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1_01_1 - Stavební" sheetId="2" r:id="rId2"/>
    <sheet name="D1_01_3 - Požárně bezpečn..." sheetId="3" r:id="rId3"/>
    <sheet name="D1_01_4a - Vytápění" sheetId="4" r:id="rId4"/>
    <sheet name="D1_01_4c - Vzduchotechnika" sheetId="5" r:id="rId5"/>
    <sheet name="D1_01_4e - Zdravotně tech..." sheetId="6" r:id="rId6"/>
    <sheet name="D1_01_4g - Silnoproudá el..." sheetId="7" r:id="rId7"/>
    <sheet name="D2_04 - Sadové úpravy" sheetId="8" r:id="rId8"/>
    <sheet name="OVN - Ostatní a vedlejší ..." sheetId="9" r:id="rId9"/>
    <sheet name="VA - Vedlejší aktivity" sheetId="10" r:id="rId10"/>
    <sheet name="Pokyny pro vyplnění" sheetId="11" r:id="rId11"/>
  </sheets>
  <definedNames>
    <definedName name="_xlnm.Print_Area" localSheetId="0">'Rekapitulace stavby'!$D$4:$AO$33,'Rekapitulace stavby'!$C$39:$AQ$62</definedName>
    <definedName name="_xlnm._FilterDatabase" localSheetId="1" hidden="1">'D1_01_1 - Stavební'!$C$109:$K$542</definedName>
    <definedName name="_xlnm.Print_Area" localSheetId="1">'D1_01_1 - Stavební'!$C$4:$J$38,'D1_01_1 - Stavební'!$C$44:$J$89,'D1_01_1 - Stavební'!$C$95:$K$542</definedName>
    <definedName name="_xlnm._FilterDatabase" localSheetId="2" hidden="1">'D1_01_3 - Požárně bezpečn...'!$C$85:$K$115</definedName>
    <definedName name="_xlnm.Print_Area" localSheetId="2">'D1_01_3 - Požárně bezpečn...'!$C$4:$J$38,'D1_01_3 - Požárně bezpečn...'!$C$44:$J$65,'D1_01_3 - Požárně bezpečn...'!$C$71:$K$115</definedName>
    <definedName name="_xlnm._FilterDatabase" localSheetId="3" hidden="1">'D1_01_4a - Vytápění'!$C$88:$K$190</definedName>
    <definedName name="_xlnm.Print_Area" localSheetId="3">'D1_01_4a - Vytápění'!$C$4:$J$38,'D1_01_4a - Vytápění'!$C$44:$J$68,'D1_01_4a - Vytápění'!$C$74:$K$190</definedName>
    <definedName name="_xlnm._FilterDatabase" localSheetId="4" hidden="1">'D1_01_4c - Vzduchotechnika'!$C$83:$K$196</definedName>
    <definedName name="_xlnm.Print_Area" localSheetId="4">'D1_01_4c - Vzduchotechnika'!$C$4:$J$38,'D1_01_4c - Vzduchotechnika'!$C$44:$J$63,'D1_01_4c - Vzduchotechnika'!$C$69:$K$196</definedName>
    <definedName name="_xlnm._FilterDatabase" localSheetId="5" hidden="1">'D1_01_4e - Zdravotně tech...'!$C$87:$K$242</definedName>
    <definedName name="_xlnm.Print_Area" localSheetId="5">'D1_01_4e - Zdravotně tech...'!$C$4:$J$38,'D1_01_4e - Zdravotně tech...'!$C$44:$J$67,'D1_01_4e - Zdravotně tech...'!$C$73:$K$242</definedName>
    <definedName name="_xlnm._FilterDatabase" localSheetId="6" hidden="1">'D1_01_4g - Silnoproudá el...'!$C$81:$K$162</definedName>
    <definedName name="_xlnm.Print_Area" localSheetId="6">'D1_01_4g - Silnoproudá el...'!$C$4:$J$38,'D1_01_4g - Silnoproudá el...'!$C$44:$J$61,'D1_01_4g - Silnoproudá el...'!$C$67:$K$162</definedName>
    <definedName name="_xlnm._FilterDatabase" localSheetId="7" hidden="1">'D2_04 - Sadové úpravy'!$C$83:$K$164</definedName>
    <definedName name="_xlnm.Print_Area" localSheetId="7">'D2_04 - Sadové úpravy'!$C$4:$J$36,'D2_04 - Sadové úpravy'!$C$42:$J$65,'D2_04 - Sadové úpravy'!$C$71:$K$164</definedName>
    <definedName name="_xlnm._FilterDatabase" localSheetId="8" hidden="1">'OVN - Ostatní a vedlejší ...'!$C$80:$K$155</definedName>
    <definedName name="_xlnm.Print_Area" localSheetId="8">'OVN - Ostatní a vedlejší ...'!$C$4:$J$36,'OVN - Ostatní a vedlejší ...'!$C$42:$J$62,'OVN - Ostatní a vedlejší ...'!$C$68:$K$155</definedName>
    <definedName name="_xlnm._FilterDatabase" localSheetId="9" hidden="1">'VA - Vedlejší aktivity'!$C$76:$K$82</definedName>
    <definedName name="_xlnm.Print_Area" localSheetId="9">'VA - Vedlejší aktivity'!$C$4:$J$36,'VA - Vedlejší aktivity'!$C$42:$J$58,'VA - Vedlejší aktivity'!$C$64:$K$82</definedName>
    <definedName name="_xlnm.Print_Area" localSheetId="10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'D1_01_1 - Stavební'!$109:$109</definedName>
    <definedName name="_xlnm.Print_Titles" localSheetId="2">'D1_01_3 - Požárně bezpečn...'!$85:$85</definedName>
    <definedName name="_xlnm.Print_Titles" localSheetId="3">'D1_01_4a - Vytápění'!$88:$88</definedName>
    <definedName name="_xlnm.Print_Titles" localSheetId="4">'D1_01_4c - Vzduchotechnika'!$83:$83</definedName>
    <definedName name="_xlnm.Print_Titles" localSheetId="5">'D1_01_4e - Zdravotně tech...'!$87:$87</definedName>
    <definedName name="_xlnm.Print_Titles" localSheetId="6">'D1_01_4g - Silnoproudá el...'!$81:$81</definedName>
    <definedName name="_xlnm.Print_Titles" localSheetId="7">'D2_04 - Sadové úpravy'!$83:$83</definedName>
    <definedName name="_xlnm.Print_Titles" localSheetId="8">'OVN - Ostatní a vedlejší ...'!$80:$80</definedName>
    <definedName name="_xlnm.Print_Titles" localSheetId="9">'VA - Vedlejší aktivity'!$76:$76</definedName>
  </definedNames>
  <calcPr fullCalcOnLoad="1"/>
</workbook>
</file>

<file path=xl/sharedStrings.xml><?xml version="1.0" encoding="utf-8"?>
<sst xmlns="http://schemas.openxmlformats.org/spreadsheetml/2006/main" count="13830" uniqueCount="2107">
  <si>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</si>
  <si>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</si>
  <si>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</si>
  <si>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</si>
  <si>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</si>
  <si>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</si>
  <si>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</si>
  <si>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{b7d12110-14de-4588-9096-5532a4b008b7}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</si>
  <si>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</si>
  <si>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</si>
  <si>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</si>
  <si>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</si>
  <si>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</si>
  <si>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</si>
  <si>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</si>
  <si>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</si>
  <si>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</si>
  <si>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</si>
  <si>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</si>
  <si>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SOUP Jílové - dílna kuchyň</t>
  </si>
  <si>
    <t>0,1</t>
  </si>
  <si>
    <t>KSO:</t>
  </si>
  <si>
    <t/>
  </si>
  <si>
    <t>CC-CZ:</t>
  </si>
  <si>
    <t>1</t>
  </si>
  <si>
    <t>Místo:</t>
  </si>
  <si>
    <t>Jílové u Prahy</t>
  </si>
  <si>
    <t>Datum:</t>
  </si>
  <si>
    <t>5. 9. 2016</t>
  </si>
  <si>
    <t>10</t>
  </si>
  <si>
    <t>100</t>
  </si>
  <si>
    <t>Zadavatel:</t>
  </si>
  <si>
    <t>IČ:</t>
  </si>
  <si>
    <t>SOUp, Šenflukova 220, Jílove u Prahy</t>
  </si>
  <si>
    <t>DIČ:</t>
  </si>
  <si>
    <t>Uchazeč:</t>
  </si>
  <si>
    <t>Vyplň údaj</t>
  </si>
  <si>
    <t>Projektant:</t>
  </si>
  <si>
    <t>Ing. Jan Suk, EREKTA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</si>
  <si>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</si>
  <si>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</si>
  <si>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</si>
  <si>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</si>
  <si>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</si>
  <si>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</si>
  <si>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</si>
  <si>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</si>
  <si>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</si>
  <si>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</si>
  <si>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</si>
  <si>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</si>
  <si>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</si>
  <si>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</si>
  <si>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</si>
  <si>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</si>
  <si>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</si>
  <si>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</si>
  <si>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</si>
  <si>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</si>
  <si>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</si>
  <si>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</si>
  <si>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</si>
  <si>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</si>
  <si>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</si>
  <si>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</si>
  <si>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</si>
  <si>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</si>
  <si>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</si>
  <si>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</si>
  <si>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</si>
  <si>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</si>
  <si>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</si>
  <si>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</si>
  <si>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</si>
  <si>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</si>
  <si>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</si>
  <si>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</si>
  <si>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</si>
  <si>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</si>
  <si>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D1_01</t>
  </si>
  <si>
    <t>Dílna Kuchyň</t>
  </si>
  <si>
    <t>STA</t>
  </si>
  <si>
    <t>{128dc166-7042-40be-9a15-a7c90548626f}</t>
  </si>
  <si>
    <t>2</t>
  </si>
  <si>
    <t>/</t>
  </si>
  <si>
    <t>D1_01_1</t>
  </si>
  <si>
    <t>Stavební</t>
  </si>
  <si>
    <t>Soupis</t>
  </si>
  <si>
    <t>{eac60a10-5f05-4b23-8ce6-f04a0d39eebc}</t>
  </si>
  <si>
    <t>D1_01_3</t>
  </si>
  <si>
    <t>Požárně bezpečnostní řešení</t>
  </si>
  <si>
    <t>{100a6d5f-b7bb-49e2-9aa1-800741590c98}</t>
  </si>
  <si>
    <t>D1_01_4a</t>
  </si>
  <si>
    <t>Vytápění</t>
  </si>
  <si>
    <t>{f444590c-2d7c-4fda-b753-942adae48491}</t>
  </si>
  <si>
    <t>D1_01_4c</t>
  </si>
  <si>
    <t>Vzduchotechnika</t>
  </si>
  <si>
    <t>{2eb76bb9-9892-4576-a146-2d64a4f897aa}</t>
  </si>
  <si>
    <t>D1_01_4e</t>
  </si>
  <si>
    <t>Zdravotně technické instalace</t>
  </si>
  <si>
    <t>{2749307d-51b7-4d65-b102-1a72fa86dc58}</t>
  </si>
  <si>
    <t>D1_01_4g</t>
  </si>
  <si>
    <t>Silnoproudá elektrotechnika</t>
  </si>
  <si>
    <t>{57e4e578-d95d-45fe-9f89-db1de7622aa8}</t>
  </si>
  <si>
    <t>D2_04</t>
  </si>
  <si>
    <t>Sadové úpravy</t>
  </si>
  <si>
    <t>{9d26c150-c42e-48f3-8600-57c154c302a6}</t>
  </si>
  <si>
    <t>OVN</t>
  </si>
  <si>
    <t>Ostatní a vedlejší náklady</t>
  </si>
  <si>
    <t>VON</t>
  </si>
  <si>
    <t>{fe84ac74-d449-4ea8-b6b5-930eead6b5d6}</t>
  </si>
  <si>
    <t>VA</t>
  </si>
  <si>
    <t>Vedlejší aktivity</t>
  </si>
  <si>
    <t>{c522f785-2eaa-45ff-9c00-530773c6e65b}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</si>
  <si>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</si>
  <si>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</si>
  <si>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</si>
  <si>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</si>
  <si>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</si>
  <si>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</si>
  <si>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</si>
  <si>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D1_01 - Dílna Kuchyň</t>
  </si>
  <si>
    <t>Soupis:</t>
  </si>
  <si>
    <t>D1_01_1 - Stavební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</si>
  <si>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</si>
  <si>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</si>
  <si>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</si>
  <si>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</si>
  <si>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</si>
  <si>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</si>
  <si>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</si>
  <si>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</si>
  <si>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3 - Svislé a kompletní konstrukce</t>
  </si>
  <si>
    <t xml:space="preserve">    45 - Vodorovné podkladní a vedlejší konstrukce inž. staveb</t>
  </si>
  <si>
    <t xml:space="preserve">    5 - Komunikace</t>
  </si>
  <si>
    <t xml:space="preserve">    6 - Úpravy povrchů, podlahy a osazování výplní</t>
  </si>
  <si>
    <t xml:space="preserve">      61 - Úprava povrchů vnitřní</t>
  </si>
  <si>
    <t xml:space="preserve">      62 - Úprava povrchů vnějších</t>
  </si>
  <si>
    <t xml:space="preserve">      63 - Podlahy a podlahové konstrukce</t>
  </si>
  <si>
    <t xml:space="preserve">    9 - Ostatní konstrukce a práce-bourání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</si>
  <si>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</si>
  <si>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</si>
  <si>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</si>
  <si>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</si>
  <si>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</si>
  <si>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</si>
  <si>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</si>
  <si>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714 - Akustická a protiotřesová opatření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</si>
  <si>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</si>
  <si>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</si>
  <si>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</si>
  <si>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</si>
  <si>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</si>
  <si>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</si>
  <si>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777 - Podlahy lité</t>
  </si>
  <si>
    <t xml:space="preserve">    781 - Dokončovací práce - obklady keramické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</si>
  <si>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</si>
  <si>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</si>
  <si>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</si>
  <si>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</si>
  <si>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</si>
  <si>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</si>
  <si>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</si>
  <si>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</si>
  <si>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</si>
  <si>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</si>
  <si>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</si>
  <si>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</si>
  <si>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</si>
  <si>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</si>
  <si>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</si>
  <si>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</si>
  <si>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</si>
  <si>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</si>
  <si>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</si>
  <si>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</si>
  <si>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130901121</t>
  </si>
  <si>
    <t>Bourání kcí v hloubených vykopávkách ze zdiva z betonu prostého ručně</t>
  </si>
  <si>
    <t>m3</t>
  </si>
  <si>
    <t>CS ÚRS 2016 01</t>
  </si>
  <si>
    <t>4</t>
  </si>
  <si>
    <t>2122792599</t>
  </si>
  <si>
    <t>VV</t>
  </si>
  <si>
    <t>Stávající revizní šachta</t>
  </si>
  <si>
    <t>(1,0+1,0)*2*0,2*1,5+1,0*1,0*0,2</t>
  </si>
  <si>
    <t>132301101</t>
  </si>
  <si>
    <t>Hloubení rýh š do 600 mm v hornině tř. 4 objemu do 100 m3</t>
  </si>
  <si>
    <t>391832419</t>
  </si>
  <si>
    <t>ležatá kanalizace</t>
  </si>
  <si>
    <t>5,0*0,6*0,75</t>
  </si>
  <si>
    <t>.</t>
  </si>
  <si>
    <t>Venkovní výkop</t>
  </si>
  <si>
    <t>5,0*0,6*1,0</t>
  </si>
  <si>
    <t>3</t>
  </si>
  <si>
    <t>132301109</t>
  </si>
  <si>
    <t>Příplatek za lepivost k hloubení rýh š do 600 mm v hornině tř. 4</t>
  </si>
  <si>
    <t>1833430328</t>
  </si>
  <si>
    <t>Předpoklad 30%</t>
  </si>
  <si>
    <t>5,25*0,3</t>
  </si>
  <si>
    <t>162201211</t>
  </si>
  <si>
    <t>Vodorovné přemístění výkopku z horniny tř. 1 až 4 stavebním kolečkem do 10 m</t>
  </si>
  <si>
    <t>507272308</t>
  </si>
  <si>
    <t>Ležatá kanalizace</t>
  </si>
  <si>
    <t>5,25</t>
  </si>
  <si>
    <t>5</t>
  </si>
  <si>
    <t>162201219</t>
  </si>
  <si>
    <t>Příplatek k vodorovnému přemístění výkopku z horniny tř. 1 až 4 stavebním kolečkem ZKD 10 m</t>
  </si>
  <si>
    <t>2019961357</t>
  </si>
  <si>
    <t>5,25*2 'Přepočtené koeficientem množství</t>
  </si>
  <si>
    <t>6</t>
  </si>
  <si>
    <t>162701105</t>
  </si>
  <si>
    <t>Vodorovné přemístění do 10000 m výkopku/sypaniny z horniny tř. 1 až 4</t>
  </si>
  <si>
    <t>626346975</t>
  </si>
  <si>
    <t>5,25-1,5</t>
  </si>
  <si>
    <t>7</t>
  </si>
  <si>
    <t>167101102</t>
  </si>
  <si>
    <t>Nakládání výkopku z hornin tř. 1 až 4 přes 100 m3</t>
  </si>
  <si>
    <t>-1116305202</t>
  </si>
  <si>
    <t>8</t>
  </si>
  <si>
    <t>171201211</t>
  </si>
  <si>
    <t>Poplatek za uložení odpadu ze sypaniny na skládce (skládkovné)</t>
  </si>
  <si>
    <t>t</t>
  </si>
  <si>
    <t>-740708186</t>
  </si>
  <si>
    <t>3,75*1,9</t>
  </si>
  <si>
    <t>9</t>
  </si>
  <si>
    <t>174101101</t>
  </si>
  <si>
    <t>Zásyp jam, šachet rýh nebo kolem objektů sypaninou se zhutněním</t>
  </si>
  <si>
    <t>-982325580</t>
  </si>
  <si>
    <t>"Pro ležatou kanalizaci a venkovní kanalizaci</t>
  </si>
  <si>
    <t>frakce 0-8 mm</t>
  </si>
  <si>
    <t>".</t>
  </si>
  <si>
    <t>5,0*0,6*0,5</t>
  </si>
  <si>
    <t>175151101</t>
  </si>
  <si>
    <t>Obsypání potrubí strojně sypaninou bez prohození, uloženou do 3 m</t>
  </si>
  <si>
    <t>882399321</t>
  </si>
  <si>
    <t>5,0*0,6*0,4</t>
  </si>
  <si>
    <t>5,0*0,6*0,65</t>
  </si>
  <si>
    <t>Nová šachta</t>
  </si>
  <si>
    <t>1,0*1,0*1,4-3,14*0,2*0,2*1,4</t>
  </si>
  <si>
    <t>11</t>
  </si>
  <si>
    <t>M</t>
  </si>
  <si>
    <t>583373030</t>
  </si>
  <si>
    <t>štěrkopísek (Bratčice) frakce 0-8</t>
  </si>
  <si>
    <t>1602691421</t>
  </si>
  <si>
    <t>4,374*2,1 'Přepočtené koeficientem množství</t>
  </si>
  <si>
    <t>Zemní práce - přípravné a přidružené práce</t>
  </si>
  <si>
    <t>12</t>
  </si>
  <si>
    <t>113107023</t>
  </si>
  <si>
    <t>Odstranění podkladu plochy do 15 m2 z kameniva drceného tl 300 mm při překopech inž sítí</t>
  </si>
  <si>
    <t>m2</t>
  </si>
  <si>
    <t>1959421805</t>
  </si>
  <si>
    <t>5,0*0,6</t>
  </si>
  <si>
    <t>13</t>
  </si>
  <si>
    <t>113107044</t>
  </si>
  <si>
    <t>Odstranění podkladu plochy do 15 m2 živičných tl 200 mm při překopech inž sítí</t>
  </si>
  <si>
    <t>329934083</t>
  </si>
  <si>
    <t>14</t>
  </si>
  <si>
    <t>919735114</t>
  </si>
  <si>
    <t>Řezání stávajícího živičného krytu hl do 200 mm</t>
  </si>
  <si>
    <t>m</t>
  </si>
  <si>
    <t>150034147</t>
  </si>
  <si>
    <t>odříznutí bourané vozovky:</t>
  </si>
  <si>
    <t>(5,0+0,6)*2</t>
  </si>
  <si>
    <t>997013501</t>
  </si>
  <si>
    <t>Odvoz suti a vybouraných hmot na skládku nebo meziskládku do 1 km se složením</t>
  </si>
  <si>
    <t>323626136</t>
  </si>
  <si>
    <t>16</t>
  </si>
  <si>
    <t>997013509</t>
  </si>
  <si>
    <t>Příplatek k odvozu suti a vybouraných hmot na skládku ZKD 1 km přes 1 km</t>
  </si>
  <si>
    <t>230085423</t>
  </si>
  <si>
    <t>17</t>
  </si>
  <si>
    <t>997221855</t>
  </si>
  <si>
    <t>Poplatek za uložení odpadu z kameniva na skládce (skládkovné)</t>
  </si>
  <si>
    <t>-649859717</t>
  </si>
  <si>
    <t>1,2</t>
  </si>
  <si>
    <t>18</t>
  </si>
  <si>
    <t>997221-R8</t>
  </si>
  <si>
    <t>Skladkovne asfaltových směsí</t>
  </si>
  <si>
    <t>vlastní</t>
  </si>
  <si>
    <t>230487245</t>
  </si>
  <si>
    <t>recyklace asfaltových hmot</t>
  </si>
  <si>
    <t>1,35</t>
  </si>
  <si>
    <t>Svislé a kompletní konstrukce</t>
  </si>
  <si>
    <t>19</t>
  </si>
  <si>
    <t>317142322</t>
  </si>
  <si>
    <t>Překlady nenosné přímé z pórobetonu Ytong v příčkách tl 150 mm pro světlost otvoru do 1010 mm</t>
  </si>
  <si>
    <t>kus</t>
  </si>
  <si>
    <t>-1326279426</t>
  </si>
  <si>
    <t>20</t>
  </si>
  <si>
    <t>317234410</t>
  </si>
  <si>
    <t>Vyzdívka mezi nosníky z cihel pálených na MC</t>
  </si>
  <si>
    <t>1890460789</t>
  </si>
  <si>
    <t>1,0*0,26*0,2</t>
  </si>
  <si>
    <t>317944323</t>
  </si>
  <si>
    <t>Válcované nosníky č.14 až 22 dodatečně osazované do připravených otvorů</t>
  </si>
  <si>
    <t>1572080920</t>
  </si>
  <si>
    <t>I140</t>
  </si>
  <si>
    <t>1,0*2*0,0143</t>
  </si>
  <si>
    <t>22</t>
  </si>
  <si>
    <t>342272323</t>
  </si>
  <si>
    <t>Příčky tl 100 mm z pórobetonových přesných hladkých příčkovek objemové hmotnosti 500 kg/m3</t>
  </si>
  <si>
    <t>1987994553</t>
  </si>
  <si>
    <t>1,5*1,2-1,1*0,9</t>
  </si>
  <si>
    <t>23</t>
  </si>
  <si>
    <t>342272523</t>
  </si>
  <si>
    <t>Příčky tl 150 mm z pórobetonových přesných hladkých příčkovek objemové hmotnosti 500 kg/m3</t>
  </si>
  <si>
    <t>1830416381</t>
  </si>
  <si>
    <t>"m.č.101:" (2,7+3,15)*4,64-1,75*3,69-0,95*2,0</t>
  </si>
  <si>
    <t>24</t>
  </si>
  <si>
    <t>346244381</t>
  </si>
  <si>
    <t>Plentování jednostranné v do 200 mm válcovaných nosníků cihlami</t>
  </si>
  <si>
    <t>1508220832</t>
  </si>
  <si>
    <t>1,0*0,14*2</t>
  </si>
  <si>
    <t>45</t>
  </si>
  <si>
    <t>Vodorovné podkladní a vedlejší konstrukce inž. staveb</t>
  </si>
  <si>
    <t>25</t>
  </si>
  <si>
    <t>451573111</t>
  </si>
  <si>
    <t>Lože pod potrubí otevřený výkop ze štěrkopísku</t>
  </si>
  <si>
    <t>495126495</t>
  </si>
  <si>
    <t>5,0*0,6*0,1*2</t>
  </si>
  <si>
    <t>1,0*1,0*0,1</t>
  </si>
  <si>
    <t>Komunikace</t>
  </si>
  <si>
    <t>26</t>
  </si>
  <si>
    <t>564871114</t>
  </si>
  <si>
    <t>Podklad ze štěrkodrtě ŠD tl. 280 mm</t>
  </si>
  <si>
    <t>-269847143</t>
  </si>
  <si>
    <t>1,0*1,0-3,14*0,2*0,2</t>
  </si>
  <si>
    <t>27</t>
  </si>
  <si>
    <t>564952113</t>
  </si>
  <si>
    <t>Podklad z mechanicky zpevněného kameniva MZK tl 170 mm</t>
  </si>
  <si>
    <t>1913822940</t>
  </si>
  <si>
    <t>28</t>
  </si>
  <si>
    <t>565135111</t>
  </si>
  <si>
    <t>Asfaltový beton vrstva podkladní ACP 16 (obalované kamenivo OKS) tl 50 mm š do 3 m</t>
  </si>
  <si>
    <t>-1597944828</t>
  </si>
  <si>
    <t>29</t>
  </si>
  <si>
    <t>573211111</t>
  </si>
  <si>
    <t>Postřik živičný spojovací z asfaltu v množství do 0,70 kg/m2</t>
  </si>
  <si>
    <t>-475018369</t>
  </si>
  <si>
    <t>5,0*0,6*2</t>
  </si>
  <si>
    <t>(1,0*1,0-3,14*0,2*0,2)*2</t>
  </si>
  <si>
    <t>30</t>
  </si>
  <si>
    <t>577134111</t>
  </si>
  <si>
    <t>Asfaltový beton vrstva obrusná ACO 11 (ABS) tř. I tl 40 mm š do 3 m z nemodifikovaného asfaltu</t>
  </si>
  <si>
    <t>410658983</t>
  </si>
  <si>
    <t>31</t>
  </si>
  <si>
    <t>577155132</t>
  </si>
  <si>
    <t>Asfaltový beton vrstva ložní ACL 16 (ABH) tl 60 mm š do 3 m z modifikovaného asfaltu</t>
  </si>
  <si>
    <t>-1789555601</t>
  </si>
  <si>
    <t>Úpravy povrchů, podlahy a osazování výplní</t>
  </si>
  <si>
    <t>61</t>
  </si>
  <si>
    <t>Úprava povrchů vnitřní</t>
  </si>
  <si>
    <t>32</t>
  </si>
  <si>
    <t>612131101</t>
  </si>
  <si>
    <t>Cementový postřik vnitřních stěn nanášený celoplošně ručně</t>
  </si>
  <si>
    <t>-1863588175</t>
  </si>
  <si>
    <t>Nové zdivo</t>
  </si>
  <si>
    <t>(2,7+0,15+0,8+3,15+3,15+1,75)*4,6-1,75*3,75*2-0,95*2,0*2+0,15*(0,95+2,0*2+3,75*2)</t>
  </si>
  <si>
    <t>Prostup VZT</t>
  </si>
  <si>
    <t>33</t>
  </si>
  <si>
    <t>612135101</t>
  </si>
  <si>
    <t>Hrubá výplň rýh ve stěnách maltou jakékoli šířky rýhy</t>
  </si>
  <si>
    <t>1427650093</t>
  </si>
  <si>
    <t xml:space="preserve">Zapravení drážek </t>
  </si>
  <si>
    <t>0,15*3,0+0,1*40,0+0,1*40,0+0,1*21,0</t>
  </si>
  <si>
    <t>34</t>
  </si>
  <si>
    <t>612321321</t>
  </si>
  <si>
    <t>Vápenocementová omítka hladká jednovrstvá vnitřních stěn nanášená strojně</t>
  </si>
  <si>
    <t>-869595678</t>
  </si>
  <si>
    <t>Nové zdivo - za obkladem</t>
  </si>
  <si>
    <t>(2,7+0,15+0,8+3,15+3,15+1,75)*2,0-1,75*1,15*2-0,95*2,0*2+0,15*(0,95+2,0*2+1,15*2)</t>
  </si>
  <si>
    <t>35</t>
  </si>
  <si>
    <t>612321341</t>
  </si>
  <si>
    <t>Vápenocementová omítka štuková dvouvrstvá vnitřních stěn nanášená strojně</t>
  </si>
  <si>
    <t>914543459</t>
  </si>
  <si>
    <t>(2,7+0,15+0,8+3,15+3,15+1,75)*2,6-1,75*2,6*2+0,15*(+2,6*2)</t>
  </si>
  <si>
    <t>36</t>
  </si>
  <si>
    <t>612311131</t>
  </si>
  <si>
    <t>Potažení vnitřních stěn vápenným štukem tloušťky do 3 mm</t>
  </si>
  <si>
    <t>141455618</t>
  </si>
  <si>
    <t>Stávající zdivo nad obkladem</t>
  </si>
  <si>
    <t>"m.č.101:" (8,665+7,045)*2*2,44-3,54*(0,8+1,28)</t>
  </si>
  <si>
    <t>37</t>
  </si>
  <si>
    <t>612142002</t>
  </si>
  <si>
    <t>Potažení vnitřních stěn sklovláknitým pletivem</t>
  </si>
  <si>
    <t>419690723</t>
  </si>
  <si>
    <t>(1,5*1,2-1,1*0,9)*2</t>
  </si>
  <si>
    <t>38</t>
  </si>
  <si>
    <t>612325402</t>
  </si>
  <si>
    <t>Oprava vnitřní vápenocementové hrubé omítky stěn v rozsahu plochy do 30%</t>
  </si>
  <si>
    <t>-1559117352</t>
  </si>
  <si>
    <t>Nad obkladem</t>
  </si>
  <si>
    <t>Na stávajícím zdivu</t>
  </si>
  <si>
    <t>62</t>
  </si>
  <si>
    <t>Úprava povrchů vnějších</t>
  </si>
  <si>
    <t>39</t>
  </si>
  <si>
    <t>622131301</t>
  </si>
  <si>
    <t>Cementový postřik vnějších stěn nanášený celoplošně strojně</t>
  </si>
  <si>
    <t>19086633</t>
  </si>
  <si>
    <t>40</t>
  </si>
  <si>
    <t>622323311</t>
  </si>
  <si>
    <t>Vápenocementová omítka hladkých vnějších stěn tloušťky do 5 mm nanášená strojně</t>
  </si>
  <si>
    <t>-1169119046</t>
  </si>
  <si>
    <t>0,81</t>
  </si>
  <si>
    <t>41</t>
  </si>
  <si>
    <t>622323391</t>
  </si>
  <si>
    <t>Příplatek k vápenocementové omítce hladkých vnějších stěn za každý další 1 mm tloušťky strojně</t>
  </si>
  <si>
    <t>-159924652</t>
  </si>
  <si>
    <t>0,81*3</t>
  </si>
  <si>
    <t>63</t>
  </si>
  <si>
    <t>Podlahy a podlahové konstrukce</t>
  </si>
  <si>
    <t>42</t>
  </si>
  <si>
    <t>631311125</t>
  </si>
  <si>
    <t>Mazanina tl do 120 mm z betonu prostého bez zvýšených nároků na prostředí tř. C 20/25</t>
  </si>
  <si>
    <t>372782994</t>
  </si>
  <si>
    <t>po obvodu vpusti</t>
  </si>
  <si>
    <t>(1,5+0,6)*2*0,1*0,1</t>
  </si>
  <si>
    <t>Zapravení drážky</t>
  </si>
  <si>
    <t>8,0*0,1*0,1</t>
  </si>
  <si>
    <t>43</t>
  </si>
  <si>
    <t>631311135</t>
  </si>
  <si>
    <t>Mazanina tl do 240 mm z betonu prostého bez zvýšených nároků na prostředí tř. C 20/25</t>
  </si>
  <si>
    <t>-1025701147</t>
  </si>
  <si>
    <t>Podkladní beton</t>
  </si>
  <si>
    <t>5,0*0,6*0,15</t>
  </si>
  <si>
    <t>44</t>
  </si>
  <si>
    <t>631319013</t>
  </si>
  <si>
    <t>Příplatek k mazanině tl do 240 mm za přehlazení povrchu</t>
  </si>
  <si>
    <t>116345648</t>
  </si>
  <si>
    <t>0,45</t>
  </si>
  <si>
    <t>631319012</t>
  </si>
  <si>
    <t>Příplatek k mazanině tl do 120 mm za přehlazení povrchu</t>
  </si>
  <si>
    <t>2107736666</t>
  </si>
  <si>
    <t>0,042</t>
  </si>
  <si>
    <t>46</t>
  </si>
  <si>
    <t>631319175</t>
  </si>
  <si>
    <t>Příplatek k mazanině tl do 240 mm za stržení povrchu spodní vrstvy před vložením výztuže</t>
  </si>
  <si>
    <t>30705145</t>
  </si>
  <si>
    <t>47</t>
  </si>
  <si>
    <t>631362021</t>
  </si>
  <si>
    <t>Výztuž mazanin svařovanými sítěmi Kari</t>
  </si>
  <si>
    <t>2062798782</t>
  </si>
  <si>
    <t>"průměr 6mm.oka 150/150mm</t>
  </si>
  <si>
    <t>"Zakrytí kanalku:" 8,665*1,2*1,2*0,00301</t>
  </si>
  <si>
    <t>"Zapravení ležaté kanalizace:" 5,0*0,9*1,2*0,00301</t>
  </si>
  <si>
    <t>"POdkladní beton:" 5,0*0,6*1,2*0,00301</t>
  </si>
  <si>
    <t>48</t>
  </si>
  <si>
    <t>632450132</t>
  </si>
  <si>
    <t>Vyrovnávací cementový potěr tl do 30 mm ze suchých směsí provedený v ploše</t>
  </si>
  <si>
    <t>-33666949</t>
  </si>
  <si>
    <t>"m.č.101:" 60,36+0,975*0,23+0,9*0,1+0,97*0,16+0,9*0,1</t>
  </si>
  <si>
    <t>Odpočet kanálek</t>
  </si>
  <si>
    <t>-10,398</t>
  </si>
  <si>
    <t>49</t>
  </si>
  <si>
    <t>63245-R4</t>
  </si>
  <si>
    <t xml:space="preserve">Podkladní samonivelační potěr na bázi cementu, plniva a vláken organického původu, tl. 65 mm, D+M, Podrobný popis viz PD </t>
  </si>
  <si>
    <t>-973609971</t>
  </si>
  <si>
    <t>Zakrytí kanálku</t>
  </si>
  <si>
    <t>8,665*1,2</t>
  </si>
  <si>
    <t>Zapravení ležaté kanalizace</t>
  </si>
  <si>
    <t>5,0*0,9</t>
  </si>
  <si>
    <t>50</t>
  </si>
  <si>
    <t>771990_R1</t>
  </si>
  <si>
    <t>Vyrovnání podkladu samonivelační stěrkou tl 3 mm pevnosti 25 Mpa</t>
  </si>
  <si>
    <t>1439120881</t>
  </si>
  <si>
    <t>50,521</t>
  </si>
  <si>
    <t>51</t>
  </si>
  <si>
    <t>771591111</t>
  </si>
  <si>
    <t>Podlahy penetrace podkladu</t>
  </si>
  <si>
    <t>85024115</t>
  </si>
  <si>
    <t>Ostatní konstrukce a práce-bourání</t>
  </si>
  <si>
    <t>94</t>
  </si>
  <si>
    <t>Lešení a stavební výtahy</t>
  </si>
  <si>
    <t>52</t>
  </si>
  <si>
    <t>949101111</t>
  </si>
  <si>
    <t>Lešení pomocné pro objekty pozemních staveb s lešeňovou podlahou v do 1,9 m zatížení do 150 kg/m2</t>
  </si>
  <si>
    <t>1090228704</t>
  </si>
  <si>
    <t xml:space="preserve">- lešení pro zdění, omítky, obklady, </t>
  </si>
  <si>
    <t>montáž výplní otvorů, montáž podhledů, AKU obkladů,</t>
  </si>
  <si>
    <t>montáž instalací ve větších výškách, bourání,</t>
  </si>
  <si>
    <t>ostatní drobné stavební práce, zednické výpomoci atd.</t>
  </si>
  <si>
    <t>"m.č.102,103:" (12,31+5,81)*2,5</t>
  </si>
  <si>
    <t>53</t>
  </si>
  <si>
    <t>949101112</t>
  </si>
  <si>
    <t>Lešení pomocné pro objekty pozemních staveb s lešeňovou podlahou v do 3,5 m zatížení do 150 kg/m2</t>
  </si>
  <si>
    <t>476879091</t>
  </si>
  <si>
    <t>"m.č.101:" 60,36*2,5</t>
  </si>
  <si>
    <t>95</t>
  </si>
  <si>
    <t>Různé dokončovací konstrukce a práce pozemních staveb</t>
  </si>
  <si>
    <t>54</t>
  </si>
  <si>
    <t>952901111</t>
  </si>
  <si>
    <t>Vyčištění budov bytové a občanské výstavby při výšce podlaží do 4 m</t>
  </si>
  <si>
    <t>-1415089537</t>
  </si>
  <si>
    <t>"Dotčené vnitřní prostory:</t>
  </si>
  <si>
    <t>"m.č.102:" 12,31</t>
  </si>
  <si>
    <t>"m.č.103:" 5,81</t>
  </si>
  <si>
    <t>"m.č.101Z:" 28,78</t>
  </si>
  <si>
    <t>55</t>
  </si>
  <si>
    <t>952901114</t>
  </si>
  <si>
    <t>Vyčištění budov bytové a občanské výstavby při výšce podlaží přes 4 m</t>
  </si>
  <si>
    <t>-498923396</t>
  </si>
  <si>
    <t>"m.č.101:" 60,36</t>
  </si>
  <si>
    <t>56</t>
  </si>
  <si>
    <t>952901-R1</t>
  </si>
  <si>
    <t>Vyspravení podlahy a stěn podlahového kanálku, Podrobný popis viz PD</t>
  </si>
  <si>
    <t>-1105802076</t>
  </si>
  <si>
    <t>8,665*(1,2+0,65*2)</t>
  </si>
  <si>
    <t>96</t>
  </si>
  <si>
    <t>Bourání konstrukcí</t>
  </si>
  <si>
    <t>57</t>
  </si>
  <si>
    <t>766691914</t>
  </si>
  <si>
    <t>Vyvěšení nebo zavěšení dřevěných křídel dveří pl do 2 m2</t>
  </si>
  <si>
    <t>241660793</t>
  </si>
  <si>
    <t>58</t>
  </si>
  <si>
    <t>711131811</t>
  </si>
  <si>
    <t>Odstranění izolace proti zemní vlhkosti vodorovné</t>
  </si>
  <si>
    <t>-1710987379</t>
  </si>
  <si>
    <t>59</t>
  </si>
  <si>
    <t>962081131</t>
  </si>
  <si>
    <t>Bourání příček ze skleněných tvárnic tl do 100 mm</t>
  </si>
  <si>
    <t>529757434</t>
  </si>
  <si>
    <t>1,5*1,2</t>
  </si>
  <si>
    <t>60</t>
  </si>
  <si>
    <t>783806805</t>
  </si>
  <si>
    <t>Odstranění nátěrů z omítek opálením</t>
  </si>
  <si>
    <t>1648151818</t>
  </si>
  <si>
    <t>Do výšky 2000 mm</t>
  </si>
  <si>
    <t>"m.č.101:" (8,665+7,045)*2*2,0-0,9*2,0*2-3,54*0,45+0,45*0,2*2</t>
  </si>
  <si>
    <t>783806811</t>
  </si>
  <si>
    <t>Odstranění nátěrů z omítek oškrábáním</t>
  </si>
  <si>
    <t>-302206926</t>
  </si>
  <si>
    <t>"m.č.101:" (8,665+7,045)*2*4,35-0,9*2,0*2+(0,97+2,01*2)*0,16+(0,975+2,16*2)*0,23</t>
  </si>
  <si>
    <t>-3,54*1,25-3,54*1,28+(3,54+1,25*2)*0,2+(3,54+1,28*2)*0,2</t>
  </si>
  <si>
    <t>963012510</t>
  </si>
  <si>
    <t>Bourání stropů z ŽB desek š do 300 mm tl do 140 mm</t>
  </si>
  <si>
    <t>649010478</t>
  </si>
  <si>
    <t>Strop stávajícího podlahového kanálků</t>
  </si>
  <si>
    <t>8,665*1,2*0,07</t>
  </si>
  <si>
    <t>965042141</t>
  </si>
  <si>
    <t>Bourání podkladů pod dlažby nebo mazanin betonových nebo z litého asfaltu tl do 100 mm pl přes 4 m2</t>
  </si>
  <si>
    <t>-1344169379</t>
  </si>
  <si>
    <t>Nad podlahovým kanálkem</t>
  </si>
  <si>
    <t>8,665*1,2*0,1</t>
  </si>
  <si>
    <t>Snížená část pod varním centrem</t>
  </si>
  <si>
    <t>1,5*0,6*0,1</t>
  </si>
  <si>
    <t>5,0*0,9*0,1</t>
  </si>
  <si>
    <t>64</t>
  </si>
  <si>
    <t>965049111</t>
  </si>
  <si>
    <t>Příplatek k bourání betonových mazanin za bourání se svařovanou sítí tl do 100 mm</t>
  </si>
  <si>
    <t>557660324</t>
  </si>
  <si>
    <t>65</t>
  </si>
  <si>
    <t>965042241</t>
  </si>
  <si>
    <t>Bourání podkladů pod dlažby nebo mazanin betonových nebo z litého asfaltu tl přes 100 mm pl pře 4 m2</t>
  </si>
  <si>
    <t>-712190917</t>
  </si>
  <si>
    <t>Ležatá kanalizace - podkladní beton</t>
  </si>
  <si>
    <t>66</t>
  </si>
  <si>
    <t>965049112</t>
  </si>
  <si>
    <t>Příplatek k bourání betonových mazanin za bourání se svařovanou sítí tl přes 100 mm</t>
  </si>
  <si>
    <t>146247738</t>
  </si>
  <si>
    <t>67</t>
  </si>
  <si>
    <t>974042544</t>
  </si>
  <si>
    <t>Vysekání rýh v dlažbě betonové nebo jiné monolitické hl do 70 mm š do 150 mm</t>
  </si>
  <si>
    <t>921018260</t>
  </si>
  <si>
    <t>V místě příček</t>
  </si>
  <si>
    <t>2,7+3,15</t>
  </si>
  <si>
    <t>68</t>
  </si>
  <si>
    <t>965046111</t>
  </si>
  <si>
    <t>Broušení stávajících betonových podlah úběr do 3 mm</t>
  </si>
  <si>
    <t>71125736</t>
  </si>
  <si>
    <t>69</t>
  </si>
  <si>
    <t>971033541</t>
  </si>
  <si>
    <t>Vybourání otvorů ve zdivu cihelném pl do 1 m2 na MVC nebo MV tl do 300 mm</t>
  </si>
  <si>
    <t>-1847202194</t>
  </si>
  <si>
    <t>Prostupy VZT</t>
  </si>
  <si>
    <t>0,6*1,2*0,26</t>
  </si>
  <si>
    <t>70</t>
  </si>
  <si>
    <t>972054241</t>
  </si>
  <si>
    <t>Vybourání otvorů v ŽB stropech nebo klenbách pl do 0,09 m2 tl do 150 mm</t>
  </si>
  <si>
    <t>1093584212</t>
  </si>
  <si>
    <t>71</t>
  </si>
  <si>
    <t>974031121</t>
  </si>
  <si>
    <t>Vysekání rýh ve zdivu cihelném hl do 30 mm š do 30 mm</t>
  </si>
  <si>
    <t>-1830399380</t>
  </si>
  <si>
    <t>Profese</t>
  </si>
  <si>
    <t>100,0</t>
  </si>
  <si>
    <t>72</t>
  </si>
  <si>
    <t>974031142</t>
  </si>
  <si>
    <t>Vysekání rýh ve zdivu cihelném hl do 70 mm š do 70 mm</t>
  </si>
  <si>
    <t>-1584282306</t>
  </si>
  <si>
    <t>50,0</t>
  </si>
  <si>
    <t>73</t>
  </si>
  <si>
    <t>974031133</t>
  </si>
  <si>
    <t>Vysekání rýh ve zdivu cihelném hl do 50 mm š do 100 mm</t>
  </si>
  <si>
    <t>-1518413793</t>
  </si>
  <si>
    <t>40,0+21,0</t>
  </si>
  <si>
    <t>74</t>
  </si>
  <si>
    <t>974031153</t>
  </si>
  <si>
    <t>Vysekání rýh ve zdivu cihelném hl do 100 mm š do 100 mm</t>
  </si>
  <si>
    <t>305169836</t>
  </si>
  <si>
    <t>40,0</t>
  </si>
  <si>
    <t>75</t>
  </si>
  <si>
    <t>974031164</t>
  </si>
  <si>
    <t>Vysekání rýh ve zdivu cihelném hl do 150 mm š do 150 mm</t>
  </si>
  <si>
    <t>28376128</t>
  </si>
  <si>
    <t>13,0</t>
  </si>
  <si>
    <t>76</t>
  </si>
  <si>
    <t>974029664</t>
  </si>
  <si>
    <t>Vysekání rýh ve zdivu kamenném pro vtahování nosníků hl do 150 mm v do 150 mm</t>
  </si>
  <si>
    <t>316803143</t>
  </si>
  <si>
    <t>1,0*2</t>
  </si>
  <si>
    <t>77</t>
  </si>
  <si>
    <t>977151113</t>
  </si>
  <si>
    <t>Jádrové vrty diamantovými korunkami do D 50 mm do stavebních materiálů</t>
  </si>
  <si>
    <t>-1694725958</t>
  </si>
  <si>
    <t>3,0</t>
  </si>
  <si>
    <t>78</t>
  </si>
  <si>
    <t>977151123</t>
  </si>
  <si>
    <t>Jádrové vrty diamantovými korunkami do D 150 mm do stavebních materiálů</t>
  </si>
  <si>
    <t>1849384811</t>
  </si>
  <si>
    <t>0,3*2</t>
  </si>
  <si>
    <t>79</t>
  </si>
  <si>
    <t>977151213</t>
  </si>
  <si>
    <t>Jádrové vrty dovrchní diamantovými korunkami do D 50 mm do stavebních materiálů</t>
  </si>
  <si>
    <t>-1180905583</t>
  </si>
  <si>
    <t>4*0,2</t>
  </si>
  <si>
    <t>80</t>
  </si>
  <si>
    <t>764001821</t>
  </si>
  <si>
    <t>Demontáž krytiny ze svitků nebo tabulí do suti</t>
  </si>
  <si>
    <t>-1681039162</t>
  </si>
  <si>
    <t>V místě prostupu VZT</t>
  </si>
  <si>
    <t>6,6*2,0</t>
  </si>
  <si>
    <t>81</t>
  </si>
  <si>
    <t>977312112</t>
  </si>
  <si>
    <t>Řezání stávajících betonových mazanin vyztužených hl do 100 mm</t>
  </si>
  <si>
    <t>1845074257</t>
  </si>
  <si>
    <t>V místě kanálů</t>
  </si>
  <si>
    <t>8,665*2</t>
  </si>
  <si>
    <t>2,7*2+3,15*2</t>
  </si>
  <si>
    <t>(1,5+0,6)*2</t>
  </si>
  <si>
    <t>Ležata kanalizace</t>
  </si>
  <si>
    <t>5,0*2</t>
  </si>
  <si>
    <t>82</t>
  </si>
  <si>
    <t>977312113</t>
  </si>
  <si>
    <t>Řezání stávajících betonových mazanin vyztužených hl do 150 mm</t>
  </si>
  <si>
    <t>-1019312345</t>
  </si>
  <si>
    <t>83</t>
  </si>
  <si>
    <t>997013211</t>
  </si>
  <si>
    <t>Vnitrostaveništní doprava suti a vybouraných hmot pro budovy v do 6 m ručně</t>
  </si>
  <si>
    <t>-19560068</t>
  </si>
  <si>
    <t>84</t>
  </si>
  <si>
    <t>-869626448</t>
  </si>
  <si>
    <t>85</t>
  </si>
  <si>
    <t>1200348778</t>
  </si>
  <si>
    <t>11,991*19 'Přepočtené koeficientem množství</t>
  </si>
  <si>
    <t>86</t>
  </si>
  <si>
    <t>997013831</t>
  </si>
  <si>
    <t>Poplatek za uložení stavebního směsného odpadu na skládce (skládkovné)</t>
  </si>
  <si>
    <t>-1507172969</t>
  </si>
  <si>
    <t>998</t>
  </si>
  <si>
    <t>Přesun hmot</t>
  </si>
  <si>
    <t>87</t>
  </si>
  <si>
    <t>998011001</t>
  </si>
  <si>
    <t>Přesun hmot pro budovy zděné v do 6 m</t>
  </si>
  <si>
    <t>116613743</t>
  </si>
  <si>
    <t>PSV</t>
  </si>
  <si>
    <t>Práce a dodávky PSV</t>
  </si>
  <si>
    <t>711</t>
  </si>
  <si>
    <t>Izolace proti vodě, vlhkosti a plynům</t>
  </si>
  <si>
    <t>88</t>
  </si>
  <si>
    <t>711111002</t>
  </si>
  <si>
    <t>Provedení izolace proti zemní vlhkosti vodorovné za studena lakem asfaltovým</t>
  </si>
  <si>
    <t>-754548827</t>
  </si>
  <si>
    <t>89</t>
  </si>
  <si>
    <t>111631520</t>
  </si>
  <si>
    <t>lak asfaltový, Podrobný popis viz PD</t>
  </si>
  <si>
    <t>2092293771</t>
  </si>
  <si>
    <t>4,5*0,00035 'Přepočtené koeficientem množství</t>
  </si>
  <si>
    <t>90</t>
  </si>
  <si>
    <t>711141559</t>
  </si>
  <si>
    <t>Provedení izolace proti zemní vlhkosti pásy přitavením vodorovné NAIP</t>
  </si>
  <si>
    <t>-237741018</t>
  </si>
  <si>
    <t>91</t>
  </si>
  <si>
    <t>628321340</t>
  </si>
  <si>
    <t>pás těžký asfaltovaný, Podrobný popis vizu PD</t>
  </si>
  <si>
    <t>1691412883</t>
  </si>
  <si>
    <t>4,5*1,15 'Přepočtené koeficientem množství</t>
  </si>
  <si>
    <t>92</t>
  </si>
  <si>
    <t>998711101</t>
  </si>
  <si>
    <t>Přesun hmot tonážní pro izolace proti vodě, vlhkosti a plynům v objektech výšky do 6 m</t>
  </si>
  <si>
    <t>942001291</t>
  </si>
  <si>
    <t>713</t>
  </si>
  <si>
    <t>Izolace tepelné</t>
  </si>
  <si>
    <t>93</t>
  </si>
  <si>
    <t>713191132</t>
  </si>
  <si>
    <t>Montáž izolace tepelné podlah, stropů vrchem nebo střech překrytí separační fólií z PE</t>
  </si>
  <si>
    <t>-183318058</t>
  </si>
  <si>
    <t>283231500</t>
  </si>
  <si>
    <t>fólie separační PE bal. 100 m2</t>
  </si>
  <si>
    <t>-1996399954</t>
  </si>
  <si>
    <t>10,398*1,2 'Přepočtené koeficientem množství</t>
  </si>
  <si>
    <t>998713201</t>
  </si>
  <si>
    <t>Přesun hmot procentní pro izolace tepelné v objektech v do 6 m</t>
  </si>
  <si>
    <t>%</t>
  </si>
  <si>
    <t>499453980</t>
  </si>
  <si>
    <t>714</t>
  </si>
  <si>
    <t>Akustická a protiotřesová opatření</t>
  </si>
  <si>
    <t>714121011</t>
  </si>
  <si>
    <t>Montáž podstropních panelů s rozšířenou zvukovou pohltivostí zavěšených na viditelný rošt</t>
  </si>
  <si>
    <t>1724055230</t>
  </si>
  <si>
    <t>97</t>
  </si>
  <si>
    <t>59036-R10</t>
  </si>
  <si>
    <t>Rastr R2 - panel akustický ze skelných vláken, 600x600x35 mm, rovná hrana, denní údržba, např. Ecophon Combison UNO A</t>
  </si>
  <si>
    <t>-806114146</t>
  </si>
  <si>
    <t>12,31*1,05 'Přepočtené koeficientem množství</t>
  </si>
  <si>
    <t>98</t>
  </si>
  <si>
    <t>714123001</t>
  </si>
  <si>
    <t>Montáž akustických stěnových obkladů z demontovatelných panelů na viditelný rošt</t>
  </si>
  <si>
    <t>1663408043</t>
  </si>
  <si>
    <t>"strojovna VZT:" (8,665+4,6*2)*1,45</t>
  </si>
  <si>
    <t>99</t>
  </si>
  <si>
    <t>590360-R1</t>
  </si>
  <si>
    <t>panel akustický  1200x1200x50mm, bílá ze skelného vlákna velké hustoty, povrch barvená tkanina, např. Ecophon industry modus - Podrobný popis viz PD</t>
  </si>
  <si>
    <t>-1182739385</t>
  </si>
  <si>
    <t>25,904*1,05 'Přepočtené koeficientem množství</t>
  </si>
  <si>
    <t>998714201</t>
  </si>
  <si>
    <t>Přesun hmot procentní pro akustická a protiotřesová opatření v objektech v do 6 m</t>
  </si>
  <si>
    <t>-1272696513</t>
  </si>
  <si>
    <t>762</t>
  </si>
  <si>
    <t>Konstrukce tesařské</t>
  </si>
  <si>
    <t>101</t>
  </si>
  <si>
    <t>762511266</t>
  </si>
  <si>
    <t>Podlahové kce podkladové z desek OSB tl 22 mm nebroušených na pero a drážku šroubovaných</t>
  </si>
  <si>
    <t>1198971695</t>
  </si>
  <si>
    <t>102</t>
  </si>
  <si>
    <t>998762201</t>
  </si>
  <si>
    <t>Přesun hmot procentní pro kce tesařské v objektech v do 6 m</t>
  </si>
  <si>
    <t>-546689126</t>
  </si>
  <si>
    <t>763</t>
  </si>
  <si>
    <t>Konstrukce suché výstavby</t>
  </si>
  <si>
    <t>103</t>
  </si>
  <si>
    <t>76343-R01</t>
  </si>
  <si>
    <t>Montáž minerálního podhledu s vyjímatelnými panely do 0,36 m2 na zavěšený viditelný rošt, antikorozní úprava  tř. C3</t>
  </si>
  <si>
    <t>805778623</t>
  </si>
  <si>
    <t>104</t>
  </si>
  <si>
    <t>59036-R09</t>
  </si>
  <si>
    <t>Rastr R1 - panel akustický ze skelných vláken, 600x600x20 mm, rovná hrana, denní údržba, čištění za mokra, sucha</t>
  </si>
  <si>
    <t>-543576221</t>
  </si>
  <si>
    <t>60,36*1,05 'Přepočtené koeficientem množství</t>
  </si>
  <si>
    <t>105</t>
  </si>
  <si>
    <t>998763401</t>
  </si>
  <si>
    <t>Přesun hmot procentní pro sádrokartonové konstrukce v objektech v do 6 m</t>
  </si>
  <si>
    <t>681393233</t>
  </si>
  <si>
    <t>764</t>
  </si>
  <si>
    <t>Konstrukce klempířské</t>
  </si>
  <si>
    <t>106</t>
  </si>
  <si>
    <t>764121431</t>
  </si>
  <si>
    <t>Krytina střechy rovné drážkováním z tabulí z Al plechu sklonu do 30°</t>
  </si>
  <si>
    <t>1247906269</t>
  </si>
  <si>
    <t>Trapezový plech - podrovbý popis viz PD</t>
  </si>
  <si>
    <t>107</t>
  </si>
  <si>
    <t>998764102</t>
  </si>
  <si>
    <t>Přesun hmot tonážní pro konstrukce klempířské v objektech v do 12 m</t>
  </si>
  <si>
    <t>1274391441</t>
  </si>
  <si>
    <t>766</t>
  </si>
  <si>
    <t>Konstrukce truhlářské</t>
  </si>
  <si>
    <t>108</t>
  </si>
  <si>
    <t>766660001</t>
  </si>
  <si>
    <t>Montáž dveřních křídel otvíravých 1křídlových š do 0,8 m do ocelové zárubně</t>
  </si>
  <si>
    <t>-1803439357</t>
  </si>
  <si>
    <t>109</t>
  </si>
  <si>
    <t>76611-R01a</t>
  </si>
  <si>
    <t>Ozn.T2 - Dřevěné dveře 800x1970 mm, polodrážkové vnitřní plné otočné jednokřídlové HPL, neprůzvučné</t>
  </si>
  <si>
    <t>-412751627</t>
  </si>
  <si>
    <t>"podrobný popis viz PD - výrobky truhlařské</t>
  </si>
  <si>
    <t>-včetně vybavení</t>
  </si>
  <si>
    <t>0+1</t>
  </si>
  <si>
    <t>110</t>
  </si>
  <si>
    <t>766660002</t>
  </si>
  <si>
    <t>Montáž dveřních křídel otvíravých 1křídlových š přes 0,8 m do ocelové zárubně</t>
  </si>
  <si>
    <t>-1789290999</t>
  </si>
  <si>
    <t>111</t>
  </si>
  <si>
    <t>76611-R04</t>
  </si>
  <si>
    <t>Ozn.T1 - Dřevěné dveře 900x1970 mm, polodrážkové vnitřní plné otočné jednokřídlové HPL, neprůzvučné</t>
  </si>
  <si>
    <t>1683492258</t>
  </si>
  <si>
    <t>0+2</t>
  </si>
  <si>
    <t>112</t>
  </si>
  <si>
    <t>998766201</t>
  </si>
  <si>
    <t>Přesun hmot procentní pro konstrukce truhlářské v objektech v do 6 m</t>
  </si>
  <si>
    <t>1232043606</t>
  </si>
  <si>
    <t>767</t>
  </si>
  <si>
    <t>Konstrukce zámečnické</t>
  </si>
  <si>
    <t>113</t>
  </si>
  <si>
    <t>76720-R01</t>
  </si>
  <si>
    <t>Ozn. O1 - Oprava stávající ocelové zárubně 900/1970 mm</t>
  </si>
  <si>
    <t>-732716808</t>
  </si>
  <si>
    <t>"Podrobný popis viz PD - výrobky ostatní</t>
  </si>
  <si>
    <t>114</t>
  </si>
  <si>
    <t>76720-R02</t>
  </si>
  <si>
    <t>Ozn. O2 - Oprava stávající ocelové zárubně 800/1970 mm</t>
  </si>
  <si>
    <t>-2041115246</t>
  </si>
  <si>
    <t>115</t>
  </si>
  <si>
    <t>76720-R03</t>
  </si>
  <si>
    <t>Ozn. O3 - Poklop revizní šachty pro zadláždění 600x600 mm, D+M</t>
  </si>
  <si>
    <t>1483947863</t>
  </si>
  <si>
    <t>"Podrobný popis viz PD - výrobky zámečnické vnitřní</t>
  </si>
  <si>
    <t>116</t>
  </si>
  <si>
    <t>76720-R04</t>
  </si>
  <si>
    <t>Ozn. O4 - Rohový profil pro styk mezi podlahu a stěnu z tvrdého PVC, vč. tvarovek pro rohy a kouty, D+M</t>
  </si>
  <si>
    <t>655927261</t>
  </si>
  <si>
    <t>Podrobný popis viz PD - výrobky ostatní</t>
  </si>
  <si>
    <t>31,5*1,05</t>
  </si>
  <si>
    <t>117</t>
  </si>
  <si>
    <t>76720-R05</t>
  </si>
  <si>
    <t>Ozn. O5 - vyříznutí prostupu 600x600 mm do trapezového hlinikového plechu kotveného na záklop prken s tepelnou izolaci z minerální vaty</t>
  </si>
  <si>
    <t>157386303</t>
  </si>
  <si>
    <t>118</t>
  </si>
  <si>
    <t>76720-R06</t>
  </si>
  <si>
    <t>Ozn. O6 - Vyříznutí prostupu 600x600 mm do střečního trapezového hlinikového plechu</t>
  </si>
  <si>
    <t>-121357484</t>
  </si>
  <si>
    <t>119</t>
  </si>
  <si>
    <t>76720-R07</t>
  </si>
  <si>
    <t>Ozn. O7 - Lemování prostupu VZT 500x500 mm, D+M</t>
  </si>
  <si>
    <t>-2006684944</t>
  </si>
  <si>
    <t>120</t>
  </si>
  <si>
    <t>76720-R08</t>
  </si>
  <si>
    <t>Ozn. O8 - Lemování prostupu VZT 500x500 mm, D+M</t>
  </si>
  <si>
    <t>1970806670</t>
  </si>
  <si>
    <t>121</t>
  </si>
  <si>
    <t>76721-R01</t>
  </si>
  <si>
    <t>Ozn. Z1- Ocelové trubkové zábradlí v=1m, dl=8,62m, včetně nátěrů, D+M</t>
  </si>
  <si>
    <t>1600582467</t>
  </si>
  <si>
    <t>Podrobný popis viz PD - výrobky zámečnické</t>
  </si>
  <si>
    <t>122</t>
  </si>
  <si>
    <t>998767201</t>
  </si>
  <si>
    <t>Přesun hmot procentní pro zámečnické konstrukce v objektech v do 6 m</t>
  </si>
  <si>
    <t>-725526881</t>
  </si>
  <si>
    <t>771</t>
  </si>
  <si>
    <t>Podlahy z dlaždic</t>
  </si>
  <si>
    <t>123</t>
  </si>
  <si>
    <t>771574116</t>
  </si>
  <si>
    <t>Montáž podlah keramických režných hladkých lepených flexibilním lepidlem do 25 ks/m2</t>
  </si>
  <si>
    <t>1181677580</t>
  </si>
  <si>
    <t>124</t>
  </si>
  <si>
    <t>597611_R4</t>
  </si>
  <si>
    <t>keramická dlažba 200x200 mm, Podrobný popis viz PD</t>
  </si>
  <si>
    <t>-1968094391</t>
  </si>
  <si>
    <t>60,919*1,1 'Přepočtené koeficientem množství</t>
  </si>
  <si>
    <t>125</t>
  </si>
  <si>
    <t>998771201</t>
  </si>
  <si>
    <t>Přesun hmot procentní pro podlahy z dlaždic v objektech v do 6 m</t>
  </si>
  <si>
    <t>-663608585</t>
  </si>
  <si>
    <t>777</t>
  </si>
  <si>
    <t>Podlahy lité</t>
  </si>
  <si>
    <t>126</t>
  </si>
  <si>
    <t>777530_R1</t>
  </si>
  <si>
    <t>Polyuretanbetonová vícevrstvá protiskluzná stěrka tl. 4 mm, viz PD</t>
  </si>
  <si>
    <t>-1621220087</t>
  </si>
  <si>
    <t>"Včetně: přípravy podkladu, penetrace, nosné vrstvy s posypem a uzavíracího vrchního nátěru</t>
  </si>
  <si>
    <t>"strojovna VZT:" 5,665*3,5</t>
  </si>
  <si>
    <t>127</t>
  </si>
  <si>
    <t>998777201</t>
  </si>
  <si>
    <t>Přesun hmot procentní pro podlahy lité v objektech v do 6 m</t>
  </si>
  <si>
    <t>1465805162</t>
  </si>
  <si>
    <t>781</t>
  </si>
  <si>
    <t>Dokončovací práce - obklady keramické</t>
  </si>
  <si>
    <t>128</t>
  </si>
  <si>
    <t>781419-R3</t>
  </si>
  <si>
    <t>Příplatek k montáži obkladů za nerovný povrch</t>
  </si>
  <si>
    <t>481465538</t>
  </si>
  <si>
    <t>"m.č.101:" (8,665+7,045)*2*2,0-0,9*2,0*2-0,15*2,0*2+2,0*0,16*2+2,0*0,23*2</t>
  </si>
  <si>
    <t>129</t>
  </si>
  <si>
    <t>781473115</t>
  </si>
  <si>
    <t>Montáž obkladů vnitřních keramických hladkých do 25 ks/m2 lepených standardním lepidlem</t>
  </si>
  <si>
    <t>1369086708</t>
  </si>
  <si>
    <t>"m.č.101:" (8,665+7,045+0,8)*2*2,0+(1,75+3,15)*2*2,0-0,95*2,0*2-1,75*1,15*2-3,54*0,45+0,45*0,2*2+2,0*0,16*2+2,0*0,23*2</t>
  </si>
  <si>
    <t>130</t>
  </si>
  <si>
    <t>597610_R2</t>
  </si>
  <si>
    <t>obkládačky keramické 200 x 200 mm, Podrobný popis viz PD interiér</t>
  </si>
  <si>
    <t>1657358776</t>
  </si>
  <si>
    <t>77,962*1,1 'Přepočtené koeficientem množství</t>
  </si>
  <si>
    <t>131</t>
  </si>
  <si>
    <t>781493111</t>
  </si>
  <si>
    <t>Plastové profily rohové lepené standardním lepidlem</t>
  </si>
  <si>
    <t>142286105</t>
  </si>
  <si>
    <t>"m.č.101:" 1,75*2</t>
  </si>
  <si>
    <t>132</t>
  </si>
  <si>
    <t>781493511</t>
  </si>
  <si>
    <t>Plastové profily ukončovací lepené standardním lepidlem</t>
  </si>
  <si>
    <t>1117046986</t>
  </si>
  <si>
    <t>"m.č.101:" (8,665+7,045+0,8)*2+(1,75+3,15)*2-0,95*2-1,75*2-0,9*2-3,54+0,2*2+0,15*4</t>
  </si>
  <si>
    <t>133</t>
  </si>
  <si>
    <t>781495111</t>
  </si>
  <si>
    <t>Penetrace podkladu vnitřních obkladů</t>
  </si>
  <si>
    <t>1925080762</t>
  </si>
  <si>
    <t>77,962</t>
  </si>
  <si>
    <t>134</t>
  </si>
  <si>
    <t>998781101</t>
  </si>
  <si>
    <t>Přesun hmot tonážní pro obklady keramické v objektech v do 6 m</t>
  </si>
  <si>
    <t>-2040369218</t>
  </si>
  <si>
    <t>784</t>
  </si>
  <si>
    <t>Dokončovací práce - malby a tapety</t>
  </si>
  <si>
    <t>135</t>
  </si>
  <si>
    <t>784171001</t>
  </si>
  <si>
    <t>Olepování vnitřních ploch páskou v místnostech výšky do 3,80 m</t>
  </si>
  <si>
    <t>-186598282</t>
  </si>
  <si>
    <t>Okna</t>
  </si>
  <si>
    <t>(3,54+1,25)*2+(3,54+1,28)*2+(2,7+2,0)*2</t>
  </si>
  <si>
    <t>Dveře</t>
  </si>
  <si>
    <t>(0,9+2,0)*2*2+(0,8+2,0)*2</t>
  </si>
  <si>
    <t>Podlaha</t>
  </si>
  <si>
    <t>(8,665+7,045+0,8)*2+(1,75+3,15)*2+(2,95+4,595)*2</t>
  </si>
  <si>
    <t>136</t>
  </si>
  <si>
    <t>581248380</t>
  </si>
  <si>
    <t>páska pro malířské potřeby 50mm x 50 m</t>
  </si>
  <si>
    <t>-961237719</t>
  </si>
  <si>
    <t>103,73*1,05 'Přepočtené koeficientem množství</t>
  </si>
  <si>
    <t>137</t>
  </si>
  <si>
    <t>784171101</t>
  </si>
  <si>
    <t>Zakrytí vnitřních podlah včetně pozdějšího odkrytí</t>
  </si>
  <si>
    <t>-1168930013</t>
  </si>
  <si>
    <t>138</t>
  </si>
  <si>
    <t>784171111</t>
  </si>
  <si>
    <t>Zakrytí vnitřních ploch stěn v místnostech výšky do 3,80 m</t>
  </si>
  <si>
    <t>891618962</t>
  </si>
  <si>
    <t>(3,54*1,25)+(3,54*1,28)+(2,7*2,0)</t>
  </si>
  <si>
    <t>(0,9*2,0)*2+(0,8*2,0)</t>
  </si>
  <si>
    <t>139</t>
  </si>
  <si>
    <t>581248440</t>
  </si>
  <si>
    <t>fólie pro malířské potřeby zakrývací, PG 4021-20, 25µ,  4 x 5 m</t>
  </si>
  <si>
    <t>1863216992</t>
  </si>
  <si>
    <t>92,226*1,15 'Přepočtené koeficientem množství</t>
  </si>
  <si>
    <t>140</t>
  </si>
  <si>
    <t>78421-R10</t>
  </si>
  <si>
    <t>Malba disprezní kryjící, za mokra otěruvzdorná třída 3, matná, 1x penetrační nátěr, 2x vrchní nátěr, barva bílá</t>
  </si>
  <si>
    <t>-2019675300</t>
  </si>
  <si>
    <t>"m.č.101:" (8,665+7,045)*2*2,6+(1,75+3,15)*2*2,6-3,54*1,25-3,54*1,28+4,0*2</t>
  </si>
  <si>
    <t>"m.č.102:" (2,95+4,595)*2*2,85-2,7*2,0+4,0</t>
  </si>
  <si>
    <t>141</t>
  </si>
  <si>
    <t>783817201</t>
  </si>
  <si>
    <t>Krycí jednonásobný syntetický nátěr lícového zdiva</t>
  </si>
  <si>
    <t>1374451351</t>
  </si>
  <si>
    <t>D1_01_3 - Požárně bezpečnostní řešení</t>
  </si>
  <si>
    <t>HSV - HSV</t>
  </si>
  <si>
    <t xml:space="preserve">    PBŘ - Požárně bezpečnostrní řešení</t>
  </si>
  <si>
    <t>PBŘ</t>
  </si>
  <si>
    <t>Požárně bezpečnostrní řešení</t>
  </si>
  <si>
    <t>PBR10PHP</t>
  </si>
  <si>
    <t>MONTÁŽ PROTIPOŽÁRNÍHO NÁTĚRU</t>
  </si>
  <si>
    <t>KS</t>
  </si>
  <si>
    <t>-384454044</t>
  </si>
  <si>
    <t>PBR1EVAK</t>
  </si>
  <si>
    <t>MONTÁŽ EVAKUAČNÍCH ZNAČEK</t>
  </si>
  <si>
    <t>-749545348</t>
  </si>
  <si>
    <t>PBR100EVAK</t>
  </si>
  <si>
    <t>označení únikových cest fotoluminiscenční značkou (únikové dveře)</t>
  </si>
  <si>
    <t>1587578159</t>
  </si>
  <si>
    <t>PBR100EVAK2</t>
  </si>
  <si>
    <t>označení únikových cest fotoluminiscenční značkou (únik vpravo)</t>
  </si>
  <si>
    <t>405146173</t>
  </si>
  <si>
    <t>PBR100EVAK3</t>
  </si>
  <si>
    <t>označení únikových cest fotoluminiscenční značkou (únik vlevo)</t>
  </si>
  <si>
    <t>-1545246511</t>
  </si>
  <si>
    <t>PBR1ozn</t>
  </si>
  <si>
    <t>Montáž označení protipožární ucpávky z obou stran požár. kce</t>
  </si>
  <si>
    <t>-1033112760</t>
  </si>
  <si>
    <t>PBR100NÁT</t>
  </si>
  <si>
    <t>požární nátěr na desky z min. plsti 140 kg/m2 - balení 17,5 kg</t>
  </si>
  <si>
    <t>1329290216</t>
  </si>
  <si>
    <t>Součet</t>
  </si>
  <si>
    <t>PBR100ozn</t>
  </si>
  <si>
    <t>označení protipožární ucpávky z obou stran požár. kce</t>
  </si>
  <si>
    <t>-980724507</t>
  </si>
  <si>
    <t>PBR9R2</t>
  </si>
  <si>
    <t>Vydání příslušných atestů</t>
  </si>
  <si>
    <t>-465973282</t>
  </si>
  <si>
    <t>631izol050</t>
  </si>
  <si>
    <t>deska tl.60mm z minerální plsti s hustotou větší než 140 kg/m2</t>
  </si>
  <si>
    <t>-586887579</t>
  </si>
  <si>
    <t>izol100</t>
  </si>
  <si>
    <t>Montáž izolace do prostupu</t>
  </si>
  <si>
    <t>-368449381</t>
  </si>
  <si>
    <t>D1_01_4a - Vytápění</t>
  </si>
  <si>
    <t>Jílove u Prahy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</si>
  <si>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</si>
  <si>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</si>
  <si>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</si>
  <si>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</si>
  <si>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 xml:space="preserve">    HZS - HZS</t>
  </si>
  <si>
    <t>733</t>
  </si>
  <si>
    <t>Ústřední vytápění - rozvodné potrubí</t>
  </si>
  <si>
    <t>733110806</t>
  </si>
  <si>
    <t>Demontáž potrubí ocelového závitového do DN 32</t>
  </si>
  <si>
    <t>726775986</t>
  </si>
  <si>
    <t>733890801</t>
  </si>
  <si>
    <t>Přemístění potrubí demontovaného vodorovně do 100 m v objektech výšky do 6 m</t>
  </si>
  <si>
    <t>1131309681</t>
  </si>
  <si>
    <t>0,144</t>
  </si>
  <si>
    <t>733111123</t>
  </si>
  <si>
    <t>Potrubí ocelové závitové bezešvé běžné nízkotlaké nebo středotlaké DN 15</t>
  </si>
  <si>
    <t>-1870114382</t>
  </si>
  <si>
    <t>733111124</t>
  </si>
  <si>
    <t>Potrubí ocelové závitové bezešvé běžné nízkotlaké nebo středotlaké DN 20</t>
  </si>
  <si>
    <t>-1290117587</t>
  </si>
  <si>
    <t>733111126</t>
  </si>
  <si>
    <t>Potrubí ocelové závitové bezešvé běžné nízkotlaké nebo středotlaké DN 32</t>
  </si>
  <si>
    <t>-570520676</t>
  </si>
  <si>
    <t>733190107</t>
  </si>
  <si>
    <t>Zkouška těsnosti potrubí ocelové závitové do DN 40</t>
  </si>
  <si>
    <t>372109892</t>
  </si>
  <si>
    <t>24+7+12</t>
  </si>
  <si>
    <t>733113113</t>
  </si>
  <si>
    <t>Příplatek k porubí z trubek ocelových závitových za zhotovení závitové ocelové přípojky DN 15</t>
  </si>
  <si>
    <t>1975522224</t>
  </si>
  <si>
    <t>998733101</t>
  </si>
  <si>
    <t>Přesun hmot tonážní pro rozvody potrubí v objektech v do 6 m</t>
  </si>
  <si>
    <t>1340996691</t>
  </si>
  <si>
    <t>0,094</t>
  </si>
  <si>
    <t>734</t>
  </si>
  <si>
    <t>Ústřední vytápění - armatury</t>
  </si>
  <si>
    <t>734200822</t>
  </si>
  <si>
    <t>Demontáž armatury závitové se dvěma závity do G 1</t>
  </si>
  <si>
    <t>-91671708</t>
  </si>
  <si>
    <t>734890801</t>
  </si>
  <si>
    <t>Přemístění demontovaných armatur vodorovně do 100 m v objektech výšky do 6 m</t>
  </si>
  <si>
    <t>-1892439537</t>
  </si>
  <si>
    <t>0,009</t>
  </si>
  <si>
    <t>734209113</t>
  </si>
  <si>
    <t>Montáž armatury závitové s dvěma závity G 1/2</t>
  </si>
  <si>
    <t>828279873</t>
  </si>
  <si>
    <t>551211410R</t>
  </si>
  <si>
    <t>Radiátorový kulový kohout-pro samotížné systémy s možností redukovatelného průtoku, rohový  1/2"</t>
  </si>
  <si>
    <t>1614597481</t>
  </si>
  <si>
    <t>734261333</t>
  </si>
  <si>
    <t>Šroubení topenářské rohové G 1/2 PN 16 do 120°C</t>
  </si>
  <si>
    <t>1902124216</t>
  </si>
  <si>
    <t>734209116</t>
  </si>
  <si>
    <t>Montáž armatury závitové s dvěma závity G 5/4</t>
  </si>
  <si>
    <t>-2121276630</t>
  </si>
  <si>
    <t>734292716</t>
  </si>
  <si>
    <t>Kohout kulový přímý G 1 1/4 PN 42 do 185°C vnitřní závit</t>
  </si>
  <si>
    <t>1557484242</t>
  </si>
  <si>
    <t>998734101</t>
  </si>
  <si>
    <t>Přesun hmot tonážní pro armatury v objektech v do 6 m</t>
  </si>
  <si>
    <t>1206289454</t>
  </si>
  <si>
    <t>0,006</t>
  </si>
  <si>
    <t>735</t>
  </si>
  <si>
    <t>Ústřední vytápění - otopná tělesa</t>
  </si>
  <si>
    <t>735121810</t>
  </si>
  <si>
    <t>Demontáž otopného tělesa ocelového článkového</t>
  </si>
  <si>
    <t>1449314650</t>
  </si>
  <si>
    <t>735291800</t>
  </si>
  <si>
    <t>Demontáž konzoly nebo držáku otopných těles, registrů nebo konvektorů do odpadu</t>
  </si>
  <si>
    <t>1137380912</t>
  </si>
  <si>
    <t>735890801</t>
  </si>
  <si>
    <t>Přemístění demontovaného otopného tělesa vodorovně 100 m v objektech výšky do 6 m</t>
  </si>
  <si>
    <t>1104716175</t>
  </si>
  <si>
    <t>0,521</t>
  </si>
  <si>
    <t>735159210</t>
  </si>
  <si>
    <t>Montáž otopných těles panelových dvouřadých délky do 1140 mm</t>
  </si>
  <si>
    <t>-241765660</t>
  </si>
  <si>
    <t>735151592R</t>
  </si>
  <si>
    <t>Otopné těleso panelové, boční připojení, typ 22 výška/délka 900/500 mm</t>
  </si>
  <si>
    <t>771362608</t>
  </si>
  <si>
    <t>735159310</t>
  </si>
  <si>
    <t>Montáž otopných těles panelových třířadých délky do 1140 mm</t>
  </si>
  <si>
    <t>-2014583068</t>
  </si>
  <si>
    <t>735151694R</t>
  </si>
  <si>
    <t>Otopné těleso panelové, boční připojení, typ 33 výška/délka 900/700 mm</t>
  </si>
  <si>
    <t>-1562576417</t>
  </si>
  <si>
    <t>735159320</t>
  </si>
  <si>
    <t>Montáž otopných těles panelových třířadých délky do 1500 mm</t>
  </si>
  <si>
    <t>-1091054590</t>
  </si>
  <si>
    <t>735151697R</t>
  </si>
  <si>
    <t>Otopné těleso panelové, boční připojení, typ 33 výška/délka 900/1000 mm</t>
  </si>
  <si>
    <t>433225162</t>
  </si>
  <si>
    <t>735151700R</t>
  </si>
  <si>
    <t>Otopné těleso panelové, boční připojení, typ 33 výška/délka 900/1400 mm</t>
  </si>
  <si>
    <t>53395286</t>
  </si>
  <si>
    <t>998735101</t>
  </si>
  <si>
    <t>Přesun hmot tonážní pro otopná tělesa v objektech v do 6 m</t>
  </si>
  <si>
    <t>-2077663559</t>
  </si>
  <si>
    <t>0,283</t>
  </si>
  <si>
    <t>783</t>
  </si>
  <si>
    <t>Dokončovací práce - nátěry</t>
  </si>
  <si>
    <t>783614651</t>
  </si>
  <si>
    <t>Základní antikorozní jednonásobný syntetický potrubí do DN 50 mm</t>
  </si>
  <si>
    <t>-392890083</t>
  </si>
  <si>
    <t>783614661</t>
  </si>
  <si>
    <t>Základní antikorozní jednonásobný syntetický potrubí do DN 100 mm</t>
  </si>
  <si>
    <t>-191000089</t>
  </si>
  <si>
    <t>783617611</t>
  </si>
  <si>
    <t>Krycí dvojnásobný syntetický nátěr potrubí do DN 50 mm</t>
  </si>
  <si>
    <t>-371336235</t>
  </si>
  <si>
    <t>713410831</t>
  </si>
  <si>
    <t>Odstanění izolace tepelné potrubí pásy nebo rohožemi s AL fólií staženými drátem tl do 50 mm</t>
  </si>
  <si>
    <t>-420587440</t>
  </si>
  <si>
    <t>713463312</t>
  </si>
  <si>
    <t>Montáž izolace tepelné potrubí potrubními pouzdry s Al fólií s přesahem Al páskou 1x D do 100 mm</t>
  </si>
  <si>
    <t>933458507</t>
  </si>
  <si>
    <t>631546052R</t>
  </si>
  <si>
    <t>pouzdro potrubní izolační z minerální vlny s Al fólií, d/tl 76/50 mm</t>
  </si>
  <si>
    <t>-904310882</t>
  </si>
  <si>
    <t>71346-PE02</t>
  </si>
  <si>
    <t>Montáž tepelné izolace potrubí z pěnového PE, lepené, DN přes 16 do 25mm</t>
  </si>
  <si>
    <t>760538485</t>
  </si>
  <si>
    <t>7131-PE13</t>
  </si>
  <si>
    <t>Termoizolační trubice z pěnového polyethylenu, v základním provedení, tloušťka stěny 10 mm, vnitřní průměr 22 mm</t>
  </si>
  <si>
    <t>-1469832694</t>
  </si>
  <si>
    <t>71346-PE03</t>
  </si>
  <si>
    <t>Montáž tepelné izolace potrubí z pěnového PE, lepené, DN přes 25 do 42mm</t>
  </si>
  <si>
    <t>-1795571038</t>
  </si>
  <si>
    <t>7131-PE25</t>
  </si>
  <si>
    <t>Termoizolační trubice z pěnového polyethylenu, v základním provedení, tloušťka stěny 20 mm, vnitřní průměr 35 mm</t>
  </si>
  <si>
    <t>-1184743908</t>
  </si>
  <si>
    <t>7131-PE26</t>
  </si>
  <si>
    <t>Termoizolační trubice z pěnového polyethylenu, v základním provedení, tloušťka stěny 20 mm, vnitřní průměr 42 mm</t>
  </si>
  <si>
    <t>-915401042</t>
  </si>
  <si>
    <t>998713101</t>
  </si>
  <si>
    <t>Přesun hmot tonážní pro izolace tepelné v objektech v do 6 m</t>
  </si>
  <si>
    <t>1807664358</t>
  </si>
  <si>
    <t>0,038</t>
  </si>
  <si>
    <t>HZS</t>
  </si>
  <si>
    <t>799-M01</t>
  </si>
  <si>
    <t>Doregulování hydrodinamických tlaků</t>
  </si>
  <si>
    <t>hod</t>
  </si>
  <si>
    <t>-644666417</t>
  </si>
  <si>
    <t>799-M03</t>
  </si>
  <si>
    <t>Uvedení do provozu</t>
  </si>
  <si>
    <t>-374583827</t>
  </si>
  <si>
    <t>799-M04</t>
  </si>
  <si>
    <t>Napuštění a odvzdušnění soustavy</t>
  </si>
  <si>
    <t>-711714893</t>
  </si>
  <si>
    <t>799-M05</t>
  </si>
  <si>
    <t>Topná zkouška</t>
  </si>
  <si>
    <t>-1025338445</t>
  </si>
  <si>
    <t>799-M06</t>
  </si>
  <si>
    <t>Nezměřitelné stavební práce</t>
  </si>
  <si>
    <t>225257150</t>
  </si>
  <si>
    <t>799-M07</t>
  </si>
  <si>
    <t>Napojení na rozvody</t>
  </si>
  <si>
    <t>-394797022</t>
  </si>
  <si>
    <t>799-M08</t>
  </si>
  <si>
    <t>Vypuštění části topného systému</t>
  </si>
  <si>
    <t>-697924849</t>
  </si>
  <si>
    <t>799-M10</t>
  </si>
  <si>
    <t>Úpravy stávajícího rozvodu včetně materiálu</t>
  </si>
  <si>
    <t>-1519664600</t>
  </si>
  <si>
    <t>D1_01_4c - Vzduchotechnika</t>
  </si>
  <si>
    <t>D1 - Zařízení č. 1 - Výcviková kuchyň</t>
  </si>
  <si>
    <t>D2 - Ostatní položky</t>
  </si>
  <si>
    <t>D1</t>
  </si>
  <si>
    <t>Zařízení č. 1 - Výcviková kuchyň</t>
  </si>
  <si>
    <t>Pol1</t>
  </si>
  <si>
    <t>Vzduchotechnická rekuperační jednotka ve vnitřním provedení s deskovým rekuperátorem, množství vzduchu V=5200/5200 m3/h, pext. = 250/400 Pa</t>
  </si>
  <si>
    <t>v sestavě a vybavenosti dle schémat - D1.01.4c-01 Technická zpráva - příloha č.3 a popisu TZ - D1.01.4c-01 Technická zpráva</t>
  </si>
  <si>
    <t>včetně příloh D1.01.4c-01 Technická zpráva - příloha č.1, D1.01.4c-01 Technická zpráva - příloha č.4</t>
  </si>
  <si>
    <t xml:space="preserve">Jednotka včetně ventilátorů s volně oběžným kolem a frekvenčních měničů, vstupního filtru F7, filtru na odvodu G4, </t>
  </si>
  <si>
    <t xml:space="preserve">elektrického ohřívače, uzavíracích klapek, pružných manžet, základového rámu. Místní montáž omezenou montážní cestou.  </t>
  </si>
  <si>
    <t>Číslo položky 1.001 ve výkresech: D1.01.4c-03 a D1.01.4c-04</t>
  </si>
  <si>
    <t>Pol2</t>
  </si>
  <si>
    <t>Systém MaR - regulace k sestavné jednotce poz.č.1.001 - kompletní systém měření a regulace vč. ovládacího panelu, trasování, prokabelování, zprovoznění systému řízení a zaškolení obsluhy.</t>
  </si>
  <si>
    <t>Číslo položky 1.001a ve výkresech: D1.01.4c-03 a D1.01.4c-04</t>
  </si>
  <si>
    <t>Pol3</t>
  </si>
  <si>
    <t>Frekvenční měniče el. parametry: 1x 200-230V, 3x 0-230V, 400 Hz, 1,5-1,8 kW, 8,0 A pro motory VZT jednotky pol.č.1.001 vč. krytů svorek a prokabelování s ventilátory</t>
  </si>
  <si>
    <t>Číslo položky 1.001b ve výkresech: D1.01.4c-03 a D1.01.4c-04</t>
  </si>
  <si>
    <t>Pol4</t>
  </si>
  <si>
    <t>Provedení revize ELEKTRO pro VZT jednotku poz.č.1.001 + systém MaR</t>
  </si>
  <si>
    <t>Číslo položky 1.001c ve výkresech: D1.01.4c-03 a D1.01.4c-04</t>
  </si>
  <si>
    <t>Pol5</t>
  </si>
  <si>
    <t>Tlumič hluku kulisový 1000x500x2000/3 vnitřní kulisy tl. 200 mm, tl. ztráta 19 Pa, útlum po frekvenčních pásmech 63 Hz-8kHz: 5/13/24/50/50/49/28/17 dB, tlumič osazen na přívodu upraveného vzduchu</t>
  </si>
  <si>
    <t>Číslo položky 1.051 ve výkresech: D1.01.4c-03 a D1.01.4c-04</t>
  </si>
  <si>
    <t>Pol6</t>
  </si>
  <si>
    <t>Tlumič hluku kulisový 1000x500x2000/3 vnitřní kulisy tl. 200 mm, tl. ztráta 19 Pa, útlum po frekvenčních pásmech 63 Hz-8kHz: 5/13/24/50/50/49/28/17 dB, tlumič osazen na odvodu vzduchu</t>
  </si>
  <si>
    <t>Číslo položky 1.052 ve výkresech: D1.01.4c-03 a D1.01.4c-04</t>
  </si>
  <si>
    <t>Pol7</t>
  </si>
  <si>
    <t>Tlumič hluku kulisový 1000x500x1500/3 vnitřní kulisy tl. 200 mm, tl. ztráta 17 Pa, útlum po frekvenčních pásmech 63 Hz-8kHz: 7/9/19/39/48/38/22/14 dB, tlumič osazen na potrubní větvi pro přívod čerstvého vzduchu</t>
  </si>
  <si>
    <t>Číslo položky 1.053 ve výkresech: D1.01.4c-03 a D1.01.4c-04</t>
  </si>
  <si>
    <t>Pol8</t>
  </si>
  <si>
    <t>Tlumič hluku kulisový 1000x500x1500/3 vnitřní kulisy tl. 200 mm, tl. ztráta 17 Pa, útlum po frekvenčních pásmech 63 Hz-8kHz: 7/9/19/39/48/38/22/14 dB, tlumič osazen na potrubí výfuku vzduchu</t>
  </si>
  <si>
    <t>Číslo položky 1.054 ve výkresech: D1.01.4c-03 a D1.01.4c-04</t>
  </si>
  <si>
    <t>Pol9</t>
  </si>
  <si>
    <t>Regulační klapka čtyřhranná protiběžná - ruční ovládání, rozměr 500 x 500 mm, Dle D2.02-001 Technická zpráva - příloha č.5</t>
  </si>
  <si>
    <t>Číslo položky 1.101 ve výkresech: D1.01.4c-03 a D1.01.4c-04</t>
  </si>
  <si>
    <t>Pol10</t>
  </si>
  <si>
    <t>Ovládací táhlo pro ruční regulaci poměru průtoků mezi odsávacím zákrytem poz.č.1.251 a 1.252,</t>
  </si>
  <si>
    <t>ovládací mechanismus osazen na trny klapek s regulací poměru odvodu od obou zákrytů 0-100% / 100-0%,</t>
  </si>
  <si>
    <t>koncová část ovládacího mechanismu bude osazena ve výšce 1,6m nad podlahou</t>
  </si>
  <si>
    <t>Číslo položky 1.101a ve výkresech: D1.01.4c-03 a D1.01.4c-04</t>
  </si>
  <si>
    <t>Pol11</t>
  </si>
  <si>
    <t>Přívodní dvouřadá vyustka ve dvouřadém provedení - 1225 x 325 mm z hliníku opatřeného transparentním eloxem, součástí výustky je regulace typu R2 - regulace s naklápěcím ramenem náběhových listů, pouze pro přívod vzduchu.</t>
  </si>
  <si>
    <t>Součástí regulace je i upevňovací rámeček.</t>
  </si>
  <si>
    <t>Číslo položky 1.201 ve výkresech: D1.01.4c-03 a D1.01.4c-04</t>
  </si>
  <si>
    <t>Pol12</t>
  </si>
  <si>
    <t xml:space="preserve">Přívodní dvouřadá vyustka ve dvouřadém provedení - 325 x 325 mm z hliníku opatřeného transparentním eloxem, součástí výustky je regulace typu R1 - regulace s protiběžnými listy, určena pro přívod i odsávání vzduchu. </t>
  </si>
  <si>
    <t>Součástí regulace je i upevňovací rámeček</t>
  </si>
  <si>
    <t>Číslo položky 1.202 ve výkresech: D1.01.4c-03 a D1.01.4c-04</t>
  </si>
  <si>
    <t>Pol13</t>
  </si>
  <si>
    <t xml:space="preserve">Odsávací nerezový zákryt pro volné zavěšení pod stropem - 2400*1800mm, výška 450mm. </t>
  </si>
  <si>
    <t>Zákryty jsou vybaveny:</t>
  </si>
  <si>
    <t>- Tukovými filtry,</t>
  </si>
  <si>
    <t>- Osvětlením,</t>
  </si>
  <si>
    <t>- Nátrubkem pro odvod kondenzátu 3/8´,</t>
  </si>
  <si>
    <t>- Nástavec pro připojení potrubí VZT 500 x 500 mm,</t>
  </si>
  <si>
    <t>- montážní materiál</t>
  </si>
  <si>
    <t>Číslo položky 1.251 ve výkresech: D1.01.4c-03 a D1.01.4c-04</t>
  </si>
  <si>
    <t>Pol14</t>
  </si>
  <si>
    <t>Odsávací nerezový zákryt pro volné zavěšení pod stropem - 2300*1400mm, výška 450mm.</t>
  </si>
  <si>
    <t>Číslo položky 1.252 ve výkresech: D1.01.4c-03 a D1.01.4c-04</t>
  </si>
  <si>
    <t>Pol15</t>
  </si>
  <si>
    <t>Protidešťová sací žaluzie 1120x800mm, se sítem proti hmyzu, , v dodávce stavby.</t>
  </si>
  <si>
    <t>Číslo položky 1.501 ve výkresech: D1.01.4c-03 a D1.01.4c-04</t>
  </si>
  <si>
    <t>Pol16</t>
  </si>
  <si>
    <t>Střešní výfuková hlavice pr. 500mm z pozinkovaného plechu s povrchovou úpravou šedý komaxit, vč. tepelně izolovaného soklu, tl. tep. izolace 100mm</t>
  </si>
  <si>
    <t>Číslo položky 1.551 ve výkresech: D1.01.4c-03 a D1.01.4c-04</t>
  </si>
  <si>
    <t>Pol17</t>
  </si>
  <si>
    <t>Potrubí čtyřhranné pozinkované rovné, sk. 1, třída těsnosti II, , včetně těsnícího a spojovacího materiálu.</t>
  </si>
  <si>
    <t>Číslo položky 1.801 ve výkresech: D1.01.4c-03 a D1.01.4c-04</t>
  </si>
  <si>
    <t>Pol18</t>
  </si>
  <si>
    <t>Potrubí čtyřhranné pozinkované tvarovky, sk. 1, třída těsnosti II,, včetně těsnícího a spojovacího materiálu, náběhových a vodících plechů.</t>
  </si>
  <si>
    <t>Číslo položky 1.802 ve výkresech: D1.01.4c-03 a D1.01.4c-04</t>
  </si>
  <si>
    <t>Pol19</t>
  </si>
  <si>
    <t>Potrubí čtyřhranné pozinkované rovné, vodotěsné provedení,, včetně těsnícího a spojovacího materiálu.</t>
  </si>
  <si>
    <t>Číslo položky 1.803 ve výkresech: D1.01.4c-03 a D1.01.4c-04</t>
  </si>
  <si>
    <t>Pol20</t>
  </si>
  <si>
    <t>Potrubí čtyřhranné pozinkované tvarovky, vodotěsné provedení,, včetně těsnícího a spojovacího materiálu, náběhových a vodících plechů.</t>
  </si>
  <si>
    <t>Číslo položky 1.804 ve výkresech: D1.01.4c-03 a D1.01.4c-04</t>
  </si>
  <si>
    <t>Pol21</t>
  </si>
  <si>
    <t>Parotěsná tepelná izolace kaučuk tl. 25mm - potrubí sání čerstvého vzduchu</t>
  </si>
  <si>
    <t>Číslo položky 1.901 ve výkresech: D1.01.4c-03 a D1.01.4c-04</t>
  </si>
  <si>
    <t>Pol22</t>
  </si>
  <si>
    <t>Tepelná a protihluková izolace tl.60mm s opechováním, potrubí přívodu upraveného vzduchu a odvodu vzduchu ve strojovně od VZT jednotky po prostup stavební konstrukcí</t>
  </si>
  <si>
    <t>Číslo položky 1.902 ve výkresech: D1.01.4c-03 a D1.01.4c-04</t>
  </si>
  <si>
    <t>Pol23</t>
  </si>
  <si>
    <t>Kompletní montáž vzduchotechniky zařízení č. 1 - Výcviková kuchyň</t>
  </si>
  <si>
    <t>Číslo položky 1.991 ve výkresech: D1.01.4c-03 a D1.01.4c-04</t>
  </si>
  <si>
    <t>Pol24</t>
  </si>
  <si>
    <t>Hzs zařízení č. 1 - Výcviková kuchyň - zednické výpomoci, vrty, prostupy, drážky, přípomoci během transportu potrubí, koordinace vůči ostatním profesím, koordinace při etapizaci prací</t>
  </si>
  <si>
    <t>Číslo položky 1.992 ve výkresech: D1.01.4c-03 a D1.01.4c-04</t>
  </si>
  <si>
    <t>998728201R00</t>
  </si>
  <si>
    <t>Přesun hmot pro vzduchotechniku, výšky do 6 m</t>
  </si>
  <si>
    <t>RTS</t>
  </si>
  <si>
    <t>-816460572</t>
  </si>
  <si>
    <t>0,5</t>
  </si>
  <si>
    <t>D2</t>
  </si>
  <si>
    <t>Ostatní položky</t>
  </si>
  <si>
    <t>Pol25</t>
  </si>
  <si>
    <t>Montážní materiál</t>
  </si>
  <si>
    <t>kg</t>
  </si>
  <si>
    <t>180</t>
  </si>
  <si>
    <t>Pol26</t>
  </si>
  <si>
    <t>Montážní plošina, pojízdné lešení</t>
  </si>
  <si>
    <t>Pol27</t>
  </si>
  <si>
    <t>Zprovoznění, vyregulování a seznámení s obsluhou</t>
  </si>
  <si>
    <t>Pol28</t>
  </si>
  <si>
    <t>Štítky pro označení, plastové tabulky velikosti A5</t>
  </si>
  <si>
    <t>Kč</t>
  </si>
  <si>
    <t>Pol32</t>
  </si>
  <si>
    <t>Doprava</t>
  </si>
  <si>
    <t>D1_01_4e - Zdravotně technické instalace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</si>
  <si>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</si>
  <si>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</si>
  <si>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</si>
  <si>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Z - Zámečnické výrobky</t>
  </si>
  <si>
    <t>721</t>
  </si>
  <si>
    <t>Zdravotechnika - vnitřní kanalizace</t>
  </si>
  <si>
    <t>721171803</t>
  </si>
  <si>
    <t>Demontáž potrubí z PVC do D 75</t>
  </si>
  <si>
    <t>-854790007</t>
  </si>
  <si>
    <t>721171808</t>
  </si>
  <si>
    <t>Demontáž potrubí z PVC do D 114</t>
  </si>
  <si>
    <t>1230730735</t>
  </si>
  <si>
    <t>721290821</t>
  </si>
  <si>
    <t>Přemístění vnitrostaveništní demontovaných hmot vnitřní kanalizace v objektech výšky do 6 m</t>
  </si>
  <si>
    <t>483417607</t>
  </si>
  <si>
    <t>0,051</t>
  </si>
  <si>
    <t>721173401</t>
  </si>
  <si>
    <t>Potrubí kanalizační plastové svodné systém KG DN 100</t>
  </si>
  <si>
    <t>1361260471</t>
  </si>
  <si>
    <t>721174024</t>
  </si>
  <si>
    <t>Potrubí kanalizační z PP odpadní systém HT DN 70</t>
  </si>
  <si>
    <t>958940283</t>
  </si>
  <si>
    <t>721174025</t>
  </si>
  <si>
    <t>Potrubí kanalizační z PP odpadní systém HT DN 100</t>
  </si>
  <si>
    <t>-110573439</t>
  </si>
  <si>
    <t>721174042</t>
  </si>
  <si>
    <t>Potrubí kanalizační z PP připojovací systém HT DN 40</t>
  </si>
  <si>
    <t>802470090</t>
  </si>
  <si>
    <t>721174043</t>
  </si>
  <si>
    <t>Potrubí kanalizační z PP připojovací systém HT DN 50</t>
  </si>
  <si>
    <t>-960986856</t>
  </si>
  <si>
    <t>721194104</t>
  </si>
  <si>
    <t>Vyvedení a upevnění odpadních výpustek DN 40</t>
  </si>
  <si>
    <t>289212339</t>
  </si>
  <si>
    <t>721194105</t>
  </si>
  <si>
    <t>Vyvedení a upevnění odpadních výpustek DN 50</t>
  </si>
  <si>
    <t>-2127087797</t>
  </si>
  <si>
    <t>721194107</t>
  </si>
  <si>
    <t>Vyvedení a upevnění odpadních výpustek DN 70</t>
  </si>
  <si>
    <t>377582843</t>
  </si>
  <si>
    <t>721211911</t>
  </si>
  <si>
    <t>Montáž vpustí podlahových DN 40/50</t>
  </si>
  <si>
    <t>-1139346558</t>
  </si>
  <si>
    <t>721211401R</t>
  </si>
  <si>
    <t>Vpusť podlahová s vodorovným odtokem DN 40/50, se zápachovou uzávěrkou a mechanickou uzávěrkou pro suchý stav, vtoková nerez mřížka</t>
  </si>
  <si>
    <t>-2112984708</t>
  </si>
  <si>
    <t>721226531R</t>
  </si>
  <si>
    <t>Kalich pro úkapy DN 32 se zápachovou uzáverkou a mechanickou uzávěrkou - kuličkou pro suchý stav</t>
  </si>
  <si>
    <t>-123937969</t>
  </si>
  <si>
    <t>721274122R</t>
  </si>
  <si>
    <t>Přivzdušňovací ventil vnitřní odpadních potrubí DN 75-podomítková verze, kompletní se stavební ochrannou zátkoua krytem</t>
  </si>
  <si>
    <t>-1989907880</t>
  </si>
  <si>
    <t>721290111</t>
  </si>
  <si>
    <t>Zkouška těsnosti potrubí kanalizace vodou do DN 125</t>
  </si>
  <si>
    <t>1953080022</t>
  </si>
  <si>
    <t>721290123R</t>
  </si>
  <si>
    <t>Zkouška těsnosti potrubí kanalizace kouřem do DN 300</t>
  </si>
  <si>
    <t>81929198</t>
  </si>
  <si>
    <t>894811241R</t>
  </si>
  <si>
    <t>Revizní šachta z PVC systém RV typ pravý/přímý/levý, DN 400/110 tlak 40 t hl od 860 do 1230 mm</t>
  </si>
  <si>
    <t>647724947</t>
  </si>
  <si>
    <t>998721101</t>
  </si>
  <si>
    <t>Přesun hmot tonážní pro vnitřní kanalizace v objektech v do 6 m</t>
  </si>
  <si>
    <t>571050038</t>
  </si>
  <si>
    <t>0,128</t>
  </si>
  <si>
    <t>722</t>
  </si>
  <si>
    <t>Zdravotechnika - vnitřní vodovod</t>
  </si>
  <si>
    <t>722130801</t>
  </si>
  <si>
    <t>Demontáž potrubí ocelové pozinkované závitové do DN 25</t>
  </si>
  <si>
    <t>-910676292</t>
  </si>
  <si>
    <t>722170801</t>
  </si>
  <si>
    <t>Demontáž rozvodů vody z plastů do D 25</t>
  </si>
  <si>
    <t>184115361</t>
  </si>
  <si>
    <t>722290821</t>
  </si>
  <si>
    <t>Přemístění vnitrostaveništní demontovaných hmot pro vnitřní vodovod v objektech výšky do 6 m</t>
  </si>
  <si>
    <t>1735106342</t>
  </si>
  <si>
    <t>0,045</t>
  </si>
  <si>
    <t>722174002</t>
  </si>
  <si>
    <t>Potrubí vodovodní plastové PPR svar polyfuze PN 16 D 20 x 2,8 mm</t>
  </si>
  <si>
    <t>-154505338</t>
  </si>
  <si>
    <t>722174003</t>
  </si>
  <si>
    <t>Potrubí vodovodní plastové PPR svar polyfuze PN 16 D 25 x 3,5 mm</t>
  </si>
  <si>
    <t>1760212057</t>
  </si>
  <si>
    <t>722174004</t>
  </si>
  <si>
    <t>Potrubí vodovodní plastové PPR svar polyfuze PN 16 D 32 x 4,4 mm</t>
  </si>
  <si>
    <t>1110181984</t>
  </si>
  <si>
    <t>722176112</t>
  </si>
  <si>
    <t>Montáž potrubí plastové spojované svary polyfuzně do D 20 mm</t>
  </si>
  <si>
    <t>-432835773</t>
  </si>
  <si>
    <t>722176113</t>
  </si>
  <si>
    <t>Montáž potrubí plastové spojované svary polyfuzně do D 25 mm</t>
  </si>
  <si>
    <t>-191744504</t>
  </si>
  <si>
    <t>722176114</t>
  </si>
  <si>
    <t>Montáž potrubí plastové spojované svary polyfuzně do D 32 mm</t>
  </si>
  <si>
    <t>-1180752759</t>
  </si>
  <si>
    <t>722181211</t>
  </si>
  <si>
    <t>Ochrana vodovodního potrubí přilepenými tepelně izolačními trubicemi z PE tl do 6 mm DN do 22 mm</t>
  </si>
  <si>
    <t>-742281290</t>
  </si>
  <si>
    <t>722181212</t>
  </si>
  <si>
    <t>Ochrana vodovodního potrubí přilepenými tepelně izolačními trubicemi z PE tl do 6 mm DN do 32 mm</t>
  </si>
  <si>
    <t>915488607</t>
  </si>
  <si>
    <t>722181213</t>
  </si>
  <si>
    <t>Ochrana vodovodního potrubí přilepenými tepelně izolačními trubicemi z PE tl do 6 mm DN přes 32 mm</t>
  </si>
  <si>
    <t>-552280583</t>
  </si>
  <si>
    <t>722181241</t>
  </si>
  <si>
    <t>Ochrana vodovodního potrubí přilepenými tepelně izolačními trubicemi z PE tl do 20 mm DN do 22 mm</t>
  </si>
  <si>
    <t>1269166544</t>
  </si>
  <si>
    <t>722181242</t>
  </si>
  <si>
    <t>Ochrana vodovodního potrubí přilepenými tepelně izolačními trubicemi z PE tl do 20 mm DN do 42 mm</t>
  </si>
  <si>
    <t>-1288531735</t>
  </si>
  <si>
    <t>722190401</t>
  </si>
  <si>
    <t>Vyvedení a upevnění výpustku do DN 25</t>
  </si>
  <si>
    <t>-1856786184</t>
  </si>
  <si>
    <t>722220121</t>
  </si>
  <si>
    <t>Nástěnka pro baterii G 1/2 s jedním závitem</t>
  </si>
  <si>
    <t>pár</t>
  </si>
  <si>
    <t>1548977845</t>
  </si>
  <si>
    <t>722220152</t>
  </si>
  <si>
    <t>Nástěnka závitová plastová PPR PN 20 DN 20 x G 1/2</t>
  </si>
  <si>
    <t>1195271350</t>
  </si>
  <si>
    <t>722220153</t>
  </si>
  <si>
    <t>Nástěnka závitová plastová PPR PN 20 DN 25 x G 3/4</t>
  </si>
  <si>
    <t>-1462645868</t>
  </si>
  <si>
    <t>722229101</t>
  </si>
  <si>
    <t>Montáž vodovodních armatur s jedním závitem G 1/2 ostatní typ</t>
  </si>
  <si>
    <t>1022586666</t>
  </si>
  <si>
    <t>722224115</t>
  </si>
  <si>
    <t>Kohout plnicí nebo vypouštěcí G 1/2 PN 10 s jedním závitem</t>
  </si>
  <si>
    <t>-771514574</t>
  </si>
  <si>
    <t>722231251</t>
  </si>
  <si>
    <t>Ventil pojistný mosazný G 1/2 PN 6 do 100°C k bojleru s vnitřním x vnějším závitem</t>
  </si>
  <si>
    <t>1067018182</t>
  </si>
  <si>
    <t>722239101</t>
  </si>
  <si>
    <t>Montáž armatur vodovodních se dvěma závity G 1/2</t>
  </si>
  <si>
    <t>-1072452460</t>
  </si>
  <si>
    <t>722232043</t>
  </si>
  <si>
    <t>Kohout kulový přímý G 1/2 PN 42 do 185°C vnitřní závit</t>
  </si>
  <si>
    <t>-258584024</t>
  </si>
  <si>
    <t>722231072</t>
  </si>
  <si>
    <t>Ventil zpětný G 1/2 PN 10 do 110°C se dvěma závity</t>
  </si>
  <si>
    <t>-547267645</t>
  </si>
  <si>
    <t>722239102</t>
  </si>
  <si>
    <t>Montáž armatur vodovodních se dvěma závity G 3/4</t>
  </si>
  <si>
    <t>-43469020</t>
  </si>
  <si>
    <t>722232044</t>
  </si>
  <si>
    <t>Kohout kulový přímý G 3/4 PN 42 do 185°C vnitřní závit</t>
  </si>
  <si>
    <t>-1586014877</t>
  </si>
  <si>
    <t>722232062</t>
  </si>
  <si>
    <t>Kohout kulový přímý G 3/4 PN 42 do 185°C vnitřní závit s vypouštěním</t>
  </si>
  <si>
    <t>-1697339421</t>
  </si>
  <si>
    <t>722231073</t>
  </si>
  <si>
    <t>Ventil zpětný G 3/4 PN 10 do 110°C se dvěma závity</t>
  </si>
  <si>
    <t>1994548913</t>
  </si>
  <si>
    <t>722239103</t>
  </si>
  <si>
    <t>Montáž armatur vodovodních se dvěma závity G 1</t>
  </si>
  <si>
    <t>-1275412141</t>
  </si>
  <si>
    <t>722232063</t>
  </si>
  <si>
    <t>Kohout kulový přímý G 1 PN 42 do 185°C vnitřní závit s vypouštěním</t>
  </si>
  <si>
    <t>-537674434</t>
  </si>
  <si>
    <t>722290234</t>
  </si>
  <si>
    <t>Proplach a dezinfekce vodovodního potrubí do DN 80</t>
  </si>
  <si>
    <t>-1880665961</t>
  </si>
  <si>
    <t>998722101</t>
  </si>
  <si>
    <t>Přesun hmot tonážní pro vnitřní vodovod v objektech v do 6 m</t>
  </si>
  <si>
    <t>1164015723</t>
  </si>
  <si>
    <t>0,126</t>
  </si>
  <si>
    <t>725</t>
  </si>
  <si>
    <t>Zdravotechnika - zařizovací předměty</t>
  </si>
  <si>
    <t>725320828</t>
  </si>
  <si>
    <t>Demontáž dřez dvojitý velkokuchyně bez výtokových armatur</t>
  </si>
  <si>
    <t>soubor</t>
  </si>
  <si>
    <t>-121230868</t>
  </si>
  <si>
    <t>725820801</t>
  </si>
  <si>
    <t>Demontáž baterie nástěnné do G 3 / 4</t>
  </si>
  <si>
    <t>-1231174069</t>
  </si>
  <si>
    <t>725860812</t>
  </si>
  <si>
    <t>Demontáž uzávěrů zápachu dvojitých</t>
  </si>
  <si>
    <t>1080659419</t>
  </si>
  <si>
    <t>725590811</t>
  </si>
  <si>
    <t>Přemístění vnitrostaveništní demontovaných pro zařizovací předměty v objektech výšky do 6 m</t>
  </si>
  <si>
    <t>-454571836</t>
  </si>
  <si>
    <t>0,149</t>
  </si>
  <si>
    <t>725539204</t>
  </si>
  <si>
    <t>Montáž ohřívačů zásobníkových závěsných tlakových do 125 litrů</t>
  </si>
  <si>
    <t>2076496714</t>
  </si>
  <si>
    <t>725532120</t>
  </si>
  <si>
    <t>Elektrický ohřívač zásobníkový akumulační závěsný svislý 125 l / 2 kW</t>
  </si>
  <si>
    <t>1752027478</t>
  </si>
  <si>
    <t>725539206</t>
  </si>
  <si>
    <t>Montáž ohřívačů zásobníkových závěsných tlakových do 200 litrů</t>
  </si>
  <si>
    <t>-1090969853</t>
  </si>
  <si>
    <t>725532126</t>
  </si>
  <si>
    <t>Elektrický ohřívač zásobníkový akumulační závěsný svislý 200 l / 2,2 kW</t>
  </si>
  <si>
    <t>1379397975</t>
  </si>
  <si>
    <t>725819402</t>
  </si>
  <si>
    <t>Montáž ventilů rohových G 1/2 bez připojovací trubičky</t>
  </si>
  <si>
    <t>-82328659</t>
  </si>
  <si>
    <t>725813111</t>
  </si>
  <si>
    <t>Ventil rohový bez připojovací trubičky nebo flexi hadičky G 1/2</t>
  </si>
  <si>
    <t>-490661454</t>
  </si>
  <si>
    <t>725819202</t>
  </si>
  <si>
    <t>Montáž ventilů nástěnných G 3/4</t>
  </si>
  <si>
    <t>1635233965</t>
  </si>
  <si>
    <t>725813112</t>
  </si>
  <si>
    <t>Ventil rohový pračkový G 3/4</t>
  </si>
  <si>
    <t>475180995</t>
  </si>
  <si>
    <t>725829101</t>
  </si>
  <si>
    <t>Montáž baterie nástěnné dřezové pákové a klasické</t>
  </si>
  <si>
    <t>2073455560</t>
  </si>
  <si>
    <t>725821316</t>
  </si>
  <si>
    <t>Baterie dřezové nástěnné pákové s otáčivým plochým ústím a délkou ramínka 300 mm</t>
  </si>
  <si>
    <t>-1838475322</t>
  </si>
  <si>
    <t>998725101</t>
  </si>
  <si>
    <t>Přesun hmot tonážní pro zařizovací předměty v objektech v do 6 m</t>
  </si>
  <si>
    <t>2136267524</t>
  </si>
  <si>
    <t>0,169</t>
  </si>
  <si>
    <t>Z</t>
  </si>
  <si>
    <t>Zámečnické výrobky</t>
  </si>
  <si>
    <t>767-Z01</t>
  </si>
  <si>
    <t>Montáž kovových stvebních doplňkových konstrukcí</t>
  </si>
  <si>
    <t>1816099507</t>
  </si>
  <si>
    <t>767-Z04</t>
  </si>
  <si>
    <t>Objímka dvoušroubová s hlavou M8</t>
  </si>
  <si>
    <t>-1072083323</t>
  </si>
  <si>
    <t>767-Z05</t>
  </si>
  <si>
    <t>Šroub s hmoždinkou M8</t>
  </si>
  <si>
    <t>208328971</t>
  </si>
  <si>
    <t>767-Z07</t>
  </si>
  <si>
    <t>Sestava spoj. dílů objímky</t>
  </si>
  <si>
    <t>1735438092</t>
  </si>
  <si>
    <t>767-Z09</t>
  </si>
  <si>
    <t>Ocelová konzola dl.150mm</t>
  </si>
  <si>
    <t>436944835</t>
  </si>
  <si>
    <t>-21756807</t>
  </si>
  <si>
    <t>-874107851</t>
  </si>
  <si>
    <t>1439956460</t>
  </si>
  <si>
    <t>D1_01_4g - Silnoproudá elektrotechnika</t>
  </si>
  <si>
    <t>357116450</t>
  </si>
  <si>
    <t>Oceloplechový skříňový rozvaděč,2000x600x400, IP40/20 - viz výkresová dokumentace</t>
  </si>
  <si>
    <t>2089018028</t>
  </si>
  <si>
    <t>374512490</t>
  </si>
  <si>
    <t xml:space="preserve">Koordinace s ostatními profesemi </t>
  </si>
  <si>
    <t>-1810747485</t>
  </si>
  <si>
    <t>345723100</t>
  </si>
  <si>
    <t>páska stahovací kabelová VPP 4/360</t>
  </si>
  <si>
    <t>100 kus</t>
  </si>
  <si>
    <t>1349980713</t>
  </si>
  <si>
    <t>345616570</t>
  </si>
  <si>
    <t>Wago svorky</t>
  </si>
  <si>
    <t>bal</t>
  </si>
  <si>
    <t>-967275559</t>
  </si>
  <si>
    <t>358151004</t>
  </si>
  <si>
    <t>Natloukací hmoždinky 6x45</t>
  </si>
  <si>
    <t>-215998944</t>
  </si>
  <si>
    <t>358110000</t>
  </si>
  <si>
    <t>Dílenská dokumentace, dokumentace skutečného provedení</t>
  </si>
  <si>
    <t>-110728652</t>
  </si>
  <si>
    <t>345222 001</t>
  </si>
  <si>
    <t>Drobný montážní materiál</t>
  </si>
  <si>
    <t>1751916052</t>
  </si>
  <si>
    <t>348332084</t>
  </si>
  <si>
    <t>Svítidlo - Přisazené ,mřížkové ,LED,IP 20</t>
  </si>
  <si>
    <t>-194480077</t>
  </si>
  <si>
    <t>358358112571</t>
  </si>
  <si>
    <t>Zásuvka 230V/16A, IP44 v rámečku včetně příslušenství</t>
  </si>
  <si>
    <t>-598533667</t>
  </si>
  <si>
    <t>358121001</t>
  </si>
  <si>
    <t>Vypínač řazení 1, 230V/10A, IP44 včetně rámečku a příslušenství</t>
  </si>
  <si>
    <t>-1028152347</t>
  </si>
  <si>
    <t>358121002</t>
  </si>
  <si>
    <t>Vypínač řazení 6,230V/10A,IP44 včetně rámečku a příslušenství</t>
  </si>
  <si>
    <t>2110691165</t>
  </si>
  <si>
    <t>358121003</t>
  </si>
  <si>
    <t>Vypínač řazení 1,230V/10A,IP20 včetně rámečku a příslušenství</t>
  </si>
  <si>
    <t>860135441</t>
  </si>
  <si>
    <t>358115863</t>
  </si>
  <si>
    <t>Vypínač 400V/25A, IP44</t>
  </si>
  <si>
    <t>-1422540202</t>
  </si>
  <si>
    <t>358115864</t>
  </si>
  <si>
    <t>Vypínač 400V/32A, IP44</t>
  </si>
  <si>
    <t>-165580269</t>
  </si>
  <si>
    <t>341111674</t>
  </si>
  <si>
    <t>kabel silový s CU jádrem CYKY-O 3x1,5</t>
  </si>
  <si>
    <t>-716221520</t>
  </si>
  <si>
    <t>341111673</t>
  </si>
  <si>
    <t>Pryžové kabely CGSG-J 5x6</t>
  </si>
  <si>
    <t>950339401</t>
  </si>
  <si>
    <t>341111672</t>
  </si>
  <si>
    <t>Pryžové kabely CGSG-J 5x4</t>
  </si>
  <si>
    <t>1805201836</t>
  </si>
  <si>
    <t>341111671</t>
  </si>
  <si>
    <t>Pryžové kabely CGSG-J 5x2,5</t>
  </si>
  <si>
    <t>-643591288</t>
  </si>
  <si>
    <t>341421560</t>
  </si>
  <si>
    <t>vodič silový s Cu jádrem CYA H07 V-K 4 mm2</t>
  </si>
  <si>
    <t>-975448839</t>
  </si>
  <si>
    <t>341421570</t>
  </si>
  <si>
    <t>vodič silový s Cu jádrem CYA H07 V-K 6 mm2</t>
  </si>
  <si>
    <t>-953534202</t>
  </si>
  <si>
    <t>341408271</t>
  </si>
  <si>
    <t>vodič silový s Cu jádrem CY H07 V-U 25 mm2</t>
  </si>
  <si>
    <t>-559572774</t>
  </si>
  <si>
    <t>345755661</t>
  </si>
  <si>
    <t>Kabelový žlab drátkový 200/50</t>
  </si>
  <si>
    <t>-1220622192</t>
  </si>
  <si>
    <t>345713510</t>
  </si>
  <si>
    <t>trubka elektroinstalační ohebná Kopoflex, HDPE+LDPE KF 09050</t>
  </si>
  <si>
    <t>649018460</t>
  </si>
  <si>
    <t>348332081</t>
  </si>
  <si>
    <t xml:space="preserve">Svítidlo prachotěsné průmyslové LED, IP65,63W </t>
  </si>
  <si>
    <t>-667359586</t>
  </si>
  <si>
    <t>348332082</t>
  </si>
  <si>
    <t>Svítidlo prachotěsné průmyslové LED, IP65, s nouzovým modulem 1h</t>
  </si>
  <si>
    <t>2063523182</t>
  </si>
  <si>
    <t>348332083</t>
  </si>
  <si>
    <t>Nástěnné nouzové piktogramové svítidlo LED, IP 65 , nestále svítící, Autotest</t>
  </si>
  <si>
    <t>1600662719</t>
  </si>
  <si>
    <t>358226100</t>
  </si>
  <si>
    <t>jistič MODEION BC160NT305-160-D 3-pól. D - distribuční, Ir = 125-160 A, třmen. svorky pro 2,5-95 mm²</t>
  </si>
  <si>
    <t>1224701541</t>
  </si>
  <si>
    <t>374374512470</t>
  </si>
  <si>
    <t>Úprava slaboproudých rozvodů - dle rozsahu</t>
  </si>
  <si>
    <t>-1176597427</t>
  </si>
  <si>
    <t>345755660</t>
  </si>
  <si>
    <t>profil nosný 15x30 NP 500</t>
  </si>
  <si>
    <t>256</t>
  </si>
  <si>
    <t>407528701</t>
  </si>
  <si>
    <t>220332_R1</t>
  </si>
  <si>
    <t>Montáž tlačítka blokování - zrušení - central stop</t>
  </si>
  <si>
    <t>-2055643508</t>
  </si>
  <si>
    <t>220490_R2</t>
  </si>
  <si>
    <t>Montáž zásuvky pro 1 datový port</t>
  </si>
  <si>
    <t>-2122798620</t>
  </si>
  <si>
    <t>742232100</t>
  </si>
  <si>
    <t>Montáž rozváděč skříňový nebo panelový nedělitelný do 500 kg</t>
  </si>
  <si>
    <t>-1491553806</t>
  </si>
  <si>
    <t>374512480</t>
  </si>
  <si>
    <t>Obhlídka stavby před  započetím montážních prací</t>
  </si>
  <si>
    <t>-38485826</t>
  </si>
  <si>
    <t>358115861</t>
  </si>
  <si>
    <t>Vypínač 400V/16A, IP44</t>
  </si>
  <si>
    <t>203437424</t>
  </si>
  <si>
    <t>358115862</t>
  </si>
  <si>
    <t>Vypínač 400V/20A, IP44</t>
  </si>
  <si>
    <t>56580006</t>
  </si>
  <si>
    <t>358358114</t>
  </si>
  <si>
    <t>Zásuvka zapuštěná s instalační krabicí 400V/16A,IP 44</t>
  </si>
  <si>
    <t>-646930878</t>
  </si>
  <si>
    <t>358115004</t>
  </si>
  <si>
    <t>Vývod ukončený na zařízení nebo svorkovnici, 400V</t>
  </si>
  <si>
    <t>-1813864358</t>
  </si>
  <si>
    <t>358115005</t>
  </si>
  <si>
    <t>Vývod ukončený na zařízení nebo svorkovnici, 230V</t>
  </si>
  <si>
    <t>417215934</t>
  </si>
  <si>
    <t>358151001</t>
  </si>
  <si>
    <t xml:space="preserve">Bezpečností tlačítko -CENTRAL STOP </t>
  </si>
  <si>
    <t>311644281</t>
  </si>
  <si>
    <t>358151002</t>
  </si>
  <si>
    <t>Krabice přístrojová s možností spojení do vícerámečku max 5 ks</t>
  </si>
  <si>
    <t>2144624120</t>
  </si>
  <si>
    <t>358151003</t>
  </si>
  <si>
    <t xml:space="preserve">Krabice universální s víčkem </t>
  </si>
  <si>
    <t>-1046029827</t>
  </si>
  <si>
    <t>348891001</t>
  </si>
  <si>
    <t>Recyklační poplatek za svítidlo+ zdroj</t>
  </si>
  <si>
    <t>-50411249</t>
  </si>
  <si>
    <t>341116430</t>
  </si>
  <si>
    <t>kabel silový s Cu jádrem 1-CYKY 3x70+50 mm2</t>
  </si>
  <si>
    <t>475577553</t>
  </si>
  <si>
    <t>341111000</t>
  </si>
  <si>
    <t>kabel silový s Cu jádrem CYKY 5x6 mm2</t>
  </si>
  <si>
    <t>624716080</t>
  </si>
  <si>
    <t>341110980</t>
  </si>
  <si>
    <t>kabel silový s Cu jádrem CYKY 5x4 mm2</t>
  </si>
  <si>
    <t>-234622564</t>
  </si>
  <si>
    <t>341111675</t>
  </si>
  <si>
    <t>kabel silový s Cu jádrem CYKY 5x16</t>
  </si>
  <si>
    <t>-214768669</t>
  </si>
  <si>
    <t>341110940</t>
  </si>
  <si>
    <t>kabel silový s Cu jádrem CYKY 5x2,5 mm2</t>
  </si>
  <si>
    <t>-1541467695</t>
  </si>
  <si>
    <t>341110900</t>
  </si>
  <si>
    <t>kabel silový s Cu jádrem CYKY 5x1,5 mm2</t>
  </si>
  <si>
    <t>-804194173</t>
  </si>
  <si>
    <t>341110360</t>
  </si>
  <si>
    <t>kabel silový s Cu jádrem CYKY 3x2,5 mm2</t>
  </si>
  <si>
    <t>2081643508</t>
  </si>
  <si>
    <t>341110300</t>
  </si>
  <si>
    <t>kabel silový s Cu jádrem CYKY 3x1,5 mm2</t>
  </si>
  <si>
    <t>-522940506</t>
  </si>
  <si>
    <t>345755667</t>
  </si>
  <si>
    <t>Veškeré montáže, doprava, zařízení staveniště,jiné materiály a montáž</t>
  </si>
  <si>
    <t>1024</t>
  </si>
  <si>
    <t>1134501981</t>
  </si>
  <si>
    <t>345755662</t>
  </si>
  <si>
    <t>Ostatní pomocný, montážní upevňovací a blíže neurčený materiál</t>
  </si>
  <si>
    <t>2113352480</t>
  </si>
  <si>
    <t>743112119</t>
  </si>
  <si>
    <t>Montáž trubka plastová ohebná D 50 mm uložená pevně</t>
  </si>
  <si>
    <t>-877816035</t>
  </si>
  <si>
    <t>743411111</t>
  </si>
  <si>
    <t>Montáž krabice zapuštěná plastová kruhová typ KU68/2-1902, KO125</t>
  </si>
  <si>
    <t>-823036993</t>
  </si>
  <si>
    <t>744743110</t>
  </si>
  <si>
    <t xml:space="preserve">Montáž kabel  sdělovací UTP cat 5.e- uložení  pevně   </t>
  </si>
  <si>
    <t>1374877318</t>
  </si>
  <si>
    <t>348348332085</t>
  </si>
  <si>
    <t xml:space="preserve">Svítidlo přisazené  prochotěsné svítidlo LED, IP65   </t>
  </si>
  <si>
    <t>-539157393</t>
  </si>
  <si>
    <t>747111111</t>
  </si>
  <si>
    <t>Montáž vypínač nástěnný 1-jednopólový prostředí obyčejné nebo vlhké</t>
  </si>
  <si>
    <t>-624577288</t>
  </si>
  <si>
    <t>747111211</t>
  </si>
  <si>
    <t>Montáž vypínač nástěnný 1-jednopólový prostředí venkovní/mokré</t>
  </si>
  <si>
    <t>-276894386</t>
  </si>
  <si>
    <t>747124211</t>
  </si>
  <si>
    <t>montáž přisazeného třífázového vypínače do 32A</t>
  </si>
  <si>
    <t>-689487103</t>
  </si>
  <si>
    <t>747162116</t>
  </si>
  <si>
    <t>Montáž zásuvek průmyslových spojovacích provedení IP 44 3P+N+PE 16 A</t>
  </si>
  <si>
    <t>540020130</t>
  </si>
  <si>
    <t>747162153</t>
  </si>
  <si>
    <t>Montáž zásuvek průmyslových vestavných provedení IP 44 3P+PE 16 A</t>
  </si>
  <si>
    <t>-1120336421</t>
  </si>
  <si>
    <t>748123119</t>
  </si>
  <si>
    <t>Montáž svítidlo LED bytové přisazené nástěnné panelové do 0,36 m2</t>
  </si>
  <si>
    <t>2079539632</t>
  </si>
  <si>
    <t>748132113</t>
  </si>
  <si>
    <t>Montáž svítidel nástěnných nouzových s piktogramem</t>
  </si>
  <si>
    <t>394044090</t>
  </si>
  <si>
    <t>748132123</t>
  </si>
  <si>
    <t>Montáž svítidlo prachotěsné průmyslové stropní závěsné na oko s krabicí</t>
  </si>
  <si>
    <t>1468567659</t>
  </si>
  <si>
    <t>974031122</t>
  </si>
  <si>
    <t>Vysekání rýh ve zdivu cihelném hl do 30 mm š do 70 mm</t>
  </si>
  <si>
    <t>141504365</t>
  </si>
  <si>
    <t>341210480</t>
  </si>
  <si>
    <t>kabel sdělovací s Cu jádrem UTP cat 5.e 4x2x0,8 mm</t>
  </si>
  <si>
    <t>419427993</t>
  </si>
  <si>
    <t>374512461</t>
  </si>
  <si>
    <t>zásuvka data 2xRJ45 Element Bílé barvy</t>
  </si>
  <si>
    <t>-1886167483</t>
  </si>
  <si>
    <t>210830_R3</t>
  </si>
  <si>
    <t>Montáž kabelů měděných do 1 kV do 0,40 kg uložených volně</t>
  </si>
  <si>
    <t>-1938966310</t>
  </si>
  <si>
    <t>340235213</t>
  </si>
  <si>
    <t>Drážky ve stěnách a podlahách -  pro zabudování kabelových tras -  do rozměru 100 mm šířky a 40 mm</t>
  </si>
  <si>
    <t>1295626900</t>
  </si>
  <si>
    <t>734552322</t>
  </si>
  <si>
    <t>Montáž kabelového žlabu bez víka šířky do 500mm</t>
  </si>
  <si>
    <t>435289152</t>
  </si>
  <si>
    <t>743121317</t>
  </si>
  <si>
    <t>Trubkování v podlaze pro vybrané technologie kuchyně -  viz požadavky dodavatele technologie  - montáž</t>
  </si>
  <si>
    <t>1578625272</t>
  </si>
  <si>
    <t>210830_R4</t>
  </si>
  <si>
    <t>Montáž kabelů měděných do 1 kV do 4,00 kg uložených volně</t>
  </si>
  <si>
    <t>72590572</t>
  </si>
  <si>
    <t>093001000</t>
  </si>
  <si>
    <t>Doprava Jílové - Praha 40 km / 13 Kč za km</t>
  </si>
  <si>
    <t>ks</t>
  </si>
  <si>
    <t>-1369770</t>
  </si>
  <si>
    <t>374512330</t>
  </si>
  <si>
    <t>zásuvka telefonní Tango bílý, slonová kost</t>
  </si>
  <si>
    <t>1643613178</t>
  </si>
  <si>
    <t>210293111</t>
  </si>
  <si>
    <t>Demontáž stávající elektroinstalace kuchyně</t>
  </si>
  <si>
    <t>340778477</t>
  </si>
  <si>
    <t>2079531291</t>
  </si>
  <si>
    <t>210830_R5</t>
  </si>
  <si>
    <t>Montáž kabelů měděných do 1 kV do 0,40 kg uložených pevně</t>
  </si>
  <si>
    <t>602154866</t>
  </si>
  <si>
    <t>749112100</t>
  </si>
  <si>
    <t>Montáž konstrukce z profilů ocelových bez zhotovení</t>
  </si>
  <si>
    <t>853297597</t>
  </si>
  <si>
    <t>747233422</t>
  </si>
  <si>
    <t>Montáž jistič deionový vestavný s elektrickou spouští do 300 A</t>
  </si>
  <si>
    <t>1010184790</t>
  </si>
  <si>
    <t>044002_R6</t>
  </si>
  <si>
    <t>Revize</t>
  </si>
  <si>
    <t>1092176162</t>
  </si>
  <si>
    <t>D2_04 - Sadové úpravy</t>
  </si>
  <si>
    <t>D1 - MATERIÁL ROSTLINY</t>
  </si>
  <si>
    <t xml:space="preserve">    D2 - STROMY A KEŘE</t>
  </si>
  <si>
    <t xml:space="preserve">    D3 - TRÁVY</t>
  </si>
  <si>
    <t xml:space="preserve">    D4 - BYLINKY A TRVALKY</t>
  </si>
  <si>
    <t xml:space="preserve">    D5 - CIBULOVINY</t>
  </si>
  <si>
    <t>D6 - OSTATNÍ MATERIÁL</t>
  </si>
  <si>
    <t>D7 - DOPRAVA</t>
  </si>
  <si>
    <t>D8 - REALIZACE</t>
  </si>
  <si>
    <t>MATERIÁL ROSTLINY</t>
  </si>
  <si>
    <t>STROMY A KEŘE</t>
  </si>
  <si>
    <t>S3</t>
  </si>
  <si>
    <t>Amelanchier lamarckii</t>
  </si>
  <si>
    <t>Velikost 1,2-1,4</t>
  </si>
  <si>
    <t>K3</t>
  </si>
  <si>
    <t>Cotoneaster salicifolius 'Parkteppich</t>
  </si>
  <si>
    <t>Velikost 20-30</t>
  </si>
  <si>
    <t>D3</t>
  </si>
  <si>
    <t>TRÁVY</t>
  </si>
  <si>
    <t>T1</t>
  </si>
  <si>
    <t>Calamagrostis brachytricha</t>
  </si>
  <si>
    <t>Velikost K9</t>
  </si>
  <si>
    <t>T4</t>
  </si>
  <si>
    <t>Pennisetum alopecuroides ´Hammeln´</t>
  </si>
  <si>
    <t>D4</t>
  </si>
  <si>
    <t>BYLINKY A TRVALKY</t>
  </si>
  <si>
    <t>B1</t>
  </si>
  <si>
    <t>Achillea ´Coronation Gold´</t>
  </si>
  <si>
    <t>B2</t>
  </si>
  <si>
    <t>Alchemilla mollis</t>
  </si>
  <si>
    <t>B4</t>
  </si>
  <si>
    <t>Aster dumosus ´Apollo´</t>
  </si>
  <si>
    <t>B6</t>
  </si>
  <si>
    <t>Centranthus ruber ´Coccineus´</t>
  </si>
  <si>
    <t>B7</t>
  </si>
  <si>
    <t>Gaura lindheimeri</t>
  </si>
  <si>
    <t>B8</t>
  </si>
  <si>
    <t>Geranium macrorrhizum ‘spessart’</t>
  </si>
  <si>
    <t>B10</t>
  </si>
  <si>
    <t>Knautia macedonica ´Mars Midget´</t>
  </si>
  <si>
    <t>B11</t>
  </si>
  <si>
    <t>Lavandula angustifolia</t>
  </si>
  <si>
    <t>B12</t>
  </si>
  <si>
    <t>Salvia officinalis ´Berggarten´</t>
  </si>
  <si>
    <t>B13</t>
  </si>
  <si>
    <t>Sedum Matrona</t>
  </si>
  <si>
    <t>B14</t>
  </si>
  <si>
    <t>Verbena bonariensis</t>
  </si>
  <si>
    <t>D5</t>
  </si>
  <si>
    <t>CIBULOVINY</t>
  </si>
  <si>
    <t>C1</t>
  </si>
  <si>
    <t>Narcissus jonquilla</t>
  </si>
  <si>
    <t>Velikost cib</t>
  </si>
  <si>
    <t>C2</t>
  </si>
  <si>
    <t>Allium sphaerocephalon</t>
  </si>
  <si>
    <t>D6</t>
  </si>
  <si>
    <t>OSTATNÍ MATERIÁL</t>
  </si>
  <si>
    <t>001</t>
  </si>
  <si>
    <t>Totální herbicid</t>
  </si>
  <si>
    <t>l</t>
  </si>
  <si>
    <t>002</t>
  </si>
  <si>
    <t>Zahradnický substrát</t>
  </si>
  <si>
    <t>003</t>
  </si>
  <si>
    <t>Mulčovací kůra I. výběrová</t>
  </si>
  <si>
    <t>004</t>
  </si>
  <si>
    <t>Odvoz a likvidace odpadu</t>
  </si>
  <si>
    <t>D7</t>
  </si>
  <si>
    <t>DOPRAVA</t>
  </si>
  <si>
    <t>Doprava rostlín</t>
  </si>
  <si>
    <t>Doprava ostatního materiálu</t>
  </si>
  <si>
    <t>D8</t>
  </si>
  <si>
    <t>REALIZACE</t>
  </si>
  <si>
    <t>201</t>
  </si>
  <si>
    <t>Realizace všech prací</t>
  </si>
  <si>
    <t>Postřik totálním herbicidem</t>
  </si>
  <si>
    <t>Posekání odumřelého</t>
  </si>
  <si>
    <t>Shrabání</t>
  </si>
  <si>
    <t>Hrubá terénní modelace</t>
  </si>
  <si>
    <t>Obdělání půdy</t>
  </si>
  <si>
    <t>Vytyčení</t>
  </si>
  <si>
    <t>Hloubení výsadbových jam</t>
  </si>
  <si>
    <t>Doplnění zahradnického substrátu</t>
  </si>
  <si>
    <t>Vlastní výsadba</t>
  </si>
  <si>
    <t>Jemná terénní modelace</t>
  </si>
  <si>
    <t>Urovnání povrchu</t>
  </si>
  <si>
    <t>Ukovení dřevin</t>
  </si>
  <si>
    <t>Namulčování</t>
  </si>
  <si>
    <t>OVN - Ostatní a vedlejší náklady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</si>
  <si>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</si>
  <si>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</si>
  <si>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</si>
  <si>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VRN6 - Územní vlivy</t>
  </si>
  <si>
    <t xml:space="preserve">    VRN7 - Provozní vlivy</t>
  </si>
  <si>
    <t>VRN</t>
  </si>
  <si>
    <t>Vedlejší rozpočtové náklady</t>
  </si>
  <si>
    <t>VRN2</t>
  </si>
  <si>
    <t>Příprava staveniště</t>
  </si>
  <si>
    <t>VRN2001-R</t>
  </si>
  <si>
    <t>-2122551618</t>
  </si>
  <si>
    <t>"Podrobný popis viz katalog ÚRS -</t>
  </si>
  <si>
    <t>"800-0 Vedlejší rozpočtové náklady</t>
  </si>
  <si>
    <t>VRN3</t>
  </si>
  <si>
    <t>Zařízení staveniště</t>
  </si>
  <si>
    <t>VRN3003-R</t>
  </si>
  <si>
    <t>1947425426</t>
  </si>
  <si>
    <t xml:space="preserve">"- Vybudování, provoz a odstranění zařízení staveniště, včetně </t>
  </si>
  <si>
    <t>"zřízení připojení na energie a zajištění měření jejich spotřeby,</t>
  </si>
  <si>
    <t xml:space="preserve">"včetně zřízení sociálních zařízení. </t>
  </si>
  <si>
    <t xml:space="preserve">"- Zhotovitel zajistí na vlastní náklady veškerá potřebná povolení </t>
  </si>
  <si>
    <t xml:space="preserve">"k užívání veřejných ploch, včetně záboru veřejného prostranství </t>
  </si>
  <si>
    <t>"na náklady zhotovitele, bude-li stavba vyžadovat.</t>
  </si>
  <si>
    <t xml:space="preserve">"- Zhotovitel zajistí na vlastní náklady zabezpečení provádění díla tak, </t>
  </si>
  <si>
    <t xml:space="preserve">"aby v souvislosti s prováděním díla nedošlo ke zranění osob </t>
  </si>
  <si>
    <t xml:space="preserve">"a škodám na majetku osob a subjektů užívajících objekty a </t>
  </si>
  <si>
    <t xml:space="preserve">"pozemky dotčené stavbou, k poškození stávajících staveb, </t>
  </si>
  <si>
    <t>"jejich součástí, zařízení a přilehlých nemovitostí.</t>
  </si>
  <si>
    <t>VRN3006-R</t>
  </si>
  <si>
    <t>Dočasné využití ploch</t>
  </si>
  <si>
    <t>-978437726</t>
  </si>
  <si>
    <t xml:space="preserve">"- Úpravy ploch areálu pro potřebu stavby, oplocení a </t>
  </si>
  <si>
    <t xml:space="preserve">"po skončení stavby oprava poškozených míst </t>
  </si>
  <si>
    <t>VRN3007-R</t>
  </si>
  <si>
    <t>Zajištění místnosti pro umožnění výkonu činnosti TDS, AD, koordinátora BOZP.</t>
  </si>
  <si>
    <t>1529984098</t>
  </si>
  <si>
    <t xml:space="preserve">"- Poskytnutí místnosti nebo její části včetně vybavení pracovním </t>
  </si>
  <si>
    <t xml:space="preserve">"stolem a židlemi pro konání kontrolních dnů,   </t>
  </si>
  <si>
    <t xml:space="preserve">"případně pro umožnění činnosti TDS, AD, SÚ. </t>
  </si>
  <si>
    <t>VRN3009-R</t>
  </si>
  <si>
    <t>Vyklizení prostoru staveniště</t>
  </si>
  <si>
    <t>190138593</t>
  </si>
  <si>
    <t xml:space="preserve">"- Vystěhování, vyklizení a vyčištění místností a komunikačních tras </t>
  </si>
  <si>
    <t xml:space="preserve">"ve všech podlažích dotčených navrženými stavebními úpravami, </t>
  </si>
  <si>
    <t xml:space="preserve">"demontáž a zpětné nastěhování, montáž a seřízení vystěhovaného </t>
  </si>
  <si>
    <t>"zařízení, vybavení a dekorací, včetně zajištění jejich ochrany před</t>
  </si>
  <si>
    <t xml:space="preserve">"včetně zajištění jejich ochrany před poškozením, které nelze </t>
  </si>
  <si>
    <t xml:space="preserve">"demontovat nebo vystěhovat. </t>
  </si>
  <si>
    <t xml:space="preserve">"- Odpojení technologických celků a spotřebičů energií v dotčených </t>
  </si>
  <si>
    <t>"místnostech objektu, případně jejich přemístění.</t>
  </si>
  <si>
    <t>VRN3010-R</t>
  </si>
  <si>
    <t xml:space="preserve">Zabezpečení stávajících zařízení a vybavení </t>
  </si>
  <si>
    <t>1369586419</t>
  </si>
  <si>
    <t xml:space="preserve">"- Zabezpečení stávajících zařízení a vybavení proti </t>
  </si>
  <si>
    <t xml:space="preserve">"mechanickému poškození, prachu, zatečení </t>
  </si>
  <si>
    <t xml:space="preserve">"(při opravách a rekonstrukcích) - zabezpečení stávajících </t>
  </si>
  <si>
    <t xml:space="preserve">"a ostatních ponechávaných zařízení  </t>
  </si>
  <si>
    <t>VRN3011-R</t>
  </si>
  <si>
    <t>Závěrečný úklid staveniště a komunikačních tras</t>
  </si>
  <si>
    <t>-962241201</t>
  </si>
  <si>
    <t xml:space="preserve">"Po provedení stavebních prací bude proveden kompletní </t>
  </si>
  <si>
    <t xml:space="preserve">"závěrečný úklid staveniště a komunikačních tras. </t>
  </si>
  <si>
    <t>"Poškozené zatravněné plochy budou ozeleněny a upraveny.</t>
  </si>
  <si>
    <t xml:space="preserve">"Ostatní dotčené plochy a konstrukce budou uvedeny do </t>
  </si>
  <si>
    <t>"původního stavu na náklady zhotovitele.</t>
  </si>
  <si>
    <t>VRN6</t>
  </si>
  <si>
    <t>Územní vlivy</t>
  </si>
  <si>
    <t>VRN6001-R</t>
  </si>
  <si>
    <t>Klimatické podmínky</t>
  </si>
  <si>
    <t>-1144484865</t>
  </si>
  <si>
    <t>"- Zajištění staveniště proti vodě, větru, mrazu...</t>
  </si>
  <si>
    <t>"odklízení sněhu, posypový matreiál</t>
  </si>
  <si>
    <t>"- Zpomalení výstavby z důvodu nizkých či vysokých teplot</t>
  </si>
  <si>
    <t>VRN7</t>
  </si>
  <si>
    <t>Provozní vlivy</t>
  </si>
  <si>
    <t>VRN7001-R</t>
  </si>
  <si>
    <t>Dočasné dopravní opatření.</t>
  </si>
  <si>
    <t>-1424444409</t>
  </si>
  <si>
    <t xml:space="preserve">"Náklady na vyhotovení návrhu dočasného dopravního značení, </t>
  </si>
  <si>
    <t>"jeho projednání a odsouhlasení s dotčenými orgány a organizacemi,</t>
  </si>
  <si>
    <t xml:space="preserve">"dodání dopravních značek a světelné signalizace, jejich rozmístění a </t>
  </si>
  <si>
    <t>"přemísťování a jejich údržba v průběhu výstavby včetně následného odstranění.</t>
  </si>
  <si>
    <t>VRN7002-R</t>
  </si>
  <si>
    <t>-1918754820</t>
  </si>
  <si>
    <t xml:space="preserve">"- Tato kategorie nákladů vyjadřuje ztížené podmínky provádění tam, </t>
  </si>
  <si>
    <t xml:space="preserve">"kde jsou stavební práce zcela nebo zčásti omezovány </t>
  </si>
  <si>
    <t xml:space="preserve">"provozem jiných osob. Jde zejména o zvýšené náklady související s </t>
  </si>
  <si>
    <t xml:space="preserve">"omezeným provozem v areálu objednatele nebo o náklady v důsledku </t>
  </si>
  <si>
    <t xml:space="preserve">"nezbytného respektování stávající dopravy v okolí stavby ovlivňující </t>
  </si>
  <si>
    <t>"stavební práce.</t>
  </si>
  <si>
    <t>VA - Vedlejší aktivity</t>
  </si>
  <si>
    <t>VRN4 - Inženýrská činnost</t>
  </si>
  <si>
    <t>VRN4</t>
  </si>
  <si>
    <t>Inženýrská činnost</t>
  </si>
  <si>
    <t>VRN4007-R</t>
  </si>
  <si>
    <t>Měření hluku</t>
  </si>
  <si>
    <t>-2079916110</t>
  </si>
  <si>
    <t xml:space="preserve">"- Kontrolní měření hluku v průběhu stavby a měření </t>
  </si>
  <si>
    <t>"po dokončení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</si>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</sst>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8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17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5" fillId="0" borderId="15" xfId="0" applyNumberFormat="1" applyFont="1" applyBorder="1" applyAlignment="1" applyProtection="1">
      <alignment/>
      <protection/>
    </xf>
    <xf numFmtId="166" fontId="35" fillId="0" borderId="16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8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22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8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20</v>
      </c>
    </row>
    <row r="7" spans="2:71" ht="14.4" customHeight="1">
      <c r="B7" s="28"/>
      <c r="C7" s="29"/>
      <c r="D7" s="40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23</v>
      </c>
      <c r="AL7" s="29"/>
      <c r="AM7" s="29"/>
      <c r="AN7" s="35" t="s">
        <v>22</v>
      </c>
      <c r="AO7" s="29"/>
      <c r="AP7" s="29"/>
      <c r="AQ7" s="31"/>
      <c r="BE7" s="39"/>
      <c r="BS7" s="24" t="s">
        <v>24</v>
      </c>
    </row>
    <row r="8" spans="2:71" ht="14.4" customHeight="1">
      <c r="B8" s="28"/>
      <c r="C8" s="29"/>
      <c r="D8" s="40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27</v>
      </c>
      <c r="AL8" s="29"/>
      <c r="AM8" s="29"/>
      <c r="AN8" s="41" t="s">
        <v>28</v>
      </c>
      <c r="AO8" s="29"/>
      <c r="AP8" s="29"/>
      <c r="AQ8" s="31"/>
      <c r="BE8" s="39"/>
      <c r="BS8" s="24" t="s">
        <v>29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30</v>
      </c>
    </row>
    <row r="10" spans="2:71" ht="14.4" customHeight="1">
      <c r="B10" s="28"/>
      <c r="C10" s="29"/>
      <c r="D10" s="40" t="s">
        <v>31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32</v>
      </c>
      <c r="AL10" s="29"/>
      <c r="AM10" s="29"/>
      <c r="AN10" s="35" t="s">
        <v>22</v>
      </c>
      <c r="AO10" s="29"/>
      <c r="AP10" s="29"/>
      <c r="AQ10" s="31"/>
      <c r="BE10" s="39"/>
      <c r="BS10" s="24" t="s">
        <v>20</v>
      </c>
    </row>
    <row r="11" spans="2:71" ht="18.45" customHeight="1">
      <c r="B11" s="28"/>
      <c r="C11" s="29"/>
      <c r="D11" s="29"/>
      <c r="E11" s="35" t="s">
        <v>33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34</v>
      </c>
      <c r="AL11" s="29"/>
      <c r="AM11" s="29"/>
      <c r="AN11" s="35" t="s">
        <v>22</v>
      </c>
      <c r="AO11" s="29"/>
      <c r="AP11" s="29"/>
      <c r="AQ11" s="31"/>
      <c r="BE11" s="39"/>
      <c r="BS11" s="24" t="s">
        <v>20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20</v>
      </c>
    </row>
    <row r="13" spans="2:71" ht="14.4" customHeight="1">
      <c r="B13" s="28"/>
      <c r="C13" s="29"/>
      <c r="D13" s="40" t="s">
        <v>35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32</v>
      </c>
      <c r="AL13" s="29"/>
      <c r="AM13" s="29"/>
      <c r="AN13" s="42" t="s">
        <v>36</v>
      </c>
      <c r="AO13" s="29"/>
      <c r="AP13" s="29"/>
      <c r="AQ13" s="31"/>
      <c r="BE13" s="39"/>
      <c r="BS13" s="24" t="s">
        <v>20</v>
      </c>
    </row>
    <row r="14" spans="2:71" ht="13.5">
      <c r="B14" s="28"/>
      <c r="C14" s="29"/>
      <c r="D14" s="29"/>
      <c r="E14" s="42" t="s">
        <v>36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34</v>
      </c>
      <c r="AL14" s="29"/>
      <c r="AM14" s="29"/>
      <c r="AN14" s="42" t="s">
        <v>36</v>
      </c>
      <c r="AO14" s="29"/>
      <c r="AP14" s="29"/>
      <c r="AQ14" s="31"/>
      <c r="BE14" s="39"/>
      <c r="BS14" s="24" t="s">
        <v>20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32</v>
      </c>
      <c r="AL16" s="29"/>
      <c r="AM16" s="29"/>
      <c r="AN16" s="35" t="s">
        <v>22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38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34</v>
      </c>
      <c r="AL17" s="29"/>
      <c r="AM17" s="29"/>
      <c r="AN17" s="35" t="s">
        <v>22</v>
      </c>
      <c r="AO17" s="29"/>
      <c r="AP17" s="29"/>
      <c r="AQ17" s="31"/>
      <c r="BE17" s="39"/>
      <c r="BS17" s="24" t="s">
        <v>39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40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16.5" customHeight="1">
      <c r="B20" s="28"/>
      <c r="C20" s="29"/>
      <c r="D20" s="29"/>
      <c r="E20" s="44" t="s">
        <v>22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39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41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42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43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44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45</v>
      </c>
      <c r="E26" s="54"/>
      <c r="F26" s="55" t="s">
        <v>46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47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48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49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50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51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52</v>
      </c>
      <c r="U32" s="61"/>
      <c r="V32" s="61"/>
      <c r="W32" s="61"/>
      <c r="X32" s="63" t="s">
        <v>53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54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2016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SOUP Jílové - dílna kuchyň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25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>Jílové u Prahy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27</v>
      </c>
      <c r="AJ44" s="74"/>
      <c r="AK44" s="74"/>
      <c r="AL44" s="74"/>
      <c r="AM44" s="85" t="str">
        <f>IF(AN8="","",AN8)</f>
        <v>5. 9. 2016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31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>SOUp, Šenflukova 220, Jílove u Prahy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37</v>
      </c>
      <c r="AJ46" s="74"/>
      <c r="AK46" s="74"/>
      <c r="AL46" s="74"/>
      <c r="AM46" s="77" t="str">
        <f>IF(E17="","",E17)</f>
        <v>Ing. Jan Suk, EREKTA</v>
      </c>
      <c r="AN46" s="77"/>
      <c r="AO46" s="77"/>
      <c r="AP46" s="77"/>
      <c r="AQ46" s="74"/>
      <c r="AR46" s="72"/>
      <c r="AS46" s="86" t="s">
        <v>55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35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56</v>
      </c>
      <c r="D49" s="97"/>
      <c r="E49" s="97"/>
      <c r="F49" s="97"/>
      <c r="G49" s="97"/>
      <c r="H49" s="98"/>
      <c r="I49" s="99" t="s">
        <v>57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58</v>
      </c>
      <c r="AH49" s="97"/>
      <c r="AI49" s="97"/>
      <c r="AJ49" s="97"/>
      <c r="AK49" s="97"/>
      <c r="AL49" s="97"/>
      <c r="AM49" s="97"/>
      <c r="AN49" s="99" t="s">
        <v>59</v>
      </c>
      <c r="AO49" s="97"/>
      <c r="AP49" s="97"/>
      <c r="AQ49" s="101" t="s">
        <v>60</v>
      </c>
      <c r="AR49" s="72"/>
      <c r="AS49" s="102" t="s">
        <v>61</v>
      </c>
      <c r="AT49" s="103" t="s">
        <v>62</v>
      </c>
      <c r="AU49" s="103" t="s">
        <v>63</v>
      </c>
      <c r="AV49" s="103" t="s">
        <v>64</v>
      </c>
      <c r="AW49" s="103" t="s">
        <v>65</v>
      </c>
      <c r="AX49" s="103" t="s">
        <v>66</v>
      </c>
      <c r="AY49" s="103" t="s">
        <v>67</v>
      </c>
      <c r="AZ49" s="103" t="s">
        <v>68</v>
      </c>
      <c r="BA49" s="103" t="s">
        <v>69</v>
      </c>
      <c r="BB49" s="103" t="s">
        <v>70</v>
      </c>
      <c r="BC49" s="103" t="s">
        <v>71</v>
      </c>
      <c r="BD49" s="104" t="s">
        <v>72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73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ROUND(AG52+SUM(AG59:AG61),2)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22</v>
      </c>
      <c r="AR51" s="83"/>
      <c r="AS51" s="113">
        <f>ROUND(AS52+SUM(AS59:AS61),2)</f>
        <v>0</v>
      </c>
      <c r="AT51" s="114">
        <f>ROUND(SUM(AV51:AW51),2)</f>
        <v>0</v>
      </c>
      <c r="AU51" s="115">
        <f>ROUND(AU52+SUM(AU59:AU61),5)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ROUND(AZ52+SUM(AZ59:AZ61),2)</f>
        <v>0</v>
      </c>
      <c r="BA51" s="114">
        <f>ROUND(BA52+SUM(BA59:BA61),2)</f>
        <v>0</v>
      </c>
      <c r="BB51" s="114">
        <f>ROUND(BB52+SUM(BB59:BB61),2)</f>
        <v>0</v>
      </c>
      <c r="BC51" s="114">
        <f>ROUND(BC52+SUM(BC59:BC61),2)</f>
        <v>0</v>
      </c>
      <c r="BD51" s="116">
        <f>ROUND(BD52+SUM(BD59:BD61),2)</f>
        <v>0</v>
      </c>
      <c r="BS51" s="117" t="s">
        <v>74</v>
      </c>
      <c r="BT51" s="117" t="s">
        <v>75</v>
      </c>
      <c r="BU51" s="118" t="s">
        <v>76</v>
      </c>
      <c r="BV51" s="117" t="s">
        <v>77</v>
      </c>
      <c r="BW51" s="117" t="s">
        <v>7</v>
      </c>
      <c r="BX51" s="117" t="s">
        <v>78</v>
      </c>
      <c r="CL51" s="117" t="s">
        <v>22</v>
      </c>
    </row>
    <row r="52" spans="2:91" s="5" customFormat="1" ht="16.5" customHeight="1">
      <c r="B52" s="119"/>
      <c r="C52" s="120"/>
      <c r="D52" s="121" t="s">
        <v>79</v>
      </c>
      <c r="E52" s="121"/>
      <c r="F52" s="121"/>
      <c r="G52" s="121"/>
      <c r="H52" s="121"/>
      <c r="I52" s="122"/>
      <c r="J52" s="121" t="s">
        <v>80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ROUND(SUM(AG53:AG58),2)</f>
        <v>0</v>
      </c>
      <c r="AH52" s="122"/>
      <c r="AI52" s="122"/>
      <c r="AJ52" s="122"/>
      <c r="AK52" s="122"/>
      <c r="AL52" s="122"/>
      <c r="AM52" s="122"/>
      <c r="AN52" s="124">
        <f>SUM(AG52,AT52)</f>
        <v>0</v>
      </c>
      <c r="AO52" s="122"/>
      <c r="AP52" s="122"/>
      <c r="AQ52" s="125" t="s">
        <v>81</v>
      </c>
      <c r="AR52" s="126"/>
      <c r="AS52" s="127">
        <f>ROUND(SUM(AS53:AS58),2)</f>
        <v>0</v>
      </c>
      <c r="AT52" s="128">
        <f>ROUND(SUM(AV52:AW52),2)</f>
        <v>0</v>
      </c>
      <c r="AU52" s="129">
        <f>ROUND(SUM(AU53:AU58),5)</f>
        <v>0</v>
      </c>
      <c r="AV52" s="128">
        <f>ROUND(AZ52*L26,2)</f>
        <v>0</v>
      </c>
      <c r="AW52" s="128">
        <f>ROUND(BA52*L27,2)</f>
        <v>0</v>
      </c>
      <c r="AX52" s="128">
        <f>ROUND(BB52*L26,2)</f>
        <v>0</v>
      </c>
      <c r="AY52" s="128">
        <f>ROUND(BC52*L27,2)</f>
        <v>0</v>
      </c>
      <c r="AZ52" s="128">
        <f>ROUND(SUM(AZ53:AZ58),2)</f>
        <v>0</v>
      </c>
      <c r="BA52" s="128">
        <f>ROUND(SUM(BA53:BA58),2)</f>
        <v>0</v>
      </c>
      <c r="BB52" s="128">
        <f>ROUND(SUM(BB53:BB58),2)</f>
        <v>0</v>
      </c>
      <c r="BC52" s="128">
        <f>ROUND(SUM(BC53:BC58),2)</f>
        <v>0</v>
      </c>
      <c r="BD52" s="130">
        <f>ROUND(SUM(BD53:BD58),2)</f>
        <v>0</v>
      </c>
      <c r="BS52" s="131" t="s">
        <v>74</v>
      </c>
      <c r="BT52" s="131" t="s">
        <v>24</v>
      </c>
      <c r="BU52" s="131" t="s">
        <v>76</v>
      </c>
      <c r="BV52" s="131" t="s">
        <v>77</v>
      </c>
      <c r="BW52" s="131" t="s">
        <v>82</v>
      </c>
      <c r="BX52" s="131" t="s">
        <v>7</v>
      </c>
      <c r="CL52" s="131" t="s">
        <v>22</v>
      </c>
      <c r="CM52" s="131" t="s">
        <v>83</v>
      </c>
    </row>
    <row r="53" spans="1:90" s="6" customFormat="1" ht="16.5" customHeight="1">
      <c r="A53" s="132" t="s">
        <v>84</v>
      </c>
      <c r="B53" s="133"/>
      <c r="C53" s="134"/>
      <c r="D53" s="134"/>
      <c r="E53" s="135" t="s">
        <v>85</v>
      </c>
      <c r="F53" s="135"/>
      <c r="G53" s="135"/>
      <c r="H53" s="135"/>
      <c r="I53" s="135"/>
      <c r="J53" s="134"/>
      <c r="K53" s="135" t="s">
        <v>86</v>
      </c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6">
        <f>'D1_01_1 - Stavební'!J29</f>
        <v>0</v>
      </c>
      <c r="AH53" s="134"/>
      <c r="AI53" s="134"/>
      <c r="AJ53" s="134"/>
      <c r="AK53" s="134"/>
      <c r="AL53" s="134"/>
      <c r="AM53" s="134"/>
      <c r="AN53" s="136">
        <f>SUM(AG53,AT53)</f>
        <v>0</v>
      </c>
      <c r="AO53" s="134"/>
      <c r="AP53" s="134"/>
      <c r="AQ53" s="137" t="s">
        <v>87</v>
      </c>
      <c r="AR53" s="138"/>
      <c r="AS53" s="139">
        <v>0</v>
      </c>
      <c r="AT53" s="140">
        <f>ROUND(SUM(AV53:AW53),2)</f>
        <v>0</v>
      </c>
      <c r="AU53" s="141">
        <f>'D1_01_1 - Stavební'!P110</f>
        <v>0</v>
      </c>
      <c r="AV53" s="140">
        <f>'D1_01_1 - Stavební'!J32</f>
        <v>0</v>
      </c>
      <c r="AW53" s="140">
        <f>'D1_01_1 - Stavební'!J33</f>
        <v>0</v>
      </c>
      <c r="AX53" s="140">
        <f>'D1_01_1 - Stavební'!J34</f>
        <v>0</v>
      </c>
      <c r="AY53" s="140">
        <f>'D1_01_1 - Stavební'!J35</f>
        <v>0</v>
      </c>
      <c r="AZ53" s="140">
        <f>'D1_01_1 - Stavební'!F32</f>
        <v>0</v>
      </c>
      <c r="BA53" s="140">
        <f>'D1_01_1 - Stavební'!F33</f>
        <v>0</v>
      </c>
      <c r="BB53" s="140">
        <f>'D1_01_1 - Stavební'!F34</f>
        <v>0</v>
      </c>
      <c r="BC53" s="140">
        <f>'D1_01_1 - Stavební'!F35</f>
        <v>0</v>
      </c>
      <c r="BD53" s="142">
        <f>'D1_01_1 - Stavební'!F36</f>
        <v>0</v>
      </c>
      <c r="BT53" s="143" t="s">
        <v>83</v>
      </c>
      <c r="BV53" s="143" t="s">
        <v>77</v>
      </c>
      <c r="BW53" s="143" t="s">
        <v>88</v>
      </c>
      <c r="BX53" s="143" t="s">
        <v>82</v>
      </c>
      <c r="CL53" s="143" t="s">
        <v>22</v>
      </c>
    </row>
    <row r="54" spans="1:90" s="6" customFormat="1" ht="16.5" customHeight="1">
      <c r="A54" s="132" t="s">
        <v>84</v>
      </c>
      <c r="B54" s="133"/>
      <c r="C54" s="134"/>
      <c r="D54" s="134"/>
      <c r="E54" s="135" t="s">
        <v>89</v>
      </c>
      <c r="F54" s="135"/>
      <c r="G54" s="135"/>
      <c r="H54" s="135"/>
      <c r="I54" s="135"/>
      <c r="J54" s="134"/>
      <c r="K54" s="135" t="s">
        <v>90</v>
      </c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6">
        <f>'D1_01_3 - Požárně bezpečn...'!J29</f>
        <v>0</v>
      </c>
      <c r="AH54" s="134"/>
      <c r="AI54" s="134"/>
      <c r="AJ54" s="134"/>
      <c r="AK54" s="134"/>
      <c r="AL54" s="134"/>
      <c r="AM54" s="134"/>
      <c r="AN54" s="136">
        <f>SUM(AG54,AT54)</f>
        <v>0</v>
      </c>
      <c r="AO54" s="134"/>
      <c r="AP54" s="134"/>
      <c r="AQ54" s="137" t="s">
        <v>87</v>
      </c>
      <c r="AR54" s="138"/>
      <c r="AS54" s="139">
        <v>0</v>
      </c>
      <c r="AT54" s="140">
        <f>ROUND(SUM(AV54:AW54),2)</f>
        <v>0</v>
      </c>
      <c r="AU54" s="141">
        <f>'D1_01_3 - Požárně bezpečn...'!P86</f>
        <v>0</v>
      </c>
      <c r="AV54" s="140">
        <f>'D1_01_3 - Požárně bezpečn...'!J32</f>
        <v>0</v>
      </c>
      <c r="AW54" s="140">
        <f>'D1_01_3 - Požárně bezpečn...'!J33</f>
        <v>0</v>
      </c>
      <c r="AX54" s="140">
        <f>'D1_01_3 - Požárně bezpečn...'!J34</f>
        <v>0</v>
      </c>
      <c r="AY54" s="140">
        <f>'D1_01_3 - Požárně bezpečn...'!J35</f>
        <v>0</v>
      </c>
      <c r="AZ54" s="140">
        <f>'D1_01_3 - Požárně bezpečn...'!F32</f>
        <v>0</v>
      </c>
      <c r="BA54" s="140">
        <f>'D1_01_3 - Požárně bezpečn...'!F33</f>
        <v>0</v>
      </c>
      <c r="BB54" s="140">
        <f>'D1_01_3 - Požárně bezpečn...'!F34</f>
        <v>0</v>
      </c>
      <c r="BC54" s="140">
        <f>'D1_01_3 - Požárně bezpečn...'!F35</f>
        <v>0</v>
      </c>
      <c r="BD54" s="142">
        <f>'D1_01_3 - Požárně bezpečn...'!F36</f>
        <v>0</v>
      </c>
      <c r="BT54" s="143" t="s">
        <v>83</v>
      </c>
      <c r="BV54" s="143" t="s">
        <v>77</v>
      </c>
      <c r="BW54" s="143" t="s">
        <v>91</v>
      </c>
      <c r="BX54" s="143" t="s">
        <v>82</v>
      </c>
      <c r="CL54" s="143" t="s">
        <v>22</v>
      </c>
    </row>
    <row r="55" spans="1:90" s="6" customFormat="1" ht="16.5" customHeight="1">
      <c r="A55" s="132" t="s">
        <v>84</v>
      </c>
      <c r="B55" s="133"/>
      <c r="C55" s="134"/>
      <c r="D55" s="134"/>
      <c r="E55" s="135" t="s">
        <v>92</v>
      </c>
      <c r="F55" s="135"/>
      <c r="G55" s="135"/>
      <c r="H55" s="135"/>
      <c r="I55" s="135"/>
      <c r="J55" s="134"/>
      <c r="K55" s="135" t="s">
        <v>93</v>
      </c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6">
        <f>'D1_01_4a - Vytápění'!J29</f>
        <v>0</v>
      </c>
      <c r="AH55" s="134"/>
      <c r="AI55" s="134"/>
      <c r="AJ55" s="134"/>
      <c r="AK55" s="134"/>
      <c r="AL55" s="134"/>
      <c r="AM55" s="134"/>
      <c r="AN55" s="136">
        <f>SUM(AG55,AT55)</f>
        <v>0</v>
      </c>
      <c r="AO55" s="134"/>
      <c r="AP55" s="134"/>
      <c r="AQ55" s="137" t="s">
        <v>87</v>
      </c>
      <c r="AR55" s="138"/>
      <c r="AS55" s="139">
        <v>0</v>
      </c>
      <c r="AT55" s="140">
        <f>ROUND(SUM(AV55:AW55),2)</f>
        <v>0</v>
      </c>
      <c r="AU55" s="141">
        <f>'D1_01_4a - Vytápění'!P89</f>
        <v>0</v>
      </c>
      <c r="AV55" s="140">
        <f>'D1_01_4a - Vytápění'!J32</f>
        <v>0</v>
      </c>
      <c r="AW55" s="140">
        <f>'D1_01_4a - Vytápění'!J33</f>
        <v>0</v>
      </c>
      <c r="AX55" s="140">
        <f>'D1_01_4a - Vytápění'!J34</f>
        <v>0</v>
      </c>
      <c r="AY55" s="140">
        <f>'D1_01_4a - Vytápění'!J35</f>
        <v>0</v>
      </c>
      <c r="AZ55" s="140">
        <f>'D1_01_4a - Vytápění'!F32</f>
        <v>0</v>
      </c>
      <c r="BA55" s="140">
        <f>'D1_01_4a - Vytápění'!F33</f>
        <v>0</v>
      </c>
      <c r="BB55" s="140">
        <f>'D1_01_4a - Vytápění'!F34</f>
        <v>0</v>
      </c>
      <c r="BC55" s="140">
        <f>'D1_01_4a - Vytápění'!F35</f>
        <v>0</v>
      </c>
      <c r="BD55" s="142">
        <f>'D1_01_4a - Vytápění'!F36</f>
        <v>0</v>
      </c>
      <c r="BT55" s="143" t="s">
        <v>83</v>
      </c>
      <c r="BV55" s="143" t="s">
        <v>77</v>
      </c>
      <c r="BW55" s="143" t="s">
        <v>94</v>
      </c>
      <c r="BX55" s="143" t="s">
        <v>82</v>
      </c>
      <c r="CL55" s="143" t="s">
        <v>22</v>
      </c>
    </row>
    <row r="56" spans="1:90" s="6" customFormat="1" ht="16.5" customHeight="1">
      <c r="A56" s="132" t="s">
        <v>84</v>
      </c>
      <c r="B56" s="133"/>
      <c r="C56" s="134"/>
      <c r="D56" s="134"/>
      <c r="E56" s="135" t="s">
        <v>95</v>
      </c>
      <c r="F56" s="135"/>
      <c r="G56" s="135"/>
      <c r="H56" s="135"/>
      <c r="I56" s="135"/>
      <c r="J56" s="134"/>
      <c r="K56" s="135" t="s">
        <v>96</v>
      </c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6">
        <f>'D1_01_4c - Vzduchotechnika'!J29</f>
        <v>0</v>
      </c>
      <c r="AH56" s="134"/>
      <c r="AI56" s="134"/>
      <c r="AJ56" s="134"/>
      <c r="AK56" s="134"/>
      <c r="AL56" s="134"/>
      <c r="AM56" s="134"/>
      <c r="AN56" s="136">
        <f>SUM(AG56,AT56)</f>
        <v>0</v>
      </c>
      <c r="AO56" s="134"/>
      <c r="AP56" s="134"/>
      <c r="AQ56" s="137" t="s">
        <v>87</v>
      </c>
      <c r="AR56" s="138"/>
      <c r="AS56" s="139">
        <v>0</v>
      </c>
      <c r="AT56" s="140">
        <f>ROUND(SUM(AV56:AW56),2)</f>
        <v>0</v>
      </c>
      <c r="AU56" s="141">
        <f>'D1_01_4c - Vzduchotechnika'!P84</f>
        <v>0</v>
      </c>
      <c r="AV56" s="140">
        <f>'D1_01_4c - Vzduchotechnika'!J32</f>
        <v>0</v>
      </c>
      <c r="AW56" s="140">
        <f>'D1_01_4c - Vzduchotechnika'!J33</f>
        <v>0</v>
      </c>
      <c r="AX56" s="140">
        <f>'D1_01_4c - Vzduchotechnika'!J34</f>
        <v>0</v>
      </c>
      <c r="AY56" s="140">
        <f>'D1_01_4c - Vzduchotechnika'!J35</f>
        <v>0</v>
      </c>
      <c r="AZ56" s="140">
        <f>'D1_01_4c - Vzduchotechnika'!F32</f>
        <v>0</v>
      </c>
      <c r="BA56" s="140">
        <f>'D1_01_4c - Vzduchotechnika'!F33</f>
        <v>0</v>
      </c>
      <c r="BB56" s="140">
        <f>'D1_01_4c - Vzduchotechnika'!F34</f>
        <v>0</v>
      </c>
      <c r="BC56" s="140">
        <f>'D1_01_4c - Vzduchotechnika'!F35</f>
        <v>0</v>
      </c>
      <c r="BD56" s="142">
        <f>'D1_01_4c - Vzduchotechnika'!F36</f>
        <v>0</v>
      </c>
      <c r="BT56" s="143" t="s">
        <v>83</v>
      </c>
      <c r="BV56" s="143" t="s">
        <v>77</v>
      </c>
      <c r="BW56" s="143" t="s">
        <v>97</v>
      </c>
      <c r="BX56" s="143" t="s">
        <v>82</v>
      </c>
      <c r="CL56" s="143" t="s">
        <v>22</v>
      </c>
    </row>
    <row r="57" spans="1:90" s="6" customFormat="1" ht="16.5" customHeight="1">
      <c r="A57" s="132" t="s">
        <v>84</v>
      </c>
      <c r="B57" s="133"/>
      <c r="C57" s="134"/>
      <c r="D57" s="134"/>
      <c r="E57" s="135" t="s">
        <v>98</v>
      </c>
      <c r="F57" s="135"/>
      <c r="G57" s="135"/>
      <c r="H57" s="135"/>
      <c r="I57" s="135"/>
      <c r="J57" s="134"/>
      <c r="K57" s="135" t="s">
        <v>99</v>
      </c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6">
        <f>'D1_01_4e - Zdravotně tech...'!J29</f>
        <v>0</v>
      </c>
      <c r="AH57" s="134"/>
      <c r="AI57" s="134"/>
      <c r="AJ57" s="134"/>
      <c r="AK57" s="134"/>
      <c r="AL57" s="134"/>
      <c r="AM57" s="134"/>
      <c r="AN57" s="136">
        <f>SUM(AG57,AT57)</f>
        <v>0</v>
      </c>
      <c r="AO57" s="134"/>
      <c r="AP57" s="134"/>
      <c r="AQ57" s="137" t="s">
        <v>87</v>
      </c>
      <c r="AR57" s="138"/>
      <c r="AS57" s="139">
        <v>0</v>
      </c>
      <c r="AT57" s="140">
        <f>ROUND(SUM(AV57:AW57),2)</f>
        <v>0</v>
      </c>
      <c r="AU57" s="141">
        <f>'D1_01_4e - Zdravotně tech...'!P88</f>
        <v>0</v>
      </c>
      <c r="AV57" s="140">
        <f>'D1_01_4e - Zdravotně tech...'!J32</f>
        <v>0</v>
      </c>
      <c r="AW57" s="140">
        <f>'D1_01_4e - Zdravotně tech...'!J33</f>
        <v>0</v>
      </c>
      <c r="AX57" s="140">
        <f>'D1_01_4e - Zdravotně tech...'!J34</f>
        <v>0</v>
      </c>
      <c r="AY57" s="140">
        <f>'D1_01_4e - Zdravotně tech...'!J35</f>
        <v>0</v>
      </c>
      <c r="AZ57" s="140">
        <f>'D1_01_4e - Zdravotně tech...'!F32</f>
        <v>0</v>
      </c>
      <c r="BA57" s="140">
        <f>'D1_01_4e - Zdravotně tech...'!F33</f>
        <v>0</v>
      </c>
      <c r="BB57" s="140">
        <f>'D1_01_4e - Zdravotně tech...'!F34</f>
        <v>0</v>
      </c>
      <c r="BC57" s="140">
        <f>'D1_01_4e - Zdravotně tech...'!F35</f>
        <v>0</v>
      </c>
      <c r="BD57" s="142">
        <f>'D1_01_4e - Zdravotně tech...'!F36</f>
        <v>0</v>
      </c>
      <c r="BT57" s="143" t="s">
        <v>83</v>
      </c>
      <c r="BV57" s="143" t="s">
        <v>77</v>
      </c>
      <c r="BW57" s="143" t="s">
        <v>100</v>
      </c>
      <c r="BX57" s="143" t="s">
        <v>82</v>
      </c>
      <c r="CL57" s="143" t="s">
        <v>22</v>
      </c>
    </row>
    <row r="58" spans="1:90" s="6" customFormat="1" ht="16.5" customHeight="1">
      <c r="A58" s="132" t="s">
        <v>84</v>
      </c>
      <c r="B58" s="133"/>
      <c r="C58" s="134"/>
      <c r="D58" s="134"/>
      <c r="E58" s="135" t="s">
        <v>101</v>
      </c>
      <c r="F58" s="135"/>
      <c r="G58" s="135"/>
      <c r="H58" s="135"/>
      <c r="I58" s="135"/>
      <c r="J58" s="134"/>
      <c r="K58" s="135" t="s">
        <v>102</v>
      </c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6">
        <f>'D1_01_4g - Silnoproudá el...'!J29</f>
        <v>0</v>
      </c>
      <c r="AH58" s="134"/>
      <c r="AI58" s="134"/>
      <c r="AJ58" s="134"/>
      <c r="AK58" s="134"/>
      <c r="AL58" s="134"/>
      <c r="AM58" s="134"/>
      <c r="AN58" s="136">
        <f>SUM(AG58,AT58)</f>
        <v>0</v>
      </c>
      <c r="AO58" s="134"/>
      <c r="AP58" s="134"/>
      <c r="AQ58" s="137" t="s">
        <v>87</v>
      </c>
      <c r="AR58" s="138"/>
      <c r="AS58" s="139">
        <v>0</v>
      </c>
      <c r="AT58" s="140">
        <f>ROUND(SUM(AV58:AW58),2)</f>
        <v>0</v>
      </c>
      <c r="AU58" s="141">
        <f>'D1_01_4g - Silnoproudá el...'!P82</f>
        <v>0</v>
      </c>
      <c r="AV58" s="140">
        <f>'D1_01_4g - Silnoproudá el...'!J32</f>
        <v>0</v>
      </c>
      <c r="AW58" s="140">
        <f>'D1_01_4g - Silnoproudá el...'!J33</f>
        <v>0</v>
      </c>
      <c r="AX58" s="140">
        <f>'D1_01_4g - Silnoproudá el...'!J34</f>
        <v>0</v>
      </c>
      <c r="AY58" s="140">
        <f>'D1_01_4g - Silnoproudá el...'!J35</f>
        <v>0</v>
      </c>
      <c r="AZ58" s="140">
        <f>'D1_01_4g - Silnoproudá el...'!F32</f>
        <v>0</v>
      </c>
      <c r="BA58" s="140">
        <f>'D1_01_4g - Silnoproudá el...'!F33</f>
        <v>0</v>
      </c>
      <c r="BB58" s="140">
        <f>'D1_01_4g - Silnoproudá el...'!F34</f>
        <v>0</v>
      </c>
      <c r="BC58" s="140">
        <f>'D1_01_4g - Silnoproudá el...'!F35</f>
        <v>0</v>
      </c>
      <c r="BD58" s="142">
        <f>'D1_01_4g - Silnoproudá el...'!F36</f>
        <v>0</v>
      </c>
      <c r="BT58" s="143" t="s">
        <v>83</v>
      </c>
      <c r="BV58" s="143" t="s">
        <v>77</v>
      </c>
      <c r="BW58" s="143" t="s">
        <v>103</v>
      </c>
      <c r="BX58" s="143" t="s">
        <v>82</v>
      </c>
      <c r="CL58" s="143" t="s">
        <v>22</v>
      </c>
    </row>
    <row r="59" spans="1:91" s="5" customFormat="1" ht="16.5" customHeight="1">
      <c r="A59" s="132" t="s">
        <v>84</v>
      </c>
      <c r="B59" s="119"/>
      <c r="C59" s="120"/>
      <c r="D59" s="121" t="s">
        <v>104</v>
      </c>
      <c r="E59" s="121"/>
      <c r="F59" s="121"/>
      <c r="G59" s="121"/>
      <c r="H59" s="121"/>
      <c r="I59" s="122"/>
      <c r="J59" s="121" t="s">
        <v>105</v>
      </c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4">
        <f>'D2_04 - Sadové úpravy'!J27</f>
        <v>0</v>
      </c>
      <c r="AH59" s="122"/>
      <c r="AI59" s="122"/>
      <c r="AJ59" s="122"/>
      <c r="AK59" s="122"/>
      <c r="AL59" s="122"/>
      <c r="AM59" s="122"/>
      <c r="AN59" s="124">
        <f>SUM(AG59,AT59)</f>
        <v>0</v>
      </c>
      <c r="AO59" s="122"/>
      <c r="AP59" s="122"/>
      <c r="AQ59" s="125" t="s">
        <v>81</v>
      </c>
      <c r="AR59" s="126"/>
      <c r="AS59" s="127">
        <v>0</v>
      </c>
      <c r="AT59" s="128">
        <f>ROUND(SUM(AV59:AW59),2)</f>
        <v>0</v>
      </c>
      <c r="AU59" s="129">
        <f>'D2_04 - Sadové úpravy'!P84</f>
        <v>0</v>
      </c>
      <c r="AV59" s="128">
        <f>'D2_04 - Sadové úpravy'!J30</f>
        <v>0</v>
      </c>
      <c r="AW59" s="128">
        <f>'D2_04 - Sadové úpravy'!J31</f>
        <v>0</v>
      </c>
      <c r="AX59" s="128">
        <f>'D2_04 - Sadové úpravy'!J32</f>
        <v>0</v>
      </c>
      <c r="AY59" s="128">
        <f>'D2_04 - Sadové úpravy'!J33</f>
        <v>0</v>
      </c>
      <c r="AZ59" s="128">
        <f>'D2_04 - Sadové úpravy'!F30</f>
        <v>0</v>
      </c>
      <c r="BA59" s="128">
        <f>'D2_04 - Sadové úpravy'!F31</f>
        <v>0</v>
      </c>
      <c r="BB59" s="128">
        <f>'D2_04 - Sadové úpravy'!F32</f>
        <v>0</v>
      </c>
      <c r="BC59" s="128">
        <f>'D2_04 - Sadové úpravy'!F33</f>
        <v>0</v>
      </c>
      <c r="BD59" s="130">
        <f>'D2_04 - Sadové úpravy'!F34</f>
        <v>0</v>
      </c>
      <c r="BT59" s="131" t="s">
        <v>24</v>
      </c>
      <c r="BV59" s="131" t="s">
        <v>77</v>
      </c>
      <c r="BW59" s="131" t="s">
        <v>106</v>
      </c>
      <c r="BX59" s="131" t="s">
        <v>7</v>
      </c>
      <c r="CL59" s="131" t="s">
        <v>22</v>
      </c>
      <c r="CM59" s="131" t="s">
        <v>83</v>
      </c>
    </row>
    <row r="60" spans="1:91" s="5" customFormat="1" ht="16.5" customHeight="1">
      <c r="A60" s="132" t="s">
        <v>84</v>
      </c>
      <c r="B60" s="119"/>
      <c r="C60" s="120"/>
      <c r="D60" s="121" t="s">
        <v>107</v>
      </c>
      <c r="E60" s="121"/>
      <c r="F60" s="121"/>
      <c r="G60" s="121"/>
      <c r="H60" s="121"/>
      <c r="I60" s="122"/>
      <c r="J60" s="121" t="s">
        <v>108</v>
      </c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4">
        <f>'OVN - Ostatní a vedlejší ...'!J27</f>
        <v>0</v>
      </c>
      <c r="AH60" s="122"/>
      <c r="AI60" s="122"/>
      <c r="AJ60" s="122"/>
      <c r="AK60" s="122"/>
      <c r="AL60" s="122"/>
      <c r="AM60" s="122"/>
      <c r="AN60" s="124">
        <f>SUM(AG60,AT60)</f>
        <v>0</v>
      </c>
      <c r="AO60" s="122"/>
      <c r="AP60" s="122"/>
      <c r="AQ60" s="125" t="s">
        <v>109</v>
      </c>
      <c r="AR60" s="126"/>
      <c r="AS60" s="127">
        <v>0</v>
      </c>
      <c r="AT60" s="128">
        <f>ROUND(SUM(AV60:AW60),2)</f>
        <v>0</v>
      </c>
      <c r="AU60" s="129">
        <f>'OVN - Ostatní a vedlejší ...'!P81</f>
        <v>0</v>
      </c>
      <c r="AV60" s="128">
        <f>'OVN - Ostatní a vedlejší ...'!J30</f>
        <v>0</v>
      </c>
      <c r="AW60" s="128">
        <f>'OVN - Ostatní a vedlejší ...'!J31</f>
        <v>0</v>
      </c>
      <c r="AX60" s="128">
        <f>'OVN - Ostatní a vedlejší ...'!J32</f>
        <v>0</v>
      </c>
      <c r="AY60" s="128">
        <f>'OVN - Ostatní a vedlejší ...'!J33</f>
        <v>0</v>
      </c>
      <c r="AZ60" s="128">
        <f>'OVN - Ostatní a vedlejší ...'!F30</f>
        <v>0</v>
      </c>
      <c r="BA60" s="128">
        <f>'OVN - Ostatní a vedlejší ...'!F31</f>
        <v>0</v>
      </c>
      <c r="BB60" s="128">
        <f>'OVN - Ostatní a vedlejší ...'!F32</f>
        <v>0</v>
      </c>
      <c r="BC60" s="128">
        <f>'OVN - Ostatní a vedlejší ...'!F33</f>
        <v>0</v>
      </c>
      <c r="BD60" s="130">
        <f>'OVN - Ostatní a vedlejší ...'!F34</f>
        <v>0</v>
      </c>
      <c r="BT60" s="131" t="s">
        <v>24</v>
      </c>
      <c r="BV60" s="131" t="s">
        <v>77</v>
      </c>
      <c r="BW60" s="131" t="s">
        <v>110</v>
      </c>
      <c r="BX60" s="131" t="s">
        <v>7</v>
      </c>
      <c r="CL60" s="131" t="s">
        <v>22</v>
      </c>
      <c r="CM60" s="131" t="s">
        <v>83</v>
      </c>
    </row>
    <row r="61" spans="1:91" s="5" customFormat="1" ht="16.5" customHeight="1">
      <c r="A61" s="132" t="s">
        <v>84</v>
      </c>
      <c r="B61" s="119"/>
      <c r="C61" s="120"/>
      <c r="D61" s="121" t="s">
        <v>111</v>
      </c>
      <c r="E61" s="121"/>
      <c r="F61" s="121"/>
      <c r="G61" s="121"/>
      <c r="H61" s="121"/>
      <c r="I61" s="122"/>
      <c r="J61" s="121" t="s">
        <v>112</v>
      </c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4">
        <f>'VA - Vedlejší aktivity'!J27</f>
        <v>0</v>
      </c>
      <c r="AH61" s="122"/>
      <c r="AI61" s="122"/>
      <c r="AJ61" s="122"/>
      <c r="AK61" s="122"/>
      <c r="AL61" s="122"/>
      <c r="AM61" s="122"/>
      <c r="AN61" s="124">
        <f>SUM(AG61,AT61)</f>
        <v>0</v>
      </c>
      <c r="AO61" s="122"/>
      <c r="AP61" s="122"/>
      <c r="AQ61" s="125" t="s">
        <v>81</v>
      </c>
      <c r="AR61" s="126"/>
      <c r="AS61" s="144">
        <v>0</v>
      </c>
      <c r="AT61" s="145">
        <f>ROUND(SUM(AV61:AW61),2)</f>
        <v>0</v>
      </c>
      <c r="AU61" s="146">
        <f>'VA - Vedlejší aktivity'!P77</f>
        <v>0</v>
      </c>
      <c r="AV61" s="145">
        <f>'VA - Vedlejší aktivity'!J30</f>
        <v>0</v>
      </c>
      <c r="AW61" s="145">
        <f>'VA - Vedlejší aktivity'!J31</f>
        <v>0</v>
      </c>
      <c r="AX61" s="145">
        <f>'VA - Vedlejší aktivity'!J32</f>
        <v>0</v>
      </c>
      <c r="AY61" s="145">
        <f>'VA - Vedlejší aktivity'!J33</f>
        <v>0</v>
      </c>
      <c r="AZ61" s="145">
        <f>'VA - Vedlejší aktivity'!F30</f>
        <v>0</v>
      </c>
      <c r="BA61" s="145">
        <f>'VA - Vedlejší aktivity'!F31</f>
        <v>0</v>
      </c>
      <c r="BB61" s="145">
        <f>'VA - Vedlejší aktivity'!F32</f>
        <v>0</v>
      </c>
      <c r="BC61" s="145">
        <f>'VA - Vedlejší aktivity'!F33</f>
        <v>0</v>
      </c>
      <c r="BD61" s="147">
        <f>'VA - Vedlejší aktivity'!F34</f>
        <v>0</v>
      </c>
      <c r="BT61" s="131" t="s">
        <v>24</v>
      </c>
      <c r="BV61" s="131" t="s">
        <v>77</v>
      </c>
      <c r="BW61" s="131" t="s">
        <v>113</v>
      </c>
      <c r="BX61" s="131" t="s">
        <v>7</v>
      </c>
      <c r="CL61" s="131" t="s">
        <v>22</v>
      </c>
      <c r="CM61" s="131" t="s">
        <v>83</v>
      </c>
    </row>
    <row r="62" spans="2:44" s="1" customFormat="1" ht="30" customHeight="1">
      <c r="B62" s="46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2"/>
    </row>
    <row r="63" spans="2:44" s="1" customFormat="1" ht="6.95" customHeight="1">
      <c r="B63" s="67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72"/>
    </row>
  </sheetData>
  <sheetProtection password="CC35" sheet="1" objects="1" scenarios="1" formatColumns="0" formatRows="0"/>
  <mergeCells count="7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8:AP58"/>
    <mergeCell ref="AG58:AM58"/>
    <mergeCell ref="E58:I58"/>
    <mergeCell ref="K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3" location="'D1_01_1 - Stavební'!C2" display="/"/>
    <hyperlink ref="A54" location="'D1_01_3 - Požárně bezpečn...'!C2" display="/"/>
    <hyperlink ref="A55" location="'D1_01_4a - Vytápění'!C2" display="/"/>
    <hyperlink ref="A56" location="'D1_01_4c - Vzduchotechnika'!C2" display="/"/>
    <hyperlink ref="A57" location="'D1_01_4e - Zdravotně tech...'!C2" display="/"/>
    <hyperlink ref="A58" location="'D1_01_4g - Silnoproudá el...'!C2" display="/"/>
    <hyperlink ref="A59" location="'D2_04 - Sadové úpravy'!C2" display="/"/>
    <hyperlink ref="A60" location="'OVN - Ostatní a vedlejší ...'!C2" display="/"/>
    <hyperlink ref="A61" location="'VA - Vedlejší aktivity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114</v>
      </c>
      <c r="G1" s="151" t="s">
        <v>115</v>
      </c>
      <c r="H1" s="151"/>
      <c r="I1" s="152"/>
      <c r="J1" s="151" t="s">
        <v>116</v>
      </c>
      <c r="K1" s="150" t="s">
        <v>117</v>
      </c>
      <c r="L1" s="151" t="s">
        <v>118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113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119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SOUP Jílové - dílna kuchyň</v>
      </c>
      <c r="F7" s="40"/>
      <c r="G7" s="40"/>
      <c r="H7" s="40"/>
      <c r="I7" s="154"/>
      <c r="J7" s="29"/>
      <c r="K7" s="31"/>
    </row>
    <row r="8" spans="2:11" s="1" customFormat="1" ht="13.5">
      <c r="B8" s="46"/>
      <c r="C8" s="47"/>
      <c r="D8" s="40" t="s">
        <v>120</v>
      </c>
      <c r="E8" s="47"/>
      <c r="F8" s="47"/>
      <c r="G8" s="47"/>
      <c r="H8" s="47"/>
      <c r="I8" s="156"/>
      <c r="J8" s="47"/>
      <c r="K8" s="51"/>
    </row>
    <row r="9" spans="2:11" s="1" customFormat="1" ht="36.95" customHeight="1">
      <c r="B9" s="46"/>
      <c r="C9" s="47"/>
      <c r="D9" s="47"/>
      <c r="E9" s="157" t="s">
        <v>1917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56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22</v>
      </c>
      <c r="G11" s="47"/>
      <c r="H11" s="47"/>
      <c r="I11" s="158" t="s">
        <v>23</v>
      </c>
      <c r="J11" s="35" t="s">
        <v>22</v>
      </c>
      <c r="K11" s="51"/>
    </row>
    <row r="12" spans="2:11" s="1" customFormat="1" ht="14.4" customHeight="1">
      <c r="B12" s="46"/>
      <c r="C12" s="47"/>
      <c r="D12" s="40" t="s">
        <v>25</v>
      </c>
      <c r="E12" s="47"/>
      <c r="F12" s="35" t="s">
        <v>26</v>
      </c>
      <c r="G12" s="47"/>
      <c r="H12" s="47"/>
      <c r="I12" s="158" t="s">
        <v>27</v>
      </c>
      <c r="J12" s="159" t="str">
        <f>'Rekapitulace stavby'!AN8</f>
        <v>5. 9. 2016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56"/>
      <c r="J13" s="47"/>
      <c r="K13" s="51"/>
    </row>
    <row r="14" spans="2:11" s="1" customFormat="1" ht="14.4" customHeight="1">
      <c r="B14" s="46"/>
      <c r="C14" s="47"/>
      <c r="D14" s="40" t="s">
        <v>31</v>
      </c>
      <c r="E14" s="47"/>
      <c r="F14" s="47"/>
      <c r="G14" s="47"/>
      <c r="H14" s="47"/>
      <c r="I14" s="158" t="s">
        <v>32</v>
      </c>
      <c r="J14" s="35" t="s">
        <v>22</v>
      </c>
      <c r="K14" s="51"/>
    </row>
    <row r="15" spans="2:11" s="1" customFormat="1" ht="18" customHeight="1">
      <c r="B15" s="46"/>
      <c r="C15" s="47"/>
      <c r="D15" s="47"/>
      <c r="E15" s="35" t="s">
        <v>33</v>
      </c>
      <c r="F15" s="47"/>
      <c r="G15" s="47"/>
      <c r="H15" s="47"/>
      <c r="I15" s="158" t="s">
        <v>34</v>
      </c>
      <c r="J15" s="35" t="s">
        <v>22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56"/>
      <c r="J16" s="47"/>
      <c r="K16" s="51"/>
    </row>
    <row r="17" spans="2:11" s="1" customFormat="1" ht="14.4" customHeight="1">
      <c r="B17" s="46"/>
      <c r="C17" s="47"/>
      <c r="D17" s="40" t="s">
        <v>35</v>
      </c>
      <c r="E17" s="47"/>
      <c r="F17" s="47"/>
      <c r="G17" s="47"/>
      <c r="H17" s="47"/>
      <c r="I17" s="158" t="s">
        <v>32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58" t="s">
        <v>34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56"/>
      <c r="J19" s="47"/>
      <c r="K19" s="51"/>
    </row>
    <row r="20" spans="2:11" s="1" customFormat="1" ht="14.4" customHeight="1">
      <c r="B20" s="46"/>
      <c r="C20" s="47"/>
      <c r="D20" s="40" t="s">
        <v>37</v>
      </c>
      <c r="E20" s="47"/>
      <c r="F20" s="47"/>
      <c r="G20" s="47"/>
      <c r="H20" s="47"/>
      <c r="I20" s="158" t="s">
        <v>32</v>
      </c>
      <c r="J20" s="35" t="s">
        <v>22</v>
      </c>
      <c r="K20" s="51"/>
    </row>
    <row r="21" spans="2:11" s="1" customFormat="1" ht="18" customHeight="1">
      <c r="B21" s="46"/>
      <c r="C21" s="47"/>
      <c r="D21" s="47"/>
      <c r="E21" s="35" t="s">
        <v>38</v>
      </c>
      <c r="F21" s="47"/>
      <c r="G21" s="47"/>
      <c r="H21" s="47"/>
      <c r="I21" s="158" t="s">
        <v>34</v>
      </c>
      <c r="J21" s="35" t="s">
        <v>22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56"/>
      <c r="J22" s="47"/>
      <c r="K22" s="51"/>
    </row>
    <row r="23" spans="2:11" s="1" customFormat="1" ht="14.4" customHeight="1">
      <c r="B23" s="46"/>
      <c r="C23" s="47"/>
      <c r="D23" s="40" t="s">
        <v>40</v>
      </c>
      <c r="E23" s="47"/>
      <c r="F23" s="47"/>
      <c r="G23" s="47"/>
      <c r="H23" s="47"/>
      <c r="I23" s="156"/>
      <c r="J23" s="47"/>
      <c r="K23" s="51"/>
    </row>
    <row r="24" spans="2:11" s="7" customFormat="1" ht="16.5" customHeight="1">
      <c r="B24" s="160"/>
      <c r="C24" s="161"/>
      <c r="D24" s="161"/>
      <c r="E24" s="44" t="s">
        <v>22</v>
      </c>
      <c r="F24" s="44"/>
      <c r="G24" s="44"/>
      <c r="H24" s="44"/>
      <c r="I24" s="162"/>
      <c r="J24" s="161"/>
      <c r="K24" s="163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56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64"/>
      <c r="J26" s="106"/>
      <c r="K26" s="165"/>
    </row>
    <row r="27" spans="2:11" s="1" customFormat="1" ht="25.4" customHeight="1">
      <c r="B27" s="46"/>
      <c r="C27" s="47"/>
      <c r="D27" s="166" t="s">
        <v>41</v>
      </c>
      <c r="E27" s="47"/>
      <c r="F27" s="47"/>
      <c r="G27" s="47"/>
      <c r="H27" s="47"/>
      <c r="I27" s="156"/>
      <c r="J27" s="167">
        <f>ROUND(J77,2)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14.4" customHeight="1">
      <c r="B29" s="46"/>
      <c r="C29" s="47"/>
      <c r="D29" s="47"/>
      <c r="E29" s="47"/>
      <c r="F29" s="52" t="s">
        <v>43</v>
      </c>
      <c r="G29" s="47"/>
      <c r="H29" s="47"/>
      <c r="I29" s="168" t="s">
        <v>42</v>
      </c>
      <c r="J29" s="52" t="s">
        <v>44</v>
      </c>
      <c r="K29" s="51"/>
    </row>
    <row r="30" spans="2:11" s="1" customFormat="1" ht="14.4" customHeight="1">
      <c r="B30" s="46"/>
      <c r="C30" s="47"/>
      <c r="D30" s="55" t="s">
        <v>45</v>
      </c>
      <c r="E30" s="55" t="s">
        <v>46</v>
      </c>
      <c r="F30" s="169">
        <f>ROUND(SUM(BE77:BE82),2)</f>
        <v>0</v>
      </c>
      <c r="G30" s="47"/>
      <c r="H30" s="47"/>
      <c r="I30" s="170">
        <v>0.21</v>
      </c>
      <c r="J30" s="169">
        <f>ROUND(ROUND((SUM(BE77:BE82)),2)*I30,2)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47</v>
      </c>
      <c r="F31" s="169">
        <f>ROUND(SUM(BF77:BF82),2)</f>
        <v>0</v>
      </c>
      <c r="G31" s="47"/>
      <c r="H31" s="47"/>
      <c r="I31" s="170">
        <v>0.15</v>
      </c>
      <c r="J31" s="169">
        <f>ROUND(ROUND((SUM(BF77:BF82)),2)*I31,2)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48</v>
      </c>
      <c r="F32" s="169">
        <f>ROUND(SUM(BG77:BG82),2)</f>
        <v>0</v>
      </c>
      <c r="G32" s="47"/>
      <c r="H32" s="47"/>
      <c r="I32" s="170">
        <v>0.21</v>
      </c>
      <c r="J32" s="169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49</v>
      </c>
      <c r="F33" s="169">
        <f>ROUND(SUM(BH77:BH82),2)</f>
        <v>0</v>
      </c>
      <c r="G33" s="47"/>
      <c r="H33" s="47"/>
      <c r="I33" s="170">
        <v>0.15</v>
      </c>
      <c r="J33" s="169">
        <v>0</v>
      </c>
      <c r="K33" s="51"/>
    </row>
    <row r="34" spans="2:11" s="1" customFormat="1" ht="14.4" customHeight="1" hidden="1">
      <c r="B34" s="46"/>
      <c r="C34" s="47"/>
      <c r="D34" s="47"/>
      <c r="E34" s="55" t="s">
        <v>50</v>
      </c>
      <c r="F34" s="169">
        <f>ROUND(SUM(BI77:BI82),2)</f>
        <v>0</v>
      </c>
      <c r="G34" s="47"/>
      <c r="H34" s="47"/>
      <c r="I34" s="170">
        <v>0</v>
      </c>
      <c r="J34" s="169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56"/>
      <c r="J35" s="47"/>
      <c r="K35" s="51"/>
    </row>
    <row r="36" spans="2:11" s="1" customFormat="1" ht="25.4" customHeight="1">
      <c r="B36" s="46"/>
      <c r="C36" s="171"/>
      <c r="D36" s="172" t="s">
        <v>51</v>
      </c>
      <c r="E36" s="98"/>
      <c r="F36" s="98"/>
      <c r="G36" s="173" t="s">
        <v>52</v>
      </c>
      <c r="H36" s="174" t="s">
        <v>53</v>
      </c>
      <c r="I36" s="175"/>
      <c r="J36" s="176">
        <f>SUM(J27:J34)</f>
        <v>0</v>
      </c>
      <c r="K36" s="177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78"/>
      <c r="J37" s="68"/>
      <c r="K37" s="69"/>
    </row>
    <row r="41" spans="2:11" s="1" customFormat="1" ht="6.95" customHeight="1">
      <c r="B41" s="179"/>
      <c r="C41" s="180"/>
      <c r="D41" s="180"/>
      <c r="E41" s="180"/>
      <c r="F41" s="180"/>
      <c r="G41" s="180"/>
      <c r="H41" s="180"/>
      <c r="I41" s="181"/>
      <c r="J41" s="180"/>
      <c r="K41" s="182"/>
    </row>
    <row r="42" spans="2:11" s="1" customFormat="1" ht="36.95" customHeight="1">
      <c r="B42" s="46"/>
      <c r="C42" s="30" t="s">
        <v>124</v>
      </c>
      <c r="D42" s="47"/>
      <c r="E42" s="47"/>
      <c r="F42" s="47"/>
      <c r="G42" s="47"/>
      <c r="H42" s="47"/>
      <c r="I42" s="156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56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16.5" customHeight="1">
      <c r="B45" s="46"/>
      <c r="C45" s="47"/>
      <c r="D45" s="47"/>
      <c r="E45" s="155" t="str">
        <f>E7</f>
        <v>SOUP Jílové - dílna kuchyň</v>
      </c>
      <c r="F45" s="40"/>
      <c r="G45" s="40"/>
      <c r="H45" s="40"/>
      <c r="I45" s="156"/>
      <c r="J45" s="47"/>
      <c r="K45" s="51"/>
    </row>
    <row r="46" spans="2:11" s="1" customFormat="1" ht="14.4" customHeight="1">
      <c r="B46" s="46"/>
      <c r="C46" s="40" t="s">
        <v>120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7.25" customHeight="1">
      <c r="B47" s="46"/>
      <c r="C47" s="47"/>
      <c r="D47" s="47"/>
      <c r="E47" s="157" t="str">
        <f>E9</f>
        <v>VA - Vedlejší aktivity</v>
      </c>
      <c r="F47" s="47"/>
      <c r="G47" s="47"/>
      <c r="H47" s="47"/>
      <c r="I47" s="156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56"/>
      <c r="J48" s="47"/>
      <c r="K48" s="51"/>
    </row>
    <row r="49" spans="2:11" s="1" customFormat="1" ht="18" customHeight="1">
      <c r="B49" s="46"/>
      <c r="C49" s="40" t="s">
        <v>25</v>
      </c>
      <c r="D49" s="47"/>
      <c r="E49" s="47"/>
      <c r="F49" s="35" t="str">
        <f>F12</f>
        <v>Jílové u Prahy</v>
      </c>
      <c r="G49" s="47"/>
      <c r="H49" s="47"/>
      <c r="I49" s="158" t="s">
        <v>27</v>
      </c>
      <c r="J49" s="159" t="str">
        <f>IF(J12="","",J12)</f>
        <v>5. 9. 2016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56"/>
      <c r="J50" s="47"/>
      <c r="K50" s="51"/>
    </row>
    <row r="51" spans="2:11" s="1" customFormat="1" ht="13.5">
      <c r="B51" s="46"/>
      <c r="C51" s="40" t="s">
        <v>31</v>
      </c>
      <c r="D51" s="47"/>
      <c r="E51" s="47"/>
      <c r="F51" s="35" t="str">
        <f>E15</f>
        <v>SOUp, Šenflukova 220, Jílove u Prahy</v>
      </c>
      <c r="G51" s="47"/>
      <c r="H51" s="47"/>
      <c r="I51" s="158" t="s">
        <v>37</v>
      </c>
      <c r="J51" s="44" t="str">
        <f>E21</f>
        <v>Ing. Jan Suk, EREKTA</v>
      </c>
      <c r="K51" s="51"/>
    </row>
    <row r="52" spans="2:11" s="1" customFormat="1" ht="14.4" customHeight="1">
      <c r="B52" s="46"/>
      <c r="C52" s="40" t="s">
        <v>35</v>
      </c>
      <c r="D52" s="47"/>
      <c r="E52" s="47"/>
      <c r="F52" s="35" t="str">
        <f>IF(E18="","",E18)</f>
        <v/>
      </c>
      <c r="G52" s="47"/>
      <c r="H52" s="47"/>
      <c r="I52" s="156"/>
      <c r="J52" s="183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56"/>
      <c r="J53" s="47"/>
      <c r="K53" s="51"/>
    </row>
    <row r="54" spans="2:11" s="1" customFormat="1" ht="29.25" customHeight="1">
      <c r="B54" s="46"/>
      <c r="C54" s="184" t="s">
        <v>125</v>
      </c>
      <c r="D54" s="171"/>
      <c r="E54" s="171"/>
      <c r="F54" s="171"/>
      <c r="G54" s="171"/>
      <c r="H54" s="171"/>
      <c r="I54" s="185"/>
      <c r="J54" s="186" t="s">
        <v>126</v>
      </c>
      <c r="K54" s="187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56"/>
      <c r="J55" s="47"/>
      <c r="K55" s="51"/>
    </row>
    <row r="56" spans="2:47" s="1" customFormat="1" ht="29.25" customHeight="1">
      <c r="B56" s="46"/>
      <c r="C56" s="188" t="s">
        <v>127</v>
      </c>
      <c r="D56" s="47"/>
      <c r="E56" s="47"/>
      <c r="F56" s="47"/>
      <c r="G56" s="47"/>
      <c r="H56" s="47"/>
      <c r="I56" s="156"/>
      <c r="J56" s="167">
        <f>J77</f>
        <v>0</v>
      </c>
      <c r="K56" s="51"/>
      <c r="AU56" s="24" t="s">
        <v>128</v>
      </c>
    </row>
    <row r="57" spans="2:11" s="8" customFormat="1" ht="24.95" customHeight="1">
      <c r="B57" s="189"/>
      <c r="C57" s="190"/>
      <c r="D57" s="191" t="s">
        <v>1918</v>
      </c>
      <c r="E57" s="192"/>
      <c r="F57" s="192"/>
      <c r="G57" s="192"/>
      <c r="H57" s="192"/>
      <c r="I57" s="193"/>
      <c r="J57" s="194">
        <f>J78</f>
        <v>0</v>
      </c>
      <c r="K57" s="195"/>
    </row>
    <row r="58" spans="2:11" s="1" customFormat="1" ht="21.8" customHeight="1">
      <c r="B58" s="46"/>
      <c r="C58" s="47"/>
      <c r="D58" s="47"/>
      <c r="E58" s="47"/>
      <c r="F58" s="47"/>
      <c r="G58" s="47"/>
      <c r="H58" s="47"/>
      <c r="I58" s="156"/>
      <c r="J58" s="47"/>
      <c r="K58" s="51"/>
    </row>
    <row r="59" spans="2:11" s="1" customFormat="1" ht="6.95" customHeight="1">
      <c r="B59" s="67"/>
      <c r="C59" s="68"/>
      <c r="D59" s="68"/>
      <c r="E59" s="68"/>
      <c r="F59" s="68"/>
      <c r="G59" s="68"/>
      <c r="H59" s="68"/>
      <c r="I59" s="178"/>
      <c r="J59" s="68"/>
      <c r="K59" s="69"/>
    </row>
    <row r="63" spans="2:12" s="1" customFormat="1" ht="6.95" customHeight="1">
      <c r="B63" s="70"/>
      <c r="C63" s="71"/>
      <c r="D63" s="71"/>
      <c r="E63" s="71"/>
      <c r="F63" s="71"/>
      <c r="G63" s="71"/>
      <c r="H63" s="71"/>
      <c r="I63" s="181"/>
      <c r="J63" s="71"/>
      <c r="K63" s="71"/>
      <c r="L63" s="72"/>
    </row>
    <row r="64" spans="2:12" s="1" customFormat="1" ht="36.95" customHeight="1">
      <c r="B64" s="46"/>
      <c r="C64" s="73" t="s">
        <v>157</v>
      </c>
      <c r="D64" s="74"/>
      <c r="E64" s="74"/>
      <c r="F64" s="74"/>
      <c r="G64" s="74"/>
      <c r="H64" s="74"/>
      <c r="I64" s="203"/>
      <c r="J64" s="74"/>
      <c r="K64" s="74"/>
      <c r="L64" s="72"/>
    </row>
    <row r="65" spans="2:12" s="1" customFormat="1" ht="6.95" customHeight="1">
      <c r="B65" s="46"/>
      <c r="C65" s="74"/>
      <c r="D65" s="74"/>
      <c r="E65" s="74"/>
      <c r="F65" s="74"/>
      <c r="G65" s="74"/>
      <c r="H65" s="74"/>
      <c r="I65" s="203"/>
      <c r="J65" s="74"/>
      <c r="K65" s="74"/>
      <c r="L65" s="72"/>
    </row>
    <row r="66" spans="2:12" s="1" customFormat="1" ht="14.4" customHeight="1">
      <c r="B66" s="46"/>
      <c r="C66" s="76" t="s">
        <v>18</v>
      </c>
      <c r="D66" s="74"/>
      <c r="E66" s="74"/>
      <c r="F66" s="74"/>
      <c r="G66" s="74"/>
      <c r="H66" s="74"/>
      <c r="I66" s="203"/>
      <c r="J66" s="74"/>
      <c r="K66" s="74"/>
      <c r="L66" s="72"/>
    </row>
    <row r="67" spans="2:12" s="1" customFormat="1" ht="16.5" customHeight="1">
      <c r="B67" s="46"/>
      <c r="C67" s="74"/>
      <c r="D67" s="74"/>
      <c r="E67" s="204" t="str">
        <f>E7</f>
        <v>SOUP Jílové - dílna kuchyň</v>
      </c>
      <c r="F67" s="76"/>
      <c r="G67" s="76"/>
      <c r="H67" s="76"/>
      <c r="I67" s="203"/>
      <c r="J67" s="74"/>
      <c r="K67" s="74"/>
      <c r="L67" s="72"/>
    </row>
    <row r="68" spans="2:12" s="1" customFormat="1" ht="14.4" customHeight="1">
      <c r="B68" s="46"/>
      <c r="C68" s="76" t="s">
        <v>120</v>
      </c>
      <c r="D68" s="74"/>
      <c r="E68" s="74"/>
      <c r="F68" s="74"/>
      <c r="G68" s="74"/>
      <c r="H68" s="74"/>
      <c r="I68" s="203"/>
      <c r="J68" s="74"/>
      <c r="K68" s="74"/>
      <c r="L68" s="72"/>
    </row>
    <row r="69" spans="2:12" s="1" customFormat="1" ht="17.25" customHeight="1">
      <c r="B69" s="46"/>
      <c r="C69" s="74"/>
      <c r="D69" s="74"/>
      <c r="E69" s="82" t="str">
        <f>E9</f>
        <v>VA - Vedlejší aktivity</v>
      </c>
      <c r="F69" s="74"/>
      <c r="G69" s="74"/>
      <c r="H69" s="74"/>
      <c r="I69" s="203"/>
      <c r="J69" s="74"/>
      <c r="K69" s="74"/>
      <c r="L69" s="72"/>
    </row>
    <row r="70" spans="2:12" s="1" customFormat="1" ht="6.95" customHeight="1">
      <c r="B70" s="46"/>
      <c r="C70" s="74"/>
      <c r="D70" s="74"/>
      <c r="E70" s="74"/>
      <c r="F70" s="74"/>
      <c r="G70" s="74"/>
      <c r="H70" s="74"/>
      <c r="I70" s="203"/>
      <c r="J70" s="74"/>
      <c r="K70" s="74"/>
      <c r="L70" s="72"/>
    </row>
    <row r="71" spans="2:12" s="1" customFormat="1" ht="18" customHeight="1">
      <c r="B71" s="46"/>
      <c r="C71" s="76" t="s">
        <v>25</v>
      </c>
      <c r="D71" s="74"/>
      <c r="E71" s="74"/>
      <c r="F71" s="207" t="str">
        <f>F12</f>
        <v>Jílové u Prahy</v>
      </c>
      <c r="G71" s="74"/>
      <c r="H71" s="74"/>
      <c r="I71" s="208" t="s">
        <v>27</v>
      </c>
      <c r="J71" s="85" t="str">
        <f>IF(J12="","",J12)</f>
        <v>5. 9. 2016</v>
      </c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3.5">
      <c r="B73" s="46"/>
      <c r="C73" s="76" t="s">
        <v>31</v>
      </c>
      <c r="D73" s="74"/>
      <c r="E73" s="74"/>
      <c r="F73" s="207" t="str">
        <f>E15</f>
        <v>SOUp, Šenflukova 220, Jílove u Prahy</v>
      </c>
      <c r="G73" s="74"/>
      <c r="H73" s="74"/>
      <c r="I73" s="208" t="s">
        <v>37</v>
      </c>
      <c r="J73" s="207" t="str">
        <f>E21</f>
        <v>Ing. Jan Suk, EREKTA</v>
      </c>
      <c r="K73" s="74"/>
      <c r="L73" s="72"/>
    </row>
    <row r="74" spans="2:12" s="1" customFormat="1" ht="14.4" customHeight="1">
      <c r="B74" s="46"/>
      <c r="C74" s="76" t="s">
        <v>35</v>
      </c>
      <c r="D74" s="74"/>
      <c r="E74" s="74"/>
      <c r="F74" s="207" t="str">
        <f>IF(E18="","",E18)</f>
        <v/>
      </c>
      <c r="G74" s="74"/>
      <c r="H74" s="74"/>
      <c r="I74" s="203"/>
      <c r="J74" s="74"/>
      <c r="K74" s="74"/>
      <c r="L74" s="72"/>
    </row>
    <row r="75" spans="2:12" s="1" customFormat="1" ht="10.3" customHeight="1">
      <c r="B75" s="46"/>
      <c r="C75" s="74"/>
      <c r="D75" s="74"/>
      <c r="E75" s="74"/>
      <c r="F75" s="74"/>
      <c r="G75" s="74"/>
      <c r="H75" s="74"/>
      <c r="I75" s="203"/>
      <c r="J75" s="74"/>
      <c r="K75" s="74"/>
      <c r="L75" s="72"/>
    </row>
    <row r="76" spans="2:20" s="10" customFormat="1" ht="29.25" customHeight="1">
      <c r="B76" s="209"/>
      <c r="C76" s="210" t="s">
        <v>158</v>
      </c>
      <c r="D76" s="211" t="s">
        <v>60</v>
      </c>
      <c r="E76" s="211" t="s">
        <v>56</v>
      </c>
      <c r="F76" s="211" t="s">
        <v>159</v>
      </c>
      <c r="G76" s="211" t="s">
        <v>160</v>
      </c>
      <c r="H76" s="211" t="s">
        <v>161</v>
      </c>
      <c r="I76" s="212" t="s">
        <v>162</v>
      </c>
      <c r="J76" s="211" t="s">
        <v>126</v>
      </c>
      <c r="K76" s="213" t="s">
        <v>163</v>
      </c>
      <c r="L76" s="214"/>
      <c r="M76" s="102" t="s">
        <v>164</v>
      </c>
      <c r="N76" s="103" t="s">
        <v>45</v>
      </c>
      <c r="O76" s="103" t="s">
        <v>165</v>
      </c>
      <c r="P76" s="103" t="s">
        <v>166</v>
      </c>
      <c r="Q76" s="103" t="s">
        <v>167</v>
      </c>
      <c r="R76" s="103" t="s">
        <v>168</v>
      </c>
      <c r="S76" s="103" t="s">
        <v>169</v>
      </c>
      <c r="T76" s="104" t="s">
        <v>170</v>
      </c>
    </row>
    <row r="77" spans="2:63" s="1" customFormat="1" ht="29.25" customHeight="1">
      <c r="B77" s="46"/>
      <c r="C77" s="108" t="s">
        <v>127</v>
      </c>
      <c r="D77" s="74"/>
      <c r="E77" s="74"/>
      <c r="F77" s="74"/>
      <c r="G77" s="74"/>
      <c r="H77" s="74"/>
      <c r="I77" s="203"/>
      <c r="J77" s="215">
        <f>BK77</f>
        <v>0</v>
      </c>
      <c r="K77" s="74"/>
      <c r="L77" s="72"/>
      <c r="M77" s="105"/>
      <c r="N77" s="106"/>
      <c r="O77" s="106"/>
      <c r="P77" s="216">
        <f>P78</f>
        <v>0</v>
      </c>
      <c r="Q77" s="106"/>
      <c r="R77" s="216">
        <f>R78</f>
        <v>0</v>
      </c>
      <c r="S77" s="106"/>
      <c r="T77" s="217">
        <f>T78</f>
        <v>0</v>
      </c>
      <c r="AT77" s="24" t="s">
        <v>74</v>
      </c>
      <c r="AU77" s="24" t="s">
        <v>128</v>
      </c>
      <c r="BK77" s="218">
        <f>BK78</f>
        <v>0</v>
      </c>
    </row>
    <row r="78" spans="2:63" s="11" customFormat="1" ht="37.4" customHeight="1">
      <c r="B78" s="219"/>
      <c r="C78" s="220"/>
      <c r="D78" s="221" t="s">
        <v>74</v>
      </c>
      <c r="E78" s="222" t="s">
        <v>1919</v>
      </c>
      <c r="F78" s="222" t="s">
        <v>1920</v>
      </c>
      <c r="G78" s="220"/>
      <c r="H78" s="220"/>
      <c r="I78" s="223"/>
      <c r="J78" s="224">
        <f>BK78</f>
        <v>0</v>
      </c>
      <c r="K78" s="220"/>
      <c r="L78" s="225"/>
      <c r="M78" s="226"/>
      <c r="N78" s="227"/>
      <c r="O78" s="227"/>
      <c r="P78" s="228">
        <f>SUM(P79:P82)</f>
        <v>0</v>
      </c>
      <c r="Q78" s="227"/>
      <c r="R78" s="228">
        <f>SUM(R79:R82)</f>
        <v>0</v>
      </c>
      <c r="S78" s="227"/>
      <c r="T78" s="229">
        <f>SUM(T79:T82)</f>
        <v>0</v>
      </c>
      <c r="AR78" s="230" t="s">
        <v>204</v>
      </c>
      <c r="AT78" s="231" t="s">
        <v>74</v>
      </c>
      <c r="AU78" s="231" t="s">
        <v>75</v>
      </c>
      <c r="AY78" s="230" t="s">
        <v>173</v>
      </c>
      <c r="BK78" s="232">
        <f>SUM(BK79:BK82)</f>
        <v>0</v>
      </c>
    </row>
    <row r="79" spans="2:65" s="1" customFormat="1" ht="16.5" customHeight="1">
      <c r="B79" s="46"/>
      <c r="C79" s="235" t="s">
        <v>24</v>
      </c>
      <c r="D79" s="235" t="s">
        <v>175</v>
      </c>
      <c r="E79" s="236" t="s">
        <v>1921</v>
      </c>
      <c r="F79" s="237" t="s">
        <v>1922</v>
      </c>
      <c r="G79" s="238" t="s">
        <v>1255</v>
      </c>
      <c r="H79" s="239">
        <v>1</v>
      </c>
      <c r="I79" s="240"/>
      <c r="J79" s="241">
        <f>ROUND(I79*H79,2)</f>
        <v>0</v>
      </c>
      <c r="K79" s="237" t="s">
        <v>278</v>
      </c>
      <c r="L79" s="72"/>
      <c r="M79" s="242" t="s">
        <v>22</v>
      </c>
      <c r="N79" s="243" t="s">
        <v>46</v>
      </c>
      <c r="O79" s="47"/>
      <c r="P79" s="244">
        <f>O79*H79</f>
        <v>0</v>
      </c>
      <c r="Q79" s="244">
        <v>0</v>
      </c>
      <c r="R79" s="244">
        <f>Q79*H79</f>
        <v>0</v>
      </c>
      <c r="S79" s="244">
        <v>0</v>
      </c>
      <c r="T79" s="245">
        <f>S79*H79</f>
        <v>0</v>
      </c>
      <c r="AR79" s="24" t="s">
        <v>1651</v>
      </c>
      <c r="AT79" s="24" t="s">
        <v>175</v>
      </c>
      <c r="AU79" s="24" t="s">
        <v>24</v>
      </c>
      <c r="AY79" s="24" t="s">
        <v>173</v>
      </c>
      <c r="BE79" s="246">
        <f>IF(N79="základní",J79,0)</f>
        <v>0</v>
      </c>
      <c r="BF79" s="246">
        <f>IF(N79="snížená",J79,0)</f>
        <v>0</v>
      </c>
      <c r="BG79" s="246">
        <f>IF(N79="zákl. přenesená",J79,0)</f>
        <v>0</v>
      </c>
      <c r="BH79" s="246">
        <f>IF(N79="sníž. přenesená",J79,0)</f>
        <v>0</v>
      </c>
      <c r="BI79" s="246">
        <f>IF(N79="nulová",J79,0)</f>
        <v>0</v>
      </c>
      <c r="BJ79" s="24" t="s">
        <v>24</v>
      </c>
      <c r="BK79" s="246">
        <f>ROUND(I79*H79,2)</f>
        <v>0</v>
      </c>
      <c r="BL79" s="24" t="s">
        <v>1651</v>
      </c>
      <c r="BM79" s="24" t="s">
        <v>1923</v>
      </c>
    </row>
    <row r="80" spans="2:51" s="12" customFormat="1" ht="13.5">
      <c r="B80" s="247"/>
      <c r="C80" s="248"/>
      <c r="D80" s="249" t="s">
        <v>182</v>
      </c>
      <c r="E80" s="250" t="s">
        <v>22</v>
      </c>
      <c r="F80" s="251" t="s">
        <v>1924</v>
      </c>
      <c r="G80" s="248"/>
      <c r="H80" s="250" t="s">
        <v>22</v>
      </c>
      <c r="I80" s="252"/>
      <c r="J80" s="248"/>
      <c r="K80" s="248"/>
      <c r="L80" s="253"/>
      <c r="M80" s="254"/>
      <c r="N80" s="255"/>
      <c r="O80" s="255"/>
      <c r="P80" s="255"/>
      <c r="Q80" s="255"/>
      <c r="R80" s="255"/>
      <c r="S80" s="255"/>
      <c r="T80" s="256"/>
      <c r="AT80" s="257" t="s">
        <v>182</v>
      </c>
      <c r="AU80" s="257" t="s">
        <v>24</v>
      </c>
      <c r="AV80" s="12" t="s">
        <v>24</v>
      </c>
      <c r="AW80" s="12" t="s">
        <v>39</v>
      </c>
      <c r="AX80" s="12" t="s">
        <v>75</v>
      </c>
      <c r="AY80" s="257" t="s">
        <v>173</v>
      </c>
    </row>
    <row r="81" spans="2:51" s="12" customFormat="1" ht="13.5">
      <c r="B81" s="247"/>
      <c r="C81" s="248"/>
      <c r="D81" s="249" t="s">
        <v>182</v>
      </c>
      <c r="E81" s="250" t="s">
        <v>22</v>
      </c>
      <c r="F81" s="251" t="s">
        <v>1925</v>
      </c>
      <c r="G81" s="248"/>
      <c r="H81" s="250" t="s">
        <v>22</v>
      </c>
      <c r="I81" s="252"/>
      <c r="J81" s="248"/>
      <c r="K81" s="248"/>
      <c r="L81" s="253"/>
      <c r="M81" s="254"/>
      <c r="N81" s="255"/>
      <c r="O81" s="255"/>
      <c r="P81" s="255"/>
      <c r="Q81" s="255"/>
      <c r="R81" s="255"/>
      <c r="S81" s="255"/>
      <c r="T81" s="256"/>
      <c r="AT81" s="257" t="s">
        <v>182</v>
      </c>
      <c r="AU81" s="257" t="s">
        <v>24</v>
      </c>
      <c r="AV81" s="12" t="s">
        <v>24</v>
      </c>
      <c r="AW81" s="12" t="s">
        <v>39</v>
      </c>
      <c r="AX81" s="12" t="s">
        <v>75</v>
      </c>
      <c r="AY81" s="257" t="s">
        <v>173</v>
      </c>
    </row>
    <row r="82" spans="2:51" s="13" customFormat="1" ht="13.5">
      <c r="B82" s="258"/>
      <c r="C82" s="259"/>
      <c r="D82" s="249" t="s">
        <v>182</v>
      </c>
      <c r="E82" s="260" t="s">
        <v>22</v>
      </c>
      <c r="F82" s="261" t="s">
        <v>24</v>
      </c>
      <c r="G82" s="259"/>
      <c r="H82" s="262">
        <v>1</v>
      </c>
      <c r="I82" s="263"/>
      <c r="J82" s="259"/>
      <c r="K82" s="259"/>
      <c r="L82" s="264"/>
      <c r="M82" s="280"/>
      <c r="N82" s="281"/>
      <c r="O82" s="281"/>
      <c r="P82" s="281"/>
      <c r="Q82" s="281"/>
      <c r="R82" s="281"/>
      <c r="S82" s="281"/>
      <c r="T82" s="282"/>
      <c r="AT82" s="268" t="s">
        <v>182</v>
      </c>
      <c r="AU82" s="268" t="s">
        <v>24</v>
      </c>
      <c r="AV82" s="13" t="s">
        <v>83</v>
      </c>
      <c r="AW82" s="13" t="s">
        <v>39</v>
      </c>
      <c r="AX82" s="13" t="s">
        <v>75</v>
      </c>
      <c r="AY82" s="268" t="s">
        <v>173</v>
      </c>
    </row>
    <row r="83" spans="2:12" s="1" customFormat="1" ht="6.95" customHeight="1">
      <c r="B83" s="67"/>
      <c r="C83" s="68"/>
      <c r="D83" s="68"/>
      <c r="E83" s="68"/>
      <c r="F83" s="68"/>
      <c r="G83" s="68"/>
      <c r="H83" s="68"/>
      <c r="I83" s="178"/>
      <c r="J83" s="68"/>
      <c r="K83" s="68"/>
      <c r="L83" s="72"/>
    </row>
  </sheetData>
  <sheetProtection password="CC35" sheet="1" objects="1" scenarios="1" formatColumns="0" formatRows="0" autoFilter="0"/>
  <autoFilter ref="C76:K82"/>
  <mergeCells count="10">
    <mergeCell ref="E7:H7"/>
    <mergeCell ref="E9:H9"/>
    <mergeCell ref="E24:H24"/>
    <mergeCell ref="E45:H45"/>
    <mergeCell ref="E47:H47"/>
    <mergeCell ref="J51:J52"/>
    <mergeCell ref="E67:H67"/>
    <mergeCell ref="E69:H69"/>
    <mergeCell ref="G1:H1"/>
    <mergeCell ref="L2:V2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01" customWidth="1"/>
    <col min="2" max="2" width="1.66796875" style="301" customWidth="1"/>
    <col min="3" max="4" width="5" style="301" customWidth="1"/>
    <col min="5" max="5" width="11.66015625" style="301" customWidth="1"/>
    <col min="6" max="6" width="9.16015625" style="301" customWidth="1"/>
    <col min="7" max="7" width="5" style="301" customWidth="1"/>
    <col min="8" max="8" width="77.83203125" style="301" customWidth="1"/>
    <col min="9" max="10" width="20" style="301" customWidth="1"/>
    <col min="11" max="11" width="1.66796875" style="301" customWidth="1"/>
  </cols>
  <sheetData>
    <row r="1" ht="37.5" customHeight="1"/>
    <row r="2" spans="2:11" ht="7.5" customHeight="1">
      <c r="B2" s="302"/>
      <c r="C2" s="303"/>
      <c r="D2" s="303"/>
      <c r="E2" s="303"/>
      <c r="F2" s="303"/>
      <c r="G2" s="303"/>
      <c r="H2" s="303"/>
      <c r="I2" s="303"/>
      <c r="J2" s="303"/>
      <c r="K2" s="304"/>
    </row>
    <row r="3" spans="2:11" s="15" customFormat="1" ht="45" customHeight="1">
      <c r="B3" s="305"/>
      <c r="C3" s="306" t="s">
        <v>1926</v>
      </c>
      <c r="D3" s="306"/>
      <c r="E3" s="306"/>
      <c r="F3" s="306"/>
      <c r="G3" s="306"/>
      <c r="H3" s="306"/>
      <c r="I3" s="306"/>
      <c r="J3" s="306"/>
      <c r="K3" s="307"/>
    </row>
    <row r="4" spans="2:11" ht="25.5" customHeight="1">
      <c r="B4" s="308"/>
      <c r="C4" s="309" t="s">
        <v>1927</v>
      </c>
      <c r="D4" s="309"/>
      <c r="E4" s="309"/>
      <c r="F4" s="309"/>
      <c r="G4" s="309"/>
      <c r="H4" s="309"/>
      <c r="I4" s="309"/>
      <c r="J4" s="309"/>
      <c r="K4" s="310"/>
    </row>
    <row r="5" spans="2:11" ht="5.25" customHeight="1">
      <c r="B5" s="308"/>
      <c r="C5" s="311"/>
      <c r="D5" s="311"/>
      <c r="E5" s="311"/>
      <c r="F5" s="311"/>
      <c r="G5" s="311"/>
      <c r="H5" s="311"/>
      <c r="I5" s="311"/>
      <c r="J5" s="311"/>
      <c r="K5" s="310"/>
    </row>
    <row r="6" spans="2:11" ht="15" customHeight="1">
      <c r="B6" s="308"/>
      <c r="C6" s="312" t="s">
        <v>1928</v>
      </c>
      <c r="D6" s="312"/>
      <c r="E6" s="312"/>
      <c r="F6" s="312"/>
      <c r="G6" s="312"/>
      <c r="H6" s="312"/>
      <c r="I6" s="312"/>
      <c r="J6" s="312"/>
      <c r="K6" s="310"/>
    </row>
    <row r="7" spans="2:11" ht="15" customHeight="1">
      <c r="B7" s="313"/>
      <c r="C7" s="312" t="s">
        <v>1929</v>
      </c>
      <c r="D7" s="312"/>
      <c r="E7" s="312"/>
      <c r="F7" s="312"/>
      <c r="G7" s="312"/>
      <c r="H7" s="312"/>
      <c r="I7" s="312"/>
      <c r="J7" s="312"/>
      <c r="K7" s="310"/>
    </row>
    <row r="8" spans="2:11" ht="12.75" customHeight="1">
      <c r="B8" s="313"/>
      <c r="C8" s="312"/>
      <c r="D8" s="312"/>
      <c r="E8" s="312"/>
      <c r="F8" s="312"/>
      <c r="G8" s="312"/>
      <c r="H8" s="312"/>
      <c r="I8" s="312"/>
      <c r="J8" s="312"/>
      <c r="K8" s="310"/>
    </row>
    <row r="9" spans="2:11" ht="15" customHeight="1">
      <c r="B9" s="313"/>
      <c r="C9" s="312" t="s">
        <v>1930</v>
      </c>
      <c r="D9" s="312"/>
      <c r="E9" s="312"/>
      <c r="F9" s="312"/>
      <c r="G9" s="312"/>
      <c r="H9" s="312"/>
      <c r="I9" s="312"/>
      <c r="J9" s="312"/>
      <c r="K9" s="310"/>
    </row>
    <row r="10" spans="2:11" ht="15" customHeight="1">
      <c r="B10" s="313"/>
      <c r="C10" s="312"/>
      <c r="D10" s="312" t="s">
        <v>1931</v>
      </c>
      <c r="E10" s="312"/>
      <c r="F10" s="312"/>
      <c r="G10" s="312"/>
      <c r="H10" s="312"/>
      <c r="I10" s="312"/>
      <c r="J10" s="312"/>
      <c r="K10" s="310"/>
    </row>
    <row r="11" spans="2:11" ht="15" customHeight="1">
      <c r="B11" s="313"/>
      <c r="C11" s="314"/>
      <c r="D11" s="312" t="s">
        <v>1932</v>
      </c>
      <c r="E11" s="312"/>
      <c r="F11" s="312"/>
      <c r="G11" s="312"/>
      <c r="H11" s="312"/>
      <c r="I11" s="312"/>
      <c r="J11" s="312"/>
      <c r="K11" s="310"/>
    </row>
    <row r="12" spans="2:11" ht="12.75" customHeight="1">
      <c r="B12" s="313"/>
      <c r="C12" s="314"/>
      <c r="D12" s="314"/>
      <c r="E12" s="314"/>
      <c r="F12" s="314"/>
      <c r="G12" s="314"/>
      <c r="H12" s="314"/>
      <c r="I12" s="314"/>
      <c r="J12" s="314"/>
      <c r="K12" s="310"/>
    </row>
    <row r="13" spans="2:11" ht="15" customHeight="1">
      <c r="B13" s="313"/>
      <c r="C13" s="314"/>
      <c r="D13" s="312" t="s">
        <v>1933</v>
      </c>
      <c r="E13" s="312"/>
      <c r="F13" s="312"/>
      <c r="G13" s="312"/>
      <c r="H13" s="312"/>
      <c r="I13" s="312"/>
      <c r="J13" s="312"/>
      <c r="K13" s="310"/>
    </row>
    <row r="14" spans="2:11" ht="15" customHeight="1">
      <c r="B14" s="313"/>
      <c r="C14" s="314"/>
      <c r="D14" s="312" t="s">
        <v>1934</v>
      </c>
      <c r="E14" s="312"/>
      <c r="F14" s="312"/>
      <c r="G14" s="312"/>
      <c r="H14" s="312"/>
      <c r="I14" s="312"/>
      <c r="J14" s="312"/>
      <c r="K14" s="310"/>
    </row>
    <row r="15" spans="2:11" ht="15" customHeight="1">
      <c r="B15" s="313"/>
      <c r="C15" s="314"/>
      <c r="D15" s="312" t="s">
        <v>1935</v>
      </c>
      <c r="E15" s="312"/>
      <c r="F15" s="312"/>
      <c r="G15" s="312"/>
      <c r="H15" s="312"/>
      <c r="I15" s="312"/>
      <c r="J15" s="312"/>
      <c r="K15" s="310"/>
    </row>
    <row r="16" spans="2:11" ht="15" customHeight="1">
      <c r="B16" s="313"/>
      <c r="C16" s="314"/>
      <c r="D16" s="314"/>
      <c r="E16" s="315" t="s">
        <v>81</v>
      </c>
      <c r="F16" s="312" t="s">
        <v>1936</v>
      </c>
      <c r="G16" s="312"/>
      <c r="H16" s="312"/>
      <c r="I16" s="312"/>
      <c r="J16" s="312"/>
      <c r="K16" s="310"/>
    </row>
    <row r="17" spans="2:11" ht="15" customHeight="1">
      <c r="B17" s="313"/>
      <c r="C17" s="314"/>
      <c r="D17" s="314"/>
      <c r="E17" s="315" t="s">
        <v>1937</v>
      </c>
      <c r="F17" s="312" t="s">
        <v>1938</v>
      </c>
      <c r="G17" s="312"/>
      <c r="H17" s="312"/>
      <c r="I17" s="312"/>
      <c r="J17" s="312"/>
      <c r="K17" s="310"/>
    </row>
    <row r="18" spans="2:11" ht="15" customHeight="1">
      <c r="B18" s="313"/>
      <c r="C18" s="314"/>
      <c r="D18" s="314"/>
      <c r="E18" s="315" t="s">
        <v>1939</v>
      </c>
      <c r="F18" s="312" t="s">
        <v>1940</v>
      </c>
      <c r="G18" s="312"/>
      <c r="H18" s="312"/>
      <c r="I18" s="312"/>
      <c r="J18" s="312"/>
      <c r="K18" s="310"/>
    </row>
    <row r="19" spans="2:11" ht="15" customHeight="1">
      <c r="B19" s="313"/>
      <c r="C19" s="314"/>
      <c r="D19" s="314"/>
      <c r="E19" s="315" t="s">
        <v>109</v>
      </c>
      <c r="F19" s="312" t="s">
        <v>1941</v>
      </c>
      <c r="G19" s="312"/>
      <c r="H19" s="312"/>
      <c r="I19" s="312"/>
      <c r="J19" s="312"/>
      <c r="K19" s="310"/>
    </row>
    <row r="20" spans="2:11" ht="15" customHeight="1">
      <c r="B20" s="313"/>
      <c r="C20" s="314"/>
      <c r="D20" s="314"/>
      <c r="E20" s="315" t="s">
        <v>1942</v>
      </c>
      <c r="F20" s="312" t="s">
        <v>1943</v>
      </c>
      <c r="G20" s="312"/>
      <c r="H20" s="312"/>
      <c r="I20" s="312"/>
      <c r="J20" s="312"/>
      <c r="K20" s="310"/>
    </row>
    <row r="21" spans="2:11" ht="15" customHeight="1">
      <c r="B21" s="313"/>
      <c r="C21" s="314"/>
      <c r="D21" s="314"/>
      <c r="E21" s="315" t="s">
        <v>87</v>
      </c>
      <c r="F21" s="312" t="s">
        <v>1944</v>
      </c>
      <c r="G21" s="312"/>
      <c r="H21" s="312"/>
      <c r="I21" s="312"/>
      <c r="J21" s="312"/>
      <c r="K21" s="310"/>
    </row>
    <row r="22" spans="2:11" ht="12.75" customHeight="1">
      <c r="B22" s="313"/>
      <c r="C22" s="314"/>
      <c r="D22" s="314"/>
      <c r="E22" s="314"/>
      <c r="F22" s="314"/>
      <c r="G22" s="314"/>
      <c r="H22" s="314"/>
      <c r="I22" s="314"/>
      <c r="J22" s="314"/>
      <c r="K22" s="310"/>
    </row>
    <row r="23" spans="2:11" ht="15" customHeight="1">
      <c r="B23" s="313"/>
      <c r="C23" s="312" t="s">
        <v>1945</v>
      </c>
      <c r="D23" s="312"/>
      <c r="E23" s="312"/>
      <c r="F23" s="312"/>
      <c r="G23" s="312"/>
      <c r="H23" s="312"/>
      <c r="I23" s="312"/>
      <c r="J23" s="312"/>
      <c r="K23" s="310"/>
    </row>
    <row r="24" spans="2:11" ht="15" customHeight="1">
      <c r="B24" s="313"/>
      <c r="C24" s="312" t="s">
        <v>1946</v>
      </c>
      <c r="D24" s="312"/>
      <c r="E24" s="312"/>
      <c r="F24" s="312"/>
      <c r="G24" s="312"/>
      <c r="H24" s="312"/>
      <c r="I24" s="312"/>
      <c r="J24" s="312"/>
      <c r="K24" s="310"/>
    </row>
    <row r="25" spans="2:11" ht="15" customHeight="1">
      <c r="B25" s="313"/>
      <c r="C25" s="312"/>
      <c r="D25" s="312" t="s">
        <v>1947</v>
      </c>
      <c r="E25" s="312"/>
      <c r="F25" s="312"/>
      <c r="G25" s="312"/>
      <c r="H25" s="312"/>
      <c r="I25" s="312"/>
      <c r="J25" s="312"/>
      <c r="K25" s="310"/>
    </row>
    <row r="26" spans="2:11" ht="15" customHeight="1">
      <c r="B26" s="313"/>
      <c r="C26" s="314"/>
      <c r="D26" s="312" t="s">
        <v>1948</v>
      </c>
      <c r="E26" s="312"/>
      <c r="F26" s="312"/>
      <c r="G26" s="312"/>
      <c r="H26" s="312"/>
      <c r="I26" s="312"/>
      <c r="J26" s="312"/>
      <c r="K26" s="310"/>
    </row>
    <row r="27" spans="2:11" ht="12.75" customHeight="1">
      <c r="B27" s="313"/>
      <c r="C27" s="314"/>
      <c r="D27" s="314"/>
      <c r="E27" s="314"/>
      <c r="F27" s="314"/>
      <c r="G27" s="314"/>
      <c r="H27" s="314"/>
      <c r="I27" s="314"/>
      <c r="J27" s="314"/>
      <c r="K27" s="310"/>
    </row>
    <row r="28" spans="2:11" ht="15" customHeight="1">
      <c r="B28" s="313"/>
      <c r="C28" s="314"/>
      <c r="D28" s="312" t="s">
        <v>1949</v>
      </c>
      <c r="E28" s="312"/>
      <c r="F28" s="312"/>
      <c r="G28" s="312"/>
      <c r="H28" s="312"/>
      <c r="I28" s="312"/>
      <c r="J28" s="312"/>
      <c r="K28" s="310"/>
    </row>
    <row r="29" spans="2:11" ht="15" customHeight="1">
      <c r="B29" s="313"/>
      <c r="C29" s="314"/>
      <c r="D29" s="312" t="s">
        <v>1950</v>
      </c>
      <c r="E29" s="312"/>
      <c r="F29" s="312"/>
      <c r="G29" s="312"/>
      <c r="H29" s="312"/>
      <c r="I29" s="312"/>
      <c r="J29" s="312"/>
      <c r="K29" s="310"/>
    </row>
    <row r="30" spans="2:11" ht="12.75" customHeight="1">
      <c r="B30" s="313"/>
      <c r="C30" s="314"/>
      <c r="D30" s="314"/>
      <c r="E30" s="314"/>
      <c r="F30" s="314"/>
      <c r="G30" s="314"/>
      <c r="H30" s="314"/>
      <c r="I30" s="314"/>
      <c r="J30" s="314"/>
      <c r="K30" s="310"/>
    </row>
    <row r="31" spans="2:11" ht="15" customHeight="1">
      <c r="B31" s="313"/>
      <c r="C31" s="314"/>
      <c r="D31" s="312" t="s">
        <v>1951</v>
      </c>
      <c r="E31" s="312"/>
      <c r="F31" s="312"/>
      <c r="G31" s="312"/>
      <c r="H31" s="312"/>
      <c r="I31" s="312"/>
      <c r="J31" s="312"/>
      <c r="K31" s="310"/>
    </row>
    <row r="32" spans="2:11" ht="15" customHeight="1">
      <c r="B32" s="313"/>
      <c r="C32" s="314"/>
      <c r="D32" s="312" t="s">
        <v>1952</v>
      </c>
      <c r="E32" s="312"/>
      <c r="F32" s="312"/>
      <c r="G32" s="312"/>
      <c r="H32" s="312"/>
      <c r="I32" s="312"/>
      <c r="J32" s="312"/>
      <c r="K32" s="310"/>
    </row>
    <row r="33" spans="2:11" ht="15" customHeight="1">
      <c r="B33" s="313"/>
      <c r="C33" s="314"/>
      <c r="D33" s="312" t="s">
        <v>1953</v>
      </c>
      <c r="E33" s="312"/>
      <c r="F33" s="312"/>
      <c r="G33" s="312"/>
      <c r="H33" s="312"/>
      <c r="I33" s="312"/>
      <c r="J33" s="312"/>
      <c r="K33" s="310"/>
    </row>
    <row r="34" spans="2:11" ht="15" customHeight="1">
      <c r="B34" s="313"/>
      <c r="C34" s="314"/>
      <c r="D34" s="312"/>
      <c r="E34" s="316" t="s">
        <v>158</v>
      </c>
      <c r="F34" s="312"/>
      <c r="G34" s="312" t="s">
        <v>1954</v>
      </c>
      <c r="H34" s="312"/>
      <c r="I34" s="312"/>
      <c r="J34" s="312"/>
      <c r="K34" s="310"/>
    </row>
    <row r="35" spans="2:11" ht="30.75" customHeight="1">
      <c r="B35" s="313"/>
      <c r="C35" s="314"/>
      <c r="D35" s="312"/>
      <c r="E35" s="316" t="s">
        <v>1955</v>
      </c>
      <c r="F35" s="312"/>
      <c r="G35" s="312" t="s">
        <v>1956</v>
      </c>
      <c r="H35" s="312"/>
      <c r="I35" s="312"/>
      <c r="J35" s="312"/>
      <c r="K35" s="310"/>
    </row>
    <row r="36" spans="2:11" ht="15" customHeight="1">
      <c r="B36" s="313"/>
      <c r="C36" s="314"/>
      <c r="D36" s="312"/>
      <c r="E36" s="316" t="s">
        <v>56</v>
      </c>
      <c r="F36" s="312"/>
      <c r="G36" s="312" t="s">
        <v>1957</v>
      </c>
      <c r="H36" s="312"/>
      <c r="I36" s="312"/>
      <c r="J36" s="312"/>
      <c r="K36" s="310"/>
    </row>
    <row r="37" spans="2:11" ht="15" customHeight="1">
      <c r="B37" s="313"/>
      <c r="C37" s="314"/>
      <c r="D37" s="312"/>
      <c r="E37" s="316" t="s">
        <v>159</v>
      </c>
      <c r="F37" s="312"/>
      <c r="G37" s="312" t="s">
        <v>1958</v>
      </c>
      <c r="H37" s="312"/>
      <c r="I37" s="312"/>
      <c r="J37" s="312"/>
      <c r="K37" s="310"/>
    </row>
    <row r="38" spans="2:11" ht="15" customHeight="1">
      <c r="B38" s="313"/>
      <c r="C38" s="314"/>
      <c r="D38" s="312"/>
      <c r="E38" s="316" t="s">
        <v>160</v>
      </c>
      <c r="F38" s="312"/>
      <c r="G38" s="312" t="s">
        <v>1959</v>
      </c>
      <c r="H38" s="312"/>
      <c r="I38" s="312"/>
      <c r="J38" s="312"/>
      <c r="K38" s="310"/>
    </row>
    <row r="39" spans="2:11" ht="15" customHeight="1">
      <c r="B39" s="313"/>
      <c r="C39" s="314"/>
      <c r="D39" s="312"/>
      <c r="E39" s="316" t="s">
        <v>161</v>
      </c>
      <c r="F39" s="312"/>
      <c r="G39" s="312" t="s">
        <v>1960</v>
      </c>
      <c r="H39" s="312"/>
      <c r="I39" s="312"/>
      <c r="J39" s="312"/>
      <c r="K39" s="310"/>
    </row>
    <row r="40" spans="2:11" ht="15" customHeight="1">
      <c r="B40" s="313"/>
      <c r="C40" s="314"/>
      <c r="D40" s="312"/>
      <c r="E40" s="316" t="s">
        <v>1961</v>
      </c>
      <c r="F40" s="312"/>
      <c r="G40" s="312" t="s">
        <v>1962</v>
      </c>
      <c r="H40" s="312"/>
      <c r="I40" s="312"/>
      <c r="J40" s="312"/>
      <c r="K40" s="310"/>
    </row>
    <row r="41" spans="2:11" ht="15" customHeight="1">
      <c r="B41" s="313"/>
      <c r="C41" s="314"/>
      <c r="D41" s="312"/>
      <c r="E41" s="316"/>
      <c r="F41" s="312"/>
      <c r="G41" s="312" t="s">
        <v>1963</v>
      </c>
      <c r="H41" s="312"/>
      <c r="I41" s="312"/>
      <c r="J41" s="312"/>
      <c r="K41" s="310"/>
    </row>
    <row r="42" spans="2:11" ht="15" customHeight="1">
      <c r="B42" s="313"/>
      <c r="C42" s="314"/>
      <c r="D42" s="312"/>
      <c r="E42" s="316" t="s">
        <v>1964</v>
      </c>
      <c r="F42" s="312"/>
      <c r="G42" s="312" t="s">
        <v>1965</v>
      </c>
      <c r="H42" s="312"/>
      <c r="I42" s="312"/>
      <c r="J42" s="312"/>
      <c r="K42" s="310"/>
    </row>
    <row r="43" spans="2:11" ht="15" customHeight="1">
      <c r="B43" s="313"/>
      <c r="C43" s="314"/>
      <c r="D43" s="312"/>
      <c r="E43" s="316" t="s">
        <v>163</v>
      </c>
      <c r="F43" s="312"/>
      <c r="G43" s="312" t="s">
        <v>1966</v>
      </c>
      <c r="H43" s="312"/>
      <c r="I43" s="312"/>
      <c r="J43" s="312"/>
      <c r="K43" s="310"/>
    </row>
    <row r="44" spans="2:11" ht="12.75" customHeight="1">
      <c r="B44" s="313"/>
      <c r="C44" s="314"/>
      <c r="D44" s="312"/>
      <c r="E44" s="312"/>
      <c r="F44" s="312"/>
      <c r="G44" s="312"/>
      <c r="H44" s="312"/>
      <c r="I44" s="312"/>
      <c r="J44" s="312"/>
      <c r="K44" s="310"/>
    </row>
    <row r="45" spans="2:11" ht="15" customHeight="1">
      <c r="B45" s="313"/>
      <c r="C45" s="314"/>
      <c r="D45" s="312" t="s">
        <v>1967</v>
      </c>
      <c r="E45" s="312"/>
      <c r="F45" s="312"/>
      <c r="G45" s="312"/>
      <c r="H45" s="312"/>
      <c r="I45" s="312"/>
      <c r="J45" s="312"/>
      <c r="K45" s="310"/>
    </row>
    <row r="46" spans="2:11" ht="15" customHeight="1">
      <c r="B46" s="313"/>
      <c r="C46" s="314"/>
      <c r="D46" s="314"/>
      <c r="E46" s="312" t="s">
        <v>1968</v>
      </c>
      <c r="F46" s="312"/>
      <c r="G46" s="312"/>
      <c r="H46" s="312"/>
      <c r="I46" s="312"/>
      <c r="J46" s="312"/>
      <c r="K46" s="310"/>
    </row>
    <row r="47" spans="2:11" ht="15" customHeight="1">
      <c r="B47" s="313"/>
      <c r="C47" s="314"/>
      <c r="D47" s="314"/>
      <c r="E47" s="312" t="s">
        <v>1969</v>
      </c>
      <c r="F47" s="312"/>
      <c r="G47" s="312"/>
      <c r="H47" s="312"/>
      <c r="I47" s="312"/>
      <c r="J47" s="312"/>
      <c r="K47" s="310"/>
    </row>
    <row r="48" spans="2:11" ht="15" customHeight="1">
      <c r="B48" s="313"/>
      <c r="C48" s="314"/>
      <c r="D48" s="314"/>
      <c r="E48" s="312" t="s">
        <v>1970</v>
      </c>
      <c r="F48" s="312"/>
      <c r="G48" s="312"/>
      <c r="H48" s="312"/>
      <c r="I48" s="312"/>
      <c r="J48" s="312"/>
      <c r="K48" s="310"/>
    </row>
    <row r="49" spans="2:11" ht="15" customHeight="1">
      <c r="B49" s="313"/>
      <c r="C49" s="314"/>
      <c r="D49" s="312" t="s">
        <v>1971</v>
      </c>
      <c r="E49" s="312"/>
      <c r="F49" s="312"/>
      <c r="G49" s="312"/>
      <c r="H49" s="312"/>
      <c r="I49" s="312"/>
      <c r="J49" s="312"/>
      <c r="K49" s="310"/>
    </row>
    <row r="50" spans="2:11" ht="25.5" customHeight="1">
      <c r="B50" s="308"/>
      <c r="C50" s="309" t="s">
        <v>1972</v>
      </c>
      <c r="D50" s="309"/>
      <c r="E50" s="309"/>
      <c r="F50" s="309"/>
      <c r="G50" s="309"/>
      <c r="H50" s="309"/>
      <c r="I50" s="309"/>
      <c r="J50" s="309"/>
      <c r="K50" s="310"/>
    </row>
    <row r="51" spans="2:11" ht="5.25" customHeight="1">
      <c r="B51" s="308"/>
      <c r="C51" s="311"/>
      <c r="D51" s="311"/>
      <c r="E51" s="311"/>
      <c r="F51" s="311"/>
      <c r="G51" s="311"/>
      <c r="H51" s="311"/>
      <c r="I51" s="311"/>
      <c r="J51" s="311"/>
      <c r="K51" s="310"/>
    </row>
    <row r="52" spans="2:11" ht="15" customHeight="1">
      <c r="B52" s="308"/>
      <c r="C52" s="312" t="s">
        <v>1973</v>
      </c>
      <c r="D52" s="312"/>
      <c r="E52" s="312"/>
      <c r="F52" s="312"/>
      <c r="G52" s="312"/>
      <c r="H52" s="312"/>
      <c r="I52" s="312"/>
      <c r="J52" s="312"/>
      <c r="K52" s="310"/>
    </row>
    <row r="53" spans="2:11" ht="15" customHeight="1">
      <c r="B53" s="308"/>
      <c r="C53" s="312" t="s">
        <v>1974</v>
      </c>
      <c r="D53" s="312"/>
      <c r="E53" s="312"/>
      <c r="F53" s="312"/>
      <c r="G53" s="312"/>
      <c r="H53" s="312"/>
      <c r="I53" s="312"/>
      <c r="J53" s="312"/>
      <c r="K53" s="310"/>
    </row>
    <row r="54" spans="2:11" ht="12.75" customHeight="1">
      <c r="B54" s="308"/>
      <c r="C54" s="312"/>
      <c r="D54" s="312"/>
      <c r="E54" s="312"/>
      <c r="F54" s="312"/>
      <c r="G54" s="312"/>
      <c r="H54" s="312"/>
      <c r="I54" s="312"/>
      <c r="J54" s="312"/>
      <c r="K54" s="310"/>
    </row>
    <row r="55" spans="2:11" ht="15" customHeight="1">
      <c r="B55" s="308"/>
      <c r="C55" s="312" t="s">
        <v>1975</v>
      </c>
      <c r="D55" s="312"/>
      <c r="E55" s="312"/>
      <c r="F55" s="312"/>
      <c r="G55" s="312"/>
      <c r="H55" s="312"/>
      <c r="I55" s="312"/>
      <c r="J55" s="312"/>
      <c r="K55" s="310"/>
    </row>
    <row r="56" spans="2:11" ht="15" customHeight="1">
      <c r="B56" s="308"/>
      <c r="C56" s="314"/>
      <c r="D56" s="312" t="s">
        <v>1976</v>
      </c>
      <c r="E56" s="312"/>
      <c r="F56" s="312"/>
      <c r="G56" s="312"/>
      <c r="H56" s="312"/>
      <c r="I56" s="312"/>
      <c r="J56" s="312"/>
      <c r="K56" s="310"/>
    </row>
    <row r="57" spans="2:11" ht="15" customHeight="1">
      <c r="B57" s="308"/>
      <c r="C57" s="314"/>
      <c r="D57" s="312" t="s">
        <v>1977</v>
      </c>
      <c r="E57" s="312"/>
      <c r="F57" s="312"/>
      <c r="G57" s="312"/>
      <c r="H57" s="312"/>
      <c r="I57" s="312"/>
      <c r="J57" s="312"/>
      <c r="K57" s="310"/>
    </row>
    <row r="58" spans="2:11" ht="15" customHeight="1">
      <c r="B58" s="308"/>
      <c r="C58" s="314"/>
      <c r="D58" s="312" t="s">
        <v>1978</v>
      </c>
      <c r="E58" s="312"/>
      <c r="F58" s="312"/>
      <c r="G58" s="312"/>
      <c r="H58" s="312"/>
      <c r="I58" s="312"/>
      <c r="J58" s="312"/>
      <c r="K58" s="310"/>
    </row>
    <row r="59" spans="2:11" ht="15" customHeight="1">
      <c r="B59" s="308"/>
      <c r="C59" s="314"/>
      <c r="D59" s="312" t="s">
        <v>1979</v>
      </c>
      <c r="E59" s="312"/>
      <c r="F59" s="312"/>
      <c r="G59" s="312"/>
      <c r="H59" s="312"/>
      <c r="I59" s="312"/>
      <c r="J59" s="312"/>
      <c r="K59" s="310"/>
    </row>
    <row r="60" spans="2:11" ht="15" customHeight="1">
      <c r="B60" s="308"/>
      <c r="C60" s="314"/>
      <c r="D60" s="317" t="s">
        <v>1980</v>
      </c>
      <c r="E60" s="317"/>
      <c r="F60" s="317"/>
      <c r="G60" s="317"/>
      <c r="H60" s="317"/>
      <c r="I60" s="317"/>
      <c r="J60" s="317"/>
      <c r="K60" s="310"/>
    </row>
    <row r="61" spans="2:11" ht="15" customHeight="1">
      <c r="B61" s="308"/>
      <c r="C61" s="314"/>
      <c r="D61" s="312" t="s">
        <v>1981</v>
      </c>
      <c r="E61" s="312"/>
      <c r="F61" s="312"/>
      <c r="G61" s="312"/>
      <c r="H61" s="312"/>
      <c r="I61" s="312"/>
      <c r="J61" s="312"/>
      <c r="K61" s="310"/>
    </row>
    <row r="62" spans="2:11" ht="12.75" customHeight="1">
      <c r="B62" s="308"/>
      <c r="C62" s="314"/>
      <c r="D62" s="314"/>
      <c r="E62" s="318"/>
      <c r="F62" s="314"/>
      <c r="G62" s="314"/>
      <c r="H62" s="314"/>
      <c r="I62" s="314"/>
      <c r="J62" s="314"/>
      <c r="K62" s="310"/>
    </row>
    <row r="63" spans="2:11" ht="15" customHeight="1">
      <c r="B63" s="308"/>
      <c r="C63" s="314"/>
      <c r="D63" s="312" t="s">
        <v>1982</v>
      </c>
      <c r="E63" s="312"/>
      <c r="F63" s="312"/>
      <c r="G63" s="312"/>
      <c r="H63" s="312"/>
      <c r="I63" s="312"/>
      <c r="J63" s="312"/>
      <c r="K63" s="310"/>
    </row>
    <row r="64" spans="2:11" ht="15" customHeight="1">
      <c r="B64" s="308"/>
      <c r="C64" s="314"/>
      <c r="D64" s="317" t="s">
        <v>1983</v>
      </c>
      <c r="E64" s="317"/>
      <c r="F64" s="317"/>
      <c r="G64" s="317"/>
      <c r="H64" s="317"/>
      <c r="I64" s="317"/>
      <c r="J64" s="317"/>
      <c r="K64" s="310"/>
    </row>
    <row r="65" spans="2:11" ht="15" customHeight="1">
      <c r="B65" s="308"/>
      <c r="C65" s="314"/>
      <c r="D65" s="312" t="s">
        <v>1984</v>
      </c>
      <c r="E65" s="312"/>
      <c r="F65" s="312"/>
      <c r="G65" s="312"/>
      <c r="H65" s="312"/>
      <c r="I65" s="312"/>
      <c r="J65" s="312"/>
      <c r="K65" s="310"/>
    </row>
    <row r="66" spans="2:11" ht="15" customHeight="1">
      <c r="B66" s="308"/>
      <c r="C66" s="314"/>
      <c r="D66" s="312" t="s">
        <v>1985</v>
      </c>
      <c r="E66" s="312"/>
      <c r="F66" s="312"/>
      <c r="G66" s="312"/>
      <c r="H66" s="312"/>
      <c r="I66" s="312"/>
      <c r="J66" s="312"/>
      <c r="K66" s="310"/>
    </row>
    <row r="67" spans="2:11" ht="15" customHeight="1">
      <c r="B67" s="308"/>
      <c r="C67" s="314"/>
      <c r="D67" s="312" t="s">
        <v>1986</v>
      </c>
      <c r="E67" s="312"/>
      <c r="F67" s="312"/>
      <c r="G67" s="312"/>
      <c r="H67" s="312"/>
      <c r="I67" s="312"/>
      <c r="J67" s="312"/>
      <c r="K67" s="310"/>
    </row>
    <row r="68" spans="2:11" ht="15" customHeight="1">
      <c r="B68" s="308"/>
      <c r="C68" s="314"/>
      <c r="D68" s="312" t="s">
        <v>1987</v>
      </c>
      <c r="E68" s="312"/>
      <c r="F68" s="312"/>
      <c r="G68" s="312"/>
      <c r="H68" s="312"/>
      <c r="I68" s="312"/>
      <c r="J68" s="312"/>
      <c r="K68" s="310"/>
    </row>
    <row r="69" spans="2:11" ht="12.75" customHeight="1">
      <c r="B69" s="319"/>
      <c r="C69" s="320"/>
      <c r="D69" s="320"/>
      <c r="E69" s="320"/>
      <c r="F69" s="320"/>
      <c r="G69" s="320"/>
      <c r="H69" s="320"/>
      <c r="I69" s="320"/>
      <c r="J69" s="320"/>
      <c r="K69" s="321"/>
    </row>
    <row r="70" spans="2:11" ht="18.75" customHeight="1">
      <c r="B70" s="322"/>
      <c r="C70" s="322"/>
      <c r="D70" s="322"/>
      <c r="E70" s="322"/>
      <c r="F70" s="322"/>
      <c r="G70" s="322"/>
      <c r="H70" s="322"/>
      <c r="I70" s="322"/>
      <c r="J70" s="322"/>
      <c r="K70" s="323"/>
    </row>
    <row r="71" spans="2:11" ht="18.75" customHeight="1">
      <c r="B71" s="323"/>
      <c r="C71" s="323"/>
      <c r="D71" s="323"/>
      <c r="E71" s="323"/>
      <c r="F71" s="323"/>
      <c r="G71" s="323"/>
      <c r="H71" s="323"/>
      <c r="I71" s="323"/>
      <c r="J71" s="323"/>
      <c r="K71" s="323"/>
    </row>
    <row r="72" spans="2:11" ht="7.5" customHeight="1">
      <c r="B72" s="324"/>
      <c r="C72" s="325"/>
      <c r="D72" s="325"/>
      <c r="E72" s="325"/>
      <c r="F72" s="325"/>
      <c r="G72" s="325"/>
      <c r="H72" s="325"/>
      <c r="I72" s="325"/>
      <c r="J72" s="325"/>
      <c r="K72" s="326"/>
    </row>
    <row r="73" spans="2:11" ht="45" customHeight="1">
      <c r="B73" s="327"/>
      <c r="C73" s="328" t="s">
        <v>118</v>
      </c>
      <c r="D73" s="328"/>
      <c r="E73" s="328"/>
      <c r="F73" s="328"/>
      <c r="G73" s="328"/>
      <c r="H73" s="328"/>
      <c r="I73" s="328"/>
      <c r="J73" s="328"/>
      <c r="K73" s="329"/>
    </row>
    <row r="74" spans="2:11" ht="17.25" customHeight="1">
      <c r="B74" s="327"/>
      <c r="C74" s="330" t="s">
        <v>1988</v>
      </c>
      <c r="D74" s="330"/>
      <c r="E74" s="330"/>
      <c r="F74" s="330" t="s">
        <v>1989</v>
      </c>
      <c r="G74" s="331"/>
      <c r="H74" s="330" t="s">
        <v>159</v>
      </c>
      <c r="I74" s="330" t="s">
        <v>60</v>
      </c>
      <c r="J74" s="330" t="s">
        <v>1990</v>
      </c>
      <c r="K74" s="329"/>
    </row>
    <row r="75" spans="2:11" ht="17.25" customHeight="1">
      <c r="B75" s="327"/>
      <c r="C75" s="332" t="s">
        <v>1991</v>
      </c>
      <c r="D75" s="332"/>
      <c r="E75" s="332"/>
      <c r="F75" s="333" t="s">
        <v>1992</v>
      </c>
      <c r="G75" s="334"/>
      <c r="H75" s="332"/>
      <c r="I75" s="332"/>
      <c r="J75" s="332" t="s">
        <v>1993</v>
      </c>
      <c r="K75" s="329"/>
    </row>
    <row r="76" spans="2:11" ht="5.25" customHeight="1">
      <c r="B76" s="327"/>
      <c r="C76" s="335"/>
      <c r="D76" s="335"/>
      <c r="E76" s="335"/>
      <c r="F76" s="335"/>
      <c r="G76" s="336"/>
      <c r="H76" s="335"/>
      <c r="I76" s="335"/>
      <c r="J76" s="335"/>
      <c r="K76" s="329"/>
    </row>
    <row r="77" spans="2:11" ht="15" customHeight="1">
      <c r="B77" s="327"/>
      <c r="C77" s="316" t="s">
        <v>56</v>
      </c>
      <c r="D77" s="335"/>
      <c r="E77" s="335"/>
      <c r="F77" s="337" t="s">
        <v>1994</v>
      </c>
      <c r="G77" s="336"/>
      <c r="H77" s="316" t="s">
        <v>1995</v>
      </c>
      <c r="I77" s="316" t="s">
        <v>1996</v>
      </c>
      <c r="J77" s="316">
        <v>20</v>
      </c>
      <c r="K77" s="329"/>
    </row>
    <row r="78" spans="2:11" ht="15" customHeight="1">
      <c r="B78" s="327"/>
      <c r="C78" s="316" t="s">
        <v>1997</v>
      </c>
      <c r="D78" s="316"/>
      <c r="E78" s="316"/>
      <c r="F78" s="337" t="s">
        <v>1994</v>
      </c>
      <c r="G78" s="336"/>
      <c r="H78" s="316" t="s">
        <v>1998</v>
      </c>
      <c r="I78" s="316" t="s">
        <v>1996</v>
      </c>
      <c r="J78" s="316">
        <v>120</v>
      </c>
      <c r="K78" s="329"/>
    </row>
    <row r="79" spans="2:11" ht="15" customHeight="1">
      <c r="B79" s="338"/>
      <c r="C79" s="316" t="s">
        <v>1999</v>
      </c>
      <c r="D79" s="316"/>
      <c r="E79" s="316"/>
      <c r="F79" s="337" t="s">
        <v>2000</v>
      </c>
      <c r="G79" s="336"/>
      <c r="H79" s="316" t="s">
        <v>2001</v>
      </c>
      <c r="I79" s="316" t="s">
        <v>1996</v>
      </c>
      <c r="J79" s="316">
        <v>50</v>
      </c>
      <c r="K79" s="329"/>
    </row>
    <row r="80" spans="2:11" ht="15" customHeight="1">
      <c r="B80" s="338"/>
      <c r="C80" s="316" t="s">
        <v>2002</v>
      </c>
      <c r="D80" s="316"/>
      <c r="E80" s="316"/>
      <c r="F80" s="337" t="s">
        <v>1994</v>
      </c>
      <c r="G80" s="336"/>
      <c r="H80" s="316" t="s">
        <v>2003</v>
      </c>
      <c r="I80" s="316" t="s">
        <v>2004</v>
      </c>
      <c r="J80" s="316"/>
      <c r="K80" s="329"/>
    </row>
    <row r="81" spans="2:11" ht="15" customHeight="1">
      <c r="B81" s="338"/>
      <c r="C81" s="339" t="s">
        <v>2005</v>
      </c>
      <c r="D81" s="339"/>
      <c r="E81" s="339"/>
      <c r="F81" s="340" t="s">
        <v>2000</v>
      </c>
      <c r="G81" s="339"/>
      <c r="H81" s="339" t="s">
        <v>2006</v>
      </c>
      <c r="I81" s="339" t="s">
        <v>1996</v>
      </c>
      <c r="J81" s="339">
        <v>15</v>
      </c>
      <c r="K81" s="329"/>
    </row>
    <row r="82" spans="2:11" ht="15" customHeight="1">
      <c r="B82" s="338"/>
      <c r="C82" s="339" t="s">
        <v>2007</v>
      </c>
      <c r="D82" s="339"/>
      <c r="E82" s="339"/>
      <c r="F82" s="340" t="s">
        <v>2000</v>
      </c>
      <c r="G82" s="339"/>
      <c r="H82" s="339" t="s">
        <v>2008</v>
      </c>
      <c r="I82" s="339" t="s">
        <v>1996</v>
      </c>
      <c r="J82" s="339">
        <v>15</v>
      </c>
      <c r="K82" s="329"/>
    </row>
    <row r="83" spans="2:11" ht="15" customHeight="1">
      <c r="B83" s="338"/>
      <c r="C83" s="339" t="s">
        <v>2009</v>
      </c>
      <c r="D83" s="339"/>
      <c r="E83" s="339"/>
      <c r="F83" s="340" t="s">
        <v>2000</v>
      </c>
      <c r="G83" s="339"/>
      <c r="H83" s="339" t="s">
        <v>2010</v>
      </c>
      <c r="I83" s="339" t="s">
        <v>1996</v>
      </c>
      <c r="J83" s="339">
        <v>20</v>
      </c>
      <c r="K83" s="329"/>
    </row>
    <row r="84" spans="2:11" ht="15" customHeight="1">
      <c r="B84" s="338"/>
      <c r="C84" s="339" t="s">
        <v>2011</v>
      </c>
      <c r="D84" s="339"/>
      <c r="E84" s="339"/>
      <c r="F84" s="340" t="s">
        <v>2000</v>
      </c>
      <c r="G84" s="339"/>
      <c r="H84" s="339" t="s">
        <v>2012</v>
      </c>
      <c r="I84" s="339" t="s">
        <v>1996</v>
      </c>
      <c r="J84" s="339">
        <v>20</v>
      </c>
      <c r="K84" s="329"/>
    </row>
    <row r="85" spans="2:11" ht="15" customHeight="1">
      <c r="B85" s="338"/>
      <c r="C85" s="316" t="s">
        <v>2013</v>
      </c>
      <c r="D85" s="316"/>
      <c r="E85" s="316"/>
      <c r="F85" s="337" t="s">
        <v>2000</v>
      </c>
      <c r="G85" s="336"/>
      <c r="H85" s="316" t="s">
        <v>2014</v>
      </c>
      <c r="I85" s="316" t="s">
        <v>1996</v>
      </c>
      <c r="J85" s="316">
        <v>50</v>
      </c>
      <c r="K85" s="329"/>
    </row>
    <row r="86" spans="2:11" ht="15" customHeight="1">
      <c r="B86" s="338"/>
      <c r="C86" s="316" t="s">
        <v>2015</v>
      </c>
      <c r="D86" s="316"/>
      <c r="E86" s="316"/>
      <c r="F86" s="337" t="s">
        <v>2000</v>
      </c>
      <c r="G86" s="336"/>
      <c r="H86" s="316" t="s">
        <v>2016</v>
      </c>
      <c r="I86" s="316" t="s">
        <v>1996</v>
      </c>
      <c r="J86" s="316">
        <v>20</v>
      </c>
      <c r="K86" s="329"/>
    </row>
    <row r="87" spans="2:11" ht="15" customHeight="1">
      <c r="B87" s="338"/>
      <c r="C87" s="316" t="s">
        <v>2017</v>
      </c>
      <c r="D87" s="316"/>
      <c r="E87" s="316"/>
      <c r="F87" s="337" t="s">
        <v>2000</v>
      </c>
      <c r="G87" s="336"/>
      <c r="H87" s="316" t="s">
        <v>2018</v>
      </c>
      <c r="I87" s="316" t="s">
        <v>1996</v>
      </c>
      <c r="J87" s="316">
        <v>20</v>
      </c>
      <c r="K87" s="329"/>
    </row>
    <row r="88" spans="2:11" ht="15" customHeight="1">
      <c r="B88" s="338"/>
      <c r="C88" s="316" t="s">
        <v>2019</v>
      </c>
      <c r="D88" s="316"/>
      <c r="E88" s="316"/>
      <c r="F88" s="337" t="s">
        <v>2000</v>
      </c>
      <c r="G88" s="336"/>
      <c r="H88" s="316" t="s">
        <v>2020</v>
      </c>
      <c r="I88" s="316" t="s">
        <v>1996</v>
      </c>
      <c r="J88" s="316">
        <v>50</v>
      </c>
      <c r="K88" s="329"/>
    </row>
    <row r="89" spans="2:11" ht="15" customHeight="1">
      <c r="B89" s="338"/>
      <c r="C89" s="316" t="s">
        <v>2021</v>
      </c>
      <c r="D89" s="316"/>
      <c r="E89" s="316"/>
      <c r="F89" s="337" t="s">
        <v>2000</v>
      </c>
      <c r="G89" s="336"/>
      <c r="H89" s="316" t="s">
        <v>2021</v>
      </c>
      <c r="I89" s="316" t="s">
        <v>1996</v>
      </c>
      <c r="J89" s="316">
        <v>50</v>
      </c>
      <c r="K89" s="329"/>
    </row>
    <row r="90" spans="2:11" ht="15" customHeight="1">
      <c r="B90" s="338"/>
      <c r="C90" s="316" t="s">
        <v>164</v>
      </c>
      <c r="D90" s="316"/>
      <c r="E90" s="316"/>
      <c r="F90" s="337" t="s">
        <v>2000</v>
      </c>
      <c r="G90" s="336"/>
      <c r="H90" s="316" t="s">
        <v>2022</v>
      </c>
      <c r="I90" s="316" t="s">
        <v>1996</v>
      </c>
      <c r="J90" s="316">
        <v>255</v>
      </c>
      <c r="K90" s="329"/>
    </row>
    <row r="91" spans="2:11" ht="15" customHeight="1">
      <c r="B91" s="338"/>
      <c r="C91" s="316" t="s">
        <v>2023</v>
      </c>
      <c r="D91" s="316"/>
      <c r="E91" s="316"/>
      <c r="F91" s="337" t="s">
        <v>1994</v>
      </c>
      <c r="G91" s="336"/>
      <c r="H91" s="316" t="s">
        <v>2024</v>
      </c>
      <c r="I91" s="316" t="s">
        <v>2025</v>
      </c>
      <c r="J91" s="316"/>
      <c r="K91" s="329"/>
    </row>
    <row r="92" spans="2:11" ht="15" customHeight="1">
      <c r="B92" s="338"/>
      <c r="C92" s="316" t="s">
        <v>2026</v>
      </c>
      <c r="D92" s="316"/>
      <c r="E92" s="316"/>
      <c r="F92" s="337" t="s">
        <v>1994</v>
      </c>
      <c r="G92" s="336"/>
      <c r="H92" s="316" t="s">
        <v>2027</v>
      </c>
      <c r="I92" s="316" t="s">
        <v>2028</v>
      </c>
      <c r="J92" s="316"/>
      <c r="K92" s="329"/>
    </row>
    <row r="93" spans="2:11" ht="15" customHeight="1">
      <c r="B93" s="338"/>
      <c r="C93" s="316" t="s">
        <v>2029</v>
      </c>
      <c r="D93" s="316"/>
      <c r="E93" s="316"/>
      <c r="F93" s="337" t="s">
        <v>1994</v>
      </c>
      <c r="G93" s="336"/>
      <c r="H93" s="316" t="s">
        <v>2029</v>
      </c>
      <c r="I93" s="316" t="s">
        <v>2028</v>
      </c>
      <c r="J93" s="316"/>
      <c r="K93" s="329"/>
    </row>
    <row r="94" spans="2:11" ht="15" customHeight="1">
      <c r="B94" s="338"/>
      <c r="C94" s="316" t="s">
        <v>41</v>
      </c>
      <c r="D94" s="316"/>
      <c r="E94" s="316"/>
      <c r="F94" s="337" t="s">
        <v>1994</v>
      </c>
      <c r="G94" s="336"/>
      <c r="H94" s="316" t="s">
        <v>2030</v>
      </c>
      <c r="I94" s="316" t="s">
        <v>2028</v>
      </c>
      <c r="J94" s="316"/>
      <c r="K94" s="329"/>
    </row>
    <row r="95" spans="2:11" ht="15" customHeight="1">
      <c r="B95" s="338"/>
      <c r="C95" s="316" t="s">
        <v>51</v>
      </c>
      <c r="D95" s="316"/>
      <c r="E95" s="316"/>
      <c r="F95" s="337" t="s">
        <v>1994</v>
      </c>
      <c r="G95" s="336"/>
      <c r="H95" s="316" t="s">
        <v>2031</v>
      </c>
      <c r="I95" s="316" t="s">
        <v>2028</v>
      </c>
      <c r="J95" s="316"/>
      <c r="K95" s="329"/>
    </row>
    <row r="96" spans="2:11" ht="15" customHeight="1">
      <c r="B96" s="341"/>
      <c r="C96" s="342"/>
      <c r="D96" s="342"/>
      <c r="E96" s="342"/>
      <c r="F96" s="342"/>
      <c r="G96" s="342"/>
      <c r="H96" s="342"/>
      <c r="I96" s="342"/>
      <c r="J96" s="342"/>
      <c r="K96" s="343"/>
    </row>
    <row r="97" spans="2:11" ht="18.75" customHeight="1">
      <c r="B97" s="344"/>
      <c r="C97" s="345"/>
      <c r="D97" s="345"/>
      <c r="E97" s="345"/>
      <c r="F97" s="345"/>
      <c r="G97" s="345"/>
      <c r="H97" s="345"/>
      <c r="I97" s="345"/>
      <c r="J97" s="345"/>
      <c r="K97" s="344"/>
    </row>
    <row r="98" spans="2:11" ht="18.75" customHeight="1">
      <c r="B98" s="323"/>
      <c r="C98" s="323"/>
      <c r="D98" s="323"/>
      <c r="E98" s="323"/>
      <c r="F98" s="323"/>
      <c r="G98" s="323"/>
      <c r="H98" s="323"/>
      <c r="I98" s="323"/>
      <c r="J98" s="323"/>
      <c r="K98" s="323"/>
    </row>
    <row r="99" spans="2:11" ht="7.5" customHeight="1">
      <c r="B99" s="324"/>
      <c r="C99" s="325"/>
      <c r="D99" s="325"/>
      <c r="E99" s="325"/>
      <c r="F99" s="325"/>
      <c r="G99" s="325"/>
      <c r="H99" s="325"/>
      <c r="I99" s="325"/>
      <c r="J99" s="325"/>
      <c r="K99" s="326"/>
    </row>
    <row r="100" spans="2:11" ht="45" customHeight="1">
      <c r="B100" s="327"/>
      <c r="C100" s="328" t="s">
        <v>2032</v>
      </c>
      <c r="D100" s="328"/>
      <c r="E100" s="328"/>
      <c r="F100" s="328"/>
      <c r="G100" s="328"/>
      <c r="H100" s="328"/>
      <c r="I100" s="328"/>
      <c r="J100" s="328"/>
      <c r="K100" s="329"/>
    </row>
    <row r="101" spans="2:11" ht="17.25" customHeight="1">
      <c r="B101" s="327"/>
      <c r="C101" s="330" t="s">
        <v>1988</v>
      </c>
      <c r="D101" s="330"/>
      <c r="E101" s="330"/>
      <c r="F101" s="330" t="s">
        <v>1989</v>
      </c>
      <c r="G101" s="331"/>
      <c r="H101" s="330" t="s">
        <v>159</v>
      </c>
      <c r="I101" s="330" t="s">
        <v>60</v>
      </c>
      <c r="J101" s="330" t="s">
        <v>1990</v>
      </c>
      <c r="K101" s="329"/>
    </row>
    <row r="102" spans="2:11" ht="17.25" customHeight="1">
      <c r="B102" s="327"/>
      <c r="C102" s="332" t="s">
        <v>1991</v>
      </c>
      <c r="D102" s="332"/>
      <c r="E102" s="332"/>
      <c r="F102" s="333" t="s">
        <v>1992</v>
      </c>
      <c r="G102" s="334"/>
      <c r="H102" s="332"/>
      <c r="I102" s="332"/>
      <c r="J102" s="332" t="s">
        <v>1993</v>
      </c>
      <c r="K102" s="329"/>
    </row>
    <row r="103" spans="2:11" ht="5.25" customHeight="1">
      <c r="B103" s="327"/>
      <c r="C103" s="330"/>
      <c r="D103" s="330"/>
      <c r="E103" s="330"/>
      <c r="F103" s="330"/>
      <c r="G103" s="346"/>
      <c r="H103" s="330"/>
      <c r="I103" s="330"/>
      <c r="J103" s="330"/>
      <c r="K103" s="329"/>
    </row>
    <row r="104" spans="2:11" ht="15" customHeight="1">
      <c r="B104" s="327"/>
      <c r="C104" s="316" t="s">
        <v>56</v>
      </c>
      <c r="D104" s="335"/>
      <c r="E104" s="335"/>
      <c r="F104" s="337" t="s">
        <v>1994</v>
      </c>
      <c r="G104" s="346"/>
      <c r="H104" s="316" t="s">
        <v>2033</v>
      </c>
      <c r="I104" s="316" t="s">
        <v>1996</v>
      </c>
      <c r="J104" s="316">
        <v>20</v>
      </c>
      <c r="K104" s="329"/>
    </row>
    <row r="105" spans="2:11" ht="15" customHeight="1">
      <c r="B105" s="327"/>
      <c r="C105" s="316" t="s">
        <v>1997</v>
      </c>
      <c r="D105" s="316"/>
      <c r="E105" s="316"/>
      <c r="F105" s="337" t="s">
        <v>1994</v>
      </c>
      <c r="G105" s="316"/>
      <c r="H105" s="316" t="s">
        <v>2033</v>
      </c>
      <c r="I105" s="316" t="s">
        <v>1996</v>
      </c>
      <c r="J105" s="316">
        <v>120</v>
      </c>
      <c r="K105" s="329"/>
    </row>
    <row r="106" spans="2:11" ht="15" customHeight="1">
      <c r="B106" s="338"/>
      <c r="C106" s="316" t="s">
        <v>1999</v>
      </c>
      <c r="D106" s="316"/>
      <c r="E106" s="316"/>
      <c r="F106" s="337" t="s">
        <v>2000</v>
      </c>
      <c r="G106" s="316"/>
      <c r="H106" s="316" t="s">
        <v>2033</v>
      </c>
      <c r="I106" s="316" t="s">
        <v>1996</v>
      </c>
      <c r="J106" s="316">
        <v>50</v>
      </c>
      <c r="K106" s="329"/>
    </row>
    <row r="107" spans="2:11" ht="15" customHeight="1">
      <c r="B107" s="338"/>
      <c r="C107" s="316" t="s">
        <v>2002</v>
      </c>
      <c r="D107" s="316"/>
      <c r="E107" s="316"/>
      <c r="F107" s="337" t="s">
        <v>1994</v>
      </c>
      <c r="G107" s="316"/>
      <c r="H107" s="316" t="s">
        <v>2033</v>
      </c>
      <c r="I107" s="316" t="s">
        <v>2004</v>
      </c>
      <c r="J107" s="316"/>
      <c r="K107" s="329"/>
    </row>
    <row r="108" spans="2:11" ht="15" customHeight="1">
      <c r="B108" s="338"/>
      <c r="C108" s="316" t="s">
        <v>2013</v>
      </c>
      <c r="D108" s="316"/>
      <c r="E108" s="316"/>
      <c r="F108" s="337" t="s">
        <v>2000</v>
      </c>
      <c r="G108" s="316"/>
      <c r="H108" s="316" t="s">
        <v>2033</v>
      </c>
      <c r="I108" s="316" t="s">
        <v>1996</v>
      </c>
      <c r="J108" s="316">
        <v>50</v>
      </c>
      <c r="K108" s="329"/>
    </row>
    <row r="109" spans="2:11" ht="15" customHeight="1">
      <c r="B109" s="338"/>
      <c r="C109" s="316" t="s">
        <v>2021</v>
      </c>
      <c r="D109" s="316"/>
      <c r="E109" s="316"/>
      <c r="F109" s="337" t="s">
        <v>2000</v>
      </c>
      <c r="G109" s="316"/>
      <c r="H109" s="316" t="s">
        <v>2033</v>
      </c>
      <c r="I109" s="316" t="s">
        <v>1996</v>
      </c>
      <c r="J109" s="316">
        <v>50</v>
      </c>
      <c r="K109" s="329"/>
    </row>
    <row r="110" spans="2:11" ht="15" customHeight="1">
      <c r="B110" s="338"/>
      <c r="C110" s="316" t="s">
        <v>2019</v>
      </c>
      <c r="D110" s="316"/>
      <c r="E110" s="316"/>
      <c r="F110" s="337" t="s">
        <v>2000</v>
      </c>
      <c r="G110" s="316"/>
      <c r="H110" s="316" t="s">
        <v>2033</v>
      </c>
      <c r="I110" s="316" t="s">
        <v>1996</v>
      </c>
      <c r="J110" s="316">
        <v>50</v>
      </c>
      <c r="K110" s="329"/>
    </row>
    <row r="111" spans="2:11" ht="15" customHeight="1">
      <c r="B111" s="338"/>
      <c r="C111" s="316" t="s">
        <v>56</v>
      </c>
      <c r="D111" s="316"/>
      <c r="E111" s="316"/>
      <c r="F111" s="337" t="s">
        <v>1994</v>
      </c>
      <c r="G111" s="316"/>
      <c r="H111" s="316" t="s">
        <v>2034</v>
      </c>
      <c r="I111" s="316" t="s">
        <v>1996</v>
      </c>
      <c r="J111" s="316">
        <v>20</v>
      </c>
      <c r="K111" s="329"/>
    </row>
    <row r="112" spans="2:11" ht="15" customHeight="1">
      <c r="B112" s="338"/>
      <c r="C112" s="316" t="s">
        <v>2035</v>
      </c>
      <c r="D112" s="316"/>
      <c r="E112" s="316"/>
      <c r="F112" s="337" t="s">
        <v>1994</v>
      </c>
      <c r="G112" s="316"/>
      <c r="H112" s="316" t="s">
        <v>2036</v>
      </c>
      <c r="I112" s="316" t="s">
        <v>1996</v>
      </c>
      <c r="J112" s="316">
        <v>120</v>
      </c>
      <c r="K112" s="329"/>
    </row>
    <row r="113" spans="2:11" ht="15" customHeight="1">
      <c r="B113" s="338"/>
      <c r="C113" s="316" t="s">
        <v>41</v>
      </c>
      <c r="D113" s="316"/>
      <c r="E113" s="316"/>
      <c r="F113" s="337" t="s">
        <v>1994</v>
      </c>
      <c r="G113" s="316"/>
      <c r="H113" s="316" t="s">
        <v>2037</v>
      </c>
      <c r="I113" s="316" t="s">
        <v>2028</v>
      </c>
      <c r="J113" s="316"/>
      <c r="K113" s="329"/>
    </row>
    <row r="114" spans="2:11" ht="15" customHeight="1">
      <c r="B114" s="338"/>
      <c r="C114" s="316" t="s">
        <v>51</v>
      </c>
      <c r="D114" s="316"/>
      <c r="E114" s="316"/>
      <c r="F114" s="337" t="s">
        <v>1994</v>
      </c>
      <c r="G114" s="316"/>
      <c r="H114" s="316" t="s">
        <v>2038</v>
      </c>
      <c r="I114" s="316" t="s">
        <v>2028</v>
      </c>
      <c r="J114" s="316"/>
      <c r="K114" s="329"/>
    </row>
    <row r="115" spans="2:11" ht="15" customHeight="1">
      <c r="B115" s="338"/>
      <c r="C115" s="316" t="s">
        <v>60</v>
      </c>
      <c r="D115" s="316"/>
      <c r="E115" s="316"/>
      <c r="F115" s="337" t="s">
        <v>1994</v>
      </c>
      <c r="G115" s="316"/>
      <c r="H115" s="316" t="s">
        <v>2039</v>
      </c>
      <c r="I115" s="316" t="s">
        <v>2040</v>
      </c>
      <c r="J115" s="316"/>
      <c r="K115" s="329"/>
    </row>
    <row r="116" spans="2:11" ht="15" customHeight="1">
      <c r="B116" s="341"/>
      <c r="C116" s="347"/>
      <c r="D116" s="347"/>
      <c r="E116" s="347"/>
      <c r="F116" s="347"/>
      <c r="G116" s="347"/>
      <c r="H116" s="347"/>
      <c r="I116" s="347"/>
      <c r="J116" s="347"/>
      <c r="K116" s="343"/>
    </row>
    <row r="117" spans="2:11" ht="18.75" customHeight="1">
      <c r="B117" s="348"/>
      <c r="C117" s="312"/>
      <c r="D117" s="312"/>
      <c r="E117" s="312"/>
      <c r="F117" s="349"/>
      <c r="G117" s="312"/>
      <c r="H117" s="312"/>
      <c r="I117" s="312"/>
      <c r="J117" s="312"/>
      <c r="K117" s="348"/>
    </row>
    <row r="118" spans="2:11" ht="18.75" customHeight="1">
      <c r="B118" s="323"/>
      <c r="C118" s="323"/>
      <c r="D118" s="323"/>
      <c r="E118" s="323"/>
      <c r="F118" s="323"/>
      <c r="G118" s="323"/>
      <c r="H118" s="323"/>
      <c r="I118" s="323"/>
      <c r="J118" s="323"/>
      <c r="K118" s="323"/>
    </row>
    <row r="119" spans="2:11" ht="7.5" customHeight="1">
      <c r="B119" s="350"/>
      <c r="C119" s="351"/>
      <c r="D119" s="351"/>
      <c r="E119" s="351"/>
      <c r="F119" s="351"/>
      <c r="G119" s="351"/>
      <c r="H119" s="351"/>
      <c r="I119" s="351"/>
      <c r="J119" s="351"/>
      <c r="K119" s="352"/>
    </row>
    <row r="120" spans="2:11" ht="45" customHeight="1">
      <c r="B120" s="353"/>
      <c r="C120" s="306" t="s">
        <v>2041</v>
      </c>
      <c r="D120" s="306"/>
      <c r="E120" s="306"/>
      <c r="F120" s="306"/>
      <c r="G120" s="306"/>
      <c r="H120" s="306"/>
      <c r="I120" s="306"/>
      <c r="J120" s="306"/>
      <c r="K120" s="354"/>
    </row>
    <row r="121" spans="2:11" ht="17.25" customHeight="1">
      <c r="B121" s="355"/>
      <c r="C121" s="330" t="s">
        <v>1988</v>
      </c>
      <c r="D121" s="330"/>
      <c r="E121" s="330"/>
      <c r="F121" s="330" t="s">
        <v>1989</v>
      </c>
      <c r="G121" s="331"/>
      <c r="H121" s="330" t="s">
        <v>159</v>
      </c>
      <c r="I121" s="330" t="s">
        <v>60</v>
      </c>
      <c r="J121" s="330" t="s">
        <v>1990</v>
      </c>
      <c r="K121" s="356"/>
    </row>
    <row r="122" spans="2:11" ht="17.25" customHeight="1">
      <c r="B122" s="355"/>
      <c r="C122" s="332" t="s">
        <v>1991</v>
      </c>
      <c r="D122" s="332"/>
      <c r="E122" s="332"/>
      <c r="F122" s="333" t="s">
        <v>1992</v>
      </c>
      <c r="G122" s="334"/>
      <c r="H122" s="332"/>
      <c r="I122" s="332"/>
      <c r="J122" s="332" t="s">
        <v>1993</v>
      </c>
      <c r="K122" s="356"/>
    </row>
    <row r="123" spans="2:11" ht="5.25" customHeight="1">
      <c r="B123" s="357"/>
      <c r="C123" s="335"/>
      <c r="D123" s="335"/>
      <c r="E123" s="335"/>
      <c r="F123" s="335"/>
      <c r="G123" s="316"/>
      <c r="H123" s="335"/>
      <c r="I123" s="335"/>
      <c r="J123" s="335"/>
      <c r="K123" s="358"/>
    </row>
    <row r="124" spans="2:11" ht="15" customHeight="1">
      <c r="B124" s="357"/>
      <c r="C124" s="316" t="s">
        <v>1997</v>
      </c>
      <c r="D124" s="335"/>
      <c r="E124" s="335"/>
      <c r="F124" s="337" t="s">
        <v>1994</v>
      </c>
      <c r="G124" s="316"/>
      <c r="H124" s="316" t="s">
        <v>2033</v>
      </c>
      <c r="I124" s="316" t="s">
        <v>1996</v>
      </c>
      <c r="J124" s="316">
        <v>120</v>
      </c>
      <c r="K124" s="359"/>
    </row>
    <row r="125" spans="2:11" ht="15" customHeight="1">
      <c r="B125" s="357"/>
      <c r="C125" s="316" t="s">
        <v>2042</v>
      </c>
      <c r="D125" s="316"/>
      <c r="E125" s="316"/>
      <c r="F125" s="337" t="s">
        <v>1994</v>
      </c>
      <c r="G125" s="316"/>
      <c r="H125" s="316" t="s">
        <v>2043</v>
      </c>
      <c r="I125" s="316" t="s">
        <v>1996</v>
      </c>
      <c r="J125" s="316" t="s">
        <v>2044</v>
      </c>
      <c r="K125" s="359"/>
    </row>
    <row r="126" spans="2:11" ht="15" customHeight="1">
      <c r="B126" s="357"/>
      <c r="C126" s="316" t="s">
        <v>87</v>
      </c>
      <c r="D126" s="316"/>
      <c r="E126" s="316"/>
      <c r="F126" s="337" t="s">
        <v>1994</v>
      </c>
      <c r="G126" s="316"/>
      <c r="H126" s="316" t="s">
        <v>2045</v>
      </c>
      <c r="I126" s="316" t="s">
        <v>1996</v>
      </c>
      <c r="J126" s="316" t="s">
        <v>2044</v>
      </c>
      <c r="K126" s="359"/>
    </row>
    <row r="127" spans="2:11" ht="15" customHeight="1">
      <c r="B127" s="357"/>
      <c r="C127" s="316" t="s">
        <v>2005</v>
      </c>
      <c r="D127" s="316"/>
      <c r="E127" s="316"/>
      <c r="F127" s="337" t="s">
        <v>2000</v>
      </c>
      <c r="G127" s="316"/>
      <c r="H127" s="316" t="s">
        <v>2006</v>
      </c>
      <c r="I127" s="316" t="s">
        <v>1996</v>
      </c>
      <c r="J127" s="316">
        <v>15</v>
      </c>
      <c r="K127" s="359"/>
    </row>
    <row r="128" spans="2:11" ht="15" customHeight="1">
      <c r="B128" s="357"/>
      <c r="C128" s="339" t="s">
        <v>2007</v>
      </c>
      <c r="D128" s="339"/>
      <c r="E128" s="339"/>
      <c r="F128" s="340" t="s">
        <v>2000</v>
      </c>
      <c r="G128" s="339"/>
      <c r="H128" s="339" t="s">
        <v>2008</v>
      </c>
      <c r="I128" s="339" t="s">
        <v>1996</v>
      </c>
      <c r="J128" s="339">
        <v>15</v>
      </c>
      <c r="K128" s="359"/>
    </row>
    <row r="129" spans="2:11" ht="15" customHeight="1">
      <c r="B129" s="357"/>
      <c r="C129" s="339" t="s">
        <v>2009</v>
      </c>
      <c r="D129" s="339"/>
      <c r="E129" s="339"/>
      <c r="F129" s="340" t="s">
        <v>2000</v>
      </c>
      <c r="G129" s="339"/>
      <c r="H129" s="339" t="s">
        <v>2010</v>
      </c>
      <c r="I129" s="339" t="s">
        <v>1996</v>
      </c>
      <c r="J129" s="339">
        <v>20</v>
      </c>
      <c r="K129" s="359"/>
    </row>
    <row r="130" spans="2:11" ht="15" customHeight="1">
      <c r="B130" s="357"/>
      <c r="C130" s="339" t="s">
        <v>2011</v>
      </c>
      <c r="D130" s="339"/>
      <c r="E130" s="339"/>
      <c r="F130" s="340" t="s">
        <v>2000</v>
      </c>
      <c r="G130" s="339"/>
      <c r="H130" s="339" t="s">
        <v>2012</v>
      </c>
      <c r="I130" s="339" t="s">
        <v>1996</v>
      </c>
      <c r="J130" s="339">
        <v>20</v>
      </c>
      <c r="K130" s="359"/>
    </row>
    <row r="131" spans="2:11" ht="15" customHeight="1">
      <c r="B131" s="357"/>
      <c r="C131" s="316" t="s">
        <v>1999</v>
      </c>
      <c r="D131" s="316"/>
      <c r="E131" s="316"/>
      <c r="F131" s="337" t="s">
        <v>2000</v>
      </c>
      <c r="G131" s="316"/>
      <c r="H131" s="316" t="s">
        <v>2033</v>
      </c>
      <c r="I131" s="316" t="s">
        <v>1996</v>
      </c>
      <c r="J131" s="316">
        <v>50</v>
      </c>
      <c r="K131" s="359"/>
    </row>
    <row r="132" spans="2:11" ht="15" customHeight="1">
      <c r="B132" s="357"/>
      <c r="C132" s="316" t="s">
        <v>2013</v>
      </c>
      <c r="D132" s="316"/>
      <c r="E132" s="316"/>
      <c r="F132" s="337" t="s">
        <v>2000</v>
      </c>
      <c r="G132" s="316"/>
      <c r="H132" s="316" t="s">
        <v>2033</v>
      </c>
      <c r="I132" s="316" t="s">
        <v>1996</v>
      </c>
      <c r="J132" s="316">
        <v>50</v>
      </c>
      <c r="K132" s="359"/>
    </row>
    <row r="133" spans="2:11" ht="15" customHeight="1">
      <c r="B133" s="357"/>
      <c r="C133" s="316" t="s">
        <v>2019</v>
      </c>
      <c r="D133" s="316"/>
      <c r="E133" s="316"/>
      <c r="F133" s="337" t="s">
        <v>2000</v>
      </c>
      <c r="G133" s="316"/>
      <c r="H133" s="316" t="s">
        <v>2033</v>
      </c>
      <c r="I133" s="316" t="s">
        <v>1996</v>
      </c>
      <c r="J133" s="316">
        <v>50</v>
      </c>
      <c r="K133" s="359"/>
    </row>
    <row r="134" spans="2:11" ht="15" customHeight="1">
      <c r="B134" s="357"/>
      <c r="C134" s="316" t="s">
        <v>2021</v>
      </c>
      <c r="D134" s="316"/>
      <c r="E134" s="316"/>
      <c r="F134" s="337" t="s">
        <v>2000</v>
      </c>
      <c r="G134" s="316"/>
      <c r="H134" s="316" t="s">
        <v>2033</v>
      </c>
      <c r="I134" s="316" t="s">
        <v>1996</v>
      </c>
      <c r="J134" s="316">
        <v>50</v>
      </c>
      <c r="K134" s="359"/>
    </row>
    <row r="135" spans="2:11" ht="15" customHeight="1">
      <c r="B135" s="357"/>
      <c r="C135" s="316" t="s">
        <v>164</v>
      </c>
      <c r="D135" s="316"/>
      <c r="E135" s="316"/>
      <c r="F135" s="337" t="s">
        <v>2000</v>
      </c>
      <c r="G135" s="316"/>
      <c r="H135" s="316" t="s">
        <v>2046</v>
      </c>
      <c r="I135" s="316" t="s">
        <v>1996</v>
      </c>
      <c r="J135" s="316">
        <v>255</v>
      </c>
      <c r="K135" s="359"/>
    </row>
    <row r="136" spans="2:11" ht="15" customHeight="1">
      <c r="B136" s="357"/>
      <c r="C136" s="316" t="s">
        <v>2023</v>
      </c>
      <c r="D136" s="316"/>
      <c r="E136" s="316"/>
      <c r="F136" s="337" t="s">
        <v>1994</v>
      </c>
      <c r="G136" s="316"/>
      <c r="H136" s="316" t="s">
        <v>2047</v>
      </c>
      <c r="I136" s="316" t="s">
        <v>2025</v>
      </c>
      <c r="J136" s="316"/>
      <c r="K136" s="359"/>
    </row>
    <row r="137" spans="2:11" ht="15" customHeight="1">
      <c r="B137" s="357"/>
      <c r="C137" s="316" t="s">
        <v>2026</v>
      </c>
      <c r="D137" s="316"/>
      <c r="E137" s="316"/>
      <c r="F137" s="337" t="s">
        <v>1994</v>
      </c>
      <c r="G137" s="316"/>
      <c r="H137" s="316" t="s">
        <v>2048</v>
      </c>
      <c r="I137" s="316" t="s">
        <v>2028</v>
      </c>
      <c r="J137" s="316"/>
      <c r="K137" s="359"/>
    </row>
    <row r="138" spans="2:11" ht="15" customHeight="1">
      <c r="B138" s="357"/>
      <c r="C138" s="316" t="s">
        <v>2029</v>
      </c>
      <c r="D138" s="316"/>
      <c r="E138" s="316"/>
      <c r="F138" s="337" t="s">
        <v>1994</v>
      </c>
      <c r="G138" s="316"/>
      <c r="H138" s="316" t="s">
        <v>2029</v>
      </c>
      <c r="I138" s="316" t="s">
        <v>2028</v>
      </c>
      <c r="J138" s="316"/>
      <c r="K138" s="359"/>
    </row>
    <row r="139" spans="2:11" ht="15" customHeight="1">
      <c r="B139" s="357"/>
      <c r="C139" s="316" t="s">
        <v>41</v>
      </c>
      <c r="D139" s="316"/>
      <c r="E139" s="316"/>
      <c r="F139" s="337" t="s">
        <v>1994</v>
      </c>
      <c r="G139" s="316"/>
      <c r="H139" s="316" t="s">
        <v>2049</v>
      </c>
      <c r="I139" s="316" t="s">
        <v>2028</v>
      </c>
      <c r="J139" s="316"/>
      <c r="K139" s="359"/>
    </row>
    <row r="140" spans="2:11" ht="15" customHeight="1">
      <c r="B140" s="357"/>
      <c r="C140" s="316" t="s">
        <v>2050</v>
      </c>
      <c r="D140" s="316"/>
      <c r="E140" s="316"/>
      <c r="F140" s="337" t="s">
        <v>1994</v>
      </c>
      <c r="G140" s="316"/>
      <c r="H140" s="316" t="s">
        <v>2051</v>
      </c>
      <c r="I140" s="316" t="s">
        <v>2028</v>
      </c>
      <c r="J140" s="316"/>
      <c r="K140" s="359"/>
    </row>
    <row r="141" spans="2:11" ht="15" customHeight="1">
      <c r="B141" s="360"/>
      <c r="C141" s="361"/>
      <c r="D141" s="361"/>
      <c r="E141" s="361"/>
      <c r="F141" s="361"/>
      <c r="G141" s="361"/>
      <c r="H141" s="361"/>
      <c r="I141" s="361"/>
      <c r="J141" s="361"/>
      <c r="K141" s="362"/>
    </row>
    <row r="142" spans="2:11" ht="18.75" customHeight="1">
      <c r="B142" s="312"/>
      <c r="C142" s="312"/>
      <c r="D142" s="312"/>
      <c r="E142" s="312"/>
      <c r="F142" s="349"/>
      <c r="G142" s="312"/>
      <c r="H142" s="312"/>
      <c r="I142" s="312"/>
      <c r="J142" s="312"/>
      <c r="K142" s="312"/>
    </row>
    <row r="143" spans="2:11" ht="18.75" customHeight="1">
      <c r="B143" s="323"/>
      <c r="C143" s="323"/>
      <c r="D143" s="323"/>
      <c r="E143" s="323"/>
      <c r="F143" s="323"/>
      <c r="G143" s="323"/>
      <c r="H143" s="323"/>
      <c r="I143" s="323"/>
      <c r="J143" s="323"/>
      <c r="K143" s="323"/>
    </row>
    <row r="144" spans="2:11" ht="7.5" customHeight="1">
      <c r="B144" s="324"/>
      <c r="C144" s="325"/>
      <c r="D144" s="325"/>
      <c r="E144" s="325"/>
      <c r="F144" s="325"/>
      <c r="G144" s="325"/>
      <c r="H144" s="325"/>
      <c r="I144" s="325"/>
      <c r="J144" s="325"/>
      <c r="K144" s="326"/>
    </row>
    <row r="145" spans="2:11" ht="45" customHeight="1">
      <c r="B145" s="327"/>
      <c r="C145" s="328" t="s">
        <v>2052</v>
      </c>
      <c r="D145" s="328"/>
      <c r="E145" s="328"/>
      <c r="F145" s="328"/>
      <c r="G145" s="328"/>
      <c r="H145" s="328"/>
      <c r="I145" s="328"/>
      <c r="J145" s="328"/>
      <c r="K145" s="329"/>
    </row>
    <row r="146" spans="2:11" ht="17.25" customHeight="1">
      <c r="B146" s="327"/>
      <c r="C146" s="330" t="s">
        <v>1988</v>
      </c>
      <c r="D146" s="330"/>
      <c r="E146" s="330"/>
      <c r="F146" s="330" t="s">
        <v>1989</v>
      </c>
      <c r="G146" s="331"/>
      <c r="H146" s="330" t="s">
        <v>159</v>
      </c>
      <c r="I146" s="330" t="s">
        <v>60</v>
      </c>
      <c r="J146" s="330" t="s">
        <v>1990</v>
      </c>
      <c r="K146" s="329"/>
    </row>
    <row r="147" spans="2:11" ht="17.25" customHeight="1">
      <c r="B147" s="327"/>
      <c r="C147" s="332" t="s">
        <v>1991</v>
      </c>
      <c r="D147" s="332"/>
      <c r="E147" s="332"/>
      <c r="F147" s="333" t="s">
        <v>1992</v>
      </c>
      <c r="G147" s="334"/>
      <c r="H147" s="332"/>
      <c r="I147" s="332"/>
      <c r="J147" s="332" t="s">
        <v>1993</v>
      </c>
      <c r="K147" s="329"/>
    </row>
    <row r="148" spans="2:11" ht="5.25" customHeight="1">
      <c r="B148" s="338"/>
      <c r="C148" s="335"/>
      <c r="D148" s="335"/>
      <c r="E148" s="335"/>
      <c r="F148" s="335"/>
      <c r="G148" s="336"/>
      <c r="H148" s="335"/>
      <c r="I148" s="335"/>
      <c r="J148" s="335"/>
      <c r="K148" s="359"/>
    </row>
    <row r="149" spans="2:11" ht="15" customHeight="1">
      <c r="B149" s="338"/>
      <c r="C149" s="363" t="s">
        <v>1997</v>
      </c>
      <c r="D149" s="316"/>
      <c r="E149" s="316"/>
      <c r="F149" s="364" t="s">
        <v>1994</v>
      </c>
      <c r="G149" s="316"/>
      <c r="H149" s="363" t="s">
        <v>2033</v>
      </c>
      <c r="I149" s="363" t="s">
        <v>1996</v>
      </c>
      <c r="J149" s="363">
        <v>120</v>
      </c>
      <c r="K149" s="359"/>
    </row>
    <row r="150" spans="2:11" ht="15" customHeight="1">
      <c r="B150" s="338"/>
      <c r="C150" s="363" t="s">
        <v>2042</v>
      </c>
      <c r="D150" s="316"/>
      <c r="E150" s="316"/>
      <c r="F150" s="364" t="s">
        <v>1994</v>
      </c>
      <c r="G150" s="316"/>
      <c r="H150" s="363" t="s">
        <v>2053</v>
      </c>
      <c r="I150" s="363" t="s">
        <v>1996</v>
      </c>
      <c r="J150" s="363" t="s">
        <v>2044</v>
      </c>
      <c r="K150" s="359"/>
    </row>
    <row r="151" spans="2:11" ht="15" customHeight="1">
      <c r="B151" s="338"/>
      <c r="C151" s="363" t="s">
        <v>87</v>
      </c>
      <c r="D151" s="316"/>
      <c r="E151" s="316"/>
      <c r="F151" s="364" t="s">
        <v>1994</v>
      </c>
      <c r="G151" s="316"/>
      <c r="H151" s="363" t="s">
        <v>2054</v>
      </c>
      <c r="I151" s="363" t="s">
        <v>1996</v>
      </c>
      <c r="J151" s="363" t="s">
        <v>2044</v>
      </c>
      <c r="K151" s="359"/>
    </row>
    <row r="152" spans="2:11" ht="15" customHeight="1">
      <c r="B152" s="338"/>
      <c r="C152" s="363" t="s">
        <v>1999</v>
      </c>
      <c r="D152" s="316"/>
      <c r="E152" s="316"/>
      <c r="F152" s="364" t="s">
        <v>2000</v>
      </c>
      <c r="G152" s="316"/>
      <c r="H152" s="363" t="s">
        <v>2033</v>
      </c>
      <c r="I152" s="363" t="s">
        <v>1996</v>
      </c>
      <c r="J152" s="363">
        <v>50</v>
      </c>
      <c r="K152" s="359"/>
    </row>
    <row r="153" spans="2:11" ht="15" customHeight="1">
      <c r="B153" s="338"/>
      <c r="C153" s="363" t="s">
        <v>2002</v>
      </c>
      <c r="D153" s="316"/>
      <c r="E153" s="316"/>
      <c r="F153" s="364" t="s">
        <v>1994</v>
      </c>
      <c r="G153" s="316"/>
      <c r="H153" s="363" t="s">
        <v>2033</v>
      </c>
      <c r="I153" s="363" t="s">
        <v>2004</v>
      </c>
      <c r="J153" s="363"/>
      <c r="K153" s="359"/>
    </row>
    <row r="154" spans="2:11" ht="15" customHeight="1">
      <c r="B154" s="338"/>
      <c r="C154" s="363" t="s">
        <v>2013</v>
      </c>
      <c r="D154" s="316"/>
      <c r="E154" s="316"/>
      <c r="F154" s="364" t="s">
        <v>2000</v>
      </c>
      <c r="G154" s="316"/>
      <c r="H154" s="363" t="s">
        <v>2033</v>
      </c>
      <c r="I154" s="363" t="s">
        <v>1996</v>
      </c>
      <c r="J154" s="363">
        <v>50</v>
      </c>
      <c r="K154" s="359"/>
    </row>
    <row r="155" spans="2:11" ht="15" customHeight="1">
      <c r="B155" s="338"/>
      <c r="C155" s="363" t="s">
        <v>2021</v>
      </c>
      <c r="D155" s="316"/>
      <c r="E155" s="316"/>
      <c r="F155" s="364" t="s">
        <v>2000</v>
      </c>
      <c r="G155" s="316"/>
      <c r="H155" s="363" t="s">
        <v>2033</v>
      </c>
      <c r="I155" s="363" t="s">
        <v>1996</v>
      </c>
      <c r="J155" s="363">
        <v>50</v>
      </c>
      <c r="K155" s="359"/>
    </row>
    <row r="156" spans="2:11" ht="15" customHeight="1">
      <c r="B156" s="338"/>
      <c r="C156" s="363" t="s">
        <v>2019</v>
      </c>
      <c r="D156" s="316"/>
      <c r="E156" s="316"/>
      <c r="F156" s="364" t="s">
        <v>2000</v>
      </c>
      <c r="G156" s="316"/>
      <c r="H156" s="363" t="s">
        <v>2033</v>
      </c>
      <c r="I156" s="363" t="s">
        <v>1996</v>
      </c>
      <c r="J156" s="363">
        <v>50</v>
      </c>
      <c r="K156" s="359"/>
    </row>
    <row r="157" spans="2:11" ht="15" customHeight="1">
      <c r="B157" s="338"/>
      <c r="C157" s="363" t="s">
        <v>125</v>
      </c>
      <c r="D157" s="316"/>
      <c r="E157" s="316"/>
      <c r="F157" s="364" t="s">
        <v>1994</v>
      </c>
      <c r="G157" s="316"/>
      <c r="H157" s="363" t="s">
        <v>2055</v>
      </c>
      <c r="I157" s="363" t="s">
        <v>1996</v>
      </c>
      <c r="J157" s="363" t="s">
        <v>2056</v>
      </c>
      <c r="K157" s="359"/>
    </row>
    <row r="158" spans="2:11" ht="15" customHeight="1">
      <c r="B158" s="338"/>
      <c r="C158" s="363" t="s">
        <v>2057</v>
      </c>
      <c r="D158" s="316"/>
      <c r="E158" s="316"/>
      <c r="F158" s="364" t="s">
        <v>1994</v>
      </c>
      <c r="G158" s="316"/>
      <c r="H158" s="363" t="s">
        <v>2058</v>
      </c>
      <c r="I158" s="363" t="s">
        <v>2028</v>
      </c>
      <c r="J158" s="363"/>
      <c r="K158" s="359"/>
    </row>
    <row r="159" spans="2:11" ht="15" customHeight="1">
      <c r="B159" s="365"/>
      <c r="C159" s="347"/>
      <c r="D159" s="347"/>
      <c r="E159" s="347"/>
      <c r="F159" s="347"/>
      <c r="G159" s="347"/>
      <c r="H159" s="347"/>
      <c r="I159" s="347"/>
      <c r="J159" s="347"/>
      <c r="K159" s="366"/>
    </row>
    <row r="160" spans="2:11" ht="18.75" customHeight="1">
      <c r="B160" s="312"/>
      <c r="C160" s="316"/>
      <c r="D160" s="316"/>
      <c r="E160" s="316"/>
      <c r="F160" s="337"/>
      <c r="G160" s="316"/>
      <c r="H160" s="316"/>
      <c r="I160" s="316"/>
      <c r="J160" s="316"/>
      <c r="K160" s="312"/>
    </row>
    <row r="161" spans="2:11" ht="18.75" customHeight="1">
      <c r="B161" s="323"/>
      <c r="C161" s="323"/>
      <c r="D161" s="323"/>
      <c r="E161" s="323"/>
      <c r="F161" s="323"/>
      <c r="G161" s="323"/>
      <c r="H161" s="323"/>
      <c r="I161" s="323"/>
      <c r="J161" s="323"/>
      <c r="K161" s="323"/>
    </row>
    <row r="162" spans="2:11" ht="7.5" customHeight="1">
      <c r="B162" s="302"/>
      <c r="C162" s="303"/>
      <c r="D162" s="303"/>
      <c r="E162" s="303"/>
      <c r="F162" s="303"/>
      <c r="G162" s="303"/>
      <c r="H162" s="303"/>
      <c r="I162" s="303"/>
      <c r="J162" s="303"/>
      <c r="K162" s="304"/>
    </row>
    <row r="163" spans="2:11" ht="45" customHeight="1">
      <c r="B163" s="305"/>
      <c r="C163" s="306" t="s">
        <v>2059</v>
      </c>
      <c r="D163" s="306"/>
      <c r="E163" s="306"/>
      <c r="F163" s="306"/>
      <c r="G163" s="306"/>
      <c r="H163" s="306"/>
      <c r="I163" s="306"/>
      <c r="J163" s="306"/>
      <c r="K163" s="307"/>
    </row>
    <row r="164" spans="2:11" ht="17.25" customHeight="1">
      <c r="B164" s="305"/>
      <c r="C164" s="330" t="s">
        <v>1988</v>
      </c>
      <c r="D164" s="330"/>
      <c r="E164" s="330"/>
      <c r="F164" s="330" t="s">
        <v>1989</v>
      </c>
      <c r="G164" s="367"/>
      <c r="H164" s="368" t="s">
        <v>159</v>
      </c>
      <c r="I164" s="368" t="s">
        <v>60</v>
      </c>
      <c r="J164" s="330" t="s">
        <v>1990</v>
      </c>
      <c r="K164" s="307"/>
    </row>
    <row r="165" spans="2:11" ht="17.25" customHeight="1">
      <c r="B165" s="308"/>
      <c r="C165" s="332" t="s">
        <v>1991</v>
      </c>
      <c r="D165" s="332"/>
      <c r="E165" s="332"/>
      <c r="F165" s="333" t="s">
        <v>1992</v>
      </c>
      <c r="G165" s="369"/>
      <c r="H165" s="370"/>
      <c r="I165" s="370"/>
      <c r="J165" s="332" t="s">
        <v>1993</v>
      </c>
      <c r="K165" s="310"/>
    </row>
    <row r="166" spans="2:11" ht="5.25" customHeight="1">
      <c r="B166" s="338"/>
      <c r="C166" s="335"/>
      <c r="D166" s="335"/>
      <c r="E166" s="335"/>
      <c r="F166" s="335"/>
      <c r="G166" s="336"/>
      <c r="H166" s="335"/>
      <c r="I166" s="335"/>
      <c r="J166" s="335"/>
      <c r="K166" s="359"/>
    </row>
    <row r="167" spans="2:11" ht="15" customHeight="1">
      <c r="B167" s="338"/>
      <c r="C167" s="316" t="s">
        <v>1997</v>
      </c>
      <c r="D167" s="316"/>
      <c r="E167" s="316"/>
      <c r="F167" s="337" t="s">
        <v>1994</v>
      </c>
      <c r="G167" s="316"/>
      <c r="H167" s="316" t="s">
        <v>2033</v>
      </c>
      <c r="I167" s="316" t="s">
        <v>1996</v>
      </c>
      <c r="J167" s="316">
        <v>120</v>
      </c>
      <c r="K167" s="359"/>
    </row>
    <row r="168" spans="2:11" ht="15" customHeight="1">
      <c r="B168" s="338"/>
      <c r="C168" s="316" t="s">
        <v>2042</v>
      </c>
      <c r="D168" s="316"/>
      <c r="E168" s="316"/>
      <c r="F168" s="337" t="s">
        <v>1994</v>
      </c>
      <c r="G168" s="316"/>
      <c r="H168" s="316" t="s">
        <v>2043</v>
      </c>
      <c r="I168" s="316" t="s">
        <v>1996</v>
      </c>
      <c r="J168" s="316" t="s">
        <v>2044</v>
      </c>
      <c r="K168" s="359"/>
    </row>
    <row r="169" spans="2:11" ht="15" customHeight="1">
      <c r="B169" s="338"/>
      <c r="C169" s="316" t="s">
        <v>87</v>
      </c>
      <c r="D169" s="316"/>
      <c r="E169" s="316"/>
      <c r="F169" s="337" t="s">
        <v>1994</v>
      </c>
      <c r="G169" s="316"/>
      <c r="H169" s="316" t="s">
        <v>2060</v>
      </c>
      <c r="I169" s="316" t="s">
        <v>1996</v>
      </c>
      <c r="J169" s="316" t="s">
        <v>2044</v>
      </c>
      <c r="K169" s="359"/>
    </row>
    <row r="170" spans="2:11" ht="15" customHeight="1">
      <c r="B170" s="338"/>
      <c r="C170" s="316" t="s">
        <v>1999</v>
      </c>
      <c r="D170" s="316"/>
      <c r="E170" s="316"/>
      <c r="F170" s="337" t="s">
        <v>2000</v>
      </c>
      <c r="G170" s="316"/>
      <c r="H170" s="316" t="s">
        <v>2060</v>
      </c>
      <c r="I170" s="316" t="s">
        <v>1996</v>
      </c>
      <c r="J170" s="316">
        <v>50</v>
      </c>
      <c r="K170" s="359"/>
    </row>
    <row r="171" spans="2:11" ht="15" customHeight="1">
      <c r="B171" s="338"/>
      <c r="C171" s="316" t="s">
        <v>2002</v>
      </c>
      <c r="D171" s="316"/>
      <c r="E171" s="316"/>
      <c r="F171" s="337" t="s">
        <v>1994</v>
      </c>
      <c r="G171" s="316"/>
      <c r="H171" s="316" t="s">
        <v>2060</v>
      </c>
      <c r="I171" s="316" t="s">
        <v>2004</v>
      </c>
      <c r="J171" s="316"/>
      <c r="K171" s="359"/>
    </row>
    <row r="172" spans="2:11" ht="15" customHeight="1">
      <c r="B172" s="338"/>
      <c r="C172" s="316" t="s">
        <v>2013</v>
      </c>
      <c r="D172" s="316"/>
      <c r="E172" s="316"/>
      <c r="F172" s="337" t="s">
        <v>2000</v>
      </c>
      <c r="G172" s="316"/>
      <c r="H172" s="316" t="s">
        <v>2060</v>
      </c>
      <c r="I172" s="316" t="s">
        <v>1996</v>
      </c>
      <c r="J172" s="316">
        <v>50</v>
      </c>
      <c r="K172" s="359"/>
    </row>
    <row r="173" spans="2:11" ht="15" customHeight="1">
      <c r="B173" s="338"/>
      <c r="C173" s="316" t="s">
        <v>2021</v>
      </c>
      <c r="D173" s="316"/>
      <c r="E173" s="316"/>
      <c r="F173" s="337" t="s">
        <v>2000</v>
      </c>
      <c r="G173" s="316"/>
      <c r="H173" s="316" t="s">
        <v>2060</v>
      </c>
      <c r="I173" s="316" t="s">
        <v>1996</v>
      </c>
      <c r="J173" s="316">
        <v>50</v>
      </c>
      <c r="K173" s="359"/>
    </row>
    <row r="174" spans="2:11" ht="15" customHeight="1">
      <c r="B174" s="338"/>
      <c r="C174" s="316" t="s">
        <v>2019</v>
      </c>
      <c r="D174" s="316"/>
      <c r="E174" s="316"/>
      <c r="F174" s="337" t="s">
        <v>2000</v>
      </c>
      <c r="G174" s="316"/>
      <c r="H174" s="316" t="s">
        <v>2060</v>
      </c>
      <c r="I174" s="316" t="s">
        <v>1996</v>
      </c>
      <c r="J174" s="316">
        <v>50</v>
      </c>
      <c r="K174" s="359"/>
    </row>
    <row r="175" spans="2:11" ht="15" customHeight="1">
      <c r="B175" s="338"/>
      <c r="C175" s="316" t="s">
        <v>158</v>
      </c>
      <c r="D175" s="316"/>
      <c r="E175" s="316"/>
      <c r="F175" s="337" t="s">
        <v>1994</v>
      </c>
      <c r="G175" s="316"/>
      <c r="H175" s="316" t="s">
        <v>2061</v>
      </c>
      <c r="I175" s="316" t="s">
        <v>2062</v>
      </c>
      <c r="J175" s="316"/>
      <c r="K175" s="359"/>
    </row>
    <row r="176" spans="2:11" ht="15" customHeight="1">
      <c r="B176" s="338"/>
      <c r="C176" s="316" t="s">
        <v>60</v>
      </c>
      <c r="D176" s="316"/>
      <c r="E176" s="316"/>
      <c r="F176" s="337" t="s">
        <v>1994</v>
      </c>
      <c r="G176" s="316"/>
      <c r="H176" s="316" t="s">
        <v>2063</v>
      </c>
      <c r="I176" s="316" t="s">
        <v>2064</v>
      </c>
      <c r="J176" s="316">
        <v>1</v>
      </c>
      <c r="K176" s="359"/>
    </row>
    <row r="177" spans="2:11" ht="15" customHeight="1">
      <c r="B177" s="338"/>
      <c r="C177" s="316" t="s">
        <v>56</v>
      </c>
      <c r="D177" s="316"/>
      <c r="E177" s="316"/>
      <c r="F177" s="337" t="s">
        <v>1994</v>
      </c>
      <c r="G177" s="316"/>
      <c r="H177" s="316" t="s">
        <v>2065</v>
      </c>
      <c r="I177" s="316" t="s">
        <v>1996</v>
      </c>
      <c r="J177" s="316">
        <v>20</v>
      </c>
      <c r="K177" s="359"/>
    </row>
    <row r="178" spans="2:11" ht="15" customHeight="1">
      <c r="B178" s="338"/>
      <c r="C178" s="316" t="s">
        <v>159</v>
      </c>
      <c r="D178" s="316"/>
      <c r="E178" s="316"/>
      <c r="F178" s="337" t="s">
        <v>1994</v>
      </c>
      <c r="G178" s="316"/>
      <c r="H178" s="316" t="s">
        <v>2066</v>
      </c>
      <c r="I178" s="316" t="s">
        <v>1996</v>
      </c>
      <c r="J178" s="316">
        <v>255</v>
      </c>
      <c r="K178" s="359"/>
    </row>
    <row r="179" spans="2:11" ht="15" customHeight="1">
      <c r="B179" s="338"/>
      <c r="C179" s="316" t="s">
        <v>160</v>
      </c>
      <c r="D179" s="316"/>
      <c r="E179" s="316"/>
      <c r="F179" s="337" t="s">
        <v>1994</v>
      </c>
      <c r="G179" s="316"/>
      <c r="H179" s="316" t="s">
        <v>1959</v>
      </c>
      <c r="I179" s="316" t="s">
        <v>1996</v>
      </c>
      <c r="J179" s="316">
        <v>10</v>
      </c>
      <c r="K179" s="359"/>
    </row>
    <row r="180" spans="2:11" ht="15" customHeight="1">
      <c r="B180" s="338"/>
      <c r="C180" s="316" t="s">
        <v>161</v>
      </c>
      <c r="D180" s="316"/>
      <c r="E180" s="316"/>
      <c r="F180" s="337" t="s">
        <v>1994</v>
      </c>
      <c r="G180" s="316"/>
      <c r="H180" s="316" t="s">
        <v>2067</v>
      </c>
      <c r="I180" s="316" t="s">
        <v>2028</v>
      </c>
      <c r="J180" s="316"/>
      <c r="K180" s="359"/>
    </row>
    <row r="181" spans="2:11" ht="15" customHeight="1">
      <c r="B181" s="338"/>
      <c r="C181" s="316" t="s">
        <v>2068</v>
      </c>
      <c r="D181" s="316"/>
      <c r="E181" s="316"/>
      <c r="F181" s="337" t="s">
        <v>1994</v>
      </c>
      <c r="G181" s="316"/>
      <c r="H181" s="316" t="s">
        <v>2069</v>
      </c>
      <c r="I181" s="316" t="s">
        <v>2028</v>
      </c>
      <c r="J181" s="316"/>
      <c r="K181" s="359"/>
    </row>
    <row r="182" spans="2:11" ht="15" customHeight="1">
      <c r="B182" s="338"/>
      <c r="C182" s="316" t="s">
        <v>2057</v>
      </c>
      <c r="D182" s="316"/>
      <c r="E182" s="316"/>
      <c r="F182" s="337" t="s">
        <v>1994</v>
      </c>
      <c r="G182" s="316"/>
      <c r="H182" s="316" t="s">
        <v>2070</v>
      </c>
      <c r="I182" s="316" t="s">
        <v>2028</v>
      </c>
      <c r="J182" s="316"/>
      <c r="K182" s="359"/>
    </row>
    <row r="183" spans="2:11" ht="15" customHeight="1">
      <c r="B183" s="338"/>
      <c r="C183" s="316" t="s">
        <v>163</v>
      </c>
      <c r="D183" s="316"/>
      <c r="E183" s="316"/>
      <c r="F183" s="337" t="s">
        <v>2000</v>
      </c>
      <c r="G183" s="316"/>
      <c r="H183" s="316" t="s">
        <v>2071</v>
      </c>
      <c r="I183" s="316" t="s">
        <v>1996</v>
      </c>
      <c r="J183" s="316">
        <v>50</v>
      </c>
      <c r="K183" s="359"/>
    </row>
    <row r="184" spans="2:11" ht="15" customHeight="1">
      <c r="B184" s="338"/>
      <c r="C184" s="316" t="s">
        <v>2072</v>
      </c>
      <c r="D184" s="316"/>
      <c r="E184" s="316"/>
      <c r="F184" s="337" t="s">
        <v>2000</v>
      </c>
      <c r="G184" s="316"/>
      <c r="H184" s="316" t="s">
        <v>2073</v>
      </c>
      <c r="I184" s="316" t="s">
        <v>2074</v>
      </c>
      <c r="J184" s="316"/>
      <c r="K184" s="359"/>
    </row>
    <row r="185" spans="2:11" ht="15" customHeight="1">
      <c r="B185" s="338"/>
      <c r="C185" s="316" t="s">
        <v>2075</v>
      </c>
      <c r="D185" s="316"/>
      <c r="E185" s="316"/>
      <c r="F185" s="337" t="s">
        <v>2000</v>
      </c>
      <c r="G185" s="316"/>
      <c r="H185" s="316" t="s">
        <v>2076</v>
      </c>
      <c r="I185" s="316" t="s">
        <v>2074</v>
      </c>
      <c r="J185" s="316"/>
      <c r="K185" s="359"/>
    </row>
    <row r="186" spans="2:11" ht="15" customHeight="1">
      <c r="B186" s="338"/>
      <c r="C186" s="316" t="s">
        <v>2077</v>
      </c>
      <c r="D186" s="316"/>
      <c r="E186" s="316"/>
      <c r="F186" s="337" t="s">
        <v>2000</v>
      </c>
      <c r="G186" s="316"/>
      <c r="H186" s="316" t="s">
        <v>2078</v>
      </c>
      <c r="I186" s="316" t="s">
        <v>2074</v>
      </c>
      <c r="J186" s="316"/>
      <c r="K186" s="359"/>
    </row>
    <row r="187" spans="2:11" ht="15" customHeight="1">
      <c r="B187" s="338"/>
      <c r="C187" s="371" t="s">
        <v>2079</v>
      </c>
      <c r="D187" s="316"/>
      <c r="E187" s="316"/>
      <c r="F187" s="337" t="s">
        <v>2000</v>
      </c>
      <c r="G187" s="316"/>
      <c r="H187" s="316" t="s">
        <v>2080</v>
      </c>
      <c r="I187" s="316" t="s">
        <v>2081</v>
      </c>
      <c r="J187" s="372" t="s">
        <v>2082</v>
      </c>
      <c r="K187" s="359"/>
    </row>
    <row r="188" spans="2:11" ht="15" customHeight="1">
      <c r="B188" s="338"/>
      <c r="C188" s="322" t="s">
        <v>45</v>
      </c>
      <c r="D188" s="316"/>
      <c r="E188" s="316"/>
      <c r="F188" s="337" t="s">
        <v>1994</v>
      </c>
      <c r="G188" s="316"/>
      <c r="H188" s="312" t="s">
        <v>2083</v>
      </c>
      <c r="I188" s="316" t="s">
        <v>2084</v>
      </c>
      <c r="J188" s="316"/>
      <c r="K188" s="359"/>
    </row>
    <row r="189" spans="2:11" ht="15" customHeight="1">
      <c r="B189" s="338"/>
      <c r="C189" s="322" t="s">
        <v>2085</v>
      </c>
      <c r="D189" s="316"/>
      <c r="E189" s="316"/>
      <c r="F189" s="337" t="s">
        <v>1994</v>
      </c>
      <c r="G189" s="316"/>
      <c r="H189" s="316" t="s">
        <v>2086</v>
      </c>
      <c r="I189" s="316" t="s">
        <v>2028</v>
      </c>
      <c r="J189" s="316"/>
      <c r="K189" s="359"/>
    </row>
    <row r="190" spans="2:11" ht="15" customHeight="1">
      <c r="B190" s="338"/>
      <c r="C190" s="322" t="s">
        <v>2087</v>
      </c>
      <c r="D190" s="316"/>
      <c r="E190" s="316"/>
      <c r="F190" s="337" t="s">
        <v>1994</v>
      </c>
      <c r="G190" s="316"/>
      <c r="H190" s="316" t="s">
        <v>2088</v>
      </c>
      <c r="I190" s="316" t="s">
        <v>2028</v>
      </c>
      <c r="J190" s="316"/>
      <c r="K190" s="359"/>
    </row>
    <row r="191" spans="2:11" ht="15" customHeight="1">
      <c r="B191" s="338"/>
      <c r="C191" s="322" t="s">
        <v>2089</v>
      </c>
      <c r="D191" s="316"/>
      <c r="E191" s="316"/>
      <c r="F191" s="337" t="s">
        <v>2000</v>
      </c>
      <c r="G191" s="316"/>
      <c r="H191" s="316" t="s">
        <v>2090</v>
      </c>
      <c r="I191" s="316" t="s">
        <v>2028</v>
      </c>
      <c r="J191" s="316"/>
      <c r="K191" s="359"/>
    </row>
    <row r="192" spans="2:11" ht="15" customHeight="1">
      <c r="B192" s="365"/>
      <c r="C192" s="373"/>
      <c r="D192" s="347"/>
      <c r="E192" s="347"/>
      <c r="F192" s="347"/>
      <c r="G192" s="347"/>
      <c r="H192" s="347"/>
      <c r="I192" s="347"/>
      <c r="J192" s="347"/>
      <c r="K192" s="366"/>
    </row>
    <row r="193" spans="2:11" ht="18.75" customHeight="1">
      <c r="B193" s="312"/>
      <c r="C193" s="316"/>
      <c r="D193" s="316"/>
      <c r="E193" s="316"/>
      <c r="F193" s="337"/>
      <c r="G193" s="316"/>
      <c r="H193" s="316"/>
      <c r="I193" s="316"/>
      <c r="J193" s="316"/>
      <c r="K193" s="312"/>
    </row>
    <row r="194" spans="2:11" ht="18.75" customHeight="1">
      <c r="B194" s="312"/>
      <c r="C194" s="316"/>
      <c r="D194" s="316"/>
      <c r="E194" s="316"/>
      <c r="F194" s="337"/>
      <c r="G194" s="316"/>
      <c r="H194" s="316"/>
      <c r="I194" s="316"/>
      <c r="J194" s="316"/>
      <c r="K194" s="312"/>
    </row>
    <row r="195" spans="2:11" ht="18.75" customHeight="1">
      <c r="B195" s="323"/>
      <c r="C195" s="323"/>
      <c r="D195" s="323"/>
      <c r="E195" s="323"/>
      <c r="F195" s="323"/>
      <c r="G195" s="323"/>
      <c r="H195" s="323"/>
      <c r="I195" s="323"/>
      <c r="J195" s="323"/>
      <c r="K195" s="323"/>
    </row>
    <row r="196" spans="2:11" ht="13.5">
      <c r="B196" s="302"/>
      <c r="C196" s="303"/>
      <c r="D196" s="303"/>
      <c r="E196" s="303"/>
      <c r="F196" s="303"/>
      <c r="G196" s="303"/>
      <c r="H196" s="303"/>
      <c r="I196" s="303"/>
      <c r="J196" s="303"/>
      <c r="K196" s="304"/>
    </row>
    <row r="197" spans="2:11" ht="21">
      <c r="B197" s="305"/>
      <c r="C197" s="306" t="s">
        <v>2091</v>
      </c>
      <c r="D197" s="306"/>
      <c r="E197" s="306"/>
      <c r="F197" s="306"/>
      <c r="G197" s="306"/>
      <c r="H197" s="306"/>
      <c r="I197" s="306"/>
      <c r="J197" s="306"/>
      <c r="K197" s="307"/>
    </row>
    <row r="198" spans="2:11" ht="25.5" customHeight="1">
      <c r="B198" s="305"/>
      <c r="C198" s="374" t="s">
        <v>2092</v>
      </c>
      <c r="D198" s="374"/>
      <c r="E198" s="374"/>
      <c r="F198" s="374" t="s">
        <v>2093</v>
      </c>
      <c r="G198" s="375"/>
      <c r="H198" s="374" t="s">
        <v>2094</v>
      </c>
      <c r="I198" s="374"/>
      <c r="J198" s="374"/>
      <c r="K198" s="307"/>
    </row>
    <row r="199" spans="2:11" ht="5.25" customHeight="1">
      <c r="B199" s="338"/>
      <c r="C199" s="335"/>
      <c r="D199" s="335"/>
      <c r="E199" s="335"/>
      <c r="F199" s="335"/>
      <c r="G199" s="316"/>
      <c r="H199" s="335"/>
      <c r="I199" s="335"/>
      <c r="J199" s="335"/>
      <c r="K199" s="359"/>
    </row>
    <row r="200" spans="2:11" ht="15" customHeight="1">
      <c r="B200" s="338"/>
      <c r="C200" s="316" t="s">
        <v>2084</v>
      </c>
      <c r="D200" s="316"/>
      <c r="E200" s="316"/>
      <c r="F200" s="337" t="s">
        <v>46</v>
      </c>
      <c r="G200" s="316"/>
      <c r="H200" s="316" t="s">
        <v>2095</v>
      </c>
      <c r="I200" s="316"/>
      <c r="J200" s="316"/>
      <c r="K200" s="359"/>
    </row>
    <row r="201" spans="2:11" ht="15" customHeight="1">
      <c r="B201" s="338"/>
      <c r="C201" s="344"/>
      <c r="D201" s="316"/>
      <c r="E201" s="316"/>
      <c r="F201" s="337" t="s">
        <v>47</v>
      </c>
      <c r="G201" s="316"/>
      <c r="H201" s="316" t="s">
        <v>2096</v>
      </c>
      <c r="I201" s="316"/>
      <c r="J201" s="316"/>
      <c r="K201" s="359"/>
    </row>
    <row r="202" spans="2:11" ht="15" customHeight="1">
      <c r="B202" s="338"/>
      <c r="C202" s="344"/>
      <c r="D202" s="316"/>
      <c r="E202" s="316"/>
      <c r="F202" s="337" t="s">
        <v>50</v>
      </c>
      <c r="G202" s="316"/>
      <c r="H202" s="316" t="s">
        <v>2097</v>
      </c>
      <c r="I202" s="316"/>
      <c r="J202" s="316"/>
      <c r="K202" s="359"/>
    </row>
    <row r="203" spans="2:11" ht="15" customHeight="1">
      <c r="B203" s="338"/>
      <c r="C203" s="316"/>
      <c r="D203" s="316"/>
      <c r="E203" s="316"/>
      <c r="F203" s="337" t="s">
        <v>48</v>
      </c>
      <c r="G203" s="316"/>
      <c r="H203" s="316" t="s">
        <v>2098</v>
      </c>
      <c r="I203" s="316"/>
      <c r="J203" s="316"/>
      <c r="K203" s="359"/>
    </row>
    <row r="204" spans="2:11" ht="15" customHeight="1">
      <c r="B204" s="338"/>
      <c r="C204" s="316"/>
      <c r="D204" s="316"/>
      <c r="E204" s="316"/>
      <c r="F204" s="337" t="s">
        <v>49</v>
      </c>
      <c r="G204" s="316"/>
      <c r="H204" s="316" t="s">
        <v>2099</v>
      </c>
      <c r="I204" s="316"/>
      <c r="J204" s="316"/>
      <c r="K204" s="359"/>
    </row>
    <row r="205" spans="2:11" ht="15" customHeight="1">
      <c r="B205" s="338"/>
      <c r="C205" s="316"/>
      <c r="D205" s="316"/>
      <c r="E205" s="316"/>
      <c r="F205" s="337"/>
      <c r="G205" s="316"/>
      <c r="H205" s="316"/>
      <c r="I205" s="316"/>
      <c r="J205" s="316"/>
      <c r="K205" s="359"/>
    </row>
    <row r="206" spans="2:11" ht="15" customHeight="1">
      <c r="B206" s="338"/>
      <c r="C206" s="316" t="s">
        <v>2040</v>
      </c>
      <c r="D206" s="316"/>
      <c r="E206" s="316"/>
      <c r="F206" s="337" t="s">
        <v>81</v>
      </c>
      <c r="G206" s="316"/>
      <c r="H206" s="316" t="s">
        <v>2100</v>
      </c>
      <c r="I206" s="316"/>
      <c r="J206" s="316"/>
      <c r="K206" s="359"/>
    </row>
    <row r="207" spans="2:11" ht="15" customHeight="1">
      <c r="B207" s="338"/>
      <c r="C207" s="344"/>
      <c r="D207" s="316"/>
      <c r="E207" s="316"/>
      <c r="F207" s="337" t="s">
        <v>1939</v>
      </c>
      <c r="G207" s="316"/>
      <c r="H207" s="316" t="s">
        <v>1940</v>
      </c>
      <c r="I207" s="316"/>
      <c r="J207" s="316"/>
      <c r="K207" s="359"/>
    </row>
    <row r="208" spans="2:11" ht="15" customHeight="1">
      <c r="B208" s="338"/>
      <c r="C208" s="316"/>
      <c r="D208" s="316"/>
      <c r="E208" s="316"/>
      <c r="F208" s="337" t="s">
        <v>1937</v>
      </c>
      <c r="G208" s="316"/>
      <c r="H208" s="316" t="s">
        <v>2101</v>
      </c>
      <c r="I208" s="316"/>
      <c r="J208" s="316"/>
      <c r="K208" s="359"/>
    </row>
    <row r="209" spans="2:11" ht="15" customHeight="1">
      <c r="B209" s="376"/>
      <c r="C209" s="344"/>
      <c r="D209" s="344"/>
      <c r="E209" s="344"/>
      <c r="F209" s="337" t="s">
        <v>109</v>
      </c>
      <c r="G209" s="322"/>
      <c r="H209" s="363" t="s">
        <v>1941</v>
      </c>
      <c r="I209" s="363"/>
      <c r="J209" s="363"/>
      <c r="K209" s="377"/>
    </row>
    <row r="210" spans="2:11" ht="15" customHeight="1">
      <c r="B210" s="376"/>
      <c r="C210" s="344"/>
      <c r="D210" s="344"/>
      <c r="E210" s="344"/>
      <c r="F210" s="337" t="s">
        <v>1942</v>
      </c>
      <c r="G210" s="322"/>
      <c r="H210" s="363" t="s">
        <v>2102</v>
      </c>
      <c r="I210" s="363"/>
      <c r="J210" s="363"/>
      <c r="K210" s="377"/>
    </row>
    <row r="211" spans="2:11" ht="15" customHeight="1">
      <c r="B211" s="376"/>
      <c r="C211" s="344"/>
      <c r="D211" s="344"/>
      <c r="E211" s="344"/>
      <c r="F211" s="378"/>
      <c r="G211" s="322"/>
      <c r="H211" s="379"/>
      <c r="I211" s="379"/>
      <c r="J211" s="379"/>
      <c r="K211" s="377"/>
    </row>
    <row r="212" spans="2:11" ht="15" customHeight="1">
      <c r="B212" s="376"/>
      <c r="C212" s="316" t="s">
        <v>2064</v>
      </c>
      <c r="D212" s="344"/>
      <c r="E212" s="344"/>
      <c r="F212" s="337">
        <v>1</v>
      </c>
      <c r="G212" s="322"/>
      <c r="H212" s="363" t="s">
        <v>2103</v>
      </c>
      <c r="I212" s="363"/>
      <c r="J212" s="363"/>
      <c r="K212" s="377"/>
    </row>
    <row r="213" spans="2:11" ht="15" customHeight="1">
      <c r="B213" s="376"/>
      <c r="C213" s="344"/>
      <c r="D213" s="344"/>
      <c r="E213" s="344"/>
      <c r="F213" s="337">
        <v>2</v>
      </c>
      <c r="G213" s="322"/>
      <c r="H213" s="363" t="s">
        <v>2104</v>
      </c>
      <c r="I213" s="363"/>
      <c r="J213" s="363"/>
      <c r="K213" s="377"/>
    </row>
    <row r="214" spans="2:11" ht="15" customHeight="1">
      <c r="B214" s="376"/>
      <c r="C214" s="344"/>
      <c r="D214" s="344"/>
      <c r="E214" s="344"/>
      <c r="F214" s="337">
        <v>3</v>
      </c>
      <c r="G214" s="322"/>
      <c r="H214" s="363" t="s">
        <v>2105</v>
      </c>
      <c r="I214" s="363"/>
      <c r="J214" s="363"/>
      <c r="K214" s="377"/>
    </row>
    <row r="215" spans="2:11" ht="15" customHeight="1">
      <c r="B215" s="376"/>
      <c r="C215" s="344"/>
      <c r="D215" s="344"/>
      <c r="E215" s="344"/>
      <c r="F215" s="337">
        <v>4</v>
      </c>
      <c r="G215" s="322"/>
      <c r="H215" s="363" t="s">
        <v>2106</v>
      </c>
      <c r="I215" s="363"/>
      <c r="J215" s="363"/>
      <c r="K215" s="377"/>
    </row>
    <row r="216" spans="2:11" ht="12.75" customHeight="1">
      <c r="B216" s="380"/>
      <c r="C216" s="381"/>
      <c r="D216" s="381"/>
      <c r="E216" s="381"/>
      <c r="F216" s="381"/>
      <c r="G216" s="381"/>
      <c r="H216" s="381"/>
      <c r="I216" s="381"/>
      <c r="J216" s="381"/>
      <c r="K216" s="382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4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114</v>
      </c>
      <c r="G1" s="151" t="s">
        <v>115</v>
      </c>
      <c r="H1" s="151"/>
      <c r="I1" s="152"/>
      <c r="J1" s="151" t="s">
        <v>116</v>
      </c>
      <c r="K1" s="150" t="s">
        <v>117</v>
      </c>
      <c r="L1" s="151" t="s">
        <v>118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88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119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SOUP Jílové - dílna kuchyň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120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121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122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123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21</v>
      </c>
      <c r="E13" s="47"/>
      <c r="F13" s="35" t="s">
        <v>22</v>
      </c>
      <c r="G13" s="47"/>
      <c r="H13" s="47"/>
      <c r="I13" s="158" t="s">
        <v>23</v>
      </c>
      <c r="J13" s="35" t="s">
        <v>22</v>
      </c>
      <c r="K13" s="51"/>
    </row>
    <row r="14" spans="2:11" s="1" customFormat="1" ht="14.4" customHeight="1">
      <c r="B14" s="46"/>
      <c r="C14" s="47"/>
      <c r="D14" s="40" t="s">
        <v>25</v>
      </c>
      <c r="E14" s="47"/>
      <c r="F14" s="35" t="s">
        <v>26</v>
      </c>
      <c r="G14" s="47"/>
      <c r="H14" s="47"/>
      <c r="I14" s="158" t="s">
        <v>27</v>
      </c>
      <c r="J14" s="159" t="str">
        <f>'Rekapitulace stavby'!AN8</f>
        <v>5. 9. 2016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31</v>
      </c>
      <c r="E16" s="47"/>
      <c r="F16" s="47"/>
      <c r="G16" s="47"/>
      <c r="H16" s="47"/>
      <c r="I16" s="158" t="s">
        <v>32</v>
      </c>
      <c r="J16" s="35" t="s">
        <v>22</v>
      </c>
      <c r="K16" s="51"/>
    </row>
    <row r="17" spans="2:11" s="1" customFormat="1" ht="18" customHeight="1">
      <c r="B17" s="46"/>
      <c r="C17" s="47"/>
      <c r="D17" s="47"/>
      <c r="E17" s="35" t="s">
        <v>33</v>
      </c>
      <c r="F17" s="47"/>
      <c r="G17" s="47"/>
      <c r="H17" s="47"/>
      <c r="I17" s="158" t="s">
        <v>34</v>
      </c>
      <c r="J17" s="35" t="s">
        <v>22</v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35</v>
      </c>
      <c r="E19" s="47"/>
      <c r="F19" s="47"/>
      <c r="G19" s="47"/>
      <c r="H19" s="47"/>
      <c r="I19" s="158" t="s">
        <v>32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34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37</v>
      </c>
      <c r="E22" s="47"/>
      <c r="F22" s="47"/>
      <c r="G22" s="47"/>
      <c r="H22" s="47"/>
      <c r="I22" s="158" t="s">
        <v>32</v>
      </c>
      <c r="J22" s="35" t="s">
        <v>22</v>
      </c>
      <c r="K22" s="51"/>
    </row>
    <row r="23" spans="2:11" s="1" customFormat="1" ht="18" customHeight="1">
      <c r="B23" s="46"/>
      <c r="C23" s="47"/>
      <c r="D23" s="47"/>
      <c r="E23" s="35" t="s">
        <v>38</v>
      </c>
      <c r="F23" s="47"/>
      <c r="G23" s="47"/>
      <c r="H23" s="47"/>
      <c r="I23" s="158" t="s">
        <v>34</v>
      </c>
      <c r="J23" s="35" t="s">
        <v>22</v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40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22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41</v>
      </c>
      <c r="E29" s="47"/>
      <c r="F29" s="47"/>
      <c r="G29" s="47"/>
      <c r="H29" s="47"/>
      <c r="I29" s="156"/>
      <c r="J29" s="167">
        <f>ROUND(J110,2)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43</v>
      </c>
      <c r="G31" s="47"/>
      <c r="H31" s="47"/>
      <c r="I31" s="168" t="s">
        <v>42</v>
      </c>
      <c r="J31" s="52" t="s">
        <v>44</v>
      </c>
      <c r="K31" s="51"/>
    </row>
    <row r="32" spans="2:11" s="1" customFormat="1" ht="14.4" customHeight="1">
      <c r="B32" s="46"/>
      <c r="C32" s="47"/>
      <c r="D32" s="55" t="s">
        <v>45</v>
      </c>
      <c r="E32" s="55" t="s">
        <v>46</v>
      </c>
      <c r="F32" s="169">
        <f>ROUND(SUM(BE110:BE542),2)</f>
        <v>0</v>
      </c>
      <c r="G32" s="47"/>
      <c r="H32" s="47"/>
      <c r="I32" s="170">
        <v>0.21</v>
      </c>
      <c r="J32" s="169">
        <f>ROUND(ROUND((SUM(BE110:BE542)),2)*I32,2)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47</v>
      </c>
      <c r="F33" s="169">
        <f>ROUND(SUM(BF110:BF542),2)</f>
        <v>0</v>
      </c>
      <c r="G33" s="47"/>
      <c r="H33" s="47"/>
      <c r="I33" s="170">
        <v>0.15</v>
      </c>
      <c r="J33" s="169">
        <f>ROUND(ROUND((SUM(BF110:BF542)),2)*I33,2)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69">
        <f>ROUND(SUM(BG110:BG542),2)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49</v>
      </c>
      <c r="F35" s="169">
        <f>ROUND(SUM(BH110:BH542),2)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50</v>
      </c>
      <c r="F36" s="169">
        <f>ROUND(SUM(BI110:BI542),2)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51</v>
      </c>
      <c r="E38" s="98"/>
      <c r="F38" s="98"/>
      <c r="G38" s="173" t="s">
        <v>52</v>
      </c>
      <c r="H38" s="174" t="s">
        <v>53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124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SOUP Jílové - dílna kuchyň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120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121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122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D1_01_1 - Stavební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25</v>
      </c>
      <c r="D53" s="47"/>
      <c r="E53" s="47"/>
      <c r="F53" s="35" t="str">
        <f>F14</f>
        <v>Jílové u Prahy</v>
      </c>
      <c r="G53" s="47"/>
      <c r="H53" s="47"/>
      <c r="I53" s="158" t="s">
        <v>27</v>
      </c>
      <c r="J53" s="159" t="str">
        <f>IF(J14="","",J14)</f>
        <v>5. 9. 2016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31</v>
      </c>
      <c r="D55" s="47"/>
      <c r="E55" s="47"/>
      <c r="F55" s="35" t="str">
        <f>E17</f>
        <v>SOUp, Šenflukova 220, Jílove u Prahy</v>
      </c>
      <c r="G55" s="47"/>
      <c r="H55" s="47"/>
      <c r="I55" s="158" t="s">
        <v>37</v>
      </c>
      <c r="J55" s="44" t="str">
        <f>E23</f>
        <v>Ing. Jan Suk, EREKTA</v>
      </c>
      <c r="K55" s="51"/>
    </row>
    <row r="56" spans="2:11" s="1" customFormat="1" ht="14.4" customHeight="1">
      <c r="B56" s="46"/>
      <c r="C56" s="40" t="s">
        <v>35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125</v>
      </c>
      <c r="D58" s="171"/>
      <c r="E58" s="171"/>
      <c r="F58" s="171"/>
      <c r="G58" s="171"/>
      <c r="H58" s="171"/>
      <c r="I58" s="185"/>
      <c r="J58" s="186" t="s">
        <v>126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127</v>
      </c>
      <c r="D60" s="47"/>
      <c r="E60" s="47"/>
      <c r="F60" s="47"/>
      <c r="G60" s="47"/>
      <c r="H60" s="47"/>
      <c r="I60" s="156"/>
      <c r="J60" s="167">
        <f>J110</f>
        <v>0</v>
      </c>
      <c r="K60" s="51"/>
      <c r="AU60" s="24" t="s">
        <v>128</v>
      </c>
    </row>
    <row r="61" spans="2:11" s="8" customFormat="1" ht="24.95" customHeight="1">
      <c r="B61" s="189"/>
      <c r="C61" s="190"/>
      <c r="D61" s="191" t="s">
        <v>129</v>
      </c>
      <c r="E61" s="192"/>
      <c r="F61" s="192"/>
      <c r="G61" s="192"/>
      <c r="H61" s="192"/>
      <c r="I61" s="193"/>
      <c r="J61" s="194">
        <f>J111</f>
        <v>0</v>
      </c>
      <c r="K61" s="195"/>
    </row>
    <row r="62" spans="2:11" s="9" customFormat="1" ht="19.9" customHeight="1">
      <c r="B62" s="196"/>
      <c r="C62" s="197"/>
      <c r="D62" s="198" t="s">
        <v>130</v>
      </c>
      <c r="E62" s="199"/>
      <c r="F62" s="199"/>
      <c r="G62" s="199"/>
      <c r="H62" s="199"/>
      <c r="I62" s="200"/>
      <c r="J62" s="201">
        <f>J112</f>
        <v>0</v>
      </c>
      <c r="K62" s="202"/>
    </row>
    <row r="63" spans="2:11" s="9" customFormat="1" ht="19.9" customHeight="1">
      <c r="B63" s="196"/>
      <c r="C63" s="197"/>
      <c r="D63" s="198" t="s">
        <v>131</v>
      </c>
      <c r="E63" s="199"/>
      <c r="F63" s="199"/>
      <c r="G63" s="199"/>
      <c r="H63" s="199"/>
      <c r="I63" s="200"/>
      <c r="J63" s="201">
        <f>J152</f>
        <v>0</v>
      </c>
      <c r="K63" s="202"/>
    </row>
    <row r="64" spans="2:11" s="9" customFormat="1" ht="19.9" customHeight="1">
      <c r="B64" s="196"/>
      <c r="C64" s="197"/>
      <c r="D64" s="198" t="s">
        <v>132</v>
      </c>
      <c r="E64" s="199"/>
      <c r="F64" s="199"/>
      <c r="G64" s="199"/>
      <c r="H64" s="199"/>
      <c r="I64" s="200"/>
      <c r="J64" s="201">
        <f>J167</f>
        <v>0</v>
      </c>
      <c r="K64" s="202"/>
    </row>
    <row r="65" spans="2:11" s="9" customFormat="1" ht="19.9" customHeight="1">
      <c r="B65" s="196"/>
      <c r="C65" s="197"/>
      <c r="D65" s="198" t="s">
        <v>133</v>
      </c>
      <c r="E65" s="199"/>
      <c r="F65" s="199"/>
      <c r="G65" s="199"/>
      <c r="H65" s="199"/>
      <c r="I65" s="200"/>
      <c r="J65" s="201">
        <f>J181</f>
        <v>0</v>
      </c>
      <c r="K65" s="202"/>
    </row>
    <row r="66" spans="2:11" s="9" customFormat="1" ht="19.9" customHeight="1">
      <c r="B66" s="196"/>
      <c r="C66" s="197"/>
      <c r="D66" s="198" t="s">
        <v>134</v>
      </c>
      <c r="E66" s="199"/>
      <c r="F66" s="199"/>
      <c r="G66" s="199"/>
      <c r="H66" s="199"/>
      <c r="I66" s="200"/>
      <c r="J66" s="201">
        <f>J190</f>
        <v>0</v>
      </c>
      <c r="K66" s="202"/>
    </row>
    <row r="67" spans="2:11" s="9" customFormat="1" ht="19.9" customHeight="1">
      <c r="B67" s="196"/>
      <c r="C67" s="197"/>
      <c r="D67" s="198" t="s">
        <v>135</v>
      </c>
      <c r="E67" s="199"/>
      <c r="F67" s="199"/>
      <c r="G67" s="199"/>
      <c r="H67" s="199"/>
      <c r="I67" s="200"/>
      <c r="J67" s="201">
        <f>J209</f>
        <v>0</v>
      </c>
      <c r="K67" s="202"/>
    </row>
    <row r="68" spans="2:11" s="9" customFormat="1" ht="14.85" customHeight="1">
      <c r="B68" s="196"/>
      <c r="C68" s="197"/>
      <c r="D68" s="198" t="s">
        <v>136</v>
      </c>
      <c r="E68" s="199"/>
      <c r="F68" s="199"/>
      <c r="G68" s="199"/>
      <c r="H68" s="199"/>
      <c r="I68" s="200"/>
      <c r="J68" s="201">
        <f>J210</f>
        <v>0</v>
      </c>
      <c r="K68" s="202"/>
    </row>
    <row r="69" spans="2:11" s="9" customFormat="1" ht="14.85" customHeight="1">
      <c r="B69" s="196"/>
      <c r="C69" s="197"/>
      <c r="D69" s="198" t="s">
        <v>137</v>
      </c>
      <c r="E69" s="199"/>
      <c r="F69" s="199"/>
      <c r="G69" s="199"/>
      <c r="H69" s="199"/>
      <c r="I69" s="200"/>
      <c r="J69" s="201">
        <f>J239</f>
        <v>0</v>
      </c>
      <c r="K69" s="202"/>
    </row>
    <row r="70" spans="2:11" s="9" customFormat="1" ht="14.85" customHeight="1">
      <c r="B70" s="196"/>
      <c r="C70" s="197"/>
      <c r="D70" s="198" t="s">
        <v>138</v>
      </c>
      <c r="E70" s="199"/>
      <c r="F70" s="199"/>
      <c r="G70" s="199"/>
      <c r="H70" s="199"/>
      <c r="I70" s="200"/>
      <c r="J70" s="201">
        <f>J246</f>
        <v>0</v>
      </c>
      <c r="K70" s="202"/>
    </row>
    <row r="71" spans="2:11" s="9" customFormat="1" ht="19.9" customHeight="1">
      <c r="B71" s="196"/>
      <c r="C71" s="197"/>
      <c r="D71" s="198" t="s">
        <v>139</v>
      </c>
      <c r="E71" s="199"/>
      <c r="F71" s="199"/>
      <c r="G71" s="199"/>
      <c r="H71" s="199"/>
      <c r="I71" s="200"/>
      <c r="J71" s="201">
        <f>J279</f>
        <v>0</v>
      </c>
      <c r="K71" s="202"/>
    </row>
    <row r="72" spans="2:11" s="9" customFormat="1" ht="14.85" customHeight="1">
      <c r="B72" s="196"/>
      <c r="C72" s="197"/>
      <c r="D72" s="198" t="s">
        <v>140</v>
      </c>
      <c r="E72" s="199"/>
      <c r="F72" s="199"/>
      <c r="G72" s="199"/>
      <c r="H72" s="199"/>
      <c r="I72" s="200"/>
      <c r="J72" s="201">
        <f>J280</f>
        <v>0</v>
      </c>
      <c r="K72" s="202"/>
    </row>
    <row r="73" spans="2:11" s="9" customFormat="1" ht="14.85" customHeight="1">
      <c r="B73" s="196"/>
      <c r="C73" s="197"/>
      <c r="D73" s="198" t="s">
        <v>141</v>
      </c>
      <c r="E73" s="199"/>
      <c r="F73" s="199"/>
      <c r="G73" s="199"/>
      <c r="H73" s="199"/>
      <c r="I73" s="200"/>
      <c r="J73" s="201">
        <f>J295</f>
        <v>0</v>
      </c>
      <c r="K73" s="202"/>
    </row>
    <row r="74" spans="2:11" s="9" customFormat="1" ht="14.85" customHeight="1">
      <c r="B74" s="196"/>
      <c r="C74" s="197"/>
      <c r="D74" s="198" t="s">
        <v>142</v>
      </c>
      <c r="E74" s="199"/>
      <c r="F74" s="199"/>
      <c r="G74" s="199"/>
      <c r="H74" s="199"/>
      <c r="I74" s="200"/>
      <c r="J74" s="201">
        <f>J305</f>
        <v>0</v>
      </c>
      <c r="K74" s="202"/>
    </row>
    <row r="75" spans="2:11" s="9" customFormat="1" ht="19.9" customHeight="1">
      <c r="B75" s="196"/>
      <c r="C75" s="197"/>
      <c r="D75" s="198" t="s">
        <v>143</v>
      </c>
      <c r="E75" s="199"/>
      <c r="F75" s="199"/>
      <c r="G75" s="199"/>
      <c r="H75" s="199"/>
      <c r="I75" s="200"/>
      <c r="J75" s="201">
        <f>J391</f>
        <v>0</v>
      </c>
      <c r="K75" s="202"/>
    </row>
    <row r="76" spans="2:11" s="8" customFormat="1" ht="24.95" customHeight="1">
      <c r="B76" s="189"/>
      <c r="C76" s="190"/>
      <c r="D76" s="191" t="s">
        <v>144</v>
      </c>
      <c r="E76" s="192"/>
      <c r="F76" s="192"/>
      <c r="G76" s="192"/>
      <c r="H76" s="192"/>
      <c r="I76" s="193"/>
      <c r="J76" s="194">
        <f>J393</f>
        <v>0</v>
      </c>
      <c r="K76" s="195"/>
    </row>
    <row r="77" spans="2:11" s="9" customFormat="1" ht="19.9" customHeight="1">
      <c r="B77" s="196"/>
      <c r="C77" s="197"/>
      <c r="D77" s="198" t="s">
        <v>145</v>
      </c>
      <c r="E77" s="199"/>
      <c r="F77" s="199"/>
      <c r="G77" s="199"/>
      <c r="H77" s="199"/>
      <c r="I77" s="200"/>
      <c r="J77" s="201">
        <f>J394</f>
        <v>0</v>
      </c>
      <c r="K77" s="202"/>
    </row>
    <row r="78" spans="2:11" s="9" customFormat="1" ht="19.9" customHeight="1">
      <c r="B78" s="196"/>
      <c r="C78" s="197"/>
      <c r="D78" s="198" t="s">
        <v>146</v>
      </c>
      <c r="E78" s="199"/>
      <c r="F78" s="199"/>
      <c r="G78" s="199"/>
      <c r="H78" s="199"/>
      <c r="I78" s="200"/>
      <c r="J78" s="201">
        <f>J406</f>
        <v>0</v>
      </c>
      <c r="K78" s="202"/>
    </row>
    <row r="79" spans="2:11" s="9" customFormat="1" ht="19.9" customHeight="1">
      <c r="B79" s="196"/>
      <c r="C79" s="197"/>
      <c r="D79" s="198" t="s">
        <v>147</v>
      </c>
      <c r="E79" s="199"/>
      <c r="F79" s="199"/>
      <c r="G79" s="199"/>
      <c r="H79" s="199"/>
      <c r="I79" s="200"/>
      <c r="J79" s="201">
        <f>J413</f>
        <v>0</v>
      </c>
      <c r="K79" s="202"/>
    </row>
    <row r="80" spans="2:11" s="9" customFormat="1" ht="19.9" customHeight="1">
      <c r="B80" s="196"/>
      <c r="C80" s="197"/>
      <c r="D80" s="198" t="s">
        <v>148</v>
      </c>
      <c r="E80" s="199"/>
      <c r="F80" s="199"/>
      <c r="G80" s="199"/>
      <c r="H80" s="199"/>
      <c r="I80" s="200"/>
      <c r="J80" s="201">
        <f>J423</f>
        <v>0</v>
      </c>
      <c r="K80" s="202"/>
    </row>
    <row r="81" spans="2:11" s="9" customFormat="1" ht="19.9" customHeight="1">
      <c r="B81" s="196"/>
      <c r="C81" s="197"/>
      <c r="D81" s="198" t="s">
        <v>149</v>
      </c>
      <c r="E81" s="199"/>
      <c r="F81" s="199"/>
      <c r="G81" s="199"/>
      <c r="H81" s="199"/>
      <c r="I81" s="200"/>
      <c r="J81" s="201">
        <f>J428</f>
        <v>0</v>
      </c>
      <c r="K81" s="202"/>
    </row>
    <row r="82" spans="2:11" s="9" customFormat="1" ht="19.9" customHeight="1">
      <c r="B82" s="196"/>
      <c r="C82" s="197"/>
      <c r="D82" s="198" t="s">
        <v>150</v>
      </c>
      <c r="E82" s="199"/>
      <c r="F82" s="199"/>
      <c r="G82" s="199"/>
      <c r="H82" s="199"/>
      <c r="I82" s="200"/>
      <c r="J82" s="201">
        <f>J434</f>
        <v>0</v>
      </c>
      <c r="K82" s="202"/>
    </row>
    <row r="83" spans="2:11" s="9" customFormat="1" ht="19.9" customHeight="1">
      <c r="B83" s="196"/>
      <c r="C83" s="197"/>
      <c r="D83" s="198" t="s">
        <v>151</v>
      </c>
      <c r="E83" s="199"/>
      <c r="F83" s="199"/>
      <c r="G83" s="199"/>
      <c r="H83" s="199"/>
      <c r="I83" s="200"/>
      <c r="J83" s="201">
        <f>J439</f>
        <v>0</v>
      </c>
      <c r="K83" s="202"/>
    </row>
    <row r="84" spans="2:11" s="9" customFormat="1" ht="19.9" customHeight="1">
      <c r="B84" s="196"/>
      <c r="C84" s="197"/>
      <c r="D84" s="198" t="s">
        <v>152</v>
      </c>
      <c r="E84" s="199"/>
      <c r="F84" s="199"/>
      <c r="G84" s="199"/>
      <c r="H84" s="199"/>
      <c r="I84" s="200"/>
      <c r="J84" s="201">
        <f>J451</f>
        <v>0</v>
      </c>
      <c r="K84" s="202"/>
    </row>
    <row r="85" spans="2:11" s="9" customFormat="1" ht="19.9" customHeight="1">
      <c r="B85" s="196"/>
      <c r="C85" s="197"/>
      <c r="D85" s="198" t="s">
        <v>153</v>
      </c>
      <c r="E85" s="199"/>
      <c r="F85" s="199"/>
      <c r="G85" s="199"/>
      <c r="H85" s="199"/>
      <c r="I85" s="200"/>
      <c r="J85" s="201">
        <f>J489</f>
        <v>0</v>
      </c>
      <c r="K85" s="202"/>
    </row>
    <row r="86" spans="2:11" s="9" customFormat="1" ht="19.9" customHeight="1">
      <c r="B86" s="196"/>
      <c r="C86" s="197"/>
      <c r="D86" s="198" t="s">
        <v>154</v>
      </c>
      <c r="E86" s="199"/>
      <c r="F86" s="199"/>
      <c r="G86" s="199"/>
      <c r="H86" s="199"/>
      <c r="I86" s="200"/>
      <c r="J86" s="201">
        <f>J495</f>
        <v>0</v>
      </c>
      <c r="K86" s="202"/>
    </row>
    <row r="87" spans="2:11" s="9" customFormat="1" ht="19.9" customHeight="1">
      <c r="B87" s="196"/>
      <c r="C87" s="197"/>
      <c r="D87" s="198" t="s">
        <v>155</v>
      </c>
      <c r="E87" s="199"/>
      <c r="F87" s="199"/>
      <c r="G87" s="199"/>
      <c r="H87" s="199"/>
      <c r="I87" s="200"/>
      <c r="J87" s="201">
        <f>J500</f>
        <v>0</v>
      </c>
      <c r="K87" s="202"/>
    </row>
    <row r="88" spans="2:11" s="9" customFormat="1" ht="19.9" customHeight="1">
      <c r="B88" s="196"/>
      <c r="C88" s="197"/>
      <c r="D88" s="198" t="s">
        <v>156</v>
      </c>
      <c r="E88" s="199"/>
      <c r="F88" s="199"/>
      <c r="G88" s="199"/>
      <c r="H88" s="199"/>
      <c r="I88" s="200"/>
      <c r="J88" s="201">
        <f>J515</f>
        <v>0</v>
      </c>
      <c r="K88" s="202"/>
    </row>
    <row r="89" spans="2:11" s="1" customFormat="1" ht="21.8" customHeight="1">
      <c r="B89" s="46"/>
      <c r="C89" s="47"/>
      <c r="D89" s="47"/>
      <c r="E89" s="47"/>
      <c r="F89" s="47"/>
      <c r="G89" s="47"/>
      <c r="H89" s="47"/>
      <c r="I89" s="156"/>
      <c r="J89" s="47"/>
      <c r="K89" s="51"/>
    </row>
    <row r="90" spans="2:11" s="1" customFormat="1" ht="6.95" customHeight="1">
      <c r="B90" s="67"/>
      <c r="C90" s="68"/>
      <c r="D90" s="68"/>
      <c r="E90" s="68"/>
      <c r="F90" s="68"/>
      <c r="G90" s="68"/>
      <c r="H90" s="68"/>
      <c r="I90" s="178"/>
      <c r="J90" s="68"/>
      <c r="K90" s="69"/>
    </row>
    <row r="94" spans="2:12" s="1" customFormat="1" ht="6.95" customHeight="1">
      <c r="B94" s="70"/>
      <c r="C94" s="71"/>
      <c r="D94" s="71"/>
      <c r="E94" s="71"/>
      <c r="F94" s="71"/>
      <c r="G94" s="71"/>
      <c r="H94" s="71"/>
      <c r="I94" s="181"/>
      <c r="J94" s="71"/>
      <c r="K94" s="71"/>
      <c r="L94" s="72"/>
    </row>
    <row r="95" spans="2:12" s="1" customFormat="1" ht="36.95" customHeight="1">
      <c r="B95" s="46"/>
      <c r="C95" s="73" t="s">
        <v>157</v>
      </c>
      <c r="D95" s="74"/>
      <c r="E95" s="74"/>
      <c r="F95" s="74"/>
      <c r="G95" s="74"/>
      <c r="H95" s="74"/>
      <c r="I95" s="203"/>
      <c r="J95" s="74"/>
      <c r="K95" s="74"/>
      <c r="L95" s="72"/>
    </row>
    <row r="96" spans="2:12" s="1" customFormat="1" ht="6.95" customHeight="1">
      <c r="B96" s="46"/>
      <c r="C96" s="74"/>
      <c r="D96" s="74"/>
      <c r="E96" s="74"/>
      <c r="F96" s="74"/>
      <c r="G96" s="74"/>
      <c r="H96" s="74"/>
      <c r="I96" s="203"/>
      <c r="J96" s="74"/>
      <c r="K96" s="74"/>
      <c r="L96" s="72"/>
    </row>
    <row r="97" spans="2:12" s="1" customFormat="1" ht="14.4" customHeight="1">
      <c r="B97" s="46"/>
      <c r="C97" s="76" t="s">
        <v>18</v>
      </c>
      <c r="D97" s="74"/>
      <c r="E97" s="74"/>
      <c r="F97" s="74"/>
      <c r="G97" s="74"/>
      <c r="H97" s="74"/>
      <c r="I97" s="203"/>
      <c r="J97" s="74"/>
      <c r="K97" s="74"/>
      <c r="L97" s="72"/>
    </row>
    <row r="98" spans="2:12" s="1" customFormat="1" ht="16.5" customHeight="1">
      <c r="B98" s="46"/>
      <c r="C98" s="74"/>
      <c r="D98" s="74"/>
      <c r="E98" s="204" t="str">
        <f>E7</f>
        <v>SOUP Jílové - dílna kuchyň</v>
      </c>
      <c r="F98" s="76"/>
      <c r="G98" s="76"/>
      <c r="H98" s="76"/>
      <c r="I98" s="203"/>
      <c r="J98" s="74"/>
      <c r="K98" s="74"/>
      <c r="L98" s="72"/>
    </row>
    <row r="99" spans="2:12" ht="13.5">
      <c r="B99" s="28"/>
      <c r="C99" s="76" t="s">
        <v>120</v>
      </c>
      <c r="D99" s="205"/>
      <c r="E99" s="205"/>
      <c r="F99" s="205"/>
      <c r="G99" s="205"/>
      <c r="H99" s="205"/>
      <c r="I99" s="148"/>
      <c r="J99" s="205"/>
      <c r="K99" s="205"/>
      <c r="L99" s="206"/>
    </row>
    <row r="100" spans="2:12" s="1" customFormat="1" ht="16.5" customHeight="1">
      <c r="B100" s="46"/>
      <c r="C100" s="74"/>
      <c r="D100" s="74"/>
      <c r="E100" s="204" t="s">
        <v>121</v>
      </c>
      <c r="F100" s="74"/>
      <c r="G100" s="74"/>
      <c r="H100" s="74"/>
      <c r="I100" s="203"/>
      <c r="J100" s="74"/>
      <c r="K100" s="74"/>
      <c r="L100" s="72"/>
    </row>
    <row r="101" spans="2:12" s="1" customFormat="1" ht="14.4" customHeight="1">
      <c r="B101" s="46"/>
      <c r="C101" s="76" t="s">
        <v>122</v>
      </c>
      <c r="D101" s="74"/>
      <c r="E101" s="74"/>
      <c r="F101" s="74"/>
      <c r="G101" s="74"/>
      <c r="H101" s="74"/>
      <c r="I101" s="203"/>
      <c r="J101" s="74"/>
      <c r="K101" s="74"/>
      <c r="L101" s="72"/>
    </row>
    <row r="102" spans="2:12" s="1" customFormat="1" ht="17.25" customHeight="1">
      <c r="B102" s="46"/>
      <c r="C102" s="74"/>
      <c r="D102" s="74"/>
      <c r="E102" s="82" t="str">
        <f>E11</f>
        <v>D1_01_1 - Stavební</v>
      </c>
      <c r="F102" s="74"/>
      <c r="G102" s="74"/>
      <c r="H102" s="74"/>
      <c r="I102" s="203"/>
      <c r="J102" s="74"/>
      <c r="K102" s="74"/>
      <c r="L102" s="72"/>
    </row>
    <row r="103" spans="2:12" s="1" customFormat="1" ht="6.95" customHeight="1">
      <c r="B103" s="46"/>
      <c r="C103" s="74"/>
      <c r="D103" s="74"/>
      <c r="E103" s="74"/>
      <c r="F103" s="74"/>
      <c r="G103" s="74"/>
      <c r="H103" s="74"/>
      <c r="I103" s="203"/>
      <c r="J103" s="74"/>
      <c r="K103" s="74"/>
      <c r="L103" s="72"/>
    </row>
    <row r="104" spans="2:12" s="1" customFormat="1" ht="18" customHeight="1">
      <c r="B104" s="46"/>
      <c r="C104" s="76" t="s">
        <v>25</v>
      </c>
      <c r="D104" s="74"/>
      <c r="E104" s="74"/>
      <c r="F104" s="207" t="str">
        <f>F14</f>
        <v>Jílové u Prahy</v>
      </c>
      <c r="G104" s="74"/>
      <c r="H104" s="74"/>
      <c r="I104" s="208" t="s">
        <v>27</v>
      </c>
      <c r="J104" s="85" t="str">
        <f>IF(J14="","",J14)</f>
        <v>5. 9. 2016</v>
      </c>
      <c r="K104" s="74"/>
      <c r="L104" s="72"/>
    </row>
    <row r="105" spans="2:12" s="1" customFormat="1" ht="6.95" customHeight="1">
      <c r="B105" s="46"/>
      <c r="C105" s="74"/>
      <c r="D105" s="74"/>
      <c r="E105" s="74"/>
      <c r="F105" s="74"/>
      <c r="G105" s="74"/>
      <c r="H105" s="74"/>
      <c r="I105" s="203"/>
      <c r="J105" s="74"/>
      <c r="K105" s="74"/>
      <c r="L105" s="72"/>
    </row>
    <row r="106" spans="2:12" s="1" customFormat="1" ht="13.5">
      <c r="B106" s="46"/>
      <c r="C106" s="76" t="s">
        <v>31</v>
      </c>
      <c r="D106" s="74"/>
      <c r="E106" s="74"/>
      <c r="F106" s="207" t="str">
        <f>E17</f>
        <v>SOUp, Šenflukova 220, Jílove u Prahy</v>
      </c>
      <c r="G106" s="74"/>
      <c r="H106" s="74"/>
      <c r="I106" s="208" t="s">
        <v>37</v>
      </c>
      <c r="J106" s="207" t="str">
        <f>E23</f>
        <v>Ing. Jan Suk, EREKTA</v>
      </c>
      <c r="K106" s="74"/>
      <c r="L106" s="72"/>
    </row>
    <row r="107" spans="2:12" s="1" customFormat="1" ht="14.4" customHeight="1">
      <c r="B107" s="46"/>
      <c r="C107" s="76" t="s">
        <v>35</v>
      </c>
      <c r="D107" s="74"/>
      <c r="E107" s="74"/>
      <c r="F107" s="207" t="str">
        <f>IF(E20="","",E20)</f>
        <v/>
      </c>
      <c r="G107" s="74"/>
      <c r="H107" s="74"/>
      <c r="I107" s="203"/>
      <c r="J107" s="74"/>
      <c r="K107" s="74"/>
      <c r="L107" s="72"/>
    </row>
    <row r="108" spans="2:12" s="1" customFormat="1" ht="10.3" customHeight="1">
      <c r="B108" s="46"/>
      <c r="C108" s="74"/>
      <c r="D108" s="74"/>
      <c r="E108" s="74"/>
      <c r="F108" s="74"/>
      <c r="G108" s="74"/>
      <c r="H108" s="74"/>
      <c r="I108" s="203"/>
      <c r="J108" s="74"/>
      <c r="K108" s="74"/>
      <c r="L108" s="72"/>
    </row>
    <row r="109" spans="2:20" s="10" customFormat="1" ht="29.25" customHeight="1">
      <c r="B109" s="209"/>
      <c r="C109" s="210" t="s">
        <v>158</v>
      </c>
      <c r="D109" s="211" t="s">
        <v>60</v>
      </c>
      <c r="E109" s="211" t="s">
        <v>56</v>
      </c>
      <c r="F109" s="211" t="s">
        <v>159</v>
      </c>
      <c r="G109" s="211" t="s">
        <v>160</v>
      </c>
      <c r="H109" s="211" t="s">
        <v>161</v>
      </c>
      <c r="I109" s="212" t="s">
        <v>162</v>
      </c>
      <c r="J109" s="211" t="s">
        <v>126</v>
      </c>
      <c r="K109" s="213" t="s">
        <v>163</v>
      </c>
      <c r="L109" s="214"/>
      <c r="M109" s="102" t="s">
        <v>164</v>
      </c>
      <c r="N109" s="103" t="s">
        <v>45</v>
      </c>
      <c r="O109" s="103" t="s">
        <v>165</v>
      </c>
      <c r="P109" s="103" t="s">
        <v>166</v>
      </c>
      <c r="Q109" s="103" t="s">
        <v>167</v>
      </c>
      <c r="R109" s="103" t="s">
        <v>168</v>
      </c>
      <c r="S109" s="103" t="s">
        <v>169</v>
      </c>
      <c r="T109" s="104" t="s">
        <v>170</v>
      </c>
    </row>
    <row r="110" spans="2:63" s="1" customFormat="1" ht="29.25" customHeight="1">
      <c r="B110" s="46"/>
      <c r="C110" s="108" t="s">
        <v>127</v>
      </c>
      <c r="D110" s="74"/>
      <c r="E110" s="74"/>
      <c r="F110" s="74"/>
      <c r="G110" s="74"/>
      <c r="H110" s="74"/>
      <c r="I110" s="203"/>
      <c r="J110" s="215">
        <f>BK110</f>
        <v>0</v>
      </c>
      <c r="K110" s="74"/>
      <c r="L110" s="72"/>
      <c r="M110" s="105"/>
      <c r="N110" s="106"/>
      <c r="O110" s="106"/>
      <c r="P110" s="216">
        <f>P111+P393</f>
        <v>0</v>
      </c>
      <c r="Q110" s="106"/>
      <c r="R110" s="216">
        <f>R111+R393</f>
        <v>26.951466530000005</v>
      </c>
      <c r="S110" s="106"/>
      <c r="T110" s="217">
        <f>T111+T393</f>
        <v>11.991477999999999</v>
      </c>
      <c r="AT110" s="24" t="s">
        <v>74</v>
      </c>
      <c r="AU110" s="24" t="s">
        <v>128</v>
      </c>
      <c r="BK110" s="218">
        <f>BK111+BK393</f>
        <v>0</v>
      </c>
    </row>
    <row r="111" spans="2:63" s="11" customFormat="1" ht="37.4" customHeight="1">
      <c r="B111" s="219"/>
      <c r="C111" s="220"/>
      <c r="D111" s="221" t="s">
        <v>74</v>
      </c>
      <c r="E111" s="222" t="s">
        <v>171</v>
      </c>
      <c r="F111" s="222" t="s">
        <v>172</v>
      </c>
      <c r="G111" s="220"/>
      <c r="H111" s="220"/>
      <c r="I111" s="223"/>
      <c r="J111" s="224">
        <f>BK111</f>
        <v>0</v>
      </c>
      <c r="K111" s="220"/>
      <c r="L111" s="225"/>
      <c r="M111" s="226"/>
      <c r="N111" s="227"/>
      <c r="O111" s="227"/>
      <c r="P111" s="228">
        <f>P112+P152+P167+P181+P190+P209+P279+P391</f>
        <v>0</v>
      </c>
      <c r="Q111" s="227"/>
      <c r="R111" s="228">
        <f>R112+R152+R167+R181+R190+R209+R279+R391</f>
        <v>23.379057690000003</v>
      </c>
      <c r="S111" s="227"/>
      <c r="T111" s="229">
        <f>T112+T152+T167+T181+T190+T209+T279+T391</f>
        <v>11.991477999999999</v>
      </c>
      <c r="AR111" s="230" t="s">
        <v>24</v>
      </c>
      <c r="AT111" s="231" t="s">
        <v>74</v>
      </c>
      <c r="AU111" s="231" t="s">
        <v>75</v>
      </c>
      <c r="AY111" s="230" t="s">
        <v>173</v>
      </c>
      <c r="BK111" s="232">
        <f>BK112+BK152+BK167+BK181+BK190+BK209+BK279+BK391</f>
        <v>0</v>
      </c>
    </row>
    <row r="112" spans="2:63" s="11" customFormat="1" ht="19.9" customHeight="1">
      <c r="B112" s="219"/>
      <c r="C112" s="220"/>
      <c r="D112" s="221" t="s">
        <v>74</v>
      </c>
      <c r="E112" s="233" t="s">
        <v>24</v>
      </c>
      <c r="F112" s="233" t="s">
        <v>174</v>
      </c>
      <c r="G112" s="220"/>
      <c r="H112" s="220"/>
      <c r="I112" s="223"/>
      <c r="J112" s="234">
        <f>BK112</f>
        <v>0</v>
      </c>
      <c r="K112" s="220"/>
      <c r="L112" s="225"/>
      <c r="M112" s="226"/>
      <c r="N112" s="227"/>
      <c r="O112" s="227"/>
      <c r="P112" s="228">
        <f>SUM(P113:P151)</f>
        <v>0</v>
      </c>
      <c r="Q112" s="227"/>
      <c r="R112" s="228">
        <f>SUM(R113:R151)</f>
        <v>9.185</v>
      </c>
      <c r="S112" s="227"/>
      <c r="T112" s="229">
        <f>SUM(T113:T151)</f>
        <v>0</v>
      </c>
      <c r="AR112" s="230" t="s">
        <v>24</v>
      </c>
      <c r="AT112" s="231" t="s">
        <v>74</v>
      </c>
      <c r="AU112" s="231" t="s">
        <v>24</v>
      </c>
      <c r="AY112" s="230" t="s">
        <v>173</v>
      </c>
      <c r="BK112" s="232">
        <f>SUM(BK113:BK151)</f>
        <v>0</v>
      </c>
    </row>
    <row r="113" spans="2:65" s="1" customFormat="1" ht="16.5" customHeight="1">
      <c r="B113" s="46"/>
      <c r="C113" s="235" t="s">
        <v>24</v>
      </c>
      <c r="D113" s="235" t="s">
        <v>175</v>
      </c>
      <c r="E113" s="236" t="s">
        <v>176</v>
      </c>
      <c r="F113" s="237" t="s">
        <v>177</v>
      </c>
      <c r="G113" s="238" t="s">
        <v>178</v>
      </c>
      <c r="H113" s="239">
        <v>1.4</v>
      </c>
      <c r="I113" s="240"/>
      <c r="J113" s="241">
        <f>ROUND(I113*H113,2)</f>
        <v>0</v>
      </c>
      <c r="K113" s="237" t="s">
        <v>179</v>
      </c>
      <c r="L113" s="72"/>
      <c r="M113" s="242" t="s">
        <v>22</v>
      </c>
      <c r="N113" s="243" t="s">
        <v>46</v>
      </c>
      <c r="O113" s="47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4" t="s">
        <v>180</v>
      </c>
      <c r="AT113" s="24" t="s">
        <v>175</v>
      </c>
      <c r="AU113" s="24" t="s">
        <v>83</v>
      </c>
      <c r="AY113" s="24" t="s">
        <v>173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24</v>
      </c>
      <c r="BK113" s="246">
        <f>ROUND(I113*H113,2)</f>
        <v>0</v>
      </c>
      <c r="BL113" s="24" t="s">
        <v>180</v>
      </c>
      <c r="BM113" s="24" t="s">
        <v>181</v>
      </c>
    </row>
    <row r="114" spans="2:51" s="12" customFormat="1" ht="13.5">
      <c r="B114" s="247"/>
      <c r="C114" s="248"/>
      <c r="D114" s="249" t="s">
        <v>182</v>
      </c>
      <c r="E114" s="250" t="s">
        <v>22</v>
      </c>
      <c r="F114" s="251" t="s">
        <v>183</v>
      </c>
      <c r="G114" s="248"/>
      <c r="H114" s="250" t="s">
        <v>22</v>
      </c>
      <c r="I114" s="252"/>
      <c r="J114" s="248"/>
      <c r="K114" s="248"/>
      <c r="L114" s="253"/>
      <c r="M114" s="254"/>
      <c r="N114" s="255"/>
      <c r="O114" s="255"/>
      <c r="P114" s="255"/>
      <c r="Q114" s="255"/>
      <c r="R114" s="255"/>
      <c r="S114" s="255"/>
      <c r="T114" s="256"/>
      <c r="AT114" s="257" t="s">
        <v>182</v>
      </c>
      <c r="AU114" s="257" t="s">
        <v>83</v>
      </c>
      <c r="AV114" s="12" t="s">
        <v>24</v>
      </c>
      <c r="AW114" s="12" t="s">
        <v>39</v>
      </c>
      <c r="AX114" s="12" t="s">
        <v>75</v>
      </c>
      <c r="AY114" s="257" t="s">
        <v>173</v>
      </c>
    </row>
    <row r="115" spans="2:51" s="13" customFormat="1" ht="13.5">
      <c r="B115" s="258"/>
      <c r="C115" s="259"/>
      <c r="D115" s="249" t="s">
        <v>182</v>
      </c>
      <c r="E115" s="260" t="s">
        <v>22</v>
      </c>
      <c r="F115" s="261" t="s">
        <v>184</v>
      </c>
      <c r="G115" s="259"/>
      <c r="H115" s="262">
        <v>1.4</v>
      </c>
      <c r="I115" s="263"/>
      <c r="J115" s="259"/>
      <c r="K115" s="259"/>
      <c r="L115" s="264"/>
      <c r="M115" s="265"/>
      <c r="N115" s="266"/>
      <c r="O115" s="266"/>
      <c r="P115" s="266"/>
      <c r="Q115" s="266"/>
      <c r="R115" s="266"/>
      <c r="S115" s="266"/>
      <c r="T115" s="267"/>
      <c r="AT115" s="268" t="s">
        <v>182</v>
      </c>
      <c r="AU115" s="268" t="s">
        <v>83</v>
      </c>
      <c r="AV115" s="13" t="s">
        <v>83</v>
      </c>
      <c r="AW115" s="13" t="s">
        <v>39</v>
      </c>
      <c r="AX115" s="13" t="s">
        <v>24</v>
      </c>
      <c r="AY115" s="268" t="s">
        <v>173</v>
      </c>
    </row>
    <row r="116" spans="2:65" s="1" customFormat="1" ht="16.5" customHeight="1">
      <c r="B116" s="46"/>
      <c r="C116" s="235" t="s">
        <v>83</v>
      </c>
      <c r="D116" s="235" t="s">
        <v>175</v>
      </c>
      <c r="E116" s="236" t="s">
        <v>185</v>
      </c>
      <c r="F116" s="237" t="s">
        <v>186</v>
      </c>
      <c r="G116" s="238" t="s">
        <v>178</v>
      </c>
      <c r="H116" s="239">
        <v>5.25</v>
      </c>
      <c r="I116" s="240"/>
      <c r="J116" s="241">
        <f>ROUND(I116*H116,2)</f>
        <v>0</v>
      </c>
      <c r="K116" s="237" t="s">
        <v>179</v>
      </c>
      <c r="L116" s="72"/>
      <c r="M116" s="242" t="s">
        <v>22</v>
      </c>
      <c r="N116" s="243" t="s">
        <v>46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180</v>
      </c>
      <c r="AT116" s="24" t="s">
        <v>175</v>
      </c>
      <c r="AU116" s="24" t="s">
        <v>83</v>
      </c>
      <c r="AY116" s="24" t="s">
        <v>173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24</v>
      </c>
      <c r="BK116" s="246">
        <f>ROUND(I116*H116,2)</f>
        <v>0</v>
      </c>
      <c r="BL116" s="24" t="s">
        <v>180</v>
      </c>
      <c r="BM116" s="24" t="s">
        <v>187</v>
      </c>
    </row>
    <row r="117" spans="2:51" s="12" customFormat="1" ht="13.5">
      <c r="B117" s="247"/>
      <c r="C117" s="248"/>
      <c r="D117" s="249" t="s">
        <v>182</v>
      </c>
      <c r="E117" s="250" t="s">
        <v>22</v>
      </c>
      <c r="F117" s="251" t="s">
        <v>188</v>
      </c>
      <c r="G117" s="248"/>
      <c r="H117" s="250" t="s">
        <v>22</v>
      </c>
      <c r="I117" s="252"/>
      <c r="J117" s="248"/>
      <c r="K117" s="248"/>
      <c r="L117" s="253"/>
      <c r="M117" s="254"/>
      <c r="N117" s="255"/>
      <c r="O117" s="255"/>
      <c r="P117" s="255"/>
      <c r="Q117" s="255"/>
      <c r="R117" s="255"/>
      <c r="S117" s="255"/>
      <c r="T117" s="256"/>
      <c r="AT117" s="257" t="s">
        <v>182</v>
      </c>
      <c r="AU117" s="257" t="s">
        <v>83</v>
      </c>
      <c r="AV117" s="12" t="s">
        <v>24</v>
      </c>
      <c r="AW117" s="12" t="s">
        <v>39</v>
      </c>
      <c r="AX117" s="12" t="s">
        <v>75</v>
      </c>
      <c r="AY117" s="257" t="s">
        <v>173</v>
      </c>
    </row>
    <row r="118" spans="2:51" s="13" customFormat="1" ht="13.5">
      <c r="B118" s="258"/>
      <c r="C118" s="259"/>
      <c r="D118" s="249" t="s">
        <v>182</v>
      </c>
      <c r="E118" s="260" t="s">
        <v>22</v>
      </c>
      <c r="F118" s="261" t="s">
        <v>189</v>
      </c>
      <c r="G118" s="259"/>
      <c r="H118" s="262">
        <v>2.25</v>
      </c>
      <c r="I118" s="263"/>
      <c r="J118" s="259"/>
      <c r="K118" s="259"/>
      <c r="L118" s="264"/>
      <c r="M118" s="265"/>
      <c r="N118" s="266"/>
      <c r="O118" s="266"/>
      <c r="P118" s="266"/>
      <c r="Q118" s="266"/>
      <c r="R118" s="266"/>
      <c r="S118" s="266"/>
      <c r="T118" s="267"/>
      <c r="AT118" s="268" t="s">
        <v>182</v>
      </c>
      <c r="AU118" s="268" t="s">
        <v>83</v>
      </c>
      <c r="AV118" s="13" t="s">
        <v>83</v>
      </c>
      <c r="AW118" s="13" t="s">
        <v>39</v>
      </c>
      <c r="AX118" s="13" t="s">
        <v>75</v>
      </c>
      <c r="AY118" s="268" t="s">
        <v>173</v>
      </c>
    </row>
    <row r="119" spans="2:51" s="12" customFormat="1" ht="13.5">
      <c r="B119" s="247"/>
      <c r="C119" s="248"/>
      <c r="D119" s="249" t="s">
        <v>182</v>
      </c>
      <c r="E119" s="250" t="s">
        <v>22</v>
      </c>
      <c r="F119" s="251" t="s">
        <v>190</v>
      </c>
      <c r="G119" s="248"/>
      <c r="H119" s="250" t="s">
        <v>22</v>
      </c>
      <c r="I119" s="252"/>
      <c r="J119" s="248"/>
      <c r="K119" s="248"/>
      <c r="L119" s="253"/>
      <c r="M119" s="254"/>
      <c r="N119" s="255"/>
      <c r="O119" s="255"/>
      <c r="P119" s="255"/>
      <c r="Q119" s="255"/>
      <c r="R119" s="255"/>
      <c r="S119" s="255"/>
      <c r="T119" s="256"/>
      <c r="AT119" s="257" t="s">
        <v>182</v>
      </c>
      <c r="AU119" s="257" t="s">
        <v>83</v>
      </c>
      <c r="AV119" s="12" t="s">
        <v>24</v>
      </c>
      <c r="AW119" s="12" t="s">
        <v>39</v>
      </c>
      <c r="AX119" s="12" t="s">
        <v>75</v>
      </c>
      <c r="AY119" s="257" t="s">
        <v>173</v>
      </c>
    </row>
    <row r="120" spans="2:51" s="12" customFormat="1" ht="13.5">
      <c r="B120" s="247"/>
      <c r="C120" s="248"/>
      <c r="D120" s="249" t="s">
        <v>182</v>
      </c>
      <c r="E120" s="250" t="s">
        <v>22</v>
      </c>
      <c r="F120" s="251" t="s">
        <v>191</v>
      </c>
      <c r="G120" s="248"/>
      <c r="H120" s="250" t="s">
        <v>22</v>
      </c>
      <c r="I120" s="252"/>
      <c r="J120" s="248"/>
      <c r="K120" s="248"/>
      <c r="L120" s="253"/>
      <c r="M120" s="254"/>
      <c r="N120" s="255"/>
      <c r="O120" s="255"/>
      <c r="P120" s="255"/>
      <c r="Q120" s="255"/>
      <c r="R120" s="255"/>
      <c r="S120" s="255"/>
      <c r="T120" s="256"/>
      <c r="AT120" s="257" t="s">
        <v>182</v>
      </c>
      <c r="AU120" s="257" t="s">
        <v>83</v>
      </c>
      <c r="AV120" s="12" t="s">
        <v>24</v>
      </c>
      <c r="AW120" s="12" t="s">
        <v>39</v>
      </c>
      <c r="AX120" s="12" t="s">
        <v>75</v>
      </c>
      <c r="AY120" s="257" t="s">
        <v>173</v>
      </c>
    </row>
    <row r="121" spans="2:51" s="13" customFormat="1" ht="13.5">
      <c r="B121" s="258"/>
      <c r="C121" s="259"/>
      <c r="D121" s="249" t="s">
        <v>182</v>
      </c>
      <c r="E121" s="260" t="s">
        <v>22</v>
      </c>
      <c r="F121" s="261" t="s">
        <v>192</v>
      </c>
      <c r="G121" s="259"/>
      <c r="H121" s="262">
        <v>3</v>
      </c>
      <c r="I121" s="263"/>
      <c r="J121" s="259"/>
      <c r="K121" s="259"/>
      <c r="L121" s="264"/>
      <c r="M121" s="265"/>
      <c r="N121" s="266"/>
      <c r="O121" s="266"/>
      <c r="P121" s="266"/>
      <c r="Q121" s="266"/>
      <c r="R121" s="266"/>
      <c r="S121" s="266"/>
      <c r="T121" s="267"/>
      <c r="AT121" s="268" t="s">
        <v>182</v>
      </c>
      <c r="AU121" s="268" t="s">
        <v>83</v>
      </c>
      <c r="AV121" s="13" t="s">
        <v>83</v>
      </c>
      <c r="AW121" s="13" t="s">
        <v>39</v>
      </c>
      <c r="AX121" s="13" t="s">
        <v>75</v>
      </c>
      <c r="AY121" s="268" t="s">
        <v>173</v>
      </c>
    </row>
    <row r="122" spans="2:65" s="1" customFormat="1" ht="16.5" customHeight="1">
      <c r="B122" s="46"/>
      <c r="C122" s="235" t="s">
        <v>193</v>
      </c>
      <c r="D122" s="235" t="s">
        <v>175</v>
      </c>
      <c r="E122" s="236" t="s">
        <v>194</v>
      </c>
      <c r="F122" s="237" t="s">
        <v>195</v>
      </c>
      <c r="G122" s="238" t="s">
        <v>178</v>
      </c>
      <c r="H122" s="239">
        <v>1.575</v>
      </c>
      <c r="I122" s="240"/>
      <c r="J122" s="241">
        <f>ROUND(I122*H122,2)</f>
        <v>0</v>
      </c>
      <c r="K122" s="237" t="s">
        <v>179</v>
      </c>
      <c r="L122" s="72"/>
      <c r="M122" s="242" t="s">
        <v>22</v>
      </c>
      <c r="N122" s="243" t="s">
        <v>46</v>
      </c>
      <c r="O122" s="47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4" t="s">
        <v>180</v>
      </c>
      <c r="AT122" s="24" t="s">
        <v>175</v>
      </c>
      <c r="AU122" s="24" t="s">
        <v>83</v>
      </c>
      <c r="AY122" s="24" t="s">
        <v>173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24</v>
      </c>
      <c r="BK122" s="246">
        <f>ROUND(I122*H122,2)</f>
        <v>0</v>
      </c>
      <c r="BL122" s="24" t="s">
        <v>180</v>
      </c>
      <c r="BM122" s="24" t="s">
        <v>196</v>
      </c>
    </row>
    <row r="123" spans="2:51" s="12" customFormat="1" ht="13.5">
      <c r="B123" s="247"/>
      <c r="C123" s="248"/>
      <c r="D123" s="249" t="s">
        <v>182</v>
      </c>
      <c r="E123" s="250" t="s">
        <v>22</v>
      </c>
      <c r="F123" s="251" t="s">
        <v>197</v>
      </c>
      <c r="G123" s="248"/>
      <c r="H123" s="250" t="s">
        <v>22</v>
      </c>
      <c r="I123" s="252"/>
      <c r="J123" s="248"/>
      <c r="K123" s="248"/>
      <c r="L123" s="253"/>
      <c r="M123" s="254"/>
      <c r="N123" s="255"/>
      <c r="O123" s="255"/>
      <c r="P123" s="255"/>
      <c r="Q123" s="255"/>
      <c r="R123" s="255"/>
      <c r="S123" s="255"/>
      <c r="T123" s="256"/>
      <c r="AT123" s="257" t="s">
        <v>182</v>
      </c>
      <c r="AU123" s="257" t="s">
        <v>83</v>
      </c>
      <c r="AV123" s="12" t="s">
        <v>24</v>
      </c>
      <c r="AW123" s="12" t="s">
        <v>39</v>
      </c>
      <c r="AX123" s="12" t="s">
        <v>75</v>
      </c>
      <c r="AY123" s="257" t="s">
        <v>173</v>
      </c>
    </row>
    <row r="124" spans="2:51" s="13" customFormat="1" ht="13.5">
      <c r="B124" s="258"/>
      <c r="C124" s="259"/>
      <c r="D124" s="249" t="s">
        <v>182</v>
      </c>
      <c r="E124" s="260" t="s">
        <v>22</v>
      </c>
      <c r="F124" s="261" t="s">
        <v>198</v>
      </c>
      <c r="G124" s="259"/>
      <c r="H124" s="262">
        <v>1.575</v>
      </c>
      <c r="I124" s="263"/>
      <c r="J124" s="259"/>
      <c r="K124" s="259"/>
      <c r="L124" s="264"/>
      <c r="M124" s="265"/>
      <c r="N124" s="266"/>
      <c r="O124" s="266"/>
      <c r="P124" s="266"/>
      <c r="Q124" s="266"/>
      <c r="R124" s="266"/>
      <c r="S124" s="266"/>
      <c r="T124" s="267"/>
      <c r="AT124" s="268" t="s">
        <v>182</v>
      </c>
      <c r="AU124" s="268" t="s">
        <v>83</v>
      </c>
      <c r="AV124" s="13" t="s">
        <v>83</v>
      </c>
      <c r="AW124" s="13" t="s">
        <v>39</v>
      </c>
      <c r="AX124" s="13" t="s">
        <v>24</v>
      </c>
      <c r="AY124" s="268" t="s">
        <v>173</v>
      </c>
    </row>
    <row r="125" spans="2:65" s="1" customFormat="1" ht="25.5" customHeight="1">
      <c r="B125" s="46"/>
      <c r="C125" s="235" t="s">
        <v>180</v>
      </c>
      <c r="D125" s="235" t="s">
        <v>175</v>
      </c>
      <c r="E125" s="236" t="s">
        <v>199</v>
      </c>
      <c r="F125" s="237" t="s">
        <v>200</v>
      </c>
      <c r="G125" s="238" t="s">
        <v>178</v>
      </c>
      <c r="H125" s="239">
        <v>5.25</v>
      </c>
      <c r="I125" s="240"/>
      <c r="J125" s="241">
        <f>ROUND(I125*H125,2)</f>
        <v>0</v>
      </c>
      <c r="K125" s="237" t="s">
        <v>179</v>
      </c>
      <c r="L125" s="72"/>
      <c r="M125" s="242" t="s">
        <v>22</v>
      </c>
      <c r="N125" s="243" t="s">
        <v>46</v>
      </c>
      <c r="O125" s="47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AR125" s="24" t="s">
        <v>180</v>
      </c>
      <c r="AT125" s="24" t="s">
        <v>175</v>
      </c>
      <c r="AU125" s="24" t="s">
        <v>83</v>
      </c>
      <c r="AY125" s="24" t="s">
        <v>173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24</v>
      </c>
      <c r="BK125" s="246">
        <f>ROUND(I125*H125,2)</f>
        <v>0</v>
      </c>
      <c r="BL125" s="24" t="s">
        <v>180</v>
      </c>
      <c r="BM125" s="24" t="s">
        <v>201</v>
      </c>
    </row>
    <row r="126" spans="2:51" s="12" customFormat="1" ht="13.5">
      <c r="B126" s="247"/>
      <c r="C126" s="248"/>
      <c r="D126" s="249" t="s">
        <v>182</v>
      </c>
      <c r="E126" s="250" t="s">
        <v>22</v>
      </c>
      <c r="F126" s="251" t="s">
        <v>202</v>
      </c>
      <c r="G126" s="248"/>
      <c r="H126" s="250" t="s">
        <v>22</v>
      </c>
      <c r="I126" s="252"/>
      <c r="J126" s="248"/>
      <c r="K126" s="248"/>
      <c r="L126" s="253"/>
      <c r="M126" s="254"/>
      <c r="N126" s="255"/>
      <c r="O126" s="255"/>
      <c r="P126" s="255"/>
      <c r="Q126" s="255"/>
      <c r="R126" s="255"/>
      <c r="S126" s="255"/>
      <c r="T126" s="256"/>
      <c r="AT126" s="257" t="s">
        <v>182</v>
      </c>
      <c r="AU126" s="257" t="s">
        <v>83</v>
      </c>
      <c r="AV126" s="12" t="s">
        <v>24</v>
      </c>
      <c r="AW126" s="12" t="s">
        <v>39</v>
      </c>
      <c r="AX126" s="12" t="s">
        <v>75</v>
      </c>
      <c r="AY126" s="257" t="s">
        <v>173</v>
      </c>
    </row>
    <row r="127" spans="2:51" s="13" customFormat="1" ht="13.5">
      <c r="B127" s="258"/>
      <c r="C127" s="259"/>
      <c r="D127" s="249" t="s">
        <v>182</v>
      </c>
      <c r="E127" s="260" t="s">
        <v>22</v>
      </c>
      <c r="F127" s="261" t="s">
        <v>203</v>
      </c>
      <c r="G127" s="259"/>
      <c r="H127" s="262">
        <v>5.25</v>
      </c>
      <c r="I127" s="263"/>
      <c r="J127" s="259"/>
      <c r="K127" s="259"/>
      <c r="L127" s="264"/>
      <c r="M127" s="265"/>
      <c r="N127" s="266"/>
      <c r="O127" s="266"/>
      <c r="P127" s="266"/>
      <c r="Q127" s="266"/>
      <c r="R127" s="266"/>
      <c r="S127" s="266"/>
      <c r="T127" s="267"/>
      <c r="AT127" s="268" t="s">
        <v>182</v>
      </c>
      <c r="AU127" s="268" t="s">
        <v>83</v>
      </c>
      <c r="AV127" s="13" t="s">
        <v>83</v>
      </c>
      <c r="AW127" s="13" t="s">
        <v>39</v>
      </c>
      <c r="AX127" s="13" t="s">
        <v>75</v>
      </c>
      <c r="AY127" s="268" t="s">
        <v>173</v>
      </c>
    </row>
    <row r="128" spans="2:65" s="1" customFormat="1" ht="25.5" customHeight="1">
      <c r="B128" s="46"/>
      <c r="C128" s="235" t="s">
        <v>204</v>
      </c>
      <c r="D128" s="235" t="s">
        <v>175</v>
      </c>
      <c r="E128" s="236" t="s">
        <v>205</v>
      </c>
      <c r="F128" s="237" t="s">
        <v>206</v>
      </c>
      <c r="G128" s="238" t="s">
        <v>178</v>
      </c>
      <c r="H128" s="239">
        <v>10.5</v>
      </c>
      <c r="I128" s="240"/>
      <c r="J128" s="241">
        <f>ROUND(I128*H128,2)</f>
        <v>0</v>
      </c>
      <c r="K128" s="237" t="s">
        <v>179</v>
      </c>
      <c r="L128" s="72"/>
      <c r="M128" s="242" t="s">
        <v>22</v>
      </c>
      <c r="N128" s="243" t="s">
        <v>46</v>
      </c>
      <c r="O128" s="47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AR128" s="24" t="s">
        <v>180</v>
      </c>
      <c r="AT128" s="24" t="s">
        <v>175</v>
      </c>
      <c r="AU128" s="24" t="s">
        <v>83</v>
      </c>
      <c r="AY128" s="24" t="s">
        <v>173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4" t="s">
        <v>24</v>
      </c>
      <c r="BK128" s="246">
        <f>ROUND(I128*H128,2)</f>
        <v>0</v>
      </c>
      <c r="BL128" s="24" t="s">
        <v>180</v>
      </c>
      <c r="BM128" s="24" t="s">
        <v>207</v>
      </c>
    </row>
    <row r="129" spans="2:51" s="13" customFormat="1" ht="13.5">
      <c r="B129" s="258"/>
      <c r="C129" s="259"/>
      <c r="D129" s="249" t="s">
        <v>182</v>
      </c>
      <c r="E129" s="259"/>
      <c r="F129" s="261" t="s">
        <v>208</v>
      </c>
      <c r="G129" s="259"/>
      <c r="H129" s="262">
        <v>10.5</v>
      </c>
      <c r="I129" s="263"/>
      <c r="J129" s="259"/>
      <c r="K129" s="259"/>
      <c r="L129" s="264"/>
      <c r="M129" s="265"/>
      <c r="N129" s="266"/>
      <c r="O129" s="266"/>
      <c r="P129" s="266"/>
      <c r="Q129" s="266"/>
      <c r="R129" s="266"/>
      <c r="S129" s="266"/>
      <c r="T129" s="267"/>
      <c r="AT129" s="268" t="s">
        <v>182</v>
      </c>
      <c r="AU129" s="268" t="s">
        <v>83</v>
      </c>
      <c r="AV129" s="13" t="s">
        <v>83</v>
      </c>
      <c r="AW129" s="13" t="s">
        <v>6</v>
      </c>
      <c r="AX129" s="13" t="s">
        <v>24</v>
      </c>
      <c r="AY129" s="268" t="s">
        <v>173</v>
      </c>
    </row>
    <row r="130" spans="2:65" s="1" customFormat="1" ht="16.5" customHeight="1">
      <c r="B130" s="46"/>
      <c r="C130" s="235" t="s">
        <v>209</v>
      </c>
      <c r="D130" s="235" t="s">
        <v>175</v>
      </c>
      <c r="E130" s="236" t="s">
        <v>210</v>
      </c>
      <c r="F130" s="237" t="s">
        <v>211</v>
      </c>
      <c r="G130" s="238" t="s">
        <v>178</v>
      </c>
      <c r="H130" s="239">
        <v>3.75</v>
      </c>
      <c r="I130" s="240"/>
      <c r="J130" s="241">
        <f>ROUND(I130*H130,2)</f>
        <v>0</v>
      </c>
      <c r="K130" s="237" t="s">
        <v>179</v>
      </c>
      <c r="L130" s="72"/>
      <c r="M130" s="242" t="s">
        <v>22</v>
      </c>
      <c r="N130" s="243" t="s">
        <v>46</v>
      </c>
      <c r="O130" s="47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AR130" s="24" t="s">
        <v>180</v>
      </c>
      <c r="AT130" s="24" t="s">
        <v>175</v>
      </c>
      <c r="AU130" s="24" t="s">
        <v>83</v>
      </c>
      <c r="AY130" s="24" t="s">
        <v>173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24" t="s">
        <v>24</v>
      </c>
      <c r="BK130" s="246">
        <f>ROUND(I130*H130,2)</f>
        <v>0</v>
      </c>
      <c r="BL130" s="24" t="s">
        <v>180</v>
      </c>
      <c r="BM130" s="24" t="s">
        <v>212</v>
      </c>
    </row>
    <row r="131" spans="2:51" s="13" customFormat="1" ht="13.5">
      <c r="B131" s="258"/>
      <c r="C131" s="259"/>
      <c r="D131" s="249" t="s">
        <v>182</v>
      </c>
      <c r="E131" s="260" t="s">
        <v>22</v>
      </c>
      <c r="F131" s="261" t="s">
        <v>213</v>
      </c>
      <c r="G131" s="259"/>
      <c r="H131" s="262">
        <v>3.75</v>
      </c>
      <c r="I131" s="263"/>
      <c r="J131" s="259"/>
      <c r="K131" s="259"/>
      <c r="L131" s="264"/>
      <c r="M131" s="265"/>
      <c r="N131" s="266"/>
      <c r="O131" s="266"/>
      <c r="P131" s="266"/>
      <c r="Q131" s="266"/>
      <c r="R131" s="266"/>
      <c r="S131" s="266"/>
      <c r="T131" s="267"/>
      <c r="AT131" s="268" t="s">
        <v>182</v>
      </c>
      <c r="AU131" s="268" t="s">
        <v>83</v>
      </c>
      <c r="AV131" s="13" t="s">
        <v>83</v>
      </c>
      <c r="AW131" s="13" t="s">
        <v>39</v>
      </c>
      <c r="AX131" s="13" t="s">
        <v>75</v>
      </c>
      <c r="AY131" s="268" t="s">
        <v>173</v>
      </c>
    </row>
    <row r="132" spans="2:65" s="1" customFormat="1" ht="16.5" customHeight="1">
      <c r="B132" s="46"/>
      <c r="C132" s="235" t="s">
        <v>214</v>
      </c>
      <c r="D132" s="235" t="s">
        <v>175</v>
      </c>
      <c r="E132" s="236" t="s">
        <v>215</v>
      </c>
      <c r="F132" s="237" t="s">
        <v>216</v>
      </c>
      <c r="G132" s="238" t="s">
        <v>178</v>
      </c>
      <c r="H132" s="239">
        <v>3.75</v>
      </c>
      <c r="I132" s="240"/>
      <c r="J132" s="241">
        <f>ROUND(I132*H132,2)</f>
        <v>0</v>
      </c>
      <c r="K132" s="237" t="s">
        <v>179</v>
      </c>
      <c r="L132" s="72"/>
      <c r="M132" s="242" t="s">
        <v>22</v>
      </c>
      <c r="N132" s="243" t="s">
        <v>46</v>
      </c>
      <c r="O132" s="47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AR132" s="24" t="s">
        <v>180</v>
      </c>
      <c r="AT132" s="24" t="s">
        <v>175</v>
      </c>
      <c r="AU132" s="24" t="s">
        <v>83</v>
      </c>
      <c r="AY132" s="24" t="s">
        <v>173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24</v>
      </c>
      <c r="BK132" s="246">
        <f>ROUND(I132*H132,2)</f>
        <v>0</v>
      </c>
      <c r="BL132" s="24" t="s">
        <v>180</v>
      </c>
      <c r="BM132" s="24" t="s">
        <v>217</v>
      </c>
    </row>
    <row r="133" spans="2:51" s="13" customFormat="1" ht="13.5">
      <c r="B133" s="258"/>
      <c r="C133" s="259"/>
      <c r="D133" s="249" t="s">
        <v>182</v>
      </c>
      <c r="E133" s="260" t="s">
        <v>22</v>
      </c>
      <c r="F133" s="261" t="s">
        <v>213</v>
      </c>
      <c r="G133" s="259"/>
      <c r="H133" s="262">
        <v>3.75</v>
      </c>
      <c r="I133" s="263"/>
      <c r="J133" s="259"/>
      <c r="K133" s="259"/>
      <c r="L133" s="264"/>
      <c r="M133" s="265"/>
      <c r="N133" s="266"/>
      <c r="O133" s="266"/>
      <c r="P133" s="266"/>
      <c r="Q133" s="266"/>
      <c r="R133" s="266"/>
      <c r="S133" s="266"/>
      <c r="T133" s="267"/>
      <c r="AT133" s="268" t="s">
        <v>182</v>
      </c>
      <c r="AU133" s="268" t="s">
        <v>83</v>
      </c>
      <c r="AV133" s="13" t="s">
        <v>83</v>
      </c>
      <c r="AW133" s="13" t="s">
        <v>39</v>
      </c>
      <c r="AX133" s="13" t="s">
        <v>75</v>
      </c>
      <c r="AY133" s="268" t="s">
        <v>173</v>
      </c>
    </row>
    <row r="134" spans="2:65" s="1" customFormat="1" ht="16.5" customHeight="1">
      <c r="B134" s="46"/>
      <c r="C134" s="235" t="s">
        <v>218</v>
      </c>
      <c r="D134" s="235" t="s">
        <v>175</v>
      </c>
      <c r="E134" s="236" t="s">
        <v>219</v>
      </c>
      <c r="F134" s="237" t="s">
        <v>220</v>
      </c>
      <c r="G134" s="238" t="s">
        <v>221</v>
      </c>
      <c r="H134" s="239">
        <v>7.125</v>
      </c>
      <c r="I134" s="240"/>
      <c r="J134" s="241">
        <f>ROUND(I134*H134,2)</f>
        <v>0</v>
      </c>
      <c r="K134" s="237" t="s">
        <v>179</v>
      </c>
      <c r="L134" s="72"/>
      <c r="M134" s="242" t="s">
        <v>22</v>
      </c>
      <c r="N134" s="243" t="s">
        <v>46</v>
      </c>
      <c r="O134" s="47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AR134" s="24" t="s">
        <v>180</v>
      </c>
      <c r="AT134" s="24" t="s">
        <v>175</v>
      </c>
      <c r="AU134" s="24" t="s">
        <v>83</v>
      </c>
      <c r="AY134" s="24" t="s">
        <v>173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24</v>
      </c>
      <c r="BK134" s="246">
        <f>ROUND(I134*H134,2)</f>
        <v>0</v>
      </c>
      <c r="BL134" s="24" t="s">
        <v>180</v>
      </c>
      <c r="BM134" s="24" t="s">
        <v>222</v>
      </c>
    </row>
    <row r="135" spans="2:51" s="13" customFormat="1" ht="13.5">
      <c r="B135" s="258"/>
      <c r="C135" s="259"/>
      <c r="D135" s="249" t="s">
        <v>182</v>
      </c>
      <c r="E135" s="260" t="s">
        <v>22</v>
      </c>
      <c r="F135" s="261" t="s">
        <v>223</v>
      </c>
      <c r="G135" s="259"/>
      <c r="H135" s="262">
        <v>7.125</v>
      </c>
      <c r="I135" s="263"/>
      <c r="J135" s="259"/>
      <c r="K135" s="259"/>
      <c r="L135" s="264"/>
      <c r="M135" s="265"/>
      <c r="N135" s="266"/>
      <c r="O135" s="266"/>
      <c r="P135" s="266"/>
      <c r="Q135" s="266"/>
      <c r="R135" s="266"/>
      <c r="S135" s="266"/>
      <c r="T135" s="267"/>
      <c r="AT135" s="268" t="s">
        <v>182</v>
      </c>
      <c r="AU135" s="268" t="s">
        <v>83</v>
      </c>
      <c r="AV135" s="13" t="s">
        <v>83</v>
      </c>
      <c r="AW135" s="13" t="s">
        <v>39</v>
      </c>
      <c r="AX135" s="13" t="s">
        <v>75</v>
      </c>
      <c r="AY135" s="268" t="s">
        <v>173</v>
      </c>
    </row>
    <row r="136" spans="2:65" s="1" customFormat="1" ht="16.5" customHeight="1">
      <c r="B136" s="46"/>
      <c r="C136" s="235" t="s">
        <v>224</v>
      </c>
      <c r="D136" s="235" t="s">
        <v>175</v>
      </c>
      <c r="E136" s="236" t="s">
        <v>225</v>
      </c>
      <c r="F136" s="237" t="s">
        <v>226</v>
      </c>
      <c r="G136" s="238" t="s">
        <v>178</v>
      </c>
      <c r="H136" s="239">
        <v>1.5</v>
      </c>
      <c r="I136" s="240"/>
      <c r="J136" s="241">
        <f>ROUND(I136*H136,2)</f>
        <v>0</v>
      </c>
      <c r="K136" s="237" t="s">
        <v>179</v>
      </c>
      <c r="L136" s="72"/>
      <c r="M136" s="242" t="s">
        <v>22</v>
      </c>
      <c r="N136" s="243" t="s">
        <v>46</v>
      </c>
      <c r="O136" s="47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AR136" s="24" t="s">
        <v>180</v>
      </c>
      <c r="AT136" s="24" t="s">
        <v>175</v>
      </c>
      <c r="AU136" s="24" t="s">
        <v>83</v>
      </c>
      <c r="AY136" s="24" t="s">
        <v>173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24" t="s">
        <v>24</v>
      </c>
      <c r="BK136" s="246">
        <f>ROUND(I136*H136,2)</f>
        <v>0</v>
      </c>
      <c r="BL136" s="24" t="s">
        <v>180</v>
      </c>
      <c r="BM136" s="24" t="s">
        <v>227</v>
      </c>
    </row>
    <row r="137" spans="2:51" s="12" customFormat="1" ht="13.5">
      <c r="B137" s="247"/>
      <c r="C137" s="248"/>
      <c r="D137" s="249" t="s">
        <v>182</v>
      </c>
      <c r="E137" s="250" t="s">
        <v>22</v>
      </c>
      <c r="F137" s="251" t="s">
        <v>228</v>
      </c>
      <c r="G137" s="248"/>
      <c r="H137" s="250" t="s">
        <v>22</v>
      </c>
      <c r="I137" s="252"/>
      <c r="J137" s="248"/>
      <c r="K137" s="248"/>
      <c r="L137" s="253"/>
      <c r="M137" s="254"/>
      <c r="N137" s="255"/>
      <c r="O137" s="255"/>
      <c r="P137" s="255"/>
      <c r="Q137" s="255"/>
      <c r="R137" s="255"/>
      <c r="S137" s="255"/>
      <c r="T137" s="256"/>
      <c r="AT137" s="257" t="s">
        <v>182</v>
      </c>
      <c r="AU137" s="257" t="s">
        <v>83</v>
      </c>
      <c r="AV137" s="12" t="s">
        <v>24</v>
      </c>
      <c r="AW137" s="12" t="s">
        <v>39</v>
      </c>
      <c r="AX137" s="12" t="s">
        <v>75</v>
      </c>
      <c r="AY137" s="257" t="s">
        <v>173</v>
      </c>
    </row>
    <row r="138" spans="2:51" s="12" customFormat="1" ht="13.5">
      <c r="B138" s="247"/>
      <c r="C138" s="248"/>
      <c r="D138" s="249" t="s">
        <v>182</v>
      </c>
      <c r="E138" s="250" t="s">
        <v>22</v>
      </c>
      <c r="F138" s="251" t="s">
        <v>229</v>
      </c>
      <c r="G138" s="248"/>
      <c r="H138" s="250" t="s">
        <v>22</v>
      </c>
      <c r="I138" s="252"/>
      <c r="J138" s="248"/>
      <c r="K138" s="248"/>
      <c r="L138" s="253"/>
      <c r="M138" s="254"/>
      <c r="N138" s="255"/>
      <c r="O138" s="255"/>
      <c r="P138" s="255"/>
      <c r="Q138" s="255"/>
      <c r="R138" s="255"/>
      <c r="S138" s="255"/>
      <c r="T138" s="256"/>
      <c r="AT138" s="257" t="s">
        <v>182</v>
      </c>
      <c r="AU138" s="257" t="s">
        <v>83</v>
      </c>
      <c r="AV138" s="12" t="s">
        <v>24</v>
      </c>
      <c r="AW138" s="12" t="s">
        <v>39</v>
      </c>
      <c r="AX138" s="12" t="s">
        <v>75</v>
      </c>
      <c r="AY138" s="257" t="s">
        <v>173</v>
      </c>
    </row>
    <row r="139" spans="2:51" s="12" customFormat="1" ht="13.5">
      <c r="B139" s="247"/>
      <c r="C139" s="248"/>
      <c r="D139" s="249" t="s">
        <v>182</v>
      </c>
      <c r="E139" s="250" t="s">
        <v>22</v>
      </c>
      <c r="F139" s="251" t="s">
        <v>230</v>
      </c>
      <c r="G139" s="248"/>
      <c r="H139" s="250" t="s">
        <v>22</v>
      </c>
      <c r="I139" s="252"/>
      <c r="J139" s="248"/>
      <c r="K139" s="248"/>
      <c r="L139" s="253"/>
      <c r="M139" s="254"/>
      <c r="N139" s="255"/>
      <c r="O139" s="255"/>
      <c r="P139" s="255"/>
      <c r="Q139" s="255"/>
      <c r="R139" s="255"/>
      <c r="S139" s="255"/>
      <c r="T139" s="256"/>
      <c r="AT139" s="257" t="s">
        <v>182</v>
      </c>
      <c r="AU139" s="257" t="s">
        <v>83</v>
      </c>
      <c r="AV139" s="12" t="s">
        <v>24</v>
      </c>
      <c r="AW139" s="12" t="s">
        <v>39</v>
      </c>
      <c r="AX139" s="12" t="s">
        <v>75</v>
      </c>
      <c r="AY139" s="257" t="s">
        <v>173</v>
      </c>
    </row>
    <row r="140" spans="2:51" s="13" customFormat="1" ht="13.5">
      <c r="B140" s="258"/>
      <c r="C140" s="259"/>
      <c r="D140" s="249" t="s">
        <v>182</v>
      </c>
      <c r="E140" s="260" t="s">
        <v>22</v>
      </c>
      <c r="F140" s="261" t="s">
        <v>231</v>
      </c>
      <c r="G140" s="259"/>
      <c r="H140" s="262">
        <v>1.5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AT140" s="268" t="s">
        <v>182</v>
      </c>
      <c r="AU140" s="268" t="s">
        <v>83</v>
      </c>
      <c r="AV140" s="13" t="s">
        <v>83</v>
      </c>
      <c r="AW140" s="13" t="s">
        <v>39</v>
      </c>
      <c r="AX140" s="13" t="s">
        <v>75</v>
      </c>
      <c r="AY140" s="268" t="s">
        <v>173</v>
      </c>
    </row>
    <row r="141" spans="2:65" s="1" customFormat="1" ht="16.5" customHeight="1">
      <c r="B141" s="46"/>
      <c r="C141" s="235" t="s">
        <v>29</v>
      </c>
      <c r="D141" s="235" t="s">
        <v>175</v>
      </c>
      <c r="E141" s="236" t="s">
        <v>232</v>
      </c>
      <c r="F141" s="237" t="s">
        <v>233</v>
      </c>
      <c r="G141" s="238" t="s">
        <v>178</v>
      </c>
      <c r="H141" s="239">
        <v>4.374</v>
      </c>
      <c r="I141" s="240"/>
      <c r="J141" s="241">
        <f>ROUND(I141*H141,2)</f>
        <v>0</v>
      </c>
      <c r="K141" s="237" t="s">
        <v>179</v>
      </c>
      <c r="L141" s="72"/>
      <c r="M141" s="242" t="s">
        <v>22</v>
      </c>
      <c r="N141" s="243" t="s">
        <v>46</v>
      </c>
      <c r="O141" s="47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AR141" s="24" t="s">
        <v>180</v>
      </c>
      <c r="AT141" s="24" t="s">
        <v>175</v>
      </c>
      <c r="AU141" s="24" t="s">
        <v>83</v>
      </c>
      <c r="AY141" s="24" t="s">
        <v>173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4" t="s">
        <v>24</v>
      </c>
      <c r="BK141" s="246">
        <f>ROUND(I141*H141,2)</f>
        <v>0</v>
      </c>
      <c r="BL141" s="24" t="s">
        <v>180</v>
      </c>
      <c r="BM141" s="24" t="s">
        <v>234</v>
      </c>
    </row>
    <row r="142" spans="2:51" s="12" customFormat="1" ht="13.5">
      <c r="B142" s="247"/>
      <c r="C142" s="248"/>
      <c r="D142" s="249" t="s">
        <v>182</v>
      </c>
      <c r="E142" s="250" t="s">
        <v>22</v>
      </c>
      <c r="F142" s="251" t="s">
        <v>228</v>
      </c>
      <c r="G142" s="248"/>
      <c r="H142" s="250" t="s">
        <v>22</v>
      </c>
      <c r="I142" s="252"/>
      <c r="J142" s="248"/>
      <c r="K142" s="248"/>
      <c r="L142" s="253"/>
      <c r="M142" s="254"/>
      <c r="N142" s="255"/>
      <c r="O142" s="255"/>
      <c r="P142" s="255"/>
      <c r="Q142" s="255"/>
      <c r="R142" s="255"/>
      <c r="S142" s="255"/>
      <c r="T142" s="256"/>
      <c r="AT142" s="257" t="s">
        <v>182</v>
      </c>
      <c r="AU142" s="257" t="s">
        <v>83</v>
      </c>
      <c r="AV142" s="12" t="s">
        <v>24</v>
      </c>
      <c r="AW142" s="12" t="s">
        <v>39</v>
      </c>
      <c r="AX142" s="12" t="s">
        <v>75</v>
      </c>
      <c r="AY142" s="257" t="s">
        <v>173</v>
      </c>
    </row>
    <row r="143" spans="2:51" s="12" customFormat="1" ht="13.5">
      <c r="B143" s="247"/>
      <c r="C143" s="248"/>
      <c r="D143" s="249" t="s">
        <v>182</v>
      </c>
      <c r="E143" s="250" t="s">
        <v>22</v>
      </c>
      <c r="F143" s="251" t="s">
        <v>229</v>
      </c>
      <c r="G143" s="248"/>
      <c r="H143" s="250" t="s">
        <v>22</v>
      </c>
      <c r="I143" s="252"/>
      <c r="J143" s="248"/>
      <c r="K143" s="248"/>
      <c r="L143" s="253"/>
      <c r="M143" s="254"/>
      <c r="N143" s="255"/>
      <c r="O143" s="255"/>
      <c r="P143" s="255"/>
      <c r="Q143" s="255"/>
      <c r="R143" s="255"/>
      <c r="S143" s="255"/>
      <c r="T143" s="256"/>
      <c r="AT143" s="257" t="s">
        <v>182</v>
      </c>
      <c r="AU143" s="257" t="s">
        <v>83</v>
      </c>
      <c r="AV143" s="12" t="s">
        <v>24</v>
      </c>
      <c r="AW143" s="12" t="s">
        <v>39</v>
      </c>
      <c r="AX143" s="12" t="s">
        <v>75</v>
      </c>
      <c r="AY143" s="257" t="s">
        <v>173</v>
      </c>
    </row>
    <row r="144" spans="2:51" s="12" customFormat="1" ht="13.5">
      <c r="B144" s="247"/>
      <c r="C144" s="248"/>
      <c r="D144" s="249" t="s">
        <v>182</v>
      </c>
      <c r="E144" s="250" t="s">
        <v>22</v>
      </c>
      <c r="F144" s="251" t="s">
        <v>230</v>
      </c>
      <c r="G144" s="248"/>
      <c r="H144" s="250" t="s">
        <v>22</v>
      </c>
      <c r="I144" s="252"/>
      <c r="J144" s="248"/>
      <c r="K144" s="248"/>
      <c r="L144" s="253"/>
      <c r="M144" s="254"/>
      <c r="N144" s="255"/>
      <c r="O144" s="255"/>
      <c r="P144" s="255"/>
      <c r="Q144" s="255"/>
      <c r="R144" s="255"/>
      <c r="S144" s="255"/>
      <c r="T144" s="256"/>
      <c r="AT144" s="257" t="s">
        <v>182</v>
      </c>
      <c r="AU144" s="257" t="s">
        <v>83</v>
      </c>
      <c r="AV144" s="12" t="s">
        <v>24</v>
      </c>
      <c r="AW144" s="12" t="s">
        <v>39</v>
      </c>
      <c r="AX144" s="12" t="s">
        <v>75</v>
      </c>
      <c r="AY144" s="257" t="s">
        <v>173</v>
      </c>
    </row>
    <row r="145" spans="2:51" s="13" customFormat="1" ht="13.5">
      <c r="B145" s="258"/>
      <c r="C145" s="259"/>
      <c r="D145" s="249" t="s">
        <v>182</v>
      </c>
      <c r="E145" s="260" t="s">
        <v>22</v>
      </c>
      <c r="F145" s="261" t="s">
        <v>235</v>
      </c>
      <c r="G145" s="259"/>
      <c r="H145" s="262">
        <v>1.2</v>
      </c>
      <c r="I145" s="263"/>
      <c r="J145" s="259"/>
      <c r="K145" s="259"/>
      <c r="L145" s="264"/>
      <c r="M145" s="265"/>
      <c r="N145" s="266"/>
      <c r="O145" s="266"/>
      <c r="P145" s="266"/>
      <c r="Q145" s="266"/>
      <c r="R145" s="266"/>
      <c r="S145" s="266"/>
      <c r="T145" s="267"/>
      <c r="AT145" s="268" t="s">
        <v>182</v>
      </c>
      <c r="AU145" s="268" t="s">
        <v>83</v>
      </c>
      <c r="AV145" s="13" t="s">
        <v>83</v>
      </c>
      <c r="AW145" s="13" t="s">
        <v>39</v>
      </c>
      <c r="AX145" s="13" t="s">
        <v>75</v>
      </c>
      <c r="AY145" s="268" t="s">
        <v>173</v>
      </c>
    </row>
    <row r="146" spans="2:51" s="13" customFormat="1" ht="13.5">
      <c r="B146" s="258"/>
      <c r="C146" s="259"/>
      <c r="D146" s="249" t="s">
        <v>182</v>
      </c>
      <c r="E146" s="260" t="s">
        <v>22</v>
      </c>
      <c r="F146" s="261" t="s">
        <v>236</v>
      </c>
      <c r="G146" s="259"/>
      <c r="H146" s="262">
        <v>1.95</v>
      </c>
      <c r="I146" s="263"/>
      <c r="J146" s="259"/>
      <c r="K146" s="259"/>
      <c r="L146" s="264"/>
      <c r="M146" s="265"/>
      <c r="N146" s="266"/>
      <c r="O146" s="266"/>
      <c r="P146" s="266"/>
      <c r="Q146" s="266"/>
      <c r="R146" s="266"/>
      <c r="S146" s="266"/>
      <c r="T146" s="267"/>
      <c r="AT146" s="268" t="s">
        <v>182</v>
      </c>
      <c r="AU146" s="268" t="s">
        <v>83</v>
      </c>
      <c r="AV146" s="13" t="s">
        <v>83</v>
      </c>
      <c r="AW146" s="13" t="s">
        <v>39</v>
      </c>
      <c r="AX146" s="13" t="s">
        <v>75</v>
      </c>
      <c r="AY146" s="268" t="s">
        <v>173</v>
      </c>
    </row>
    <row r="147" spans="2:51" s="12" customFormat="1" ht="13.5">
      <c r="B147" s="247"/>
      <c r="C147" s="248"/>
      <c r="D147" s="249" t="s">
        <v>182</v>
      </c>
      <c r="E147" s="250" t="s">
        <v>22</v>
      </c>
      <c r="F147" s="251" t="s">
        <v>190</v>
      </c>
      <c r="G147" s="248"/>
      <c r="H147" s="250" t="s">
        <v>22</v>
      </c>
      <c r="I147" s="252"/>
      <c r="J147" s="248"/>
      <c r="K147" s="248"/>
      <c r="L147" s="253"/>
      <c r="M147" s="254"/>
      <c r="N147" s="255"/>
      <c r="O147" s="255"/>
      <c r="P147" s="255"/>
      <c r="Q147" s="255"/>
      <c r="R147" s="255"/>
      <c r="S147" s="255"/>
      <c r="T147" s="256"/>
      <c r="AT147" s="257" t="s">
        <v>182</v>
      </c>
      <c r="AU147" s="257" t="s">
        <v>83</v>
      </c>
      <c r="AV147" s="12" t="s">
        <v>24</v>
      </c>
      <c r="AW147" s="12" t="s">
        <v>39</v>
      </c>
      <c r="AX147" s="12" t="s">
        <v>75</v>
      </c>
      <c r="AY147" s="257" t="s">
        <v>173</v>
      </c>
    </row>
    <row r="148" spans="2:51" s="12" customFormat="1" ht="13.5">
      <c r="B148" s="247"/>
      <c r="C148" s="248"/>
      <c r="D148" s="249" t="s">
        <v>182</v>
      </c>
      <c r="E148" s="250" t="s">
        <v>22</v>
      </c>
      <c r="F148" s="251" t="s">
        <v>237</v>
      </c>
      <c r="G148" s="248"/>
      <c r="H148" s="250" t="s">
        <v>22</v>
      </c>
      <c r="I148" s="252"/>
      <c r="J148" s="248"/>
      <c r="K148" s="248"/>
      <c r="L148" s="253"/>
      <c r="M148" s="254"/>
      <c r="N148" s="255"/>
      <c r="O148" s="255"/>
      <c r="P148" s="255"/>
      <c r="Q148" s="255"/>
      <c r="R148" s="255"/>
      <c r="S148" s="255"/>
      <c r="T148" s="256"/>
      <c r="AT148" s="257" t="s">
        <v>182</v>
      </c>
      <c r="AU148" s="257" t="s">
        <v>83</v>
      </c>
      <c r="AV148" s="12" t="s">
        <v>24</v>
      </c>
      <c r="AW148" s="12" t="s">
        <v>39</v>
      </c>
      <c r="AX148" s="12" t="s">
        <v>75</v>
      </c>
      <c r="AY148" s="257" t="s">
        <v>173</v>
      </c>
    </row>
    <row r="149" spans="2:51" s="13" customFormat="1" ht="13.5">
      <c r="B149" s="258"/>
      <c r="C149" s="259"/>
      <c r="D149" s="249" t="s">
        <v>182</v>
      </c>
      <c r="E149" s="260" t="s">
        <v>22</v>
      </c>
      <c r="F149" s="261" t="s">
        <v>238</v>
      </c>
      <c r="G149" s="259"/>
      <c r="H149" s="262">
        <v>1.224</v>
      </c>
      <c r="I149" s="263"/>
      <c r="J149" s="259"/>
      <c r="K149" s="259"/>
      <c r="L149" s="264"/>
      <c r="M149" s="265"/>
      <c r="N149" s="266"/>
      <c r="O149" s="266"/>
      <c r="P149" s="266"/>
      <c r="Q149" s="266"/>
      <c r="R149" s="266"/>
      <c r="S149" s="266"/>
      <c r="T149" s="267"/>
      <c r="AT149" s="268" t="s">
        <v>182</v>
      </c>
      <c r="AU149" s="268" t="s">
        <v>83</v>
      </c>
      <c r="AV149" s="13" t="s">
        <v>83</v>
      </c>
      <c r="AW149" s="13" t="s">
        <v>39</v>
      </c>
      <c r="AX149" s="13" t="s">
        <v>75</v>
      </c>
      <c r="AY149" s="268" t="s">
        <v>173</v>
      </c>
    </row>
    <row r="150" spans="2:65" s="1" customFormat="1" ht="16.5" customHeight="1">
      <c r="B150" s="46"/>
      <c r="C150" s="269" t="s">
        <v>239</v>
      </c>
      <c r="D150" s="269" t="s">
        <v>240</v>
      </c>
      <c r="E150" s="270" t="s">
        <v>241</v>
      </c>
      <c r="F150" s="271" t="s">
        <v>242</v>
      </c>
      <c r="G150" s="272" t="s">
        <v>221</v>
      </c>
      <c r="H150" s="273">
        <v>9.185</v>
      </c>
      <c r="I150" s="274"/>
      <c r="J150" s="275">
        <f>ROUND(I150*H150,2)</f>
        <v>0</v>
      </c>
      <c r="K150" s="271" t="s">
        <v>179</v>
      </c>
      <c r="L150" s="276"/>
      <c r="M150" s="277" t="s">
        <v>22</v>
      </c>
      <c r="N150" s="278" t="s">
        <v>46</v>
      </c>
      <c r="O150" s="47"/>
      <c r="P150" s="244">
        <f>O150*H150</f>
        <v>0</v>
      </c>
      <c r="Q150" s="244">
        <v>1</v>
      </c>
      <c r="R150" s="244">
        <f>Q150*H150</f>
        <v>9.185</v>
      </c>
      <c r="S150" s="244">
        <v>0</v>
      </c>
      <c r="T150" s="245">
        <f>S150*H150</f>
        <v>0</v>
      </c>
      <c r="AR150" s="24" t="s">
        <v>218</v>
      </c>
      <c r="AT150" s="24" t="s">
        <v>240</v>
      </c>
      <c r="AU150" s="24" t="s">
        <v>83</v>
      </c>
      <c r="AY150" s="24" t="s">
        <v>173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24" t="s">
        <v>24</v>
      </c>
      <c r="BK150" s="246">
        <f>ROUND(I150*H150,2)</f>
        <v>0</v>
      </c>
      <c r="BL150" s="24" t="s">
        <v>180</v>
      </c>
      <c r="BM150" s="24" t="s">
        <v>243</v>
      </c>
    </row>
    <row r="151" spans="2:51" s="13" customFormat="1" ht="13.5">
      <c r="B151" s="258"/>
      <c r="C151" s="259"/>
      <c r="D151" s="249" t="s">
        <v>182</v>
      </c>
      <c r="E151" s="259"/>
      <c r="F151" s="261" t="s">
        <v>244</v>
      </c>
      <c r="G151" s="259"/>
      <c r="H151" s="262">
        <v>9.185</v>
      </c>
      <c r="I151" s="263"/>
      <c r="J151" s="259"/>
      <c r="K151" s="259"/>
      <c r="L151" s="264"/>
      <c r="M151" s="265"/>
      <c r="N151" s="266"/>
      <c r="O151" s="266"/>
      <c r="P151" s="266"/>
      <c r="Q151" s="266"/>
      <c r="R151" s="266"/>
      <c r="S151" s="266"/>
      <c r="T151" s="267"/>
      <c r="AT151" s="268" t="s">
        <v>182</v>
      </c>
      <c r="AU151" s="268" t="s">
        <v>83</v>
      </c>
      <c r="AV151" s="13" t="s">
        <v>83</v>
      </c>
      <c r="AW151" s="13" t="s">
        <v>6</v>
      </c>
      <c r="AX151" s="13" t="s">
        <v>24</v>
      </c>
      <c r="AY151" s="268" t="s">
        <v>173</v>
      </c>
    </row>
    <row r="152" spans="2:63" s="11" customFormat="1" ht="29.85" customHeight="1">
      <c r="B152" s="219"/>
      <c r="C152" s="220"/>
      <c r="D152" s="221" t="s">
        <v>74</v>
      </c>
      <c r="E152" s="233" t="s">
        <v>239</v>
      </c>
      <c r="F152" s="233" t="s">
        <v>245</v>
      </c>
      <c r="G152" s="220"/>
      <c r="H152" s="220"/>
      <c r="I152" s="223"/>
      <c r="J152" s="234">
        <f>BK152</f>
        <v>0</v>
      </c>
      <c r="K152" s="220"/>
      <c r="L152" s="225"/>
      <c r="M152" s="226"/>
      <c r="N152" s="227"/>
      <c r="O152" s="227"/>
      <c r="P152" s="228">
        <f>SUM(P153:P166)</f>
        <v>0</v>
      </c>
      <c r="Q152" s="227"/>
      <c r="R152" s="228">
        <f>SUM(R153:R166)</f>
        <v>0</v>
      </c>
      <c r="S152" s="227"/>
      <c r="T152" s="229">
        <f>SUM(T153:T166)</f>
        <v>2.5500000000000003</v>
      </c>
      <c r="AR152" s="230" t="s">
        <v>24</v>
      </c>
      <c r="AT152" s="231" t="s">
        <v>74</v>
      </c>
      <c r="AU152" s="231" t="s">
        <v>24</v>
      </c>
      <c r="AY152" s="230" t="s">
        <v>173</v>
      </c>
      <c r="BK152" s="232">
        <f>SUM(BK153:BK166)</f>
        <v>0</v>
      </c>
    </row>
    <row r="153" spans="2:65" s="1" customFormat="1" ht="25.5" customHeight="1">
      <c r="B153" s="46"/>
      <c r="C153" s="235" t="s">
        <v>246</v>
      </c>
      <c r="D153" s="235" t="s">
        <v>175</v>
      </c>
      <c r="E153" s="236" t="s">
        <v>247</v>
      </c>
      <c r="F153" s="237" t="s">
        <v>248</v>
      </c>
      <c r="G153" s="238" t="s">
        <v>249</v>
      </c>
      <c r="H153" s="239">
        <v>3</v>
      </c>
      <c r="I153" s="240"/>
      <c r="J153" s="241">
        <f>ROUND(I153*H153,2)</f>
        <v>0</v>
      </c>
      <c r="K153" s="237" t="s">
        <v>179</v>
      </c>
      <c r="L153" s="72"/>
      <c r="M153" s="242" t="s">
        <v>22</v>
      </c>
      <c r="N153" s="243" t="s">
        <v>46</v>
      </c>
      <c r="O153" s="47"/>
      <c r="P153" s="244">
        <f>O153*H153</f>
        <v>0</v>
      </c>
      <c r="Q153" s="244">
        <v>0</v>
      </c>
      <c r="R153" s="244">
        <f>Q153*H153</f>
        <v>0</v>
      </c>
      <c r="S153" s="244">
        <v>0.4</v>
      </c>
      <c r="T153" s="245">
        <f>S153*H153</f>
        <v>1.2000000000000002</v>
      </c>
      <c r="AR153" s="24" t="s">
        <v>180</v>
      </c>
      <c r="AT153" s="24" t="s">
        <v>175</v>
      </c>
      <c r="AU153" s="24" t="s">
        <v>83</v>
      </c>
      <c r="AY153" s="24" t="s">
        <v>173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4" t="s">
        <v>24</v>
      </c>
      <c r="BK153" s="246">
        <f>ROUND(I153*H153,2)</f>
        <v>0</v>
      </c>
      <c r="BL153" s="24" t="s">
        <v>180</v>
      </c>
      <c r="BM153" s="24" t="s">
        <v>250</v>
      </c>
    </row>
    <row r="154" spans="2:51" s="13" customFormat="1" ht="13.5">
      <c r="B154" s="258"/>
      <c r="C154" s="259"/>
      <c r="D154" s="249" t="s">
        <v>182</v>
      </c>
      <c r="E154" s="260" t="s">
        <v>22</v>
      </c>
      <c r="F154" s="261" t="s">
        <v>251</v>
      </c>
      <c r="G154" s="259"/>
      <c r="H154" s="262">
        <v>3</v>
      </c>
      <c r="I154" s="263"/>
      <c r="J154" s="259"/>
      <c r="K154" s="259"/>
      <c r="L154" s="264"/>
      <c r="M154" s="265"/>
      <c r="N154" s="266"/>
      <c r="O154" s="266"/>
      <c r="P154" s="266"/>
      <c r="Q154" s="266"/>
      <c r="R154" s="266"/>
      <c r="S154" s="266"/>
      <c r="T154" s="267"/>
      <c r="AT154" s="268" t="s">
        <v>182</v>
      </c>
      <c r="AU154" s="268" t="s">
        <v>83</v>
      </c>
      <c r="AV154" s="13" t="s">
        <v>83</v>
      </c>
      <c r="AW154" s="13" t="s">
        <v>39</v>
      </c>
      <c r="AX154" s="13" t="s">
        <v>24</v>
      </c>
      <c r="AY154" s="268" t="s">
        <v>173</v>
      </c>
    </row>
    <row r="155" spans="2:65" s="1" customFormat="1" ht="25.5" customHeight="1">
      <c r="B155" s="46"/>
      <c r="C155" s="235" t="s">
        <v>252</v>
      </c>
      <c r="D155" s="235" t="s">
        <v>175</v>
      </c>
      <c r="E155" s="236" t="s">
        <v>253</v>
      </c>
      <c r="F155" s="237" t="s">
        <v>254</v>
      </c>
      <c r="G155" s="238" t="s">
        <v>249</v>
      </c>
      <c r="H155" s="239">
        <v>3</v>
      </c>
      <c r="I155" s="240"/>
      <c r="J155" s="241">
        <f>ROUND(I155*H155,2)</f>
        <v>0</v>
      </c>
      <c r="K155" s="237" t="s">
        <v>179</v>
      </c>
      <c r="L155" s="72"/>
      <c r="M155" s="242" t="s">
        <v>22</v>
      </c>
      <c r="N155" s="243" t="s">
        <v>46</v>
      </c>
      <c r="O155" s="47"/>
      <c r="P155" s="244">
        <f>O155*H155</f>
        <v>0</v>
      </c>
      <c r="Q155" s="244">
        <v>0</v>
      </c>
      <c r="R155" s="244">
        <f>Q155*H155</f>
        <v>0</v>
      </c>
      <c r="S155" s="244">
        <v>0.45</v>
      </c>
      <c r="T155" s="245">
        <f>S155*H155</f>
        <v>1.35</v>
      </c>
      <c r="AR155" s="24" t="s">
        <v>180</v>
      </c>
      <c r="AT155" s="24" t="s">
        <v>175</v>
      </c>
      <c r="AU155" s="24" t="s">
        <v>83</v>
      </c>
      <c r="AY155" s="24" t="s">
        <v>173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4" t="s">
        <v>24</v>
      </c>
      <c r="BK155" s="246">
        <f>ROUND(I155*H155,2)</f>
        <v>0</v>
      </c>
      <c r="BL155" s="24" t="s">
        <v>180</v>
      </c>
      <c r="BM155" s="24" t="s">
        <v>255</v>
      </c>
    </row>
    <row r="156" spans="2:51" s="13" customFormat="1" ht="13.5">
      <c r="B156" s="258"/>
      <c r="C156" s="259"/>
      <c r="D156" s="249" t="s">
        <v>182</v>
      </c>
      <c r="E156" s="260" t="s">
        <v>22</v>
      </c>
      <c r="F156" s="261" t="s">
        <v>251</v>
      </c>
      <c r="G156" s="259"/>
      <c r="H156" s="262">
        <v>3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AT156" s="268" t="s">
        <v>182</v>
      </c>
      <c r="AU156" s="268" t="s">
        <v>83</v>
      </c>
      <c r="AV156" s="13" t="s">
        <v>83</v>
      </c>
      <c r="AW156" s="13" t="s">
        <v>39</v>
      </c>
      <c r="AX156" s="13" t="s">
        <v>24</v>
      </c>
      <c r="AY156" s="268" t="s">
        <v>173</v>
      </c>
    </row>
    <row r="157" spans="2:65" s="1" customFormat="1" ht="16.5" customHeight="1">
      <c r="B157" s="46"/>
      <c r="C157" s="235" t="s">
        <v>256</v>
      </c>
      <c r="D157" s="235" t="s">
        <v>175</v>
      </c>
      <c r="E157" s="236" t="s">
        <v>257</v>
      </c>
      <c r="F157" s="237" t="s">
        <v>258</v>
      </c>
      <c r="G157" s="238" t="s">
        <v>259</v>
      </c>
      <c r="H157" s="239">
        <v>11.2</v>
      </c>
      <c r="I157" s="240"/>
      <c r="J157" s="241">
        <f>ROUND(I157*H157,2)</f>
        <v>0</v>
      </c>
      <c r="K157" s="237" t="s">
        <v>179</v>
      </c>
      <c r="L157" s="72"/>
      <c r="M157" s="242" t="s">
        <v>22</v>
      </c>
      <c r="N157" s="243" t="s">
        <v>46</v>
      </c>
      <c r="O157" s="47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AR157" s="24" t="s">
        <v>180</v>
      </c>
      <c r="AT157" s="24" t="s">
        <v>175</v>
      </c>
      <c r="AU157" s="24" t="s">
        <v>83</v>
      </c>
      <c r="AY157" s="24" t="s">
        <v>173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24</v>
      </c>
      <c r="BK157" s="246">
        <f>ROUND(I157*H157,2)</f>
        <v>0</v>
      </c>
      <c r="BL157" s="24" t="s">
        <v>180</v>
      </c>
      <c r="BM157" s="24" t="s">
        <v>260</v>
      </c>
    </row>
    <row r="158" spans="2:51" s="12" customFormat="1" ht="13.5">
      <c r="B158" s="247"/>
      <c r="C158" s="248"/>
      <c r="D158" s="249" t="s">
        <v>182</v>
      </c>
      <c r="E158" s="250" t="s">
        <v>22</v>
      </c>
      <c r="F158" s="251" t="s">
        <v>261</v>
      </c>
      <c r="G158" s="248"/>
      <c r="H158" s="250" t="s">
        <v>22</v>
      </c>
      <c r="I158" s="252"/>
      <c r="J158" s="248"/>
      <c r="K158" s="248"/>
      <c r="L158" s="253"/>
      <c r="M158" s="254"/>
      <c r="N158" s="255"/>
      <c r="O158" s="255"/>
      <c r="P158" s="255"/>
      <c r="Q158" s="255"/>
      <c r="R158" s="255"/>
      <c r="S158" s="255"/>
      <c r="T158" s="256"/>
      <c r="AT158" s="257" t="s">
        <v>182</v>
      </c>
      <c r="AU158" s="257" t="s">
        <v>83</v>
      </c>
      <c r="AV158" s="12" t="s">
        <v>24</v>
      </c>
      <c r="AW158" s="12" t="s">
        <v>39</v>
      </c>
      <c r="AX158" s="12" t="s">
        <v>75</v>
      </c>
      <c r="AY158" s="257" t="s">
        <v>173</v>
      </c>
    </row>
    <row r="159" spans="2:51" s="13" customFormat="1" ht="13.5">
      <c r="B159" s="258"/>
      <c r="C159" s="259"/>
      <c r="D159" s="249" t="s">
        <v>182</v>
      </c>
      <c r="E159" s="260" t="s">
        <v>22</v>
      </c>
      <c r="F159" s="261" t="s">
        <v>262</v>
      </c>
      <c r="G159" s="259"/>
      <c r="H159" s="262">
        <v>11.2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AT159" s="268" t="s">
        <v>182</v>
      </c>
      <c r="AU159" s="268" t="s">
        <v>83</v>
      </c>
      <c r="AV159" s="13" t="s">
        <v>83</v>
      </c>
      <c r="AW159" s="13" t="s">
        <v>39</v>
      </c>
      <c r="AX159" s="13" t="s">
        <v>75</v>
      </c>
      <c r="AY159" s="268" t="s">
        <v>173</v>
      </c>
    </row>
    <row r="160" spans="2:65" s="1" customFormat="1" ht="25.5" customHeight="1">
      <c r="B160" s="46"/>
      <c r="C160" s="235" t="s">
        <v>10</v>
      </c>
      <c r="D160" s="235" t="s">
        <v>175</v>
      </c>
      <c r="E160" s="236" t="s">
        <v>263</v>
      </c>
      <c r="F160" s="237" t="s">
        <v>264</v>
      </c>
      <c r="G160" s="238" t="s">
        <v>221</v>
      </c>
      <c r="H160" s="239">
        <v>2.55</v>
      </c>
      <c r="I160" s="240"/>
      <c r="J160" s="241">
        <f>ROUND(I160*H160,2)</f>
        <v>0</v>
      </c>
      <c r="K160" s="237" t="s">
        <v>179</v>
      </c>
      <c r="L160" s="72"/>
      <c r="M160" s="242" t="s">
        <v>22</v>
      </c>
      <c r="N160" s="243" t="s">
        <v>46</v>
      </c>
      <c r="O160" s="47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AR160" s="24" t="s">
        <v>180</v>
      </c>
      <c r="AT160" s="24" t="s">
        <v>175</v>
      </c>
      <c r="AU160" s="24" t="s">
        <v>83</v>
      </c>
      <c r="AY160" s="24" t="s">
        <v>173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4" t="s">
        <v>24</v>
      </c>
      <c r="BK160" s="246">
        <f>ROUND(I160*H160,2)</f>
        <v>0</v>
      </c>
      <c r="BL160" s="24" t="s">
        <v>180</v>
      </c>
      <c r="BM160" s="24" t="s">
        <v>265</v>
      </c>
    </row>
    <row r="161" spans="2:65" s="1" customFormat="1" ht="25.5" customHeight="1">
      <c r="B161" s="46"/>
      <c r="C161" s="235" t="s">
        <v>266</v>
      </c>
      <c r="D161" s="235" t="s">
        <v>175</v>
      </c>
      <c r="E161" s="236" t="s">
        <v>267</v>
      </c>
      <c r="F161" s="237" t="s">
        <v>268</v>
      </c>
      <c r="G161" s="238" t="s">
        <v>221</v>
      </c>
      <c r="H161" s="239">
        <v>2.55</v>
      </c>
      <c r="I161" s="240"/>
      <c r="J161" s="241">
        <f>ROUND(I161*H161,2)</f>
        <v>0</v>
      </c>
      <c r="K161" s="237" t="s">
        <v>179</v>
      </c>
      <c r="L161" s="72"/>
      <c r="M161" s="242" t="s">
        <v>22</v>
      </c>
      <c r="N161" s="243" t="s">
        <v>46</v>
      </c>
      <c r="O161" s="47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AR161" s="24" t="s">
        <v>180</v>
      </c>
      <c r="AT161" s="24" t="s">
        <v>175</v>
      </c>
      <c r="AU161" s="24" t="s">
        <v>83</v>
      </c>
      <c r="AY161" s="24" t="s">
        <v>173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24" t="s">
        <v>24</v>
      </c>
      <c r="BK161" s="246">
        <f>ROUND(I161*H161,2)</f>
        <v>0</v>
      </c>
      <c r="BL161" s="24" t="s">
        <v>180</v>
      </c>
      <c r="BM161" s="24" t="s">
        <v>269</v>
      </c>
    </row>
    <row r="162" spans="2:65" s="1" customFormat="1" ht="16.5" customHeight="1">
      <c r="B162" s="46"/>
      <c r="C162" s="235" t="s">
        <v>270</v>
      </c>
      <c r="D162" s="235" t="s">
        <v>175</v>
      </c>
      <c r="E162" s="236" t="s">
        <v>271</v>
      </c>
      <c r="F162" s="237" t="s">
        <v>272</v>
      </c>
      <c r="G162" s="238" t="s">
        <v>221</v>
      </c>
      <c r="H162" s="239">
        <v>1.2</v>
      </c>
      <c r="I162" s="240"/>
      <c r="J162" s="241">
        <f>ROUND(I162*H162,2)</f>
        <v>0</v>
      </c>
      <c r="K162" s="237" t="s">
        <v>179</v>
      </c>
      <c r="L162" s="72"/>
      <c r="M162" s="242" t="s">
        <v>22</v>
      </c>
      <c r="N162" s="243" t="s">
        <v>46</v>
      </c>
      <c r="O162" s="47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AR162" s="24" t="s">
        <v>180</v>
      </c>
      <c r="AT162" s="24" t="s">
        <v>175</v>
      </c>
      <c r="AU162" s="24" t="s">
        <v>83</v>
      </c>
      <c r="AY162" s="24" t="s">
        <v>173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24</v>
      </c>
      <c r="BK162" s="246">
        <f>ROUND(I162*H162,2)</f>
        <v>0</v>
      </c>
      <c r="BL162" s="24" t="s">
        <v>180</v>
      </c>
      <c r="BM162" s="24" t="s">
        <v>273</v>
      </c>
    </row>
    <row r="163" spans="2:51" s="13" customFormat="1" ht="13.5">
      <c r="B163" s="258"/>
      <c r="C163" s="259"/>
      <c r="D163" s="249" t="s">
        <v>182</v>
      </c>
      <c r="E163" s="260" t="s">
        <v>22</v>
      </c>
      <c r="F163" s="261" t="s">
        <v>274</v>
      </c>
      <c r="G163" s="259"/>
      <c r="H163" s="262">
        <v>1.2</v>
      </c>
      <c r="I163" s="263"/>
      <c r="J163" s="259"/>
      <c r="K163" s="259"/>
      <c r="L163" s="264"/>
      <c r="M163" s="265"/>
      <c r="N163" s="266"/>
      <c r="O163" s="266"/>
      <c r="P163" s="266"/>
      <c r="Q163" s="266"/>
      <c r="R163" s="266"/>
      <c r="S163" s="266"/>
      <c r="T163" s="267"/>
      <c r="AT163" s="268" t="s">
        <v>182</v>
      </c>
      <c r="AU163" s="268" t="s">
        <v>83</v>
      </c>
      <c r="AV163" s="13" t="s">
        <v>83</v>
      </c>
      <c r="AW163" s="13" t="s">
        <v>39</v>
      </c>
      <c r="AX163" s="13" t="s">
        <v>75</v>
      </c>
      <c r="AY163" s="268" t="s">
        <v>173</v>
      </c>
    </row>
    <row r="164" spans="2:65" s="1" customFormat="1" ht="16.5" customHeight="1">
      <c r="B164" s="46"/>
      <c r="C164" s="235" t="s">
        <v>275</v>
      </c>
      <c r="D164" s="235" t="s">
        <v>175</v>
      </c>
      <c r="E164" s="236" t="s">
        <v>276</v>
      </c>
      <c r="F164" s="237" t="s">
        <v>277</v>
      </c>
      <c r="G164" s="238" t="s">
        <v>221</v>
      </c>
      <c r="H164" s="239">
        <v>1.35</v>
      </c>
      <c r="I164" s="240"/>
      <c r="J164" s="241">
        <f>ROUND(I164*H164,2)</f>
        <v>0</v>
      </c>
      <c r="K164" s="237" t="s">
        <v>278</v>
      </c>
      <c r="L164" s="72"/>
      <c r="M164" s="242" t="s">
        <v>22</v>
      </c>
      <c r="N164" s="243" t="s">
        <v>46</v>
      </c>
      <c r="O164" s="47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AR164" s="24" t="s">
        <v>180</v>
      </c>
      <c r="AT164" s="24" t="s">
        <v>175</v>
      </c>
      <c r="AU164" s="24" t="s">
        <v>83</v>
      </c>
      <c r="AY164" s="24" t="s">
        <v>173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24" t="s">
        <v>24</v>
      </c>
      <c r="BK164" s="246">
        <f>ROUND(I164*H164,2)</f>
        <v>0</v>
      </c>
      <c r="BL164" s="24" t="s">
        <v>180</v>
      </c>
      <c r="BM164" s="24" t="s">
        <v>279</v>
      </c>
    </row>
    <row r="165" spans="2:51" s="12" customFormat="1" ht="13.5">
      <c r="B165" s="247"/>
      <c r="C165" s="248"/>
      <c r="D165" s="249" t="s">
        <v>182</v>
      </c>
      <c r="E165" s="250" t="s">
        <v>22</v>
      </c>
      <c r="F165" s="251" t="s">
        <v>280</v>
      </c>
      <c r="G165" s="248"/>
      <c r="H165" s="250" t="s">
        <v>22</v>
      </c>
      <c r="I165" s="252"/>
      <c r="J165" s="248"/>
      <c r="K165" s="248"/>
      <c r="L165" s="253"/>
      <c r="M165" s="254"/>
      <c r="N165" s="255"/>
      <c r="O165" s="255"/>
      <c r="P165" s="255"/>
      <c r="Q165" s="255"/>
      <c r="R165" s="255"/>
      <c r="S165" s="255"/>
      <c r="T165" s="256"/>
      <c r="AT165" s="257" t="s">
        <v>182</v>
      </c>
      <c r="AU165" s="257" t="s">
        <v>83</v>
      </c>
      <c r="AV165" s="12" t="s">
        <v>24</v>
      </c>
      <c r="AW165" s="12" t="s">
        <v>39</v>
      </c>
      <c r="AX165" s="12" t="s">
        <v>75</v>
      </c>
      <c r="AY165" s="257" t="s">
        <v>173</v>
      </c>
    </row>
    <row r="166" spans="2:51" s="13" customFormat="1" ht="13.5">
      <c r="B166" s="258"/>
      <c r="C166" s="259"/>
      <c r="D166" s="249" t="s">
        <v>182</v>
      </c>
      <c r="E166" s="260" t="s">
        <v>22</v>
      </c>
      <c r="F166" s="261" t="s">
        <v>281</v>
      </c>
      <c r="G166" s="259"/>
      <c r="H166" s="262">
        <v>1.35</v>
      </c>
      <c r="I166" s="263"/>
      <c r="J166" s="259"/>
      <c r="K166" s="259"/>
      <c r="L166" s="264"/>
      <c r="M166" s="265"/>
      <c r="N166" s="266"/>
      <c r="O166" s="266"/>
      <c r="P166" s="266"/>
      <c r="Q166" s="266"/>
      <c r="R166" s="266"/>
      <c r="S166" s="266"/>
      <c r="T166" s="267"/>
      <c r="AT166" s="268" t="s">
        <v>182</v>
      </c>
      <c r="AU166" s="268" t="s">
        <v>83</v>
      </c>
      <c r="AV166" s="13" t="s">
        <v>83</v>
      </c>
      <c r="AW166" s="13" t="s">
        <v>39</v>
      </c>
      <c r="AX166" s="13" t="s">
        <v>75</v>
      </c>
      <c r="AY166" s="268" t="s">
        <v>173</v>
      </c>
    </row>
    <row r="167" spans="2:63" s="11" customFormat="1" ht="29.85" customHeight="1">
      <c r="B167" s="219"/>
      <c r="C167" s="220"/>
      <c r="D167" s="221" t="s">
        <v>74</v>
      </c>
      <c r="E167" s="233" t="s">
        <v>193</v>
      </c>
      <c r="F167" s="233" t="s">
        <v>282</v>
      </c>
      <c r="G167" s="220"/>
      <c r="H167" s="220"/>
      <c r="I167" s="223"/>
      <c r="J167" s="234">
        <f>BK167</f>
        <v>0</v>
      </c>
      <c r="K167" s="220"/>
      <c r="L167" s="225"/>
      <c r="M167" s="226"/>
      <c r="N167" s="227"/>
      <c r="O167" s="227"/>
      <c r="P167" s="228">
        <f>SUM(P168:P180)</f>
        <v>0</v>
      </c>
      <c r="Q167" s="227"/>
      <c r="R167" s="228">
        <f>SUM(R168:R180)</f>
        <v>2.23733278</v>
      </c>
      <c r="S167" s="227"/>
      <c r="T167" s="229">
        <f>SUM(T168:T180)</f>
        <v>0</v>
      </c>
      <c r="AR167" s="230" t="s">
        <v>24</v>
      </c>
      <c r="AT167" s="231" t="s">
        <v>74</v>
      </c>
      <c r="AU167" s="231" t="s">
        <v>24</v>
      </c>
      <c r="AY167" s="230" t="s">
        <v>173</v>
      </c>
      <c r="BK167" s="232">
        <f>SUM(BK168:BK180)</f>
        <v>0</v>
      </c>
    </row>
    <row r="168" spans="2:65" s="1" customFormat="1" ht="25.5" customHeight="1">
      <c r="B168" s="46"/>
      <c r="C168" s="235" t="s">
        <v>283</v>
      </c>
      <c r="D168" s="235" t="s">
        <v>175</v>
      </c>
      <c r="E168" s="236" t="s">
        <v>284</v>
      </c>
      <c r="F168" s="237" t="s">
        <v>285</v>
      </c>
      <c r="G168" s="238" t="s">
        <v>286</v>
      </c>
      <c r="H168" s="239">
        <v>1</v>
      </c>
      <c r="I168" s="240"/>
      <c r="J168" s="241">
        <f>ROUND(I168*H168,2)</f>
        <v>0</v>
      </c>
      <c r="K168" s="237" t="s">
        <v>179</v>
      </c>
      <c r="L168" s="72"/>
      <c r="M168" s="242" t="s">
        <v>22</v>
      </c>
      <c r="N168" s="243" t="s">
        <v>46</v>
      </c>
      <c r="O168" s="47"/>
      <c r="P168" s="244">
        <f>O168*H168</f>
        <v>0</v>
      </c>
      <c r="Q168" s="244">
        <v>0.04026</v>
      </c>
      <c r="R168" s="244">
        <f>Q168*H168</f>
        <v>0.04026</v>
      </c>
      <c r="S168" s="244">
        <v>0</v>
      </c>
      <c r="T168" s="245">
        <f>S168*H168</f>
        <v>0</v>
      </c>
      <c r="AR168" s="24" t="s">
        <v>180</v>
      </c>
      <c r="AT168" s="24" t="s">
        <v>175</v>
      </c>
      <c r="AU168" s="24" t="s">
        <v>83</v>
      </c>
      <c r="AY168" s="24" t="s">
        <v>173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4" t="s">
        <v>24</v>
      </c>
      <c r="BK168" s="246">
        <f>ROUND(I168*H168,2)</f>
        <v>0</v>
      </c>
      <c r="BL168" s="24" t="s">
        <v>180</v>
      </c>
      <c r="BM168" s="24" t="s">
        <v>287</v>
      </c>
    </row>
    <row r="169" spans="2:51" s="13" customFormat="1" ht="13.5">
      <c r="B169" s="258"/>
      <c r="C169" s="259"/>
      <c r="D169" s="249" t="s">
        <v>182</v>
      </c>
      <c r="E169" s="260" t="s">
        <v>22</v>
      </c>
      <c r="F169" s="261" t="s">
        <v>24</v>
      </c>
      <c r="G169" s="259"/>
      <c r="H169" s="262">
        <v>1</v>
      </c>
      <c r="I169" s="263"/>
      <c r="J169" s="259"/>
      <c r="K169" s="259"/>
      <c r="L169" s="264"/>
      <c r="M169" s="265"/>
      <c r="N169" s="266"/>
      <c r="O169" s="266"/>
      <c r="P169" s="266"/>
      <c r="Q169" s="266"/>
      <c r="R169" s="266"/>
      <c r="S169" s="266"/>
      <c r="T169" s="267"/>
      <c r="AT169" s="268" t="s">
        <v>182</v>
      </c>
      <c r="AU169" s="268" t="s">
        <v>83</v>
      </c>
      <c r="AV169" s="13" t="s">
        <v>83</v>
      </c>
      <c r="AW169" s="13" t="s">
        <v>39</v>
      </c>
      <c r="AX169" s="13" t="s">
        <v>24</v>
      </c>
      <c r="AY169" s="268" t="s">
        <v>173</v>
      </c>
    </row>
    <row r="170" spans="2:65" s="1" customFormat="1" ht="16.5" customHeight="1">
      <c r="B170" s="46"/>
      <c r="C170" s="235" t="s">
        <v>288</v>
      </c>
      <c r="D170" s="235" t="s">
        <v>175</v>
      </c>
      <c r="E170" s="236" t="s">
        <v>289</v>
      </c>
      <c r="F170" s="237" t="s">
        <v>290</v>
      </c>
      <c r="G170" s="238" t="s">
        <v>178</v>
      </c>
      <c r="H170" s="239">
        <v>0.052</v>
      </c>
      <c r="I170" s="240"/>
      <c r="J170" s="241">
        <f>ROUND(I170*H170,2)</f>
        <v>0</v>
      </c>
      <c r="K170" s="237" t="s">
        <v>179</v>
      </c>
      <c r="L170" s="72"/>
      <c r="M170" s="242" t="s">
        <v>22</v>
      </c>
      <c r="N170" s="243" t="s">
        <v>46</v>
      </c>
      <c r="O170" s="47"/>
      <c r="P170" s="244">
        <f>O170*H170</f>
        <v>0</v>
      </c>
      <c r="Q170" s="244">
        <v>1.94302</v>
      </c>
      <c r="R170" s="244">
        <f>Q170*H170</f>
        <v>0.10103704</v>
      </c>
      <c r="S170" s="244">
        <v>0</v>
      </c>
      <c r="T170" s="245">
        <f>S170*H170</f>
        <v>0</v>
      </c>
      <c r="AR170" s="24" t="s">
        <v>180</v>
      </c>
      <c r="AT170" s="24" t="s">
        <v>175</v>
      </c>
      <c r="AU170" s="24" t="s">
        <v>83</v>
      </c>
      <c r="AY170" s="24" t="s">
        <v>173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24</v>
      </c>
      <c r="BK170" s="246">
        <f>ROUND(I170*H170,2)</f>
        <v>0</v>
      </c>
      <c r="BL170" s="24" t="s">
        <v>180</v>
      </c>
      <c r="BM170" s="24" t="s">
        <v>291</v>
      </c>
    </row>
    <row r="171" spans="2:51" s="13" customFormat="1" ht="13.5">
      <c r="B171" s="258"/>
      <c r="C171" s="259"/>
      <c r="D171" s="249" t="s">
        <v>182</v>
      </c>
      <c r="E171" s="260" t="s">
        <v>22</v>
      </c>
      <c r="F171" s="261" t="s">
        <v>292</v>
      </c>
      <c r="G171" s="259"/>
      <c r="H171" s="262">
        <v>0.052</v>
      </c>
      <c r="I171" s="263"/>
      <c r="J171" s="259"/>
      <c r="K171" s="259"/>
      <c r="L171" s="264"/>
      <c r="M171" s="265"/>
      <c r="N171" s="266"/>
      <c r="O171" s="266"/>
      <c r="P171" s="266"/>
      <c r="Q171" s="266"/>
      <c r="R171" s="266"/>
      <c r="S171" s="266"/>
      <c r="T171" s="267"/>
      <c r="AT171" s="268" t="s">
        <v>182</v>
      </c>
      <c r="AU171" s="268" t="s">
        <v>83</v>
      </c>
      <c r="AV171" s="13" t="s">
        <v>83</v>
      </c>
      <c r="AW171" s="13" t="s">
        <v>39</v>
      </c>
      <c r="AX171" s="13" t="s">
        <v>75</v>
      </c>
      <c r="AY171" s="268" t="s">
        <v>173</v>
      </c>
    </row>
    <row r="172" spans="2:65" s="1" customFormat="1" ht="16.5" customHeight="1">
      <c r="B172" s="46"/>
      <c r="C172" s="235" t="s">
        <v>9</v>
      </c>
      <c r="D172" s="235" t="s">
        <v>175</v>
      </c>
      <c r="E172" s="236" t="s">
        <v>293</v>
      </c>
      <c r="F172" s="237" t="s">
        <v>294</v>
      </c>
      <c r="G172" s="238" t="s">
        <v>221</v>
      </c>
      <c r="H172" s="239">
        <v>0.029</v>
      </c>
      <c r="I172" s="240"/>
      <c r="J172" s="241">
        <f>ROUND(I172*H172,2)</f>
        <v>0</v>
      </c>
      <c r="K172" s="237" t="s">
        <v>179</v>
      </c>
      <c r="L172" s="72"/>
      <c r="M172" s="242" t="s">
        <v>22</v>
      </c>
      <c r="N172" s="243" t="s">
        <v>46</v>
      </c>
      <c r="O172" s="47"/>
      <c r="P172" s="244">
        <f>O172*H172</f>
        <v>0</v>
      </c>
      <c r="Q172" s="244">
        <v>1.09</v>
      </c>
      <c r="R172" s="244">
        <f>Q172*H172</f>
        <v>0.031610000000000006</v>
      </c>
      <c r="S172" s="244">
        <v>0</v>
      </c>
      <c r="T172" s="245">
        <f>S172*H172</f>
        <v>0</v>
      </c>
      <c r="AR172" s="24" t="s">
        <v>180</v>
      </c>
      <c r="AT172" s="24" t="s">
        <v>175</v>
      </c>
      <c r="AU172" s="24" t="s">
        <v>83</v>
      </c>
      <c r="AY172" s="24" t="s">
        <v>173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24</v>
      </c>
      <c r="BK172" s="246">
        <f>ROUND(I172*H172,2)</f>
        <v>0</v>
      </c>
      <c r="BL172" s="24" t="s">
        <v>180</v>
      </c>
      <c r="BM172" s="24" t="s">
        <v>295</v>
      </c>
    </row>
    <row r="173" spans="2:51" s="12" customFormat="1" ht="13.5">
      <c r="B173" s="247"/>
      <c r="C173" s="248"/>
      <c r="D173" s="249" t="s">
        <v>182</v>
      </c>
      <c r="E173" s="250" t="s">
        <v>22</v>
      </c>
      <c r="F173" s="251" t="s">
        <v>296</v>
      </c>
      <c r="G173" s="248"/>
      <c r="H173" s="250" t="s">
        <v>22</v>
      </c>
      <c r="I173" s="252"/>
      <c r="J173" s="248"/>
      <c r="K173" s="248"/>
      <c r="L173" s="253"/>
      <c r="M173" s="254"/>
      <c r="N173" s="255"/>
      <c r="O173" s="255"/>
      <c r="P173" s="255"/>
      <c r="Q173" s="255"/>
      <c r="R173" s="255"/>
      <c r="S173" s="255"/>
      <c r="T173" s="256"/>
      <c r="AT173" s="257" t="s">
        <v>182</v>
      </c>
      <c r="AU173" s="257" t="s">
        <v>83</v>
      </c>
      <c r="AV173" s="12" t="s">
        <v>24</v>
      </c>
      <c r="AW173" s="12" t="s">
        <v>39</v>
      </c>
      <c r="AX173" s="12" t="s">
        <v>75</v>
      </c>
      <c r="AY173" s="257" t="s">
        <v>173</v>
      </c>
    </row>
    <row r="174" spans="2:51" s="13" customFormat="1" ht="13.5">
      <c r="B174" s="258"/>
      <c r="C174" s="259"/>
      <c r="D174" s="249" t="s">
        <v>182</v>
      </c>
      <c r="E174" s="260" t="s">
        <v>22</v>
      </c>
      <c r="F174" s="261" t="s">
        <v>297</v>
      </c>
      <c r="G174" s="259"/>
      <c r="H174" s="262">
        <v>0.029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AT174" s="268" t="s">
        <v>182</v>
      </c>
      <c r="AU174" s="268" t="s">
        <v>83</v>
      </c>
      <c r="AV174" s="13" t="s">
        <v>83</v>
      </c>
      <c r="AW174" s="13" t="s">
        <v>39</v>
      </c>
      <c r="AX174" s="13" t="s">
        <v>75</v>
      </c>
      <c r="AY174" s="268" t="s">
        <v>173</v>
      </c>
    </row>
    <row r="175" spans="2:65" s="1" customFormat="1" ht="25.5" customHeight="1">
      <c r="B175" s="46"/>
      <c r="C175" s="235" t="s">
        <v>298</v>
      </c>
      <c r="D175" s="235" t="s">
        <v>175</v>
      </c>
      <c r="E175" s="236" t="s">
        <v>299</v>
      </c>
      <c r="F175" s="237" t="s">
        <v>300</v>
      </c>
      <c r="G175" s="238" t="s">
        <v>249</v>
      </c>
      <c r="H175" s="239">
        <v>0.81</v>
      </c>
      <c r="I175" s="240"/>
      <c r="J175" s="241">
        <f>ROUND(I175*H175,2)</f>
        <v>0</v>
      </c>
      <c r="K175" s="237" t="s">
        <v>179</v>
      </c>
      <c r="L175" s="72"/>
      <c r="M175" s="242" t="s">
        <v>22</v>
      </c>
      <c r="N175" s="243" t="s">
        <v>46</v>
      </c>
      <c r="O175" s="47"/>
      <c r="P175" s="244">
        <f>O175*H175</f>
        <v>0</v>
      </c>
      <c r="Q175" s="244">
        <v>0.06982</v>
      </c>
      <c r="R175" s="244">
        <f>Q175*H175</f>
        <v>0.0565542</v>
      </c>
      <c r="S175" s="244">
        <v>0</v>
      </c>
      <c r="T175" s="245">
        <f>S175*H175</f>
        <v>0</v>
      </c>
      <c r="AR175" s="24" t="s">
        <v>180</v>
      </c>
      <c r="AT175" s="24" t="s">
        <v>175</v>
      </c>
      <c r="AU175" s="24" t="s">
        <v>83</v>
      </c>
      <c r="AY175" s="24" t="s">
        <v>173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24" t="s">
        <v>24</v>
      </c>
      <c r="BK175" s="246">
        <f>ROUND(I175*H175,2)</f>
        <v>0</v>
      </c>
      <c r="BL175" s="24" t="s">
        <v>180</v>
      </c>
      <c r="BM175" s="24" t="s">
        <v>301</v>
      </c>
    </row>
    <row r="176" spans="2:51" s="13" customFormat="1" ht="13.5">
      <c r="B176" s="258"/>
      <c r="C176" s="259"/>
      <c r="D176" s="249" t="s">
        <v>182</v>
      </c>
      <c r="E176" s="260" t="s">
        <v>22</v>
      </c>
      <c r="F176" s="261" t="s">
        <v>302</v>
      </c>
      <c r="G176" s="259"/>
      <c r="H176" s="262">
        <v>0.81</v>
      </c>
      <c r="I176" s="263"/>
      <c r="J176" s="259"/>
      <c r="K176" s="259"/>
      <c r="L176" s="264"/>
      <c r="M176" s="265"/>
      <c r="N176" s="266"/>
      <c r="O176" s="266"/>
      <c r="P176" s="266"/>
      <c r="Q176" s="266"/>
      <c r="R176" s="266"/>
      <c r="S176" s="266"/>
      <c r="T176" s="267"/>
      <c r="AT176" s="268" t="s">
        <v>182</v>
      </c>
      <c r="AU176" s="268" t="s">
        <v>83</v>
      </c>
      <c r="AV176" s="13" t="s">
        <v>83</v>
      </c>
      <c r="AW176" s="13" t="s">
        <v>39</v>
      </c>
      <c r="AX176" s="13" t="s">
        <v>24</v>
      </c>
      <c r="AY176" s="268" t="s">
        <v>173</v>
      </c>
    </row>
    <row r="177" spans="2:65" s="1" customFormat="1" ht="25.5" customHeight="1">
      <c r="B177" s="46"/>
      <c r="C177" s="235" t="s">
        <v>303</v>
      </c>
      <c r="D177" s="235" t="s">
        <v>175</v>
      </c>
      <c r="E177" s="236" t="s">
        <v>304</v>
      </c>
      <c r="F177" s="237" t="s">
        <v>305</v>
      </c>
      <c r="G177" s="238" t="s">
        <v>249</v>
      </c>
      <c r="H177" s="239">
        <v>18.787</v>
      </c>
      <c r="I177" s="240"/>
      <c r="J177" s="241">
        <f>ROUND(I177*H177,2)</f>
        <v>0</v>
      </c>
      <c r="K177" s="237" t="s">
        <v>179</v>
      </c>
      <c r="L177" s="72"/>
      <c r="M177" s="242" t="s">
        <v>22</v>
      </c>
      <c r="N177" s="243" t="s">
        <v>46</v>
      </c>
      <c r="O177" s="47"/>
      <c r="P177" s="244">
        <f>O177*H177</f>
        <v>0</v>
      </c>
      <c r="Q177" s="244">
        <v>0.10422</v>
      </c>
      <c r="R177" s="244">
        <f>Q177*H177</f>
        <v>1.9579811399999998</v>
      </c>
      <c r="S177" s="244">
        <v>0</v>
      </c>
      <c r="T177" s="245">
        <f>S177*H177</f>
        <v>0</v>
      </c>
      <c r="AR177" s="24" t="s">
        <v>180</v>
      </c>
      <c r="AT177" s="24" t="s">
        <v>175</v>
      </c>
      <c r="AU177" s="24" t="s">
        <v>83</v>
      </c>
      <c r="AY177" s="24" t="s">
        <v>173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24" t="s">
        <v>24</v>
      </c>
      <c r="BK177" s="246">
        <f>ROUND(I177*H177,2)</f>
        <v>0</v>
      </c>
      <c r="BL177" s="24" t="s">
        <v>180</v>
      </c>
      <c r="BM177" s="24" t="s">
        <v>306</v>
      </c>
    </row>
    <row r="178" spans="2:51" s="13" customFormat="1" ht="13.5">
      <c r="B178" s="258"/>
      <c r="C178" s="259"/>
      <c r="D178" s="249" t="s">
        <v>182</v>
      </c>
      <c r="E178" s="260" t="s">
        <v>22</v>
      </c>
      <c r="F178" s="261" t="s">
        <v>307</v>
      </c>
      <c r="G178" s="259"/>
      <c r="H178" s="262">
        <v>18.787</v>
      </c>
      <c r="I178" s="263"/>
      <c r="J178" s="259"/>
      <c r="K178" s="259"/>
      <c r="L178" s="264"/>
      <c r="M178" s="265"/>
      <c r="N178" s="266"/>
      <c r="O178" s="266"/>
      <c r="P178" s="266"/>
      <c r="Q178" s="266"/>
      <c r="R178" s="266"/>
      <c r="S178" s="266"/>
      <c r="T178" s="267"/>
      <c r="AT178" s="268" t="s">
        <v>182</v>
      </c>
      <c r="AU178" s="268" t="s">
        <v>83</v>
      </c>
      <c r="AV178" s="13" t="s">
        <v>83</v>
      </c>
      <c r="AW178" s="13" t="s">
        <v>39</v>
      </c>
      <c r="AX178" s="13" t="s">
        <v>24</v>
      </c>
      <c r="AY178" s="268" t="s">
        <v>173</v>
      </c>
    </row>
    <row r="179" spans="2:65" s="1" customFormat="1" ht="16.5" customHeight="1">
      <c r="B179" s="46"/>
      <c r="C179" s="235" t="s">
        <v>308</v>
      </c>
      <c r="D179" s="235" t="s">
        <v>175</v>
      </c>
      <c r="E179" s="236" t="s">
        <v>309</v>
      </c>
      <c r="F179" s="237" t="s">
        <v>310</v>
      </c>
      <c r="G179" s="238" t="s">
        <v>249</v>
      </c>
      <c r="H179" s="239">
        <v>0.28</v>
      </c>
      <c r="I179" s="240"/>
      <c r="J179" s="241">
        <f>ROUND(I179*H179,2)</f>
        <v>0</v>
      </c>
      <c r="K179" s="237" t="s">
        <v>179</v>
      </c>
      <c r="L179" s="72"/>
      <c r="M179" s="242" t="s">
        <v>22</v>
      </c>
      <c r="N179" s="243" t="s">
        <v>46</v>
      </c>
      <c r="O179" s="47"/>
      <c r="P179" s="244">
        <f>O179*H179</f>
        <v>0</v>
      </c>
      <c r="Q179" s="244">
        <v>0.17818</v>
      </c>
      <c r="R179" s="244">
        <f>Q179*H179</f>
        <v>0.04989040000000001</v>
      </c>
      <c r="S179" s="244">
        <v>0</v>
      </c>
      <c r="T179" s="245">
        <f>S179*H179</f>
        <v>0</v>
      </c>
      <c r="AR179" s="24" t="s">
        <v>180</v>
      </c>
      <c r="AT179" s="24" t="s">
        <v>175</v>
      </c>
      <c r="AU179" s="24" t="s">
        <v>83</v>
      </c>
      <c r="AY179" s="24" t="s">
        <v>173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24" t="s">
        <v>24</v>
      </c>
      <c r="BK179" s="246">
        <f>ROUND(I179*H179,2)</f>
        <v>0</v>
      </c>
      <c r="BL179" s="24" t="s">
        <v>180</v>
      </c>
      <c r="BM179" s="24" t="s">
        <v>311</v>
      </c>
    </row>
    <row r="180" spans="2:51" s="13" customFormat="1" ht="13.5">
      <c r="B180" s="258"/>
      <c r="C180" s="259"/>
      <c r="D180" s="249" t="s">
        <v>182</v>
      </c>
      <c r="E180" s="260" t="s">
        <v>22</v>
      </c>
      <c r="F180" s="261" t="s">
        <v>312</v>
      </c>
      <c r="G180" s="259"/>
      <c r="H180" s="262">
        <v>0.28</v>
      </c>
      <c r="I180" s="263"/>
      <c r="J180" s="259"/>
      <c r="K180" s="259"/>
      <c r="L180" s="264"/>
      <c r="M180" s="265"/>
      <c r="N180" s="266"/>
      <c r="O180" s="266"/>
      <c r="P180" s="266"/>
      <c r="Q180" s="266"/>
      <c r="R180" s="266"/>
      <c r="S180" s="266"/>
      <c r="T180" s="267"/>
      <c r="AT180" s="268" t="s">
        <v>182</v>
      </c>
      <c r="AU180" s="268" t="s">
        <v>83</v>
      </c>
      <c r="AV180" s="13" t="s">
        <v>83</v>
      </c>
      <c r="AW180" s="13" t="s">
        <v>39</v>
      </c>
      <c r="AX180" s="13" t="s">
        <v>75</v>
      </c>
      <c r="AY180" s="268" t="s">
        <v>173</v>
      </c>
    </row>
    <row r="181" spans="2:63" s="11" customFormat="1" ht="29.85" customHeight="1">
      <c r="B181" s="219"/>
      <c r="C181" s="220"/>
      <c r="D181" s="221" t="s">
        <v>74</v>
      </c>
      <c r="E181" s="233" t="s">
        <v>313</v>
      </c>
      <c r="F181" s="233" t="s">
        <v>314</v>
      </c>
      <c r="G181" s="220"/>
      <c r="H181" s="220"/>
      <c r="I181" s="223"/>
      <c r="J181" s="234">
        <f>BK181</f>
        <v>0</v>
      </c>
      <c r="K181" s="220"/>
      <c r="L181" s="225"/>
      <c r="M181" s="226"/>
      <c r="N181" s="227"/>
      <c r="O181" s="227"/>
      <c r="P181" s="228">
        <f>SUM(P182:P189)</f>
        <v>0</v>
      </c>
      <c r="Q181" s="227"/>
      <c r="R181" s="228">
        <f>SUM(R182:R189)</f>
        <v>1.323539</v>
      </c>
      <c r="S181" s="227"/>
      <c r="T181" s="229">
        <f>SUM(T182:T189)</f>
        <v>0</v>
      </c>
      <c r="AR181" s="230" t="s">
        <v>24</v>
      </c>
      <c r="AT181" s="231" t="s">
        <v>74</v>
      </c>
      <c r="AU181" s="231" t="s">
        <v>24</v>
      </c>
      <c r="AY181" s="230" t="s">
        <v>173</v>
      </c>
      <c r="BK181" s="232">
        <f>SUM(BK182:BK189)</f>
        <v>0</v>
      </c>
    </row>
    <row r="182" spans="2:65" s="1" customFormat="1" ht="16.5" customHeight="1">
      <c r="B182" s="46"/>
      <c r="C182" s="235" t="s">
        <v>315</v>
      </c>
      <c r="D182" s="235" t="s">
        <v>175</v>
      </c>
      <c r="E182" s="236" t="s">
        <v>316</v>
      </c>
      <c r="F182" s="237" t="s">
        <v>317</v>
      </c>
      <c r="G182" s="238" t="s">
        <v>178</v>
      </c>
      <c r="H182" s="239">
        <v>0.7</v>
      </c>
      <c r="I182" s="240"/>
      <c r="J182" s="241">
        <f>ROUND(I182*H182,2)</f>
        <v>0</v>
      </c>
      <c r="K182" s="237" t="s">
        <v>179</v>
      </c>
      <c r="L182" s="72"/>
      <c r="M182" s="242" t="s">
        <v>22</v>
      </c>
      <c r="N182" s="243" t="s">
        <v>46</v>
      </c>
      <c r="O182" s="47"/>
      <c r="P182" s="244">
        <f>O182*H182</f>
        <v>0</v>
      </c>
      <c r="Q182" s="244">
        <v>1.89077</v>
      </c>
      <c r="R182" s="244">
        <f>Q182*H182</f>
        <v>1.323539</v>
      </c>
      <c r="S182" s="244">
        <v>0</v>
      </c>
      <c r="T182" s="245">
        <f>S182*H182</f>
        <v>0</v>
      </c>
      <c r="AR182" s="24" t="s">
        <v>180</v>
      </c>
      <c r="AT182" s="24" t="s">
        <v>175</v>
      </c>
      <c r="AU182" s="24" t="s">
        <v>83</v>
      </c>
      <c r="AY182" s="24" t="s">
        <v>173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24</v>
      </c>
      <c r="BK182" s="246">
        <f>ROUND(I182*H182,2)</f>
        <v>0</v>
      </c>
      <c r="BL182" s="24" t="s">
        <v>180</v>
      </c>
      <c r="BM182" s="24" t="s">
        <v>318</v>
      </c>
    </row>
    <row r="183" spans="2:51" s="12" customFormat="1" ht="13.5">
      <c r="B183" s="247"/>
      <c r="C183" s="248"/>
      <c r="D183" s="249" t="s">
        <v>182</v>
      </c>
      <c r="E183" s="250" t="s">
        <v>22</v>
      </c>
      <c r="F183" s="251" t="s">
        <v>228</v>
      </c>
      <c r="G183" s="248"/>
      <c r="H183" s="250" t="s">
        <v>22</v>
      </c>
      <c r="I183" s="252"/>
      <c r="J183" s="248"/>
      <c r="K183" s="248"/>
      <c r="L183" s="253"/>
      <c r="M183" s="254"/>
      <c r="N183" s="255"/>
      <c r="O183" s="255"/>
      <c r="P183" s="255"/>
      <c r="Q183" s="255"/>
      <c r="R183" s="255"/>
      <c r="S183" s="255"/>
      <c r="T183" s="256"/>
      <c r="AT183" s="257" t="s">
        <v>182</v>
      </c>
      <c r="AU183" s="257" t="s">
        <v>83</v>
      </c>
      <c r="AV183" s="12" t="s">
        <v>24</v>
      </c>
      <c r="AW183" s="12" t="s">
        <v>39</v>
      </c>
      <c r="AX183" s="12" t="s">
        <v>75</v>
      </c>
      <c r="AY183" s="257" t="s">
        <v>173</v>
      </c>
    </row>
    <row r="184" spans="2:51" s="12" customFormat="1" ht="13.5">
      <c r="B184" s="247"/>
      <c r="C184" s="248"/>
      <c r="D184" s="249" t="s">
        <v>182</v>
      </c>
      <c r="E184" s="250" t="s">
        <v>22</v>
      </c>
      <c r="F184" s="251" t="s">
        <v>229</v>
      </c>
      <c r="G184" s="248"/>
      <c r="H184" s="250" t="s">
        <v>22</v>
      </c>
      <c r="I184" s="252"/>
      <c r="J184" s="248"/>
      <c r="K184" s="248"/>
      <c r="L184" s="253"/>
      <c r="M184" s="254"/>
      <c r="N184" s="255"/>
      <c r="O184" s="255"/>
      <c r="P184" s="255"/>
      <c r="Q184" s="255"/>
      <c r="R184" s="255"/>
      <c r="S184" s="255"/>
      <c r="T184" s="256"/>
      <c r="AT184" s="257" t="s">
        <v>182</v>
      </c>
      <c r="AU184" s="257" t="s">
        <v>83</v>
      </c>
      <c r="AV184" s="12" t="s">
        <v>24</v>
      </c>
      <c r="AW184" s="12" t="s">
        <v>39</v>
      </c>
      <c r="AX184" s="12" t="s">
        <v>75</v>
      </c>
      <c r="AY184" s="257" t="s">
        <v>173</v>
      </c>
    </row>
    <row r="185" spans="2:51" s="12" customFormat="1" ht="13.5">
      <c r="B185" s="247"/>
      <c r="C185" s="248"/>
      <c r="D185" s="249" t="s">
        <v>182</v>
      </c>
      <c r="E185" s="250" t="s">
        <v>22</v>
      </c>
      <c r="F185" s="251" t="s">
        <v>230</v>
      </c>
      <c r="G185" s="248"/>
      <c r="H185" s="250" t="s">
        <v>22</v>
      </c>
      <c r="I185" s="252"/>
      <c r="J185" s="248"/>
      <c r="K185" s="248"/>
      <c r="L185" s="253"/>
      <c r="M185" s="254"/>
      <c r="N185" s="255"/>
      <c r="O185" s="255"/>
      <c r="P185" s="255"/>
      <c r="Q185" s="255"/>
      <c r="R185" s="255"/>
      <c r="S185" s="255"/>
      <c r="T185" s="256"/>
      <c r="AT185" s="257" t="s">
        <v>182</v>
      </c>
      <c r="AU185" s="257" t="s">
        <v>83</v>
      </c>
      <c r="AV185" s="12" t="s">
        <v>24</v>
      </c>
      <c r="AW185" s="12" t="s">
        <v>39</v>
      </c>
      <c r="AX185" s="12" t="s">
        <v>75</v>
      </c>
      <c r="AY185" s="257" t="s">
        <v>173</v>
      </c>
    </row>
    <row r="186" spans="2:51" s="13" customFormat="1" ht="13.5">
      <c r="B186" s="258"/>
      <c r="C186" s="259"/>
      <c r="D186" s="249" t="s">
        <v>182</v>
      </c>
      <c r="E186" s="260" t="s">
        <v>22</v>
      </c>
      <c r="F186" s="261" t="s">
        <v>319</v>
      </c>
      <c r="G186" s="259"/>
      <c r="H186" s="262">
        <v>0.6</v>
      </c>
      <c r="I186" s="263"/>
      <c r="J186" s="259"/>
      <c r="K186" s="259"/>
      <c r="L186" s="264"/>
      <c r="M186" s="265"/>
      <c r="N186" s="266"/>
      <c r="O186" s="266"/>
      <c r="P186" s="266"/>
      <c r="Q186" s="266"/>
      <c r="R186" s="266"/>
      <c r="S186" s="266"/>
      <c r="T186" s="267"/>
      <c r="AT186" s="268" t="s">
        <v>182</v>
      </c>
      <c r="AU186" s="268" t="s">
        <v>83</v>
      </c>
      <c r="AV186" s="13" t="s">
        <v>83</v>
      </c>
      <c r="AW186" s="13" t="s">
        <v>39</v>
      </c>
      <c r="AX186" s="13" t="s">
        <v>75</v>
      </c>
      <c r="AY186" s="268" t="s">
        <v>173</v>
      </c>
    </row>
    <row r="187" spans="2:51" s="12" customFormat="1" ht="13.5">
      <c r="B187" s="247"/>
      <c r="C187" s="248"/>
      <c r="D187" s="249" t="s">
        <v>182</v>
      </c>
      <c r="E187" s="250" t="s">
        <v>22</v>
      </c>
      <c r="F187" s="251" t="s">
        <v>190</v>
      </c>
      <c r="G187" s="248"/>
      <c r="H187" s="250" t="s">
        <v>22</v>
      </c>
      <c r="I187" s="252"/>
      <c r="J187" s="248"/>
      <c r="K187" s="248"/>
      <c r="L187" s="253"/>
      <c r="M187" s="254"/>
      <c r="N187" s="255"/>
      <c r="O187" s="255"/>
      <c r="P187" s="255"/>
      <c r="Q187" s="255"/>
      <c r="R187" s="255"/>
      <c r="S187" s="255"/>
      <c r="T187" s="256"/>
      <c r="AT187" s="257" t="s">
        <v>182</v>
      </c>
      <c r="AU187" s="257" t="s">
        <v>83</v>
      </c>
      <c r="AV187" s="12" t="s">
        <v>24</v>
      </c>
      <c r="AW187" s="12" t="s">
        <v>39</v>
      </c>
      <c r="AX187" s="12" t="s">
        <v>75</v>
      </c>
      <c r="AY187" s="257" t="s">
        <v>173</v>
      </c>
    </row>
    <row r="188" spans="2:51" s="12" customFormat="1" ht="13.5">
      <c r="B188" s="247"/>
      <c r="C188" s="248"/>
      <c r="D188" s="249" t="s">
        <v>182</v>
      </c>
      <c r="E188" s="250" t="s">
        <v>22</v>
      </c>
      <c r="F188" s="251" t="s">
        <v>237</v>
      </c>
      <c r="G188" s="248"/>
      <c r="H188" s="250" t="s">
        <v>22</v>
      </c>
      <c r="I188" s="252"/>
      <c r="J188" s="248"/>
      <c r="K188" s="248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182</v>
      </c>
      <c r="AU188" s="257" t="s">
        <v>83</v>
      </c>
      <c r="AV188" s="12" t="s">
        <v>24</v>
      </c>
      <c r="AW188" s="12" t="s">
        <v>39</v>
      </c>
      <c r="AX188" s="12" t="s">
        <v>75</v>
      </c>
      <c r="AY188" s="257" t="s">
        <v>173</v>
      </c>
    </row>
    <row r="189" spans="2:51" s="13" customFormat="1" ht="13.5">
      <c r="B189" s="258"/>
      <c r="C189" s="259"/>
      <c r="D189" s="249" t="s">
        <v>182</v>
      </c>
      <c r="E189" s="260" t="s">
        <v>22</v>
      </c>
      <c r="F189" s="261" t="s">
        <v>320</v>
      </c>
      <c r="G189" s="259"/>
      <c r="H189" s="262">
        <v>0.1</v>
      </c>
      <c r="I189" s="263"/>
      <c r="J189" s="259"/>
      <c r="K189" s="259"/>
      <c r="L189" s="264"/>
      <c r="M189" s="265"/>
      <c r="N189" s="266"/>
      <c r="O189" s="266"/>
      <c r="P189" s="266"/>
      <c r="Q189" s="266"/>
      <c r="R189" s="266"/>
      <c r="S189" s="266"/>
      <c r="T189" s="267"/>
      <c r="AT189" s="268" t="s">
        <v>182</v>
      </c>
      <c r="AU189" s="268" t="s">
        <v>83</v>
      </c>
      <c r="AV189" s="13" t="s">
        <v>83</v>
      </c>
      <c r="AW189" s="13" t="s">
        <v>39</v>
      </c>
      <c r="AX189" s="13" t="s">
        <v>75</v>
      </c>
      <c r="AY189" s="268" t="s">
        <v>173</v>
      </c>
    </row>
    <row r="190" spans="2:63" s="11" customFormat="1" ht="29.85" customHeight="1">
      <c r="B190" s="219"/>
      <c r="C190" s="220"/>
      <c r="D190" s="221" t="s">
        <v>74</v>
      </c>
      <c r="E190" s="233" t="s">
        <v>204</v>
      </c>
      <c r="F190" s="233" t="s">
        <v>321</v>
      </c>
      <c r="G190" s="220"/>
      <c r="H190" s="220"/>
      <c r="I190" s="223"/>
      <c r="J190" s="234">
        <f>BK190</f>
        <v>0</v>
      </c>
      <c r="K190" s="220"/>
      <c r="L190" s="225"/>
      <c r="M190" s="226"/>
      <c r="N190" s="227"/>
      <c r="O190" s="227"/>
      <c r="P190" s="228">
        <f>SUM(P191:P208)</f>
        <v>0</v>
      </c>
      <c r="Q190" s="227"/>
      <c r="R190" s="228">
        <f>SUM(R191:R208)</f>
        <v>0.004726889999999999</v>
      </c>
      <c r="S190" s="227"/>
      <c r="T190" s="229">
        <f>SUM(T191:T208)</f>
        <v>0</v>
      </c>
      <c r="AR190" s="230" t="s">
        <v>24</v>
      </c>
      <c r="AT190" s="231" t="s">
        <v>74</v>
      </c>
      <c r="AU190" s="231" t="s">
        <v>24</v>
      </c>
      <c r="AY190" s="230" t="s">
        <v>173</v>
      </c>
      <c r="BK190" s="232">
        <f>SUM(BK191:BK208)</f>
        <v>0</v>
      </c>
    </row>
    <row r="191" spans="2:65" s="1" customFormat="1" ht="16.5" customHeight="1">
      <c r="B191" s="46"/>
      <c r="C191" s="235" t="s">
        <v>322</v>
      </c>
      <c r="D191" s="235" t="s">
        <v>175</v>
      </c>
      <c r="E191" s="236" t="s">
        <v>323</v>
      </c>
      <c r="F191" s="237" t="s">
        <v>324</v>
      </c>
      <c r="G191" s="238" t="s">
        <v>249</v>
      </c>
      <c r="H191" s="239">
        <v>3.874</v>
      </c>
      <c r="I191" s="240"/>
      <c r="J191" s="241">
        <f>ROUND(I191*H191,2)</f>
        <v>0</v>
      </c>
      <c r="K191" s="237" t="s">
        <v>179</v>
      </c>
      <c r="L191" s="72"/>
      <c r="M191" s="242" t="s">
        <v>22</v>
      </c>
      <c r="N191" s="243" t="s">
        <v>46</v>
      </c>
      <c r="O191" s="47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AR191" s="24" t="s">
        <v>180</v>
      </c>
      <c r="AT191" s="24" t="s">
        <v>175</v>
      </c>
      <c r="AU191" s="24" t="s">
        <v>83</v>
      </c>
      <c r="AY191" s="24" t="s">
        <v>173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24" t="s">
        <v>24</v>
      </c>
      <c r="BK191" s="246">
        <f>ROUND(I191*H191,2)</f>
        <v>0</v>
      </c>
      <c r="BL191" s="24" t="s">
        <v>180</v>
      </c>
      <c r="BM191" s="24" t="s">
        <v>325</v>
      </c>
    </row>
    <row r="192" spans="2:51" s="13" customFormat="1" ht="13.5">
      <c r="B192" s="258"/>
      <c r="C192" s="259"/>
      <c r="D192" s="249" t="s">
        <v>182</v>
      </c>
      <c r="E192" s="260" t="s">
        <v>22</v>
      </c>
      <c r="F192" s="261" t="s">
        <v>251</v>
      </c>
      <c r="G192" s="259"/>
      <c r="H192" s="262">
        <v>3</v>
      </c>
      <c r="I192" s="263"/>
      <c r="J192" s="259"/>
      <c r="K192" s="259"/>
      <c r="L192" s="264"/>
      <c r="M192" s="265"/>
      <c r="N192" s="266"/>
      <c r="O192" s="266"/>
      <c r="P192" s="266"/>
      <c r="Q192" s="266"/>
      <c r="R192" s="266"/>
      <c r="S192" s="266"/>
      <c r="T192" s="267"/>
      <c r="AT192" s="268" t="s">
        <v>182</v>
      </c>
      <c r="AU192" s="268" t="s">
        <v>83</v>
      </c>
      <c r="AV192" s="13" t="s">
        <v>83</v>
      </c>
      <c r="AW192" s="13" t="s">
        <v>39</v>
      </c>
      <c r="AX192" s="13" t="s">
        <v>75</v>
      </c>
      <c r="AY192" s="268" t="s">
        <v>173</v>
      </c>
    </row>
    <row r="193" spans="2:51" s="13" customFormat="1" ht="13.5">
      <c r="B193" s="258"/>
      <c r="C193" s="259"/>
      <c r="D193" s="249" t="s">
        <v>182</v>
      </c>
      <c r="E193" s="260" t="s">
        <v>22</v>
      </c>
      <c r="F193" s="261" t="s">
        <v>326</v>
      </c>
      <c r="G193" s="259"/>
      <c r="H193" s="262">
        <v>0.874</v>
      </c>
      <c r="I193" s="263"/>
      <c r="J193" s="259"/>
      <c r="K193" s="259"/>
      <c r="L193" s="264"/>
      <c r="M193" s="265"/>
      <c r="N193" s="266"/>
      <c r="O193" s="266"/>
      <c r="P193" s="266"/>
      <c r="Q193" s="266"/>
      <c r="R193" s="266"/>
      <c r="S193" s="266"/>
      <c r="T193" s="267"/>
      <c r="AT193" s="268" t="s">
        <v>182</v>
      </c>
      <c r="AU193" s="268" t="s">
        <v>83</v>
      </c>
      <c r="AV193" s="13" t="s">
        <v>83</v>
      </c>
      <c r="AW193" s="13" t="s">
        <v>39</v>
      </c>
      <c r="AX193" s="13" t="s">
        <v>75</v>
      </c>
      <c r="AY193" s="268" t="s">
        <v>173</v>
      </c>
    </row>
    <row r="194" spans="2:65" s="1" customFormat="1" ht="16.5" customHeight="1">
      <c r="B194" s="46"/>
      <c r="C194" s="235" t="s">
        <v>327</v>
      </c>
      <c r="D194" s="235" t="s">
        <v>175</v>
      </c>
      <c r="E194" s="236" t="s">
        <v>328</v>
      </c>
      <c r="F194" s="237" t="s">
        <v>329</v>
      </c>
      <c r="G194" s="238" t="s">
        <v>249</v>
      </c>
      <c r="H194" s="239">
        <v>3.874</v>
      </c>
      <c r="I194" s="240"/>
      <c r="J194" s="241">
        <f>ROUND(I194*H194,2)</f>
        <v>0</v>
      </c>
      <c r="K194" s="237" t="s">
        <v>179</v>
      </c>
      <c r="L194" s="72"/>
      <c r="M194" s="242" t="s">
        <v>22</v>
      </c>
      <c r="N194" s="243" t="s">
        <v>46</v>
      </c>
      <c r="O194" s="47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AR194" s="24" t="s">
        <v>180</v>
      </c>
      <c r="AT194" s="24" t="s">
        <v>175</v>
      </c>
      <c r="AU194" s="24" t="s">
        <v>83</v>
      </c>
      <c r="AY194" s="24" t="s">
        <v>173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4" t="s">
        <v>24</v>
      </c>
      <c r="BK194" s="246">
        <f>ROUND(I194*H194,2)</f>
        <v>0</v>
      </c>
      <c r="BL194" s="24" t="s">
        <v>180</v>
      </c>
      <c r="BM194" s="24" t="s">
        <v>330</v>
      </c>
    </row>
    <row r="195" spans="2:51" s="13" customFormat="1" ht="13.5">
      <c r="B195" s="258"/>
      <c r="C195" s="259"/>
      <c r="D195" s="249" t="s">
        <v>182</v>
      </c>
      <c r="E195" s="260" t="s">
        <v>22</v>
      </c>
      <c r="F195" s="261" t="s">
        <v>251</v>
      </c>
      <c r="G195" s="259"/>
      <c r="H195" s="262">
        <v>3</v>
      </c>
      <c r="I195" s="263"/>
      <c r="J195" s="259"/>
      <c r="K195" s="259"/>
      <c r="L195" s="264"/>
      <c r="M195" s="265"/>
      <c r="N195" s="266"/>
      <c r="O195" s="266"/>
      <c r="P195" s="266"/>
      <c r="Q195" s="266"/>
      <c r="R195" s="266"/>
      <c r="S195" s="266"/>
      <c r="T195" s="267"/>
      <c r="AT195" s="268" t="s">
        <v>182</v>
      </c>
      <c r="AU195" s="268" t="s">
        <v>83</v>
      </c>
      <c r="AV195" s="13" t="s">
        <v>83</v>
      </c>
      <c r="AW195" s="13" t="s">
        <v>39</v>
      </c>
      <c r="AX195" s="13" t="s">
        <v>75</v>
      </c>
      <c r="AY195" s="268" t="s">
        <v>173</v>
      </c>
    </row>
    <row r="196" spans="2:51" s="13" customFormat="1" ht="13.5">
      <c r="B196" s="258"/>
      <c r="C196" s="259"/>
      <c r="D196" s="249" t="s">
        <v>182</v>
      </c>
      <c r="E196" s="260" t="s">
        <v>22</v>
      </c>
      <c r="F196" s="261" t="s">
        <v>326</v>
      </c>
      <c r="G196" s="259"/>
      <c r="H196" s="262">
        <v>0.874</v>
      </c>
      <c r="I196" s="263"/>
      <c r="J196" s="259"/>
      <c r="K196" s="259"/>
      <c r="L196" s="264"/>
      <c r="M196" s="265"/>
      <c r="N196" s="266"/>
      <c r="O196" s="266"/>
      <c r="P196" s="266"/>
      <c r="Q196" s="266"/>
      <c r="R196" s="266"/>
      <c r="S196" s="266"/>
      <c r="T196" s="267"/>
      <c r="AT196" s="268" t="s">
        <v>182</v>
      </c>
      <c r="AU196" s="268" t="s">
        <v>83</v>
      </c>
      <c r="AV196" s="13" t="s">
        <v>83</v>
      </c>
      <c r="AW196" s="13" t="s">
        <v>39</v>
      </c>
      <c r="AX196" s="13" t="s">
        <v>75</v>
      </c>
      <c r="AY196" s="268" t="s">
        <v>173</v>
      </c>
    </row>
    <row r="197" spans="2:65" s="1" customFormat="1" ht="25.5" customHeight="1">
      <c r="B197" s="46"/>
      <c r="C197" s="235" t="s">
        <v>331</v>
      </c>
      <c r="D197" s="235" t="s">
        <v>175</v>
      </c>
      <c r="E197" s="236" t="s">
        <v>332</v>
      </c>
      <c r="F197" s="237" t="s">
        <v>333</v>
      </c>
      <c r="G197" s="238" t="s">
        <v>249</v>
      </c>
      <c r="H197" s="239">
        <v>3.874</v>
      </c>
      <c r="I197" s="240"/>
      <c r="J197" s="241">
        <f>ROUND(I197*H197,2)</f>
        <v>0</v>
      </c>
      <c r="K197" s="237" t="s">
        <v>179</v>
      </c>
      <c r="L197" s="72"/>
      <c r="M197" s="242" t="s">
        <v>22</v>
      </c>
      <c r="N197" s="243" t="s">
        <v>46</v>
      </c>
      <c r="O197" s="47"/>
      <c r="P197" s="244">
        <f>O197*H197</f>
        <v>0</v>
      </c>
      <c r="Q197" s="244">
        <v>0</v>
      </c>
      <c r="R197" s="244">
        <f>Q197*H197</f>
        <v>0</v>
      </c>
      <c r="S197" s="244">
        <v>0</v>
      </c>
      <c r="T197" s="245">
        <f>S197*H197</f>
        <v>0</v>
      </c>
      <c r="AR197" s="24" t="s">
        <v>180</v>
      </c>
      <c r="AT197" s="24" t="s">
        <v>175</v>
      </c>
      <c r="AU197" s="24" t="s">
        <v>83</v>
      </c>
      <c r="AY197" s="24" t="s">
        <v>173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24" t="s">
        <v>24</v>
      </c>
      <c r="BK197" s="246">
        <f>ROUND(I197*H197,2)</f>
        <v>0</v>
      </c>
      <c r="BL197" s="24" t="s">
        <v>180</v>
      </c>
      <c r="BM197" s="24" t="s">
        <v>334</v>
      </c>
    </row>
    <row r="198" spans="2:51" s="13" customFormat="1" ht="13.5">
      <c r="B198" s="258"/>
      <c r="C198" s="259"/>
      <c r="D198" s="249" t="s">
        <v>182</v>
      </c>
      <c r="E198" s="260" t="s">
        <v>22</v>
      </c>
      <c r="F198" s="261" t="s">
        <v>251</v>
      </c>
      <c r="G198" s="259"/>
      <c r="H198" s="262">
        <v>3</v>
      </c>
      <c r="I198" s="263"/>
      <c r="J198" s="259"/>
      <c r="K198" s="259"/>
      <c r="L198" s="264"/>
      <c r="M198" s="265"/>
      <c r="N198" s="266"/>
      <c r="O198" s="266"/>
      <c r="P198" s="266"/>
      <c r="Q198" s="266"/>
      <c r="R198" s="266"/>
      <c r="S198" s="266"/>
      <c r="T198" s="267"/>
      <c r="AT198" s="268" t="s">
        <v>182</v>
      </c>
      <c r="AU198" s="268" t="s">
        <v>83</v>
      </c>
      <c r="AV198" s="13" t="s">
        <v>83</v>
      </c>
      <c r="AW198" s="13" t="s">
        <v>39</v>
      </c>
      <c r="AX198" s="13" t="s">
        <v>75</v>
      </c>
      <c r="AY198" s="268" t="s">
        <v>173</v>
      </c>
    </row>
    <row r="199" spans="2:51" s="13" customFormat="1" ht="13.5">
      <c r="B199" s="258"/>
      <c r="C199" s="259"/>
      <c r="D199" s="249" t="s">
        <v>182</v>
      </c>
      <c r="E199" s="260" t="s">
        <v>22</v>
      </c>
      <c r="F199" s="261" t="s">
        <v>326</v>
      </c>
      <c r="G199" s="259"/>
      <c r="H199" s="262">
        <v>0.874</v>
      </c>
      <c r="I199" s="263"/>
      <c r="J199" s="259"/>
      <c r="K199" s="259"/>
      <c r="L199" s="264"/>
      <c r="M199" s="265"/>
      <c r="N199" s="266"/>
      <c r="O199" s="266"/>
      <c r="P199" s="266"/>
      <c r="Q199" s="266"/>
      <c r="R199" s="266"/>
      <c r="S199" s="266"/>
      <c r="T199" s="267"/>
      <c r="AT199" s="268" t="s">
        <v>182</v>
      </c>
      <c r="AU199" s="268" t="s">
        <v>83</v>
      </c>
      <c r="AV199" s="13" t="s">
        <v>83</v>
      </c>
      <c r="AW199" s="13" t="s">
        <v>39</v>
      </c>
      <c r="AX199" s="13" t="s">
        <v>75</v>
      </c>
      <c r="AY199" s="268" t="s">
        <v>173</v>
      </c>
    </row>
    <row r="200" spans="2:65" s="1" customFormat="1" ht="16.5" customHeight="1">
      <c r="B200" s="46"/>
      <c r="C200" s="235" t="s">
        <v>335</v>
      </c>
      <c r="D200" s="235" t="s">
        <v>175</v>
      </c>
      <c r="E200" s="236" t="s">
        <v>336</v>
      </c>
      <c r="F200" s="237" t="s">
        <v>337</v>
      </c>
      <c r="G200" s="238" t="s">
        <v>249</v>
      </c>
      <c r="H200" s="239">
        <v>7.749</v>
      </c>
      <c r="I200" s="240"/>
      <c r="J200" s="241">
        <f>ROUND(I200*H200,2)</f>
        <v>0</v>
      </c>
      <c r="K200" s="237" t="s">
        <v>179</v>
      </c>
      <c r="L200" s="72"/>
      <c r="M200" s="242" t="s">
        <v>22</v>
      </c>
      <c r="N200" s="243" t="s">
        <v>46</v>
      </c>
      <c r="O200" s="47"/>
      <c r="P200" s="244">
        <f>O200*H200</f>
        <v>0</v>
      </c>
      <c r="Q200" s="244">
        <v>0.00061</v>
      </c>
      <c r="R200" s="244">
        <f>Q200*H200</f>
        <v>0.004726889999999999</v>
      </c>
      <c r="S200" s="244">
        <v>0</v>
      </c>
      <c r="T200" s="245">
        <f>S200*H200</f>
        <v>0</v>
      </c>
      <c r="AR200" s="24" t="s">
        <v>180</v>
      </c>
      <c r="AT200" s="24" t="s">
        <v>175</v>
      </c>
      <c r="AU200" s="24" t="s">
        <v>83</v>
      </c>
      <c r="AY200" s="24" t="s">
        <v>173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24" t="s">
        <v>24</v>
      </c>
      <c r="BK200" s="246">
        <f>ROUND(I200*H200,2)</f>
        <v>0</v>
      </c>
      <c r="BL200" s="24" t="s">
        <v>180</v>
      </c>
      <c r="BM200" s="24" t="s">
        <v>338</v>
      </c>
    </row>
    <row r="201" spans="2:51" s="13" customFormat="1" ht="13.5">
      <c r="B201" s="258"/>
      <c r="C201" s="259"/>
      <c r="D201" s="249" t="s">
        <v>182</v>
      </c>
      <c r="E201" s="260" t="s">
        <v>22</v>
      </c>
      <c r="F201" s="261" t="s">
        <v>339</v>
      </c>
      <c r="G201" s="259"/>
      <c r="H201" s="262">
        <v>6</v>
      </c>
      <c r="I201" s="263"/>
      <c r="J201" s="259"/>
      <c r="K201" s="259"/>
      <c r="L201" s="264"/>
      <c r="M201" s="265"/>
      <c r="N201" s="266"/>
      <c r="O201" s="266"/>
      <c r="P201" s="266"/>
      <c r="Q201" s="266"/>
      <c r="R201" s="266"/>
      <c r="S201" s="266"/>
      <c r="T201" s="267"/>
      <c r="AT201" s="268" t="s">
        <v>182</v>
      </c>
      <c r="AU201" s="268" t="s">
        <v>83</v>
      </c>
      <c r="AV201" s="13" t="s">
        <v>83</v>
      </c>
      <c r="AW201" s="13" t="s">
        <v>39</v>
      </c>
      <c r="AX201" s="13" t="s">
        <v>75</v>
      </c>
      <c r="AY201" s="268" t="s">
        <v>173</v>
      </c>
    </row>
    <row r="202" spans="2:51" s="13" customFormat="1" ht="13.5">
      <c r="B202" s="258"/>
      <c r="C202" s="259"/>
      <c r="D202" s="249" t="s">
        <v>182</v>
      </c>
      <c r="E202" s="260" t="s">
        <v>22</v>
      </c>
      <c r="F202" s="261" t="s">
        <v>340</v>
      </c>
      <c r="G202" s="259"/>
      <c r="H202" s="262">
        <v>1.749</v>
      </c>
      <c r="I202" s="263"/>
      <c r="J202" s="259"/>
      <c r="K202" s="259"/>
      <c r="L202" s="264"/>
      <c r="M202" s="265"/>
      <c r="N202" s="266"/>
      <c r="O202" s="266"/>
      <c r="P202" s="266"/>
      <c r="Q202" s="266"/>
      <c r="R202" s="266"/>
      <c r="S202" s="266"/>
      <c r="T202" s="267"/>
      <c r="AT202" s="268" t="s">
        <v>182</v>
      </c>
      <c r="AU202" s="268" t="s">
        <v>83</v>
      </c>
      <c r="AV202" s="13" t="s">
        <v>83</v>
      </c>
      <c r="AW202" s="13" t="s">
        <v>39</v>
      </c>
      <c r="AX202" s="13" t="s">
        <v>75</v>
      </c>
      <c r="AY202" s="268" t="s">
        <v>173</v>
      </c>
    </row>
    <row r="203" spans="2:65" s="1" customFormat="1" ht="25.5" customHeight="1">
      <c r="B203" s="46"/>
      <c r="C203" s="235" t="s">
        <v>341</v>
      </c>
      <c r="D203" s="235" t="s">
        <v>175</v>
      </c>
      <c r="E203" s="236" t="s">
        <v>342</v>
      </c>
      <c r="F203" s="237" t="s">
        <v>343</v>
      </c>
      <c r="G203" s="238" t="s">
        <v>249</v>
      </c>
      <c r="H203" s="239">
        <v>3.874</v>
      </c>
      <c r="I203" s="240"/>
      <c r="J203" s="241">
        <f>ROUND(I203*H203,2)</f>
        <v>0</v>
      </c>
      <c r="K203" s="237" t="s">
        <v>179</v>
      </c>
      <c r="L203" s="72"/>
      <c r="M203" s="242" t="s">
        <v>22</v>
      </c>
      <c r="N203" s="243" t="s">
        <v>46</v>
      </c>
      <c r="O203" s="47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AR203" s="24" t="s">
        <v>180</v>
      </c>
      <c r="AT203" s="24" t="s">
        <v>175</v>
      </c>
      <c r="AU203" s="24" t="s">
        <v>83</v>
      </c>
      <c r="AY203" s="24" t="s">
        <v>173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24" t="s">
        <v>24</v>
      </c>
      <c r="BK203" s="246">
        <f>ROUND(I203*H203,2)</f>
        <v>0</v>
      </c>
      <c r="BL203" s="24" t="s">
        <v>180</v>
      </c>
      <c r="BM203" s="24" t="s">
        <v>344</v>
      </c>
    </row>
    <row r="204" spans="2:51" s="13" customFormat="1" ht="13.5">
      <c r="B204" s="258"/>
      <c r="C204" s="259"/>
      <c r="D204" s="249" t="s">
        <v>182</v>
      </c>
      <c r="E204" s="260" t="s">
        <v>22</v>
      </c>
      <c r="F204" s="261" t="s">
        <v>251</v>
      </c>
      <c r="G204" s="259"/>
      <c r="H204" s="262">
        <v>3</v>
      </c>
      <c r="I204" s="263"/>
      <c r="J204" s="259"/>
      <c r="K204" s="259"/>
      <c r="L204" s="264"/>
      <c r="M204" s="265"/>
      <c r="N204" s="266"/>
      <c r="O204" s="266"/>
      <c r="P204" s="266"/>
      <c r="Q204" s="266"/>
      <c r="R204" s="266"/>
      <c r="S204" s="266"/>
      <c r="T204" s="267"/>
      <c r="AT204" s="268" t="s">
        <v>182</v>
      </c>
      <c r="AU204" s="268" t="s">
        <v>83</v>
      </c>
      <c r="AV204" s="13" t="s">
        <v>83</v>
      </c>
      <c r="AW204" s="13" t="s">
        <v>39</v>
      </c>
      <c r="AX204" s="13" t="s">
        <v>75</v>
      </c>
      <c r="AY204" s="268" t="s">
        <v>173</v>
      </c>
    </row>
    <row r="205" spans="2:51" s="13" customFormat="1" ht="13.5">
      <c r="B205" s="258"/>
      <c r="C205" s="259"/>
      <c r="D205" s="249" t="s">
        <v>182</v>
      </c>
      <c r="E205" s="260" t="s">
        <v>22</v>
      </c>
      <c r="F205" s="261" t="s">
        <v>326</v>
      </c>
      <c r="G205" s="259"/>
      <c r="H205" s="262">
        <v>0.874</v>
      </c>
      <c r="I205" s="263"/>
      <c r="J205" s="259"/>
      <c r="K205" s="259"/>
      <c r="L205" s="264"/>
      <c r="M205" s="265"/>
      <c r="N205" s="266"/>
      <c r="O205" s="266"/>
      <c r="P205" s="266"/>
      <c r="Q205" s="266"/>
      <c r="R205" s="266"/>
      <c r="S205" s="266"/>
      <c r="T205" s="267"/>
      <c r="AT205" s="268" t="s">
        <v>182</v>
      </c>
      <c r="AU205" s="268" t="s">
        <v>83</v>
      </c>
      <c r="AV205" s="13" t="s">
        <v>83</v>
      </c>
      <c r="AW205" s="13" t="s">
        <v>39</v>
      </c>
      <c r="AX205" s="13" t="s">
        <v>75</v>
      </c>
      <c r="AY205" s="268" t="s">
        <v>173</v>
      </c>
    </row>
    <row r="206" spans="2:65" s="1" customFormat="1" ht="25.5" customHeight="1">
      <c r="B206" s="46"/>
      <c r="C206" s="235" t="s">
        <v>345</v>
      </c>
      <c r="D206" s="235" t="s">
        <v>175</v>
      </c>
      <c r="E206" s="236" t="s">
        <v>346</v>
      </c>
      <c r="F206" s="237" t="s">
        <v>347</v>
      </c>
      <c r="G206" s="238" t="s">
        <v>249</v>
      </c>
      <c r="H206" s="239">
        <v>3.874</v>
      </c>
      <c r="I206" s="240"/>
      <c r="J206" s="241">
        <f>ROUND(I206*H206,2)</f>
        <v>0</v>
      </c>
      <c r="K206" s="237" t="s">
        <v>179</v>
      </c>
      <c r="L206" s="72"/>
      <c r="M206" s="242" t="s">
        <v>22</v>
      </c>
      <c r="N206" s="243" t="s">
        <v>46</v>
      </c>
      <c r="O206" s="47"/>
      <c r="P206" s="244">
        <f>O206*H206</f>
        <v>0</v>
      </c>
      <c r="Q206" s="244">
        <v>0</v>
      </c>
      <c r="R206" s="244">
        <f>Q206*H206</f>
        <v>0</v>
      </c>
      <c r="S206" s="244">
        <v>0</v>
      </c>
      <c r="T206" s="245">
        <f>S206*H206</f>
        <v>0</v>
      </c>
      <c r="AR206" s="24" t="s">
        <v>180</v>
      </c>
      <c r="AT206" s="24" t="s">
        <v>175</v>
      </c>
      <c r="AU206" s="24" t="s">
        <v>83</v>
      </c>
      <c r="AY206" s="24" t="s">
        <v>173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24" t="s">
        <v>24</v>
      </c>
      <c r="BK206" s="246">
        <f>ROUND(I206*H206,2)</f>
        <v>0</v>
      </c>
      <c r="BL206" s="24" t="s">
        <v>180</v>
      </c>
      <c r="BM206" s="24" t="s">
        <v>348</v>
      </c>
    </row>
    <row r="207" spans="2:51" s="13" customFormat="1" ht="13.5">
      <c r="B207" s="258"/>
      <c r="C207" s="259"/>
      <c r="D207" s="249" t="s">
        <v>182</v>
      </c>
      <c r="E207" s="260" t="s">
        <v>22</v>
      </c>
      <c r="F207" s="261" t="s">
        <v>251</v>
      </c>
      <c r="G207" s="259"/>
      <c r="H207" s="262">
        <v>3</v>
      </c>
      <c r="I207" s="263"/>
      <c r="J207" s="259"/>
      <c r="K207" s="259"/>
      <c r="L207" s="264"/>
      <c r="M207" s="265"/>
      <c r="N207" s="266"/>
      <c r="O207" s="266"/>
      <c r="P207" s="266"/>
      <c r="Q207" s="266"/>
      <c r="R207" s="266"/>
      <c r="S207" s="266"/>
      <c r="T207" s="267"/>
      <c r="AT207" s="268" t="s">
        <v>182</v>
      </c>
      <c r="AU207" s="268" t="s">
        <v>83</v>
      </c>
      <c r="AV207" s="13" t="s">
        <v>83</v>
      </c>
      <c r="AW207" s="13" t="s">
        <v>39</v>
      </c>
      <c r="AX207" s="13" t="s">
        <v>75</v>
      </c>
      <c r="AY207" s="268" t="s">
        <v>173</v>
      </c>
    </row>
    <row r="208" spans="2:51" s="13" customFormat="1" ht="13.5">
      <c r="B208" s="258"/>
      <c r="C208" s="259"/>
      <c r="D208" s="249" t="s">
        <v>182</v>
      </c>
      <c r="E208" s="260" t="s">
        <v>22</v>
      </c>
      <c r="F208" s="261" t="s">
        <v>326</v>
      </c>
      <c r="G208" s="259"/>
      <c r="H208" s="262">
        <v>0.874</v>
      </c>
      <c r="I208" s="263"/>
      <c r="J208" s="259"/>
      <c r="K208" s="259"/>
      <c r="L208" s="264"/>
      <c r="M208" s="265"/>
      <c r="N208" s="266"/>
      <c r="O208" s="266"/>
      <c r="P208" s="266"/>
      <c r="Q208" s="266"/>
      <c r="R208" s="266"/>
      <c r="S208" s="266"/>
      <c r="T208" s="267"/>
      <c r="AT208" s="268" t="s">
        <v>182</v>
      </c>
      <c r="AU208" s="268" t="s">
        <v>83</v>
      </c>
      <c r="AV208" s="13" t="s">
        <v>83</v>
      </c>
      <c r="AW208" s="13" t="s">
        <v>39</v>
      </c>
      <c r="AX208" s="13" t="s">
        <v>75</v>
      </c>
      <c r="AY208" s="268" t="s">
        <v>173</v>
      </c>
    </row>
    <row r="209" spans="2:63" s="11" customFormat="1" ht="29.85" customHeight="1">
      <c r="B209" s="219"/>
      <c r="C209" s="220"/>
      <c r="D209" s="221" t="s">
        <v>74</v>
      </c>
      <c r="E209" s="233" t="s">
        <v>209</v>
      </c>
      <c r="F209" s="233" t="s">
        <v>349</v>
      </c>
      <c r="G209" s="220"/>
      <c r="H209" s="220"/>
      <c r="I209" s="223"/>
      <c r="J209" s="234">
        <f>BK209</f>
        <v>0</v>
      </c>
      <c r="K209" s="220"/>
      <c r="L209" s="225"/>
      <c r="M209" s="226"/>
      <c r="N209" s="227"/>
      <c r="O209" s="227"/>
      <c r="P209" s="228">
        <f>P210+P239+P246</f>
        <v>0</v>
      </c>
      <c r="Q209" s="227"/>
      <c r="R209" s="228">
        <f>R210+R239+R246</f>
        <v>10.5821241</v>
      </c>
      <c r="S209" s="227"/>
      <c r="T209" s="229">
        <f>T210+T239+T246</f>
        <v>0</v>
      </c>
      <c r="AR209" s="230" t="s">
        <v>24</v>
      </c>
      <c r="AT209" s="231" t="s">
        <v>74</v>
      </c>
      <c r="AU209" s="231" t="s">
        <v>24</v>
      </c>
      <c r="AY209" s="230" t="s">
        <v>173</v>
      </c>
      <c r="BK209" s="232">
        <f>BK210+BK239+BK246</f>
        <v>0</v>
      </c>
    </row>
    <row r="210" spans="2:63" s="11" customFormat="1" ht="14.85" customHeight="1">
      <c r="B210" s="219"/>
      <c r="C210" s="220"/>
      <c r="D210" s="221" t="s">
        <v>74</v>
      </c>
      <c r="E210" s="233" t="s">
        <v>350</v>
      </c>
      <c r="F210" s="233" t="s">
        <v>351</v>
      </c>
      <c r="G210" s="220"/>
      <c r="H210" s="220"/>
      <c r="I210" s="223"/>
      <c r="J210" s="234">
        <f>BK210</f>
        <v>0</v>
      </c>
      <c r="K210" s="220"/>
      <c r="L210" s="225"/>
      <c r="M210" s="226"/>
      <c r="N210" s="227"/>
      <c r="O210" s="227"/>
      <c r="P210" s="228">
        <f>SUM(P211:P238)</f>
        <v>0</v>
      </c>
      <c r="Q210" s="227"/>
      <c r="R210" s="228">
        <f>SUM(R211:R238)</f>
        <v>2.63363792</v>
      </c>
      <c r="S210" s="227"/>
      <c r="T210" s="229">
        <f>SUM(T211:T238)</f>
        <v>0</v>
      </c>
      <c r="AR210" s="230" t="s">
        <v>24</v>
      </c>
      <c r="AT210" s="231" t="s">
        <v>74</v>
      </c>
      <c r="AU210" s="231" t="s">
        <v>83</v>
      </c>
      <c r="AY210" s="230" t="s">
        <v>173</v>
      </c>
      <c r="BK210" s="232">
        <f>SUM(BK211:BK238)</f>
        <v>0</v>
      </c>
    </row>
    <row r="211" spans="2:65" s="1" customFormat="1" ht="16.5" customHeight="1">
      <c r="B211" s="46"/>
      <c r="C211" s="235" t="s">
        <v>352</v>
      </c>
      <c r="D211" s="235" t="s">
        <v>175</v>
      </c>
      <c r="E211" s="236" t="s">
        <v>353</v>
      </c>
      <c r="F211" s="237" t="s">
        <v>354</v>
      </c>
      <c r="G211" s="238" t="s">
        <v>249</v>
      </c>
      <c r="H211" s="239">
        <v>39.573</v>
      </c>
      <c r="I211" s="240"/>
      <c r="J211" s="241">
        <f>ROUND(I211*H211,2)</f>
        <v>0</v>
      </c>
      <c r="K211" s="237" t="s">
        <v>179</v>
      </c>
      <c r="L211" s="72"/>
      <c r="M211" s="242" t="s">
        <v>22</v>
      </c>
      <c r="N211" s="243" t="s">
        <v>46</v>
      </c>
      <c r="O211" s="47"/>
      <c r="P211" s="244">
        <f>O211*H211</f>
        <v>0</v>
      </c>
      <c r="Q211" s="244">
        <v>0.00735</v>
      </c>
      <c r="R211" s="244">
        <f>Q211*H211</f>
        <v>0.29086154999999997</v>
      </c>
      <c r="S211" s="244">
        <v>0</v>
      </c>
      <c r="T211" s="245">
        <f>S211*H211</f>
        <v>0</v>
      </c>
      <c r="AR211" s="24" t="s">
        <v>180</v>
      </c>
      <c r="AT211" s="24" t="s">
        <v>175</v>
      </c>
      <c r="AU211" s="24" t="s">
        <v>193</v>
      </c>
      <c r="AY211" s="24" t="s">
        <v>173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24" t="s">
        <v>24</v>
      </c>
      <c r="BK211" s="246">
        <f>ROUND(I211*H211,2)</f>
        <v>0</v>
      </c>
      <c r="BL211" s="24" t="s">
        <v>180</v>
      </c>
      <c r="BM211" s="24" t="s">
        <v>355</v>
      </c>
    </row>
    <row r="212" spans="2:51" s="12" customFormat="1" ht="13.5">
      <c r="B212" s="247"/>
      <c r="C212" s="248"/>
      <c r="D212" s="249" t="s">
        <v>182</v>
      </c>
      <c r="E212" s="250" t="s">
        <v>22</v>
      </c>
      <c r="F212" s="251" t="s">
        <v>356</v>
      </c>
      <c r="G212" s="248"/>
      <c r="H212" s="250" t="s">
        <v>22</v>
      </c>
      <c r="I212" s="252"/>
      <c r="J212" s="248"/>
      <c r="K212" s="248"/>
      <c r="L212" s="253"/>
      <c r="M212" s="254"/>
      <c r="N212" s="255"/>
      <c r="O212" s="255"/>
      <c r="P212" s="255"/>
      <c r="Q212" s="255"/>
      <c r="R212" s="255"/>
      <c r="S212" s="255"/>
      <c r="T212" s="256"/>
      <c r="AT212" s="257" t="s">
        <v>182</v>
      </c>
      <c r="AU212" s="257" t="s">
        <v>193</v>
      </c>
      <c r="AV212" s="12" t="s">
        <v>24</v>
      </c>
      <c r="AW212" s="12" t="s">
        <v>39</v>
      </c>
      <c r="AX212" s="12" t="s">
        <v>75</v>
      </c>
      <c r="AY212" s="257" t="s">
        <v>173</v>
      </c>
    </row>
    <row r="213" spans="2:51" s="13" customFormat="1" ht="13.5">
      <c r="B213" s="258"/>
      <c r="C213" s="259"/>
      <c r="D213" s="249" t="s">
        <v>182</v>
      </c>
      <c r="E213" s="260" t="s">
        <v>22</v>
      </c>
      <c r="F213" s="261" t="s">
        <v>357</v>
      </c>
      <c r="G213" s="259"/>
      <c r="H213" s="262">
        <v>38.763</v>
      </c>
      <c r="I213" s="263"/>
      <c r="J213" s="259"/>
      <c r="K213" s="259"/>
      <c r="L213" s="264"/>
      <c r="M213" s="265"/>
      <c r="N213" s="266"/>
      <c r="O213" s="266"/>
      <c r="P213" s="266"/>
      <c r="Q213" s="266"/>
      <c r="R213" s="266"/>
      <c r="S213" s="266"/>
      <c r="T213" s="267"/>
      <c r="AT213" s="268" t="s">
        <v>182</v>
      </c>
      <c r="AU213" s="268" t="s">
        <v>193</v>
      </c>
      <c r="AV213" s="13" t="s">
        <v>83</v>
      </c>
      <c r="AW213" s="13" t="s">
        <v>39</v>
      </c>
      <c r="AX213" s="13" t="s">
        <v>75</v>
      </c>
      <c r="AY213" s="268" t="s">
        <v>173</v>
      </c>
    </row>
    <row r="214" spans="2:51" s="12" customFormat="1" ht="13.5">
      <c r="B214" s="247"/>
      <c r="C214" s="248"/>
      <c r="D214" s="249" t="s">
        <v>182</v>
      </c>
      <c r="E214" s="250" t="s">
        <v>22</v>
      </c>
      <c r="F214" s="251" t="s">
        <v>358</v>
      </c>
      <c r="G214" s="248"/>
      <c r="H214" s="250" t="s">
        <v>22</v>
      </c>
      <c r="I214" s="252"/>
      <c r="J214" s="248"/>
      <c r="K214" s="248"/>
      <c r="L214" s="253"/>
      <c r="M214" s="254"/>
      <c r="N214" s="255"/>
      <c r="O214" s="255"/>
      <c r="P214" s="255"/>
      <c r="Q214" s="255"/>
      <c r="R214" s="255"/>
      <c r="S214" s="255"/>
      <c r="T214" s="256"/>
      <c r="AT214" s="257" t="s">
        <v>182</v>
      </c>
      <c r="AU214" s="257" t="s">
        <v>193</v>
      </c>
      <c r="AV214" s="12" t="s">
        <v>24</v>
      </c>
      <c r="AW214" s="12" t="s">
        <v>39</v>
      </c>
      <c r="AX214" s="12" t="s">
        <v>75</v>
      </c>
      <c r="AY214" s="257" t="s">
        <v>173</v>
      </c>
    </row>
    <row r="215" spans="2:51" s="13" customFormat="1" ht="13.5">
      <c r="B215" s="258"/>
      <c r="C215" s="259"/>
      <c r="D215" s="249" t="s">
        <v>182</v>
      </c>
      <c r="E215" s="260" t="s">
        <v>22</v>
      </c>
      <c r="F215" s="261" t="s">
        <v>302</v>
      </c>
      <c r="G215" s="259"/>
      <c r="H215" s="262">
        <v>0.81</v>
      </c>
      <c r="I215" s="263"/>
      <c r="J215" s="259"/>
      <c r="K215" s="259"/>
      <c r="L215" s="264"/>
      <c r="M215" s="265"/>
      <c r="N215" s="266"/>
      <c r="O215" s="266"/>
      <c r="P215" s="266"/>
      <c r="Q215" s="266"/>
      <c r="R215" s="266"/>
      <c r="S215" s="266"/>
      <c r="T215" s="267"/>
      <c r="AT215" s="268" t="s">
        <v>182</v>
      </c>
      <c r="AU215" s="268" t="s">
        <v>193</v>
      </c>
      <c r="AV215" s="13" t="s">
        <v>83</v>
      </c>
      <c r="AW215" s="13" t="s">
        <v>39</v>
      </c>
      <c r="AX215" s="13" t="s">
        <v>75</v>
      </c>
      <c r="AY215" s="268" t="s">
        <v>173</v>
      </c>
    </row>
    <row r="216" spans="2:65" s="1" customFormat="1" ht="16.5" customHeight="1">
      <c r="B216" s="46"/>
      <c r="C216" s="235" t="s">
        <v>359</v>
      </c>
      <c r="D216" s="235" t="s">
        <v>175</v>
      </c>
      <c r="E216" s="236" t="s">
        <v>360</v>
      </c>
      <c r="F216" s="237" t="s">
        <v>361</v>
      </c>
      <c r="G216" s="238" t="s">
        <v>249</v>
      </c>
      <c r="H216" s="239">
        <v>10.55</v>
      </c>
      <c r="I216" s="240"/>
      <c r="J216" s="241">
        <f>ROUND(I216*H216,2)</f>
        <v>0</v>
      </c>
      <c r="K216" s="237" t="s">
        <v>179</v>
      </c>
      <c r="L216" s="72"/>
      <c r="M216" s="242" t="s">
        <v>22</v>
      </c>
      <c r="N216" s="243" t="s">
        <v>46</v>
      </c>
      <c r="O216" s="47"/>
      <c r="P216" s="244">
        <f>O216*H216</f>
        <v>0</v>
      </c>
      <c r="Q216" s="244">
        <v>0.04</v>
      </c>
      <c r="R216" s="244">
        <f>Q216*H216</f>
        <v>0.42200000000000004</v>
      </c>
      <c r="S216" s="244">
        <v>0</v>
      </c>
      <c r="T216" s="245">
        <f>S216*H216</f>
        <v>0</v>
      </c>
      <c r="AR216" s="24" t="s">
        <v>180</v>
      </c>
      <c r="AT216" s="24" t="s">
        <v>175</v>
      </c>
      <c r="AU216" s="24" t="s">
        <v>193</v>
      </c>
      <c r="AY216" s="24" t="s">
        <v>173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24" t="s">
        <v>24</v>
      </c>
      <c r="BK216" s="246">
        <f>ROUND(I216*H216,2)</f>
        <v>0</v>
      </c>
      <c r="BL216" s="24" t="s">
        <v>180</v>
      </c>
      <c r="BM216" s="24" t="s">
        <v>362</v>
      </c>
    </row>
    <row r="217" spans="2:51" s="12" customFormat="1" ht="13.5">
      <c r="B217" s="247"/>
      <c r="C217" s="248"/>
      <c r="D217" s="249" t="s">
        <v>182</v>
      </c>
      <c r="E217" s="250" t="s">
        <v>22</v>
      </c>
      <c r="F217" s="251" t="s">
        <v>363</v>
      </c>
      <c r="G217" s="248"/>
      <c r="H217" s="250" t="s">
        <v>22</v>
      </c>
      <c r="I217" s="252"/>
      <c r="J217" s="248"/>
      <c r="K217" s="248"/>
      <c r="L217" s="253"/>
      <c r="M217" s="254"/>
      <c r="N217" s="255"/>
      <c r="O217" s="255"/>
      <c r="P217" s="255"/>
      <c r="Q217" s="255"/>
      <c r="R217" s="255"/>
      <c r="S217" s="255"/>
      <c r="T217" s="256"/>
      <c r="AT217" s="257" t="s">
        <v>182</v>
      </c>
      <c r="AU217" s="257" t="s">
        <v>193</v>
      </c>
      <c r="AV217" s="12" t="s">
        <v>24</v>
      </c>
      <c r="AW217" s="12" t="s">
        <v>39</v>
      </c>
      <c r="AX217" s="12" t="s">
        <v>75</v>
      </c>
      <c r="AY217" s="257" t="s">
        <v>173</v>
      </c>
    </row>
    <row r="218" spans="2:51" s="13" customFormat="1" ht="13.5">
      <c r="B218" s="258"/>
      <c r="C218" s="259"/>
      <c r="D218" s="249" t="s">
        <v>182</v>
      </c>
      <c r="E218" s="260" t="s">
        <v>22</v>
      </c>
      <c r="F218" s="261" t="s">
        <v>364</v>
      </c>
      <c r="G218" s="259"/>
      <c r="H218" s="262">
        <v>10.55</v>
      </c>
      <c r="I218" s="263"/>
      <c r="J218" s="259"/>
      <c r="K218" s="259"/>
      <c r="L218" s="264"/>
      <c r="M218" s="265"/>
      <c r="N218" s="266"/>
      <c r="O218" s="266"/>
      <c r="P218" s="266"/>
      <c r="Q218" s="266"/>
      <c r="R218" s="266"/>
      <c r="S218" s="266"/>
      <c r="T218" s="267"/>
      <c r="AT218" s="268" t="s">
        <v>182</v>
      </c>
      <c r="AU218" s="268" t="s">
        <v>193</v>
      </c>
      <c r="AV218" s="13" t="s">
        <v>83</v>
      </c>
      <c r="AW218" s="13" t="s">
        <v>39</v>
      </c>
      <c r="AX218" s="13" t="s">
        <v>75</v>
      </c>
      <c r="AY218" s="268" t="s">
        <v>173</v>
      </c>
    </row>
    <row r="219" spans="2:65" s="1" customFormat="1" ht="16.5" customHeight="1">
      <c r="B219" s="46"/>
      <c r="C219" s="235" t="s">
        <v>365</v>
      </c>
      <c r="D219" s="235" t="s">
        <v>175</v>
      </c>
      <c r="E219" s="236" t="s">
        <v>366</v>
      </c>
      <c r="F219" s="237" t="s">
        <v>367</v>
      </c>
      <c r="G219" s="238" t="s">
        <v>249</v>
      </c>
      <c r="H219" s="239">
        <v>16.663</v>
      </c>
      <c r="I219" s="240"/>
      <c r="J219" s="241">
        <f>ROUND(I219*H219,2)</f>
        <v>0</v>
      </c>
      <c r="K219" s="237" t="s">
        <v>179</v>
      </c>
      <c r="L219" s="72"/>
      <c r="M219" s="242" t="s">
        <v>22</v>
      </c>
      <c r="N219" s="243" t="s">
        <v>46</v>
      </c>
      <c r="O219" s="47"/>
      <c r="P219" s="244">
        <f>O219*H219</f>
        <v>0</v>
      </c>
      <c r="Q219" s="244">
        <v>0.0132</v>
      </c>
      <c r="R219" s="244">
        <f>Q219*H219</f>
        <v>0.2199516</v>
      </c>
      <c r="S219" s="244">
        <v>0</v>
      </c>
      <c r="T219" s="245">
        <f>S219*H219</f>
        <v>0</v>
      </c>
      <c r="AR219" s="24" t="s">
        <v>180</v>
      </c>
      <c r="AT219" s="24" t="s">
        <v>175</v>
      </c>
      <c r="AU219" s="24" t="s">
        <v>193</v>
      </c>
      <c r="AY219" s="24" t="s">
        <v>173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24" t="s">
        <v>24</v>
      </c>
      <c r="BK219" s="246">
        <f>ROUND(I219*H219,2)</f>
        <v>0</v>
      </c>
      <c r="BL219" s="24" t="s">
        <v>180</v>
      </c>
      <c r="BM219" s="24" t="s">
        <v>368</v>
      </c>
    </row>
    <row r="220" spans="2:51" s="12" customFormat="1" ht="13.5">
      <c r="B220" s="247"/>
      <c r="C220" s="248"/>
      <c r="D220" s="249" t="s">
        <v>182</v>
      </c>
      <c r="E220" s="250" t="s">
        <v>22</v>
      </c>
      <c r="F220" s="251" t="s">
        <v>369</v>
      </c>
      <c r="G220" s="248"/>
      <c r="H220" s="250" t="s">
        <v>22</v>
      </c>
      <c r="I220" s="252"/>
      <c r="J220" s="248"/>
      <c r="K220" s="248"/>
      <c r="L220" s="253"/>
      <c r="M220" s="254"/>
      <c r="N220" s="255"/>
      <c r="O220" s="255"/>
      <c r="P220" s="255"/>
      <c r="Q220" s="255"/>
      <c r="R220" s="255"/>
      <c r="S220" s="255"/>
      <c r="T220" s="256"/>
      <c r="AT220" s="257" t="s">
        <v>182</v>
      </c>
      <c r="AU220" s="257" t="s">
        <v>193</v>
      </c>
      <c r="AV220" s="12" t="s">
        <v>24</v>
      </c>
      <c r="AW220" s="12" t="s">
        <v>39</v>
      </c>
      <c r="AX220" s="12" t="s">
        <v>75</v>
      </c>
      <c r="AY220" s="257" t="s">
        <v>173</v>
      </c>
    </row>
    <row r="221" spans="2:51" s="13" customFormat="1" ht="13.5">
      <c r="B221" s="258"/>
      <c r="C221" s="259"/>
      <c r="D221" s="249" t="s">
        <v>182</v>
      </c>
      <c r="E221" s="260" t="s">
        <v>22</v>
      </c>
      <c r="F221" s="261" t="s">
        <v>370</v>
      </c>
      <c r="G221" s="259"/>
      <c r="H221" s="262">
        <v>16.663</v>
      </c>
      <c r="I221" s="263"/>
      <c r="J221" s="259"/>
      <c r="K221" s="259"/>
      <c r="L221" s="264"/>
      <c r="M221" s="265"/>
      <c r="N221" s="266"/>
      <c r="O221" s="266"/>
      <c r="P221" s="266"/>
      <c r="Q221" s="266"/>
      <c r="R221" s="266"/>
      <c r="S221" s="266"/>
      <c r="T221" s="267"/>
      <c r="AT221" s="268" t="s">
        <v>182</v>
      </c>
      <c r="AU221" s="268" t="s">
        <v>193</v>
      </c>
      <c r="AV221" s="13" t="s">
        <v>83</v>
      </c>
      <c r="AW221" s="13" t="s">
        <v>39</v>
      </c>
      <c r="AX221" s="13" t="s">
        <v>24</v>
      </c>
      <c r="AY221" s="268" t="s">
        <v>173</v>
      </c>
    </row>
    <row r="222" spans="2:65" s="1" customFormat="1" ht="16.5" customHeight="1">
      <c r="B222" s="46"/>
      <c r="C222" s="235" t="s">
        <v>371</v>
      </c>
      <c r="D222" s="235" t="s">
        <v>175</v>
      </c>
      <c r="E222" s="236" t="s">
        <v>372</v>
      </c>
      <c r="F222" s="237" t="s">
        <v>373</v>
      </c>
      <c r="G222" s="238" t="s">
        <v>249</v>
      </c>
      <c r="H222" s="239">
        <v>22.91</v>
      </c>
      <c r="I222" s="240"/>
      <c r="J222" s="241">
        <f>ROUND(I222*H222,2)</f>
        <v>0</v>
      </c>
      <c r="K222" s="237" t="s">
        <v>179</v>
      </c>
      <c r="L222" s="72"/>
      <c r="M222" s="242" t="s">
        <v>22</v>
      </c>
      <c r="N222" s="243" t="s">
        <v>46</v>
      </c>
      <c r="O222" s="47"/>
      <c r="P222" s="244">
        <f>O222*H222</f>
        <v>0</v>
      </c>
      <c r="Q222" s="244">
        <v>0.01628</v>
      </c>
      <c r="R222" s="244">
        <f>Q222*H222</f>
        <v>0.3729748</v>
      </c>
      <c r="S222" s="244">
        <v>0</v>
      </c>
      <c r="T222" s="245">
        <f>S222*H222</f>
        <v>0</v>
      </c>
      <c r="AR222" s="24" t="s">
        <v>180</v>
      </c>
      <c r="AT222" s="24" t="s">
        <v>175</v>
      </c>
      <c r="AU222" s="24" t="s">
        <v>193</v>
      </c>
      <c r="AY222" s="24" t="s">
        <v>173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24" t="s">
        <v>24</v>
      </c>
      <c r="BK222" s="246">
        <f>ROUND(I222*H222,2)</f>
        <v>0</v>
      </c>
      <c r="BL222" s="24" t="s">
        <v>180</v>
      </c>
      <c r="BM222" s="24" t="s">
        <v>374</v>
      </c>
    </row>
    <row r="223" spans="2:51" s="12" customFormat="1" ht="13.5">
      <c r="B223" s="247"/>
      <c r="C223" s="248"/>
      <c r="D223" s="249" t="s">
        <v>182</v>
      </c>
      <c r="E223" s="250" t="s">
        <v>22</v>
      </c>
      <c r="F223" s="251" t="s">
        <v>356</v>
      </c>
      <c r="G223" s="248"/>
      <c r="H223" s="250" t="s">
        <v>22</v>
      </c>
      <c r="I223" s="252"/>
      <c r="J223" s="248"/>
      <c r="K223" s="248"/>
      <c r="L223" s="253"/>
      <c r="M223" s="254"/>
      <c r="N223" s="255"/>
      <c r="O223" s="255"/>
      <c r="P223" s="255"/>
      <c r="Q223" s="255"/>
      <c r="R223" s="255"/>
      <c r="S223" s="255"/>
      <c r="T223" s="256"/>
      <c r="AT223" s="257" t="s">
        <v>182</v>
      </c>
      <c r="AU223" s="257" t="s">
        <v>193</v>
      </c>
      <c r="AV223" s="12" t="s">
        <v>24</v>
      </c>
      <c r="AW223" s="12" t="s">
        <v>39</v>
      </c>
      <c r="AX223" s="12" t="s">
        <v>75</v>
      </c>
      <c r="AY223" s="257" t="s">
        <v>173</v>
      </c>
    </row>
    <row r="224" spans="2:51" s="13" customFormat="1" ht="13.5">
      <c r="B224" s="258"/>
      <c r="C224" s="259"/>
      <c r="D224" s="249" t="s">
        <v>182</v>
      </c>
      <c r="E224" s="260" t="s">
        <v>22</v>
      </c>
      <c r="F224" s="261" t="s">
        <v>375</v>
      </c>
      <c r="G224" s="259"/>
      <c r="H224" s="262">
        <v>22.1</v>
      </c>
      <c r="I224" s="263"/>
      <c r="J224" s="259"/>
      <c r="K224" s="259"/>
      <c r="L224" s="264"/>
      <c r="M224" s="265"/>
      <c r="N224" s="266"/>
      <c r="O224" s="266"/>
      <c r="P224" s="266"/>
      <c r="Q224" s="266"/>
      <c r="R224" s="266"/>
      <c r="S224" s="266"/>
      <c r="T224" s="267"/>
      <c r="AT224" s="268" t="s">
        <v>182</v>
      </c>
      <c r="AU224" s="268" t="s">
        <v>193</v>
      </c>
      <c r="AV224" s="13" t="s">
        <v>83</v>
      </c>
      <c r="AW224" s="13" t="s">
        <v>39</v>
      </c>
      <c r="AX224" s="13" t="s">
        <v>75</v>
      </c>
      <c r="AY224" s="268" t="s">
        <v>173</v>
      </c>
    </row>
    <row r="225" spans="2:51" s="12" customFormat="1" ht="13.5">
      <c r="B225" s="247"/>
      <c r="C225" s="248"/>
      <c r="D225" s="249" t="s">
        <v>182</v>
      </c>
      <c r="E225" s="250" t="s">
        <v>22</v>
      </c>
      <c r="F225" s="251" t="s">
        <v>358</v>
      </c>
      <c r="G225" s="248"/>
      <c r="H225" s="250" t="s">
        <v>22</v>
      </c>
      <c r="I225" s="252"/>
      <c r="J225" s="248"/>
      <c r="K225" s="248"/>
      <c r="L225" s="253"/>
      <c r="M225" s="254"/>
      <c r="N225" s="255"/>
      <c r="O225" s="255"/>
      <c r="P225" s="255"/>
      <c r="Q225" s="255"/>
      <c r="R225" s="255"/>
      <c r="S225" s="255"/>
      <c r="T225" s="256"/>
      <c r="AT225" s="257" t="s">
        <v>182</v>
      </c>
      <c r="AU225" s="257" t="s">
        <v>193</v>
      </c>
      <c r="AV225" s="12" t="s">
        <v>24</v>
      </c>
      <c r="AW225" s="12" t="s">
        <v>39</v>
      </c>
      <c r="AX225" s="12" t="s">
        <v>75</v>
      </c>
      <c r="AY225" s="257" t="s">
        <v>173</v>
      </c>
    </row>
    <row r="226" spans="2:51" s="13" customFormat="1" ht="13.5">
      <c r="B226" s="258"/>
      <c r="C226" s="259"/>
      <c r="D226" s="249" t="s">
        <v>182</v>
      </c>
      <c r="E226" s="260" t="s">
        <v>22</v>
      </c>
      <c r="F226" s="261" t="s">
        <v>302</v>
      </c>
      <c r="G226" s="259"/>
      <c r="H226" s="262">
        <v>0.81</v>
      </c>
      <c r="I226" s="263"/>
      <c r="J226" s="259"/>
      <c r="K226" s="259"/>
      <c r="L226" s="264"/>
      <c r="M226" s="265"/>
      <c r="N226" s="266"/>
      <c r="O226" s="266"/>
      <c r="P226" s="266"/>
      <c r="Q226" s="266"/>
      <c r="R226" s="266"/>
      <c r="S226" s="266"/>
      <c r="T226" s="267"/>
      <c r="AT226" s="268" t="s">
        <v>182</v>
      </c>
      <c r="AU226" s="268" t="s">
        <v>193</v>
      </c>
      <c r="AV226" s="13" t="s">
        <v>83</v>
      </c>
      <c r="AW226" s="13" t="s">
        <v>39</v>
      </c>
      <c r="AX226" s="13" t="s">
        <v>75</v>
      </c>
      <c r="AY226" s="268" t="s">
        <v>173</v>
      </c>
    </row>
    <row r="227" spans="2:65" s="1" customFormat="1" ht="16.5" customHeight="1">
      <c r="B227" s="46"/>
      <c r="C227" s="235" t="s">
        <v>376</v>
      </c>
      <c r="D227" s="235" t="s">
        <v>175</v>
      </c>
      <c r="E227" s="236" t="s">
        <v>377</v>
      </c>
      <c r="F227" s="237" t="s">
        <v>378</v>
      </c>
      <c r="G227" s="238" t="s">
        <v>249</v>
      </c>
      <c r="H227" s="239">
        <v>69.302</v>
      </c>
      <c r="I227" s="240"/>
      <c r="J227" s="241">
        <f>ROUND(I227*H227,2)</f>
        <v>0</v>
      </c>
      <c r="K227" s="237" t="s">
        <v>179</v>
      </c>
      <c r="L227" s="72"/>
      <c r="M227" s="242" t="s">
        <v>22</v>
      </c>
      <c r="N227" s="243" t="s">
        <v>46</v>
      </c>
      <c r="O227" s="47"/>
      <c r="P227" s="244">
        <f>O227*H227</f>
        <v>0</v>
      </c>
      <c r="Q227" s="244">
        <v>0.003</v>
      </c>
      <c r="R227" s="244">
        <f>Q227*H227</f>
        <v>0.20790600000000004</v>
      </c>
      <c r="S227" s="244">
        <v>0</v>
      </c>
      <c r="T227" s="245">
        <f>S227*H227</f>
        <v>0</v>
      </c>
      <c r="AR227" s="24" t="s">
        <v>180</v>
      </c>
      <c r="AT227" s="24" t="s">
        <v>175</v>
      </c>
      <c r="AU227" s="24" t="s">
        <v>193</v>
      </c>
      <c r="AY227" s="24" t="s">
        <v>173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24" t="s">
        <v>24</v>
      </c>
      <c r="BK227" s="246">
        <f>ROUND(I227*H227,2)</f>
        <v>0</v>
      </c>
      <c r="BL227" s="24" t="s">
        <v>180</v>
      </c>
      <c r="BM227" s="24" t="s">
        <v>379</v>
      </c>
    </row>
    <row r="228" spans="2:51" s="12" customFormat="1" ht="13.5">
      <c r="B228" s="247"/>
      <c r="C228" s="248"/>
      <c r="D228" s="249" t="s">
        <v>182</v>
      </c>
      <c r="E228" s="250" t="s">
        <v>22</v>
      </c>
      <c r="F228" s="251" t="s">
        <v>380</v>
      </c>
      <c r="G228" s="248"/>
      <c r="H228" s="250" t="s">
        <v>22</v>
      </c>
      <c r="I228" s="252"/>
      <c r="J228" s="248"/>
      <c r="K228" s="248"/>
      <c r="L228" s="253"/>
      <c r="M228" s="254"/>
      <c r="N228" s="255"/>
      <c r="O228" s="255"/>
      <c r="P228" s="255"/>
      <c r="Q228" s="255"/>
      <c r="R228" s="255"/>
      <c r="S228" s="255"/>
      <c r="T228" s="256"/>
      <c r="AT228" s="257" t="s">
        <v>182</v>
      </c>
      <c r="AU228" s="257" t="s">
        <v>193</v>
      </c>
      <c r="AV228" s="12" t="s">
        <v>24</v>
      </c>
      <c r="AW228" s="12" t="s">
        <v>39</v>
      </c>
      <c r="AX228" s="12" t="s">
        <v>75</v>
      </c>
      <c r="AY228" s="257" t="s">
        <v>173</v>
      </c>
    </row>
    <row r="229" spans="2:51" s="13" customFormat="1" ht="13.5">
      <c r="B229" s="258"/>
      <c r="C229" s="259"/>
      <c r="D229" s="249" t="s">
        <v>182</v>
      </c>
      <c r="E229" s="260" t="s">
        <v>22</v>
      </c>
      <c r="F229" s="261" t="s">
        <v>381</v>
      </c>
      <c r="G229" s="259"/>
      <c r="H229" s="262">
        <v>69.302</v>
      </c>
      <c r="I229" s="263"/>
      <c r="J229" s="259"/>
      <c r="K229" s="259"/>
      <c r="L229" s="264"/>
      <c r="M229" s="265"/>
      <c r="N229" s="266"/>
      <c r="O229" s="266"/>
      <c r="P229" s="266"/>
      <c r="Q229" s="266"/>
      <c r="R229" s="266"/>
      <c r="S229" s="266"/>
      <c r="T229" s="267"/>
      <c r="AT229" s="268" t="s">
        <v>182</v>
      </c>
      <c r="AU229" s="268" t="s">
        <v>193</v>
      </c>
      <c r="AV229" s="13" t="s">
        <v>83</v>
      </c>
      <c r="AW229" s="13" t="s">
        <v>39</v>
      </c>
      <c r="AX229" s="13" t="s">
        <v>75</v>
      </c>
      <c r="AY229" s="268" t="s">
        <v>173</v>
      </c>
    </row>
    <row r="230" spans="2:65" s="1" customFormat="1" ht="16.5" customHeight="1">
      <c r="B230" s="46"/>
      <c r="C230" s="235" t="s">
        <v>382</v>
      </c>
      <c r="D230" s="235" t="s">
        <v>175</v>
      </c>
      <c r="E230" s="236" t="s">
        <v>383</v>
      </c>
      <c r="F230" s="237" t="s">
        <v>384</v>
      </c>
      <c r="G230" s="238" t="s">
        <v>249</v>
      </c>
      <c r="H230" s="239">
        <v>40.383</v>
      </c>
      <c r="I230" s="240"/>
      <c r="J230" s="241">
        <f>ROUND(I230*H230,2)</f>
        <v>0</v>
      </c>
      <c r="K230" s="237" t="s">
        <v>179</v>
      </c>
      <c r="L230" s="72"/>
      <c r="M230" s="242" t="s">
        <v>22</v>
      </c>
      <c r="N230" s="243" t="s">
        <v>46</v>
      </c>
      <c r="O230" s="47"/>
      <c r="P230" s="244">
        <f>O230*H230</f>
        <v>0</v>
      </c>
      <c r="Q230" s="244">
        <v>0.00079</v>
      </c>
      <c r="R230" s="244">
        <f>Q230*H230</f>
        <v>0.031902570000000005</v>
      </c>
      <c r="S230" s="244">
        <v>0</v>
      </c>
      <c r="T230" s="245">
        <f>S230*H230</f>
        <v>0</v>
      </c>
      <c r="AR230" s="24" t="s">
        <v>180</v>
      </c>
      <c r="AT230" s="24" t="s">
        <v>175</v>
      </c>
      <c r="AU230" s="24" t="s">
        <v>193</v>
      </c>
      <c r="AY230" s="24" t="s">
        <v>173</v>
      </c>
      <c r="BE230" s="246">
        <f>IF(N230="základní",J230,0)</f>
        <v>0</v>
      </c>
      <c r="BF230" s="246">
        <f>IF(N230="snížená",J230,0)</f>
        <v>0</v>
      </c>
      <c r="BG230" s="246">
        <f>IF(N230="zákl. přenesená",J230,0)</f>
        <v>0</v>
      </c>
      <c r="BH230" s="246">
        <f>IF(N230="sníž. přenesená",J230,0)</f>
        <v>0</v>
      </c>
      <c r="BI230" s="246">
        <f>IF(N230="nulová",J230,0)</f>
        <v>0</v>
      </c>
      <c r="BJ230" s="24" t="s">
        <v>24</v>
      </c>
      <c r="BK230" s="246">
        <f>ROUND(I230*H230,2)</f>
        <v>0</v>
      </c>
      <c r="BL230" s="24" t="s">
        <v>180</v>
      </c>
      <c r="BM230" s="24" t="s">
        <v>385</v>
      </c>
    </row>
    <row r="231" spans="2:51" s="12" customFormat="1" ht="13.5">
      <c r="B231" s="247"/>
      <c r="C231" s="248"/>
      <c r="D231" s="249" t="s">
        <v>182</v>
      </c>
      <c r="E231" s="250" t="s">
        <v>22</v>
      </c>
      <c r="F231" s="251" t="s">
        <v>356</v>
      </c>
      <c r="G231" s="248"/>
      <c r="H231" s="250" t="s">
        <v>22</v>
      </c>
      <c r="I231" s="252"/>
      <c r="J231" s="248"/>
      <c r="K231" s="248"/>
      <c r="L231" s="253"/>
      <c r="M231" s="254"/>
      <c r="N231" s="255"/>
      <c r="O231" s="255"/>
      <c r="P231" s="255"/>
      <c r="Q231" s="255"/>
      <c r="R231" s="255"/>
      <c r="S231" s="255"/>
      <c r="T231" s="256"/>
      <c r="AT231" s="257" t="s">
        <v>182</v>
      </c>
      <c r="AU231" s="257" t="s">
        <v>193</v>
      </c>
      <c r="AV231" s="12" t="s">
        <v>24</v>
      </c>
      <c r="AW231" s="12" t="s">
        <v>39</v>
      </c>
      <c r="AX231" s="12" t="s">
        <v>75</v>
      </c>
      <c r="AY231" s="257" t="s">
        <v>173</v>
      </c>
    </row>
    <row r="232" spans="2:51" s="13" customFormat="1" ht="13.5">
      <c r="B232" s="258"/>
      <c r="C232" s="259"/>
      <c r="D232" s="249" t="s">
        <v>182</v>
      </c>
      <c r="E232" s="260" t="s">
        <v>22</v>
      </c>
      <c r="F232" s="261" t="s">
        <v>357</v>
      </c>
      <c r="G232" s="259"/>
      <c r="H232" s="262">
        <v>38.763</v>
      </c>
      <c r="I232" s="263"/>
      <c r="J232" s="259"/>
      <c r="K232" s="259"/>
      <c r="L232" s="264"/>
      <c r="M232" s="265"/>
      <c r="N232" s="266"/>
      <c r="O232" s="266"/>
      <c r="P232" s="266"/>
      <c r="Q232" s="266"/>
      <c r="R232" s="266"/>
      <c r="S232" s="266"/>
      <c r="T232" s="267"/>
      <c r="AT232" s="268" t="s">
        <v>182</v>
      </c>
      <c r="AU232" s="268" t="s">
        <v>193</v>
      </c>
      <c r="AV232" s="13" t="s">
        <v>83</v>
      </c>
      <c r="AW232" s="13" t="s">
        <v>39</v>
      </c>
      <c r="AX232" s="13" t="s">
        <v>75</v>
      </c>
      <c r="AY232" s="268" t="s">
        <v>173</v>
      </c>
    </row>
    <row r="233" spans="2:51" s="12" customFormat="1" ht="13.5">
      <c r="B233" s="247"/>
      <c r="C233" s="248"/>
      <c r="D233" s="249" t="s">
        <v>182</v>
      </c>
      <c r="E233" s="250" t="s">
        <v>22</v>
      </c>
      <c r="F233" s="251" t="s">
        <v>358</v>
      </c>
      <c r="G233" s="248"/>
      <c r="H233" s="250" t="s">
        <v>22</v>
      </c>
      <c r="I233" s="252"/>
      <c r="J233" s="248"/>
      <c r="K233" s="248"/>
      <c r="L233" s="253"/>
      <c r="M233" s="254"/>
      <c r="N233" s="255"/>
      <c r="O233" s="255"/>
      <c r="P233" s="255"/>
      <c r="Q233" s="255"/>
      <c r="R233" s="255"/>
      <c r="S233" s="255"/>
      <c r="T233" s="256"/>
      <c r="AT233" s="257" t="s">
        <v>182</v>
      </c>
      <c r="AU233" s="257" t="s">
        <v>193</v>
      </c>
      <c r="AV233" s="12" t="s">
        <v>24</v>
      </c>
      <c r="AW233" s="12" t="s">
        <v>39</v>
      </c>
      <c r="AX233" s="12" t="s">
        <v>75</v>
      </c>
      <c r="AY233" s="257" t="s">
        <v>173</v>
      </c>
    </row>
    <row r="234" spans="2:51" s="13" customFormat="1" ht="13.5">
      <c r="B234" s="258"/>
      <c r="C234" s="259"/>
      <c r="D234" s="249" t="s">
        <v>182</v>
      </c>
      <c r="E234" s="260" t="s">
        <v>22</v>
      </c>
      <c r="F234" s="261" t="s">
        <v>386</v>
      </c>
      <c r="G234" s="259"/>
      <c r="H234" s="262">
        <v>1.62</v>
      </c>
      <c r="I234" s="263"/>
      <c r="J234" s="259"/>
      <c r="K234" s="259"/>
      <c r="L234" s="264"/>
      <c r="M234" s="265"/>
      <c r="N234" s="266"/>
      <c r="O234" s="266"/>
      <c r="P234" s="266"/>
      <c r="Q234" s="266"/>
      <c r="R234" s="266"/>
      <c r="S234" s="266"/>
      <c r="T234" s="267"/>
      <c r="AT234" s="268" t="s">
        <v>182</v>
      </c>
      <c r="AU234" s="268" t="s">
        <v>193</v>
      </c>
      <c r="AV234" s="13" t="s">
        <v>83</v>
      </c>
      <c r="AW234" s="13" t="s">
        <v>39</v>
      </c>
      <c r="AX234" s="13" t="s">
        <v>75</v>
      </c>
      <c r="AY234" s="268" t="s">
        <v>173</v>
      </c>
    </row>
    <row r="235" spans="2:65" s="1" customFormat="1" ht="25.5" customHeight="1">
      <c r="B235" s="46"/>
      <c r="C235" s="235" t="s">
        <v>387</v>
      </c>
      <c r="D235" s="235" t="s">
        <v>175</v>
      </c>
      <c r="E235" s="236" t="s">
        <v>388</v>
      </c>
      <c r="F235" s="237" t="s">
        <v>389</v>
      </c>
      <c r="G235" s="238" t="s">
        <v>249</v>
      </c>
      <c r="H235" s="239">
        <v>69.302</v>
      </c>
      <c r="I235" s="240"/>
      <c r="J235" s="241">
        <f>ROUND(I235*H235,2)</f>
        <v>0</v>
      </c>
      <c r="K235" s="237" t="s">
        <v>179</v>
      </c>
      <c r="L235" s="72"/>
      <c r="M235" s="242" t="s">
        <v>22</v>
      </c>
      <c r="N235" s="243" t="s">
        <v>46</v>
      </c>
      <c r="O235" s="47"/>
      <c r="P235" s="244">
        <f>O235*H235</f>
        <v>0</v>
      </c>
      <c r="Q235" s="244">
        <v>0.0157</v>
      </c>
      <c r="R235" s="244">
        <f>Q235*H235</f>
        <v>1.0880414</v>
      </c>
      <c r="S235" s="244">
        <v>0</v>
      </c>
      <c r="T235" s="245">
        <f>S235*H235</f>
        <v>0</v>
      </c>
      <c r="AR235" s="24" t="s">
        <v>180</v>
      </c>
      <c r="AT235" s="24" t="s">
        <v>175</v>
      </c>
      <c r="AU235" s="24" t="s">
        <v>193</v>
      </c>
      <c r="AY235" s="24" t="s">
        <v>173</v>
      </c>
      <c r="BE235" s="246">
        <f>IF(N235="základní",J235,0)</f>
        <v>0</v>
      </c>
      <c r="BF235" s="246">
        <f>IF(N235="snížená",J235,0)</f>
        <v>0</v>
      </c>
      <c r="BG235" s="246">
        <f>IF(N235="zákl. přenesená",J235,0)</f>
        <v>0</v>
      </c>
      <c r="BH235" s="246">
        <f>IF(N235="sníž. přenesená",J235,0)</f>
        <v>0</v>
      </c>
      <c r="BI235" s="246">
        <f>IF(N235="nulová",J235,0)</f>
        <v>0</v>
      </c>
      <c r="BJ235" s="24" t="s">
        <v>24</v>
      </c>
      <c r="BK235" s="246">
        <f>ROUND(I235*H235,2)</f>
        <v>0</v>
      </c>
      <c r="BL235" s="24" t="s">
        <v>180</v>
      </c>
      <c r="BM235" s="24" t="s">
        <v>390</v>
      </c>
    </row>
    <row r="236" spans="2:51" s="12" customFormat="1" ht="13.5">
      <c r="B236" s="247"/>
      <c r="C236" s="248"/>
      <c r="D236" s="249" t="s">
        <v>182</v>
      </c>
      <c r="E236" s="250" t="s">
        <v>22</v>
      </c>
      <c r="F236" s="251" t="s">
        <v>391</v>
      </c>
      <c r="G236" s="248"/>
      <c r="H236" s="250" t="s">
        <v>22</v>
      </c>
      <c r="I236" s="252"/>
      <c r="J236" s="248"/>
      <c r="K236" s="248"/>
      <c r="L236" s="253"/>
      <c r="M236" s="254"/>
      <c r="N236" s="255"/>
      <c r="O236" s="255"/>
      <c r="P236" s="255"/>
      <c r="Q236" s="255"/>
      <c r="R236" s="255"/>
      <c r="S236" s="255"/>
      <c r="T236" s="256"/>
      <c r="AT236" s="257" t="s">
        <v>182</v>
      </c>
      <c r="AU236" s="257" t="s">
        <v>193</v>
      </c>
      <c r="AV236" s="12" t="s">
        <v>24</v>
      </c>
      <c r="AW236" s="12" t="s">
        <v>39</v>
      </c>
      <c r="AX236" s="12" t="s">
        <v>75</v>
      </c>
      <c r="AY236" s="257" t="s">
        <v>173</v>
      </c>
    </row>
    <row r="237" spans="2:51" s="12" customFormat="1" ht="13.5">
      <c r="B237" s="247"/>
      <c r="C237" s="248"/>
      <c r="D237" s="249" t="s">
        <v>182</v>
      </c>
      <c r="E237" s="250" t="s">
        <v>22</v>
      </c>
      <c r="F237" s="251" t="s">
        <v>392</v>
      </c>
      <c r="G237" s="248"/>
      <c r="H237" s="250" t="s">
        <v>22</v>
      </c>
      <c r="I237" s="252"/>
      <c r="J237" s="248"/>
      <c r="K237" s="248"/>
      <c r="L237" s="253"/>
      <c r="M237" s="254"/>
      <c r="N237" s="255"/>
      <c r="O237" s="255"/>
      <c r="P237" s="255"/>
      <c r="Q237" s="255"/>
      <c r="R237" s="255"/>
      <c r="S237" s="255"/>
      <c r="T237" s="256"/>
      <c r="AT237" s="257" t="s">
        <v>182</v>
      </c>
      <c r="AU237" s="257" t="s">
        <v>193</v>
      </c>
      <c r="AV237" s="12" t="s">
        <v>24</v>
      </c>
      <c r="AW237" s="12" t="s">
        <v>39</v>
      </c>
      <c r="AX237" s="12" t="s">
        <v>75</v>
      </c>
      <c r="AY237" s="257" t="s">
        <v>173</v>
      </c>
    </row>
    <row r="238" spans="2:51" s="13" customFormat="1" ht="13.5">
      <c r="B238" s="258"/>
      <c r="C238" s="259"/>
      <c r="D238" s="249" t="s">
        <v>182</v>
      </c>
      <c r="E238" s="260" t="s">
        <v>22</v>
      </c>
      <c r="F238" s="261" t="s">
        <v>381</v>
      </c>
      <c r="G238" s="259"/>
      <c r="H238" s="262">
        <v>69.302</v>
      </c>
      <c r="I238" s="263"/>
      <c r="J238" s="259"/>
      <c r="K238" s="259"/>
      <c r="L238" s="264"/>
      <c r="M238" s="265"/>
      <c r="N238" s="266"/>
      <c r="O238" s="266"/>
      <c r="P238" s="266"/>
      <c r="Q238" s="266"/>
      <c r="R238" s="266"/>
      <c r="S238" s="266"/>
      <c r="T238" s="267"/>
      <c r="AT238" s="268" t="s">
        <v>182</v>
      </c>
      <c r="AU238" s="268" t="s">
        <v>193</v>
      </c>
      <c r="AV238" s="13" t="s">
        <v>83</v>
      </c>
      <c r="AW238" s="13" t="s">
        <v>39</v>
      </c>
      <c r="AX238" s="13" t="s">
        <v>75</v>
      </c>
      <c r="AY238" s="268" t="s">
        <v>173</v>
      </c>
    </row>
    <row r="239" spans="2:63" s="11" customFormat="1" ht="22.3" customHeight="1">
      <c r="B239" s="219"/>
      <c r="C239" s="220"/>
      <c r="D239" s="221" t="s">
        <v>74</v>
      </c>
      <c r="E239" s="233" t="s">
        <v>393</v>
      </c>
      <c r="F239" s="233" t="s">
        <v>394</v>
      </c>
      <c r="G239" s="220"/>
      <c r="H239" s="220"/>
      <c r="I239" s="223"/>
      <c r="J239" s="234">
        <f>BK239</f>
        <v>0</v>
      </c>
      <c r="K239" s="220"/>
      <c r="L239" s="225"/>
      <c r="M239" s="226"/>
      <c r="N239" s="227"/>
      <c r="O239" s="227"/>
      <c r="P239" s="228">
        <f>SUM(P240:P245)</f>
        <v>0</v>
      </c>
      <c r="Q239" s="227"/>
      <c r="R239" s="228">
        <f>SUM(R240:R245)</f>
        <v>0.0144504</v>
      </c>
      <c r="S239" s="227"/>
      <c r="T239" s="229">
        <f>SUM(T240:T245)</f>
        <v>0</v>
      </c>
      <c r="AR239" s="230" t="s">
        <v>24</v>
      </c>
      <c r="AT239" s="231" t="s">
        <v>74</v>
      </c>
      <c r="AU239" s="231" t="s">
        <v>83</v>
      </c>
      <c r="AY239" s="230" t="s">
        <v>173</v>
      </c>
      <c r="BK239" s="232">
        <f>SUM(BK240:BK245)</f>
        <v>0</v>
      </c>
    </row>
    <row r="240" spans="2:65" s="1" customFormat="1" ht="16.5" customHeight="1">
      <c r="B240" s="46"/>
      <c r="C240" s="235" t="s">
        <v>395</v>
      </c>
      <c r="D240" s="235" t="s">
        <v>175</v>
      </c>
      <c r="E240" s="236" t="s">
        <v>396</v>
      </c>
      <c r="F240" s="237" t="s">
        <v>397</v>
      </c>
      <c r="G240" s="238" t="s">
        <v>249</v>
      </c>
      <c r="H240" s="239">
        <v>0.81</v>
      </c>
      <c r="I240" s="240"/>
      <c r="J240" s="241">
        <f>ROUND(I240*H240,2)</f>
        <v>0</v>
      </c>
      <c r="K240" s="237" t="s">
        <v>179</v>
      </c>
      <c r="L240" s="72"/>
      <c r="M240" s="242" t="s">
        <v>22</v>
      </c>
      <c r="N240" s="243" t="s">
        <v>46</v>
      </c>
      <c r="O240" s="47"/>
      <c r="P240" s="244">
        <f>O240*H240</f>
        <v>0</v>
      </c>
      <c r="Q240" s="244">
        <v>0.00735</v>
      </c>
      <c r="R240" s="244">
        <f>Q240*H240</f>
        <v>0.0059535000000000005</v>
      </c>
      <c r="S240" s="244">
        <v>0</v>
      </c>
      <c r="T240" s="245">
        <f>S240*H240</f>
        <v>0</v>
      </c>
      <c r="AR240" s="24" t="s">
        <v>180</v>
      </c>
      <c r="AT240" s="24" t="s">
        <v>175</v>
      </c>
      <c r="AU240" s="24" t="s">
        <v>193</v>
      </c>
      <c r="AY240" s="24" t="s">
        <v>173</v>
      </c>
      <c r="BE240" s="246">
        <f>IF(N240="základní",J240,0)</f>
        <v>0</v>
      </c>
      <c r="BF240" s="246">
        <f>IF(N240="snížená",J240,0)</f>
        <v>0</v>
      </c>
      <c r="BG240" s="246">
        <f>IF(N240="zákl. přenesená",J240,0)</f>
        <v>0</v>
      </c>
      <c r="BH240" s="246">
        <f>IF(N240="sníž. přenesená",J240,0)</f>
        <v>0</v>
      </c>
      <c r="BI240" s="246">
        <f>IF(N240="nulová",J240,0)</f>
        <v>0</v>
      </c>
      <c r="BJ240" s="24" t="s">
        <v>24</v>
      </c>
      <c r="BK240" s="246">
        <f>ROUND(I240*H240,2)</f>
        <v>0</v>
      </c>
      <c r="BL240" s="24" t="s">
        <v>180</v>
      </c>
      <c r="BM240" s="24" t="s">
        <v>398</v>
      </c>
    </row>
    <row r="241" spans="2:51" s="13" customFormat="1" ht="13.5">
      <c r="B241" s="258"/>
      <c r="C241" s="259"/>
      <c r="D241" s="249" t="s">
        <v>182</v>
      </c>
      <c r="E241" s="260" t="s">
        <v>22</v>
      </c>
      <c r="F241" s="261" t="s">
        <v>302</v>
      </c>
      <c r="G241" s="259"/>
      <c r="H241" s="262">
        <v>0.81</v>
      </c>
      <c r="I241" s="263"/>
      <c r="J241" s="259"/>
      <c r="K241" s="259"/>
      <c r="L241" s="264"/>
      <c r="M241" s="265"/>
      <c r="N241" s="266"/>
      <c r="O241" s="266"/>
      <c r="P241" s="266"/>
      <c r="Q241" s="266"/>
      <c r="R241" s="266"/>
      <c r="S241" s="266"/>
      <c r="T241" s="267"/>
      <c r="AT241" s="268" t="s">
        <v>182</v>
      </c>
      <c r="AU241" s="268" t="s">
        <v>193</v>
      </c>
      <c r="AV241" s="13" t="s">
        <v>83</v>
      </c>
      <c r="AW241" s="13" t="s">
        <v>39</v>
      </c>
      <c r="AX241" s="13" t="s">
        <v>24</v>
      </c>
      <c r="AY241" s="268" t="s">
        <v>173</v>
      </c>
    </row>
    <row r="242" spans="2:65" s="1" customFormat="1" ht="25.5" customHeight="1">
      <c r="B242" s="46"/>
      <c r="C242" s="235" t="s">
        <v>399</v>
      </c>
      <c r="D242" s="235" t="s">
        <v>175</v>
      </c>
      <c r="E242" s="236" t="s">
        <v>400</v>
      </c>
      <c r="F242" s="237" t="s">
        <v>401</v>
      </c>
      <c r="G242" s="238" t="s">
        <v>249</v>
      </c>
      <c r="H242" s="239">
        <v>0.81</v>
      </c>
      <c r="I242" s="240"/>
      <c r="J242" s="241">
        <f>ROUND(I242*H242,2)</f>
        <v>0</v>
      </c>
      <c r="K242" s="237" t="s">
        <v>179</v>
      </c>
      <c r="L242" s="72"/>
      <c r="M242" s="242" t="s">
        <v>22</v>
      </c>
      <c r="N242" s="243" t="s">
        <v>46</v>
      </c>
      <c r="O242" s="47"/>
      <c r="P242" s="244">
        <f>O242*H242</f>
        <v>0</v>
      </c>
      <c r="Q242" s="244">
        <v>0.00656</v>
      </c>
      <c r="R242" s="244">
        <f>Q242*H242</f>
        <v>0.0053136</v>
      </c>
      <c r="S242" s="244">
        <v>0</v>
      </c>
      <c r="T242" s="245">
        <f>S242*H242</f>
        <v>0</v>
      </c>
      <c r="AR242" s="24" t="s">
        <v>180</v>
      </c>
      <c r="AT242" s="24" t="s">
        <v>175</v>
      </c>
      <c r="AU242" s="24" t="s">
        <v>193</v>
      </c>
      <c r="AY242" s="24" t="s">
        <v>173</v>
      </c>
      <c r="BE242" s="246">
        <f>IF(N242="základní",J242,0)</f>
        <v>0</v>
      </c>
      <c r="BF242" s="246">
        <f>IF(N242="snížená",J242,0)</f>
        <v>0</v>
      </c>
      <c r="BG242" s="246">
        <f>IF(N242="zákl. přenesená",J242,0)</f>
        <v>0</v>
      </c>
      <c r="BH242" s="246">
        <f>IF(N242="sníž. přenesená",J242,0)</f>
        <v>0</v>
      </c>
      <c r="BI242" s="246">
        <f>IF(N242="nulová",J242,0)</f>
        <v>0</v>
      </c>
      <c r="BJ242" s="24" t="s">
        <v>24</v>
      </c>
      <c r="BK242" s="246">
        <f>ROUND(I242*H242,2)</f>
        <v>0</v>
      </c>
      <c r="BL242" s="24" t="s">
        <v>180</v>
      </c>
      <c r="BM242" s="24" t="s">
        <v>402</v>
      </c>
    </row>
    <row r="243" spans="2:51" s="13" customFormat="1" ht="13.5">
      <c r="B243" s="258"/>
      <c r="C243" s="259"/>
      <c r="D243" s="249" t="s">
        <v>182</v>
      </c>
      <c r="E243" s="260" t="s">
        <v>22</v>
      </c>
      <c r="F243" s="261" t="s">
        <v>403</v>
      </c>
      <c r="G243" s="259"/>
      <c r="H243" s="262">
        <v>0.81</v>
      </c>
      <c r="I243" s="263"/>
      <c r="J243" s="259"/>
      <c r="K243" s="259"/>
      <c r="L243" s="264"/>
      <c r="M243" s="265"/>
      <c r="N243" s="266"/>
      <c r="O243" s="266"/>
      <c r="P243" s="266"/>
      <c r="Q243" s="266"/>
      <c r="R243" s="266"/>
      <c r="S243" s="266"/>
      <c r="T243" s="267"/>
      <c r="AT243" s="268" t="s">
        <v>182</v>
      </c>
      <c r="AU243" s="268" t="s">
        <v>193</v>
      </c>
      <c r="AV243" s="13" t="s">
        <v>83</v>
      </c>
      <c r="AW243" s="13" t="s">
        <v>39</v>
      </c>
      <c r="AX243" s="13" t="s">
        <v>24</v>
      </c>
      <c r="AY243" s="268" t="s">
        <v>173</v>
      </c>
    </row>
    <row r="244" spans="2:65" s="1" customFormat="1" ht="25.5" customHeight="1">
      <c r="B244" s="46"/>
      <c r="C244" s="235" t="s">
        <v>404</v>
      </c>
      <c r="D244" s="235" t="s">
        <v>175</v>
      </c>
      <c r="E244" s="236" t="s">
        <v>405</v>
      </c>
      <c r="F244" s="237" t="s">
        <v>406</v>
      </c>
      <c r="G244" s="238" t="s">
        <v>249</v>
      </c>
      <c r="H244" s="239">
        <v>2.43</v>
      </c>
      <c r="I244" s="240"/>
      <c r="J244" s="241">
        <f>ROUND(I244*H244,2)</f>
        <v>0</v>
      </c>
      <c r="K244" s="237" t="s">
        <v>179</v>
      </c>
      <c r="L244" s="72"/>
      <c r="M244" s="242" t="s">
        <v>22</v>
      </c>
      <c r="N244" s="243" t="s">
        <v>46</v>
      </c>
      <c r="O244" s="47"/>
      <c r="P244" s="244">
        <f>O244*H244</f>
        <v>0</v>
      </c>
      <c r="Q244" s="244">
        <v>0.00131</v>
      </c>
      <c r="R244" s="244">
        <f>Q244*H244</f>
        <v>0.0031833</v>
      </c>
      <c r="S244" s="244">
        <v>0</v>
      </c>
      <c r="T244" s="245">
        <f>S244*H244</f>
        <v>0</v>
      </c>
      <c r="AR244" s="24" t="s">
        <v>180</v>
      </c>
      <c r="AT244" s="24" t="s">
        <v>175</v>
      </c>
      <c r="AU244" s="24" t="s">
        <v>193</v>
      </c>
      <c r="AY244" s="24" t="s">
        <v>173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24" t="s">
        <v>24</v>
      </c>
      <c r="BK244" s="246">
        <f>ROUND(I244*H244,2)</f>
        <v>0</v>
      </c>
      <c r="BL244" s="24" t="s">
        <v>180</v>
      </c>
      <c r="BM244" s="24" t="s">
        <v>407</v>
      </c>
    </row>
    <row r="245" spans="2:51" s="13" customFormat="1" ht="13.5">
      <c r="B245" s="258"/>
      <c r="C245" s="259"/>
      <c r="D245" s="249" t="s">
        <v>182</v>
      </c>
      <c r="E245" s="260" t="s">
        <v>22</v>
      </c>
      <c r="F245" s="261" t="s">
        <v>408</v>
      </c>
      <c r="G245" s="259"/>
      <c r="H245" s="262">
        <v>2.43</v>
      </c>
      <c r="I245" s="263"/>
      <c r="J245" s="259"/>
      <c r="K245" s="259"/>
      <c r="L245" s="264"/>
      <c r="M245" s="265"/>
      <c r="N245" s="266"/>
      <c r="O245" s="266"/>
      <c r="P245" s="266"/>
      <c r="Q245" s="266"/>
      <c r="R245" s="266"/>
      <c r="S245" s="266"/>
      <c r="T245" s="267"/>
      <c r="AT245" s="268" t="s">
        <v>182</v>
      </c>
      <c r="AU245" s="268" t="s">
        <v>193</v>
      </c>
      <c r="AV245" s="13" t="s">
        <v>83</v>
      </c>
      <c r="AW245" s="13" t="s">
        <v>39</v>
      </c>
      <c r="AX245" s="13" t="s">
        <v>24</v>
      </c>
      <c r="AY245" s="268" t="s">
        <v>173</v>
      </c>
    </row>
    <row r="246" spans="2:63" s="11" customFormat="1" ht="22.3" customHeight="1">
      <c r="B246" s="219"/>
      <c r="C246" s="220"/>
      <c r="D246" s="221" t="s">
        <v>74</v>
      </c>
      <c r="E246" s="233" t="s">
        <v>409</v>
      </c>
      <c r="F246" s="233" t="s">
        <v>410</v>
      </c>
      <c r="G246" s="220"/>
      <c r="H246" s="220"/>
      <c r="I246" s="223"/>
      <c r="J246" s="234">
        <f>BK246</f>
        <v>0</v>
      </c>
      <c r="K246" s="220"/>
      <c r="L246" s="225"/>
      <c r="M246" s="226"/>
      <c r="N246" s="227"/>
      <c r="O246" s="227"/>
      <c r="P246" s="228">
        <f>SUM(P247:P278)</f>
        <v>0</v>
      </c>
      <c r="Q246" s="227"/>
      <c r="R246" s="228">
        <f>SUM(R247:R278)</f>
        <v>7.93403578</v>
      </c>
      <c r="S246" s="227"/>
      <c r="T246" s="229">
        <f>SUM(T247:T278)</f>
        <v>0</v>
      </c>
      <c r="AR246" s="230" t="s">
        <v>24</v>
      </c>
      <c r="AT246" s="231" t="s">
        <v>74</v>
      </c>
      <c r="AU246" s="231" t="s">
        <v>83</v>
      </c>
      <c r="AY246" s="230" t="s">
        <v>173</v>
      </c>
      <c r="BK246" s="232">
        <f>SUM(BK247:BK278)</f>
        <v>0</v>
      </c>
    </row>
    <row r="247" spans="2:65" s="1" customFormat="1" ht="25.5" customHeight="1">
      <c r="B247" s="46"/>
      <c r="C247" s="235" t="s">
        <v>411</v>
      </c>
      <c r="D247" s="235" t="s">
        <v>175</v>
      </c>
      <c r="E247" s="236" t="s">
        <v>412</v>
      </c>
      <c r="F247" s="237" t="s">
        <v>413</v>
      </c>
      <c r="G247" s="238" t="s">
        <v>178</v>
      </c>
      <c r="H247" s="239">
        <v>0.122</v>
      </c>
      <c r="I247" s="240"/>
      <c r="J247" s="241">
        <f>ROUND(I247*H247,2)</f>
        <v>0</v>
      </c>
      <c r="K247" s="237" t="s">
        <v>179</v>
      </c>
      <c r="L247" s="72"/>
      <c r="M247" s="242" t="s">
        <v>22</v>
      </c>
      <c r="N247" s="243" t="s">
        <v>46</v>
      </c>
      <c r="O247" s="47"/>
      <c r="P247" s="244">
        <f>O247*H247</f>
        <v>0</v>
      </c>
      <c r="Q247" s="244">
        <v>2.45329</v>
      </c>
      <c r="R247" s="244">
        <f>Q247*H247</f>
        <v>0.29930138</v>
      </c>
      <c r="S247" s="244">
        <v>0</v>
      </c>
      <c r="T247" s="245">
        <f>S247*H247</f>
        <v>0</v>
      </c>
      <c r="AR247" s="24" t="s">
        <v>180</v>
      </c>
      <c r="AT247" s="24" t="s">
        <v>175</v>
      </c>
      <c r="AU247" s="24" t="s">
        <v>193</v>
      </c>
      <c r="AY247" s="24" t="s">
        <v>173</v>
      </c>
      <c r="BE247" s="246">
        <f>IF(N247="základní",J247,0)</f>
        <v>0</v>
      </c>
      <c r="BF247" s="246">
        <f>IF(N247="snížená",J247,0)</f>
        <v>0</v>
      </c>
      <c r="BG247" s="246">
        <f>IF(N247="zákl. přenesená",J247,0)</f>
        <v>0</v>
      </c>
      <c r="BH247" s="246">
        <f>IF(N247="sníž. přenesená",J247,0)</f>
        <v>0</v>
      </c>
      <c r="BI247" s="246">
        <f>IF(N247="nulová",J247,0)</f>
        <v>0</v>
      </c>
      <c r="BJ247" s="24" t="s">
        <v>24</v>
      </c>
      <c r="BK247" s="246">
        <f>ROUND(I247*H247,2)</f>
        <v>0</v>
      </c>
      <c r="BL247" s="24" t="s">
        <v>180</v>
      </c>
      <c r="BM247" s="24" t="s">
        <v>414</v>
      </c>
    </row>
    <row r="248" spans="2:51" s="12" customFormat="1" ht="13.5">
      <c r="B248" s="247"/>
      <c r="C248" s="248"/>
      <c r="D248" s="249" t="s">
        <v>182</v>
      </c>
      <c r="E248" s="250" t="s">
        <v>22</v>
      </c>
      <c r="F248" s="251" t="s">
        <v>415</v>
      </c>
      <c r="G248" s="248"/>
      <c r="H248" s="250" t="s">
        <v>22</v>
      </c>
      <c r="I248" s="252"/>
      <c r="J248" s="248"/>
      <c r="K248" s="248"/>
      <c r="L248" s="253"/>
      <c r="M248" s="254"/>
      <c r="N248" s="255"/>
      <c r="O248" s="255"/>
      <c r="P248" s="255"/>
      <c r="Q248" s="255"/>
      <c r="R248" s="255"/>
      <c r="S248" s="255"/>
      <c r="T248" s="256"/>
      <c r="AT248" s="257" t="s">
        <v>182</v>
      </c>
      <c r="AU248" s="257" t="s">
        <v>193</v>
      </c>
      <c r="AV248" s="12" t="s">
        <v>24</v>
      </c>
      <c r="AW248" s="12" t="s">
        <v>39</v>
      </c>
      <c r="AX248" s="12" t="s">
        <v>75</v>
      </c>
      <c r="AY248" s="257" t="s">
        <v>173</v>
      </c>
    </row>
    <row r="249" spans="2:51" s="13" customFormat="1" ht="13.5">
      <c r="B249" s="258"/>
      <c r="C249" s="259"/>
      <c r="D249" s="249" t="s">
        <v>182</v>
      </c>
      <c r="E249" s="260" t="s">
        <v>22</v>
      </c>
      <c r="F249" s="261" t="s">
        <v>416</v>
      </c>
      <c r="G249" s="259"/>
      <c r="H249" s="262">
        <v>0.042</v>
      </c>
      <c r="I249" s="263"/>
      <c r="J249" s="259"/>
      <c r="K249" s="259"/>
      <c r="L249" s="264"/>
      <c r="M249" s="265"/>
      <c r="N249" s="266"/>
      <c r="O249" s="266"/>
      <c r="P249" s="266"/>
      <c r="Q249" s="266"/>
      <c r="R249" s="266"/>
      <c r="S249" s="266"/>
      <c r="T249" s="267"/>
      <c r="AT249" s="268" t="s">
        <v>182</v>
      </c>
      <c r="AU249" s="268" t="s">
        <v>193</v>
      </c>
      <c r="AV249" s="13" t="s">
        <v>83</v>
      </c>
      <c r="AW249" s="13" t="s">
        <v>39</v>
      </c>
      <c r="AX249" s="13" t="s">
        <v>75</v>
      </c>
      <c r="AY249" s="268" t="s">
        <v>173</v>
      </c>
    </row>
    <row r="250" spans="2:51" s="12" customFormat="1" ht="13.5">
      <c r="B250" s="247"/>
      <c r="C250" s="248"/>
      <c r="D250" s="249" t="s">
        <v>182</v>
      </c>
      <c r="E250" s="250" t="s">
        <v>22</v>
      </c>
      <c r="F250" s="251" t="s">
        <v>417</v>
      </c>
      <c r="G250" s="248"/>
      <c r="H250" s="250" t="s">
        <v>22</v>
      </c>
      <c r="I250" s="252"/>
      <c r="J250" s="248"/>
      <c r="K250" s="248"/>
      <c r="L250" s="253"/>
      <c r="M250" s="254"/>
      <c r="N250" s="255"/>
      <c r="O250" s="255"/>
      <c r="P250" s="255"/>
      <c r="Q250" s="255"/>
      <c r="R250" s="255"/>
      <c r="S250" s="255"/>
      <c r="T250" s="256"/>
      <c r="AT250" s="257" t="s">
        <v>182</v>
      </c>
      <c r="AU250" s="257" t="s">
        <v>193</v>
      </c>
      <c r="AV250" s="12" t="s">
        <v>24</v>
      </c>
      <c r="AW250" s="12" t="s">
        <v>39</v>
      </c>
      <c r="AX250" s="12" t="s">
        <v>75</v>
      </c>
      <c r="AY250" s="257" t="s">
        <v>173</v>
      </c>
    </row>
    <row r="251" spans="2:51" s="13" customFormat="1" ht="13.5">
      <c r="B251" s="258"/>
      <c r="C251" s="259"/>
      <c r="D251" s="249" t="s">
        <v>182</v>
      </c>
      <c r="E251" s="260" t="s">
        <v>22</v>
      </c>
      <c r="F251" s="261" t="s">
        <v>418</v>
      </c>
      <c r="G251" s="259"/>
      <c r="H251" s="262">
        <v>0.08</v>
      </c>
      <c r="I251" s="263"/>
      <c r="J251" s="259"/>
      <c r="K251" s="259"/>
      <c r="L251" s="264"/>
      <c r="M251" s="265"/>
      <c r="N251" s="266"/>
      <c r="O251" s="266"/>
      <c r="P251" s="266"/>
      <c r="Q251" s="266"/>
      <c r="R251" s="266"/>
      <c r="S251" s="266"/>
      <c r="T251" s="267"/>
      <c r="AT251" s="268" t="s">
        <v>182</v>
      </c>
      <c r="AU251" s="268" t="s">
        <v>193</v>
      </c>
      <c r="AV251" s="13" t="s">
        <v>83</v>
      </c>
      <c r="AW251" s="13" t="s">
        <v>39</v>
      </c>
      <c r="AX251" s="13" t="s">
        <v>75</v>
      </c>
      <c r="AY251" s="268" t="s">
        <v>173</v>
      </c>
    </row>
    <row r="252" spans="2:65" s="1" customFormat="1" ht="25.5" customHeight="1">
      <c r="B252" s="46"/>
      <c r="C252" s="235" t="s">
        <v>419</v>
      </c>
      <c r="D252" s="235" t="s">
        <v>175</v>
      </c>
      <c r="E252" s="236" t="s">
        <v>420</v>
      </c>
      <c r="F252" s="237" t="s">
        <v>421</v>
      </c>
      <c r="G252" s="238" t="s">
        <v>178</v>
      </c>
      <c r="H252" s="239">
        <v>0.45</v>
      </c>
      <c r="I252" s="240"/>
      <c r="J252" s="241">
        <f>ROUND(I252*H252,2)</f>
        <v>0</v>
      </c>
      <c r="K252" s="237" t="s">
        <v>179</v>
      </c>
      <c r="L252" s="72"/>
      <c r="M252" s="242" t="s">
        <v>22</v>
      </c>
      <c r="N252" s="243" t="s">
        <v>46</v>
      </c>
      <c r="O252" s="47"/>
      <c r="P252" s="244">
        <f>O252*H252</f>
        <v>0</v>
      </c>
      <c r="Q252" s="244">
        <v>2.45329</v>
      </c>
      <c r="R252" s="244">
        <f>Q252*H252</f>
        <v>1.1039805</v>
      </c>
      <c r="S252" s="244">
        <v>0</v>
      </c>
      <c r="T252" s="245">
        <f>S252*H252</f>
        <v>0</v>
      </c>
      <c r="AR252" s="24" t="s">
        <v>180</v>
      </c>
      <c r="AT252" s="24" t="s">
        <v>175</v>
      </c>
      <c r="AU252" s="24" t="s">
        <v>193</v>
      </c>
      <c r="AY252" s="24" t="s">
        <v>173</v>
      </c>
      <c r="BE252" s="246">
        <f>IF(N252="základní",J252,0)</f>
        <v>0</v>
      </c>
      <c r="BF252" s="246">
        <f>IF(N252="snížená",J252,0)</f>
        <v>0</v>
      </c>
      <c r="BG252" s="246">
        <f>IF(N252="zákl. přenesená",J252,0)</f>
        <v>0</v>
      </c>
      <c r="BH252" s="246">
        <f>IF(N252="sníž. přenesená",J252,0)</f>
        <v>0</v>
      </c>
      <c r="BI252" s="246">
        <f>IF(N252="nulová",J252,0)</f>
        <v>0</v>
      </c>
      <c r="BJ252" s="24" t="s">
        <v>24</v>
      </c>
      <c r="BK252" s="246">
        <f>ROUND(I252*H252,2)</f>
        <v>0</v>
      </c>
      <c r="BL252" s="24" t="s">
        <v>180</v>
      </c>
      <c r="BM252" s="24" t="s">
        <v>422</v>
      </c>
    </row>
    <row r="253" spans="2:51" s="12" customFormat="1" ht="13.5">
      <c r="B253" s="247"/>
      <c r="C253" s="248"/>
      <c r="D253" s="249" t="s">
        <v>182</v>
      </c>
      <c r="E253" s="250" t="s">
        <v>22</v>
      </c>
      <c r="F253" s="251" t="s">
        <v>423</v>
      </c>
      <c r="G253" s="248"/>
      <c r="H253" s="250" t="s">
        <v>22</v>
      </c>
      <c r="I253" s="252"/>
      <c r="J253" s="248"/>
      <c r="K253" s="248"/>
      <c r="L253" s="253"/>
      <c r="M253" s="254"/>
      <c r="N253" s="255"/>
      <c r="O253" s="255"/>
      <c r="P253" s="255"/>
      <c r="Q253" s="255"/>
      <c r="R253" s="255"/>
      <c r="S253" s="255"/>
      <c r="T253" s="256"/>
      <c r="AT253" s="257" t="s">
        <v>182</v>
      </c>
      <c r="AU253" s="257" t="s">
        <v>193</v>
      </c>
      <c r="AV253" s="12" t="s">
        <v>24</v>
      </c>
      <c r="AW253" s="12" t="s">
        <v>39</v>
      </c>
      <c r="AX253" s="12" t="s">
        <v>75</v>
      </c>
      <c r="AY253" s="257" t="s">
        <v>173</v>
      </c>
    </row>
    <row r="254" spans="2:51" s="13" customFormat="1" ht="13.5">
      <c r="B254" s="258"/>
      <c r="C254" s="259"/>
      <c r="D254" s="249" t="s">
        <v>182</v>
      </c>
      <c r="E254" s="260" t="s">
        <v>22</v>
      </c>
      <c r="F254" s="261" t="s">
        <v>424</v>
      </c>
      <c r="G254" s="259"/>
      <c r="H254" s="262">
        <v>0.45</v>
      </c>
      <c r="I254" s="263"/>
      <c r="J254" s="259"/>
      <c r="K254" s="259"/>
      <c r="L254" s="264"/>
      <c r="M254" s="265"/>
      <c r="N254" s="266"/>
      <c r="O254" s="266"/>
      <c r="P254" s="266"/>
      <c r="Q254" s="266"/>
      <c r="R254" s="266"/>
      <c r="S254" s="266"/>
      <c r="T254" s="267"/>
      <c r="AT254" s="268" t="s">
        <v>182</v>
      </c>
      <c r="AU254" s="268" t="s">
        <v>193</v>
      </c>
      <c r="AV254" s="13" t="s">
        <v>83</v>
      </c>
      <c r="AW254" s="13" t="s">
        <v>39</v>
      </c>
      <c r="AX254" s="13" t="s">
        <v>24</v>
      </c>
      <c r="AY254" s="268" t="s">
        <v>173</v>
      </c>
    </row>
    <row r="255" spans="2:65" s="1" customFormat="1" ht="16.5" customHeight="1">
      <c r="B255" s="46"/>
      <c r="C255" s="235" t="s">
        <v>425</v>
      </c>
      <c r="D255" s="235" t="s">
        <v>175</v>
      </c>
      <c r="E255" s="236" t="s">
        <v>426</v>
      </c>
      <c r="F255" s="237" t="s">
        <v>427</v>
      </c>
      <c r="G255" s="238" t="s">
        <v>178</v>
      </c>
      <c r="H255" s="239">
        <v>0.45</v>
      </c>
      <c r="I255" s="240"/>
      <c r="J255" s="241">
        <f>ROUND(I255*H255,2)</f>
        <v>0</v>
      </c>
      <c r="K255" s="237" t="s">
        <v>179</v>
      </c>
      <c r="L255" s="72"/>
      <c r="M255" s="242" t="s">
        <v>22</v>
      </c>
      <c r="N255" s="243" t="s">
        <v>46</v>
      </c>
      <c r="O255" s="47"/>
      <c r="P255" s="244">
        <f>O255*H255</f>
        <v>0</v>
      </c>
      <c r="Q255" s="244">
        <v>0</v>
      </c>
      <c r="R255" s="244">
        <f>Q255*H255</f>
        <v>0</v>
      </c>
      <c r="S255" s="244">
        <v>0</v>
      </c>
      <c r="T255" s="245">
        <f>S255*H255</f>
        <v>0</v>
      </c>
      <c r="AR255" s="24" t="s">
        <v>180</v>
      </c>
      <c r="AT255" s="24" t="s">
        <v>175</v>
      </c>
      <c r="AU255" s="24" t="s">
        <v>193</v>
      </c>
      <c r="AY255" s="24" t="s">
        <v>173</v>
      </c>
      <c r="BE255" s="246">
        <f>IF(N255="základní",J255,0)</f>
        <v>0</v>
      </c>
      <c r="BF255" s="246">
        <f>IF(N255="snížená",J255,0)</f>
        <v>0</v>
      </c>
      <c r="BG255" s="246">
        <f>IF(N255="zákl. přenesená",J255,0)</f>
        <v>0</v>
      </c>
      <c r="BH255" s="246">
        <f>IF(N255="sníž. přenesená",J255,0)</f>
        <v>0</v>
      </c>
      <c r="BI255" s="246">
        <f>IF(N255="nulová",J255,0)</f>
        <v>0</v>
      </c>
      <c r="BJ255" s="24" t="s">
        <v>24</v>
      </c>
      <c r="BK255" s="246">
        <f>ROUND(I255*H255,2)</f>
        <v>0</v>
      </c>
      <c r="BL255" s="24" t="s">
        <v>180</v>
      </c>
      <c r="BM255" s="24" t="s">
        <v>428</v>
      </c>
    </row>
    <row r="256" spans="2:51" s="13" customFormat="1" ht="13.5">
      <c r="B256" s="258"/>
      <c r="C256" s="259"/>
      <c r="D256" s="249" t="s">
        <v>182</v>
      </c>
      <c r="E256" s="260" t="s">
        <v>22</v>
      </c>
      <c r="F256" s="261" t="s">
        <v>429</v>
      </c>
      <c r="G256" s="259"/>
      <c r="H256" s="262">
        <v>0.45</v>
      </c>
      <c r="I256" s="263"/>
      <c r="J256" s="259"/>
      <c r="K256" s="259"/>
      <c r="L256" s="264"/>
      <c r="M256" s="265"/>
      <c r="N256" s="266"/>
      <c r="O256" s="266"/>
      <c r="P256" s="266"/>
      <c r="Q256" s="266"/>
      <c r="R256" s="266"/>
      <c r="S256" s="266"/>
      <c r="T256" s="267"/>
      <c r="AT256" s="268" t="s">
        <v>182</v>
      </c>
      <c r="AU256" s="268" t="s">
        <v>193</v>
      </c>
      <c r="AV256" s="13" t="s">
        <v>83</v>
      </c>
      <c r="AW256" s="13" t="s">
        <v>39</v>
      </c>
      <c r="AX256" s="13" t="s">
        <v>24</v>
      </c>
      <c r="AY256" s="268" t="s">
        <v>173</v>
      </c>
    </row>
    <row r="257" spans="2:65" s="1" customFormat="1" ht="16.5" customHeight="1">
      <c r="B257" s="46"/>
      <c r="C257" s="235" t="s">
        <v>313</v>
      </c>
      <c r="D257" s="235" t="s">
        <v>175</v>
      </c>
      <c r="E257" s="236" t="s">
        <v>430</v>
      </c>
      <c r="F257" s="237" t="s">
        <v>431</v>
      </c>
      <c r="G257" s="238" t="s">
        <v>178</v>
      </c>
      <c r="H257" s="239">
        <v>0.042</v>
      </c>
      <c r="I257" s="240"/>
      <c r="J257" s="241">
        <f>ROUND(I257*H257,2)</f>
        <v>0</v>
      </c>
      <c r="K257" s="237" t="s">
        <v>179</v>
      </c>
      <c r="L257" s="72"/>
      <c r="M257" s="242" t="s">
        <v>22</v>
      </c>
      <c r="N257" s="243" t="s">
        <v>46</v>
      </c>
      <c r="O257" s="47"/>
      <c r="P257" s="244">
        <f>O257*H257</f>
        <v>0</v>
      </c>
      <c r="Q257" s="244">
        <v>0</v>
      </c>
      <c r="R257" s="244">
        <f>Q257*H257</f>
        <v>0</v>
      </c>
      <c r="S257" s="244">
        <v>0</v>
      </c>
      <c r="T257" s="245">
        <f>S257*H257</f>
        <v>0</v>
      </c>
      <c r="AR257" s="24" t="s">
        <v>180</v>
      </c>
      <c r="AT257" s="24" t="s">
        <v>175</v>
      </c>
      <c r="AU257" s="24" t="s">
        <v>193</v>
      </c>
      <c r="AY257" s="24" t="s">
        <v>173</v>
      </c>
      <c r="BE257" s="246">
        <f>IF(N257="základní",J257,0)</f>
        <v>0</v>
      </c>
      <c r="BF257" s="246">
        <f>IF(N257="snížená",J257,0)</f>
        <v>0</v>
      </c>
      <c r="BG257" s="246">
        <f>IF(N257="zákl. přenesená",J257,0)</f>
        <v>0</v>
      </c>
      <c r="BH257" s="246">
        <f>IF(N257="sníž. přenesená",J257,0)</f>
        <v>0</v>
      </c>
      <c r="BI257" s="246">
        <f>IF(N257="nulová",J257,0)</f>
        <v>0</v>
      </c>
      <c r="BJ257" s="24" t="s">
        <v>24</v>
      </c>
      <c r="BK257" s="246">
        <f>ROUND(I257*H257,2)</f>
        <v>0</v>
      </c>
      <c r="BL257" s="24" t="s">
        <v>180</v>
      </c>
      <c r="BM257" s="24" t="s">
        <v>432</v>
      </c>
    </row>
    <row r="258" spans="2:51" s="13" customFormat="1" ht="13.5">
      <c r="B258" s="258"/>
      <c r="C258" s="259"/>
      <c r="D258" s="249" t="s">
        <v>182</v>
      </c>
      <c r="E258" s="260" t="s">
        <v>22</v>
      </c>
      <c r="F258" s="261" t="s">
        <v>433</v>
      </c>
      <c r="G258" s="259"/>
      <c r="H258" s="262">
        <v>0.042</v>
      </c>
      <c r="I258" s="263"/>
      <c r="J258" s="259"/>
      <c r="K258" s="259"/>
      <c r="L258" s="264"/>
      <c r="M258" s="265"/>
      <c r="N258" s="266"/>
      <c r="O258" s="266"/>
      <c r="P258" s="266"/>
      <c r="Q258" s="266"/>
      <c r="R258" s="266"/>
      <c r="S258" s="266"/>
      <c r="T258" s="267"/>
      <c r="AT258" s="268" t="s">
        <v>182</v>
      </c>
      <c r="AU258" s="268" t="s">
        <v>193</v>
      </c>
      <c r="AV258" s="13" t="s">
        <v>83</v>
      </c>
      <c r="AW258" s="13" t="s">
        <v>39</v>
      </c>
      <c r="AX258" s="13" t="s">
        <v>24</v>
      </c>
      <c r="AY258" s="268" t="s">
        <v>173</v>
      </c>
    </row>
    <row r="259" spans="2:65" s="1" customFormat="1" ht="25.5" customHeight="1">
      <c r="B259" s="46"/>
      <c r="C259" s="235" t="s">
        <v>434</v>
      </c>
      <c r="D259" s="235" t="s">
        <v>175</v>
      </c>
      <c r="E259" s="236" t="s">
        <v>435</v>
      </c>
      <c r="F259" s="237" t="s">
        <v>436</v>
      </c>
      <c r="G259" s="238" t="s">
        <v>178</v>
      </c>
      <c r="H259" s="239">
        <v>0.45</v>
      </c>
      <c r="I259" s="240"/>
      <c r="J259" s="241">
        <f>ROUND(I259*H259,2)</f>
        <v>0</v>
      </c>
      <c r="K259" s="237" t="s">
        <v>179</v>
      </c>
      <c r="L259" s="72"/>
      <c r="M259" s="242" t="s">
        <v>22</v>
      </c>
      <c r="N259" s="243" t="s">
        <v>46</v>
      </c>
      <c r="O259" s="47"/>
      <c r="P259" s="244">
        <f>O259*H259</f>
        <v>0</v>
      </c>
      <c r="Q259" s="244">
        <v>0</v>
      </c>
      <c r="R259" s="244">
        <f>Q259*H259</f>
        <v>0</v>
      </c>
      <c r="S259" s="244">
        <v>0</v>
      </c>
      <c r="T259" s="245">
        <f>S259*H259</f>
        <v>0</v>
      </c>
      <c r="AR259" s="24" t="s">
        <v>180</v>
      </c>
      <c r="AT259" s="24" t="s">
        <v>175</v>
      </c>
      <c r="AU259" s="24" t="s">
        <v>193</v>
      </c>
      <c r="AY259" s="24" t="s">
        <v>173</v>
      </c>
      <c r="BE259" s="246">
        <f>IF(N259="základní",J259,0)</f>
        <v>0</v>
      </c>
      <c r="BF259" s="246">
        <f>IF(N259="snížená",J259,0)</f>
        <v>0</v>
      </c>
      <c r="BG259" s="246">
        <f>IF(N259="zákl. přenesená",J259,0)</f>
        <v>0</v>
      </c>
      <c r="BH259" s="246">
        <f>IF(N259="sníž. přenesená",J259,0)</f>
        <v>0</v>
      </c>
      <c r="BI259" s="246">
        <f>IF(N259="nulová",J259,0)</f>
        <v>0</v>
      </c>
      <c r="BJ259" s="24" t="s">
        <v>24</v>
      </c>
      <c r="BK259" s="246">
        <f>ROUND(I259*H259,2)</f>
        <v>0</v>
      </c>
      <c r="BL259" s="24" t="s">
        <v>180</v>
      </c>
      <c r="BM259" s="24" t="s">
        <v>437</v>
      </c>
    </row>
    <row r="260" spans="2:51" s="13" customFormat="1" ht="13.5">
      <c r="B260" s="258"/>
      <c r="C260" s="259"/>
      <c r="D260" s="249" t="s">
        <v>182</v>
      </c>
      <c r="E260" s="260" t="s">
        <v>22</v>
      </c>
      <c r="F260" s="261" t="s">
        <v>429</v>
      </c>
      <c r="G260" s="259"/>
      <c r="H260" s="262">
        <v>0.45</v>
      </c>
      <c r="I260" s="263"/>
      <c r="J260" s="259"/>
      <c r="K260" s="259"/>
      <c r="L260" s="264"/>
      <c r="M260" s="265"/>
      <c r="N260" s="266"/>
      <c r="O260" s="266"/>
      <c r="P260" s="266"/>
      <c r="Q260" s="266"/>
      <c r="R260" s="266"/>
      <c r="S260" s="266"/>
      <c r="T260" s="267"/>
      <c r="AT260" s="268" t="s">
        <v>182</v>
      </c>
      <c r="AU260" s="268" t="s">
        <v>193</v>
      </c>
      <c r="AV260" s="13" t="s">
        <v>83</v>
      </c>
      <c r="AW260" s="13" t="s">
        <v>39</v>
      </c>
      <c r="AX260" s="13" t="s">
        <v>24</v>
      </c>
      <c r="AY260" s="268" t="s">
        <v>173</v>
      </c>
    </row>
    <row r="261" spans="2:65" s="1" customFormat="1" ht="16.5" customHeight="1">
      <c r="B261" s="46"/>
      <c r="C261" s="235" t="s">
        <v>438</v>
      </c>
      <c r="D261" s="235" t="s">
        <v>175</v>
      </c>
      <c r="E261" s="236" t="s">
        <v>439</v>
      </c>
      <c r="F261" s="237" t="s">
        <v>440</v>
      </c>
      <c r="G261" s="238" t="s">
        <v>221</v>
      </c>
      <c r="H261" s="239">
        <v>0.065</v>
      </c>
      <c r="I261" s="240"/>
      <c r="J261" s="241">
        <f>ROUND(I261*H261,2)</f>
        <v>0</v>
      </c>
      <c r="K261" s="237" t="s">
        <v>179</v>
      </c>
      <c r="L261" s="72"/>
      <c r="M261" s="242" t="s">
        <v>22</v>
      </c>
      <c r="N261" s="243" t="s">
        <v>46</v>
      </c>
      <c r="O261" s="47"/>
      <c r="P261" s="244">
        <f>O261*H261</f>
        <v>0</v>
      </c>
      <c r="Q261" s="244">
        <v>1.05306</v>
      </c>
      <c r="R261" s="244">
        <f>Q261*H261</f>
        <v>0.06844890000000001</v>
      </c>
      <c r="S261" s="244">
        <v>0</v>
      </c>
      <c r="T261" s="245">
        <f>S261*H261</f>
        <v>0</v>
      </c>
      <c r="AR261" s="24" t="s">
        <v>180</v>
      </c>
      <c r="AT261" s="24" t="s">
        <v>175</v>
      </c>
      <c r="AU261" s="24" t="s">
        <v>193</v>
      </c>
      <c r="AY261" s="24" t="s">
        <v>173</v>
      </c>
      <c r="BE261" s="246">
        <f>IF(N261="základní",J261,0)</f>
        <v>0</v>
      </c>
      <c r="BF261" s="246">
        <f>IF(N261="snížená",J261,0)</f>
        <v>0</v>
      </c>
      <c r="BG261" s="246">
        <f>IF(N261="zákl. přenesená",J261,0)</f>
        <v>0</v>
      </c>
      <c r="BH261" s="246">
        <f>IF(N261="sníž. přenesená",J261,0)</f>
        <v>0</v>
      </c>
      <c r="BI261" s="246">
        <f>IF(N261="nulová",J261,0)</f>
        <v>0</v>
      </c>
      <c r="BJ261" s="24" t="s">
        <v>24</v>
      </c>
      <c r="BK261" s="246">
        <f>ROUND(I261*H261,2)</f>
        <v>0</v>
      </c>
      <c r="BL261" s="24" t="s">
        <v>180</v>
      </c>
      <c r="BM261" s="24" t="s">
        <v>441</v>
      </c>
    </row>
    <row r="262" spans="2:51" s="12" customFormat="1" ht="13.5">
      <c r="B262" s="247"/>
      <c r="C262" s="248"/>
      <c r="D262" s="249" t="s">
        <v>182</v>
      </c>
      <c r="E262" s="250" t="s">
        <v>22</v>
      </c>
      <c r="F262" s="251" t="s">
        <v>442</v>
      </c>
      <c r="G262" s="248"/>
      <c r="H262" s="250" t="s">
        <v>22</v>
      </c>
      <c r="I262" s="252"/>
      <c r="J262" s="248"/>
      <c r="K262" s="248"/>
      <c r="L262" s="253"/>
      <c r="M262" s="254"/>
      <c r="N262" s="255"/>
      <c r="O262" s="255"/>
      <c r="P262" s="255"/>
      <c r="Q262" s="255"/>
      <c r="R262" s="255"/>
      <c r="S262" s="255"/>
      <c r="T262" s="256"/>
      <c r="AT262" s="257" t="s">
        <v>182</v>
      </c>
      <c r="AU262" s="257" t="s">
        <v>193</v>
      </c>
      <c r="AV262" s="12" t="s">
        <v>24</v>
      </c>
      <c r="AW262" s="12" t="s">
        <v>39</v>
      </c>
      <c r="AX262" s="12" t="s">
        <v>75</v>
      </c>
      <c r="AY262" s="257" t="s">
        <v>173</v>
      </c>
    </row>
    <row r="263" spans="2:51" s="13" customFormat="1" ht="13.5">
      <c r="B263" s="258"/>
      <c r="C263" s="259"/>
      <c r="D263" s="249" t="s">
        <v>182</v>
      </c>
      <c r="E263" s="260" t="s">
        <v>22</v>
      </c>
      <c r="F263" s="261" t="s">
        <v>443</v>
      </c>
      <c r="G263" s="259"/>
      <c r="H263" s="262">
        <v>0.038</v>
      </c>
      <c r="I263" s="263"/>
      <c r="J263" s="259"/>
      <c r="K263" s="259"/>
      <c r="L263" s="264"/>
      <c r="M263" s="265"/>
      <c r="N263" s="266"/>
      <c r="O263" s="266"/>
      <c r="P263" s="266"/>
      <c r="Q263" s="266"/>
      <c r="R263" s="266"/>
      <c r="S263" s="266"/>
      <c r="T263" s="267"/>
      <c r="AT263" s="268" t="s">
        <v>182</v>
      </c>
      <c r="AU263" s="268" t="s">
        <v>193</v>
      </c>
      <c r="AV263" s="13" t="s">
        <v>83</v>
      </c>
      <c r="AW263" s="13" t="s">
        <v>39</v>
      </c>
      <c r="AX263" s="13" t="s">
        <v>75</v>
      </c>
      <c r="AY263" s="268" t="s">
        <v>173</v>
      </c>
    </row>
    <row r="264" spans="2:51" s="13" customFormat="1" ht="13.5">
      <c r="B264" s="258"/>
      <c r="C264" s="259"/>
      <c r="D264" s="249" t="s">
        <v>182</v>
      </c>
      <c r="E264" s="260" t="s">
        <v>22</v>
      </c>
      <c r="F264" s="261" t="s">
        <v>444</v>
      </c>
      <c r="G264" s="259"/>
      <c r="H264" s="262">
        <v>0.016</v>
      </c>
      <c r="I264" s="263"/>
      <c r="J264" s="259"/>
      <c r="K264" s="259"/>
      <c r="L264" s="264"/>
      <c r="M264" s="265"/>
      <c r="N264" s="266"/>
      <c r="O264" s="266"/>
      <c r="P264" s="266"/>
      <c r="Q264" s="266"/>
      <c r="R264" s="266"/>
      <c r="S264" s="266"/>
      <c r="T264" s="267"/>
      <c r="AT264" s="268" t="s">
        <v>182</v>
      </c>
      <c r="AU264" s="268" t="s">
        <v>193</v>
      </c>
      <c r="AV264" s="13" t="s">
        <v>83</v>
      </c>
      <c r="AW264" s="13" t="s">
        <v>39</v>
      </c>
      <c r="AX264" s="13" t="s">
        <v>75</v>
      </c>
      <c r="AY264" s="268" t="s">
        <v>173</v>
      </c>
    </row>
    <row r="265" spans="2:51" s="13" customFormat="1" ht="13.5">
      <c r="B265" s="258"/>
      <c r="C265" s="259"/>
      <c r="D265" s="249" t="s">
        <v>182</v>
      </c>
      <c r="E265" s="260" t="s">
        <v>22</v>
      </c>
      <c r="F265" s="261" t="s">
        <v>445</v>
      </c>
      <c r="G265" s="259"/>
      <c r="H265" s="262">
        <v>0.011</v>
      </c>
      <c r="I265" s="263"/>
      <c r="J265" s="259"/>
      <c r="K265" s="259"/>
      <c r="L265" s="264"/>
      <c r="M265" s="265"/>
      <c r="N265" s="266"/>
      <c r="O265" s="266"/>
      <c r="P265" s="266"/>
      <c r="Q265" s="266"/>
      <c r="R265" s="266"/>
      <c r="S265" s="266"/>
      <c r="T265" s="267"/>
      <c r="AT265" s="268" t="s">
        <v>182</v>
      </c>
      <c r="AU265" s="268" t="s">
        <v>193</v>
      </c>
      <c r="AV265" s="13" t="s">
        <v>83</v>
      </c>
      <c r="AW265" s="13" t="s">
        <v>39</v>
      </c>
      <c r="AX265" s="13" t="s">
        <v>75</v>
      </c>
      <c r="AY265" s="268" t="s">
        <v>173</v>
      </c>
    </row>
    <row r="266" spans="2:65" s="1" customFormat="1" ht="25.5" customHeight="1">
      <c r="B266" s="46"/>
      <c r="C266" s="235" t="s">
        <v>446</v>
      </c>
      <c r="D266" s="235" t="s">
        <v>175</v>
      </c>
      <c r="E266" s="236" t="s">
        <v>447</v>
      </c>
      <c r="F266" s="237" t="s">
        <v>448</v>
      </c>
      <c r="G266" s="238" t="s">
        <v>249</v>
      </c>
      <c r="H266" s="239">
        <v>50.521</v>
      </c>
      <c r="I266" s="240"/>
      <c r="J266" s="241">
        <f>ROUND(I266*H266,2)</f>
        <v>0</v>
      </c>
      <c r="K266" s="237" t="s">
        <v>179</v>
      </c>
      <c r="L266" s="72"/>
      <c r="M266" s="242" t="s">
        <v>22</v>
      </c>
      <c r="N266" s="243" t="s">
        <v>46</v>
      </c>
      <c r="O266" s="47"/>
      <c r="P266" s="244">
        <f>O266*H266</f>
        <v>0</v>
      </c>
      <c r="Q266" s="244">
        <v>0.063</v>
      </c>
      <c r="R266" s="244">
        <f>Q266*H266</f>
        <v>3.182823</v>
      </c>
      <c r="S266" s="244">
        <v>0</v>
      </c>
      <c r="T266" s="245">
        <f>S266*H266</f>
        <v>0</v>
      </c>
      <c r="AR266" s="24" t="s">
        <v>180</v>
      </c>
      <c r="AT266" s="24" t="s">
        <v>175</v>
      </c>
      <c r="AU266" s="24" t="s">
        <v>193</v>
      </c>
      <c r="AY266" s="24" t="s">
        <v>173</v>
      </c>
      <c r="BE266" s="246">
        <f>IF(N266="základní",J266,0)</f>
        <v>0</v>
      </c>
      <c r="BF266" s="246">
        <f>IF(N266="snížená",J266,0)</f>
        <v>0</v>
      </c>
      <c r="BG266" s="246">
        <f>IF(N266="zákl. přenesená",J266,0)</f>
        <v>0</v>
      </c>
      <c r="BH266" s="246">
        <f>IF(N266="sníž. přenesená",J266,0)</f>
        <v>0</v>
      </c>
      <c r="BI266" s="246">
        <f>IF(N266="nulová",J266,0)</f>
        <v>0</v>
      </c>
      <c r="BJ266" s="24" t="s">
        <v>24</v>
      </c>
      <c r="BK266" s="246">
        <f>ROUND(I266*H266,2)</f>
        <v>0</v>
      </c>
      <c r="BL266" s="24" t="s">
        <v>180</v>
      </c>
      <c r="BM266" s="24" t="s">
        <v>449</v>
      </c>
    </row>
    <row r="267" spans="2:51" s="13" customFormat="1" ht="13.5">
      <c r="B267" s="258"/>
      <c r="C267" s="259"/>
      <c r="D267" s="249" t="s">
        <v>182</v>
      </c>
      <c r="E267" s="260" t="s">
        <v>22</v>
      </c>
      <c r="F267" s="261" t="s">
        <v>450</v>
      </c>
      <c r="G267" s="259"/>
      <c r="H267" s="262">
        <v>60.919</v>
      </c>
      <c r="I267" s="263"/>
      <c r="J267" s="259"/>
      <c r="K267" s="259"/>
      <c r="L267" s="264"/>
      <c r="M267" s="265"/>
      <c r="N267" s="266"/>
      <c r="O267" s="266"/>
      <c r="P267" s="266"/>
      <c r="Q267" s="266"/>
      <c r="R267" s="266"/>
      <c r="S267" s="266"/>
      <c r="T267" s="267"/>
      <c r="AT267" s="268" t="s">
        <v>182</v>
      </c>
      <c r="AU267" s="268" t="s">
        <v>193</v>
      </c>
      <c r="AV267" s="13" t="s">
        <v>83</v>
      </c>
      <c r="AW267" s="13" t="s">
        <v>39</v>
      </c>
      <c r="AX267" s="13" t="s">
        <v>75</v>
      </c>
      <c r="AY267" s="268" t="s">
        <v>173</v>
      </c>
    </row>
    <row r="268" spans="2:51" s="12" customFormat="1" ht="13.5">
      <c r="B268" s="247"/>
      <c r="C268" s="248"/>
      <c r="D268" s="249" t="s">
        <v>182</v>
      </c>
      <c r="E268" s="250" t="s">
        <v>22</v>
      </c>
      <c r="F268" s="251" t="s">
        <v>451</v>
      </c>
      <c r="G268" s="248"/>
      <c r="H268" s="250" t="s">
        <v>22</v>
      </c>
      <c r="I268" s="252"/>
      <c r="J268" s="248"/>
      <c r="K268" s="248"/>
      <c r="L268" s="253"/>
      <c r="M268" s="254"/>
      <c r="N268" s="255"/>
      <c r="O268" s="255"/>
      <c r="P268" s="255"/>
      <c r="Q268" s="255"/>
      <c r="R268" s="255"/>
      <c r="S268" s="255"/>
      <c r="T268" s="256"/>
      <c r="AT268" s="257" t="s">
        <v>182</v>
      </c>
      <c r="AU268" s="257" t="s">
        <v>193</v>
      </c>
      <c r="AV268" s="12" t="s">
        <v>24</v>
      </c>
      <c r="AW268" s="12" t="s">
        <v>39</v>
      </c>
      <c r="AX268" s="12" t="s">
        <v>75</v>
      </c>
      <c r="AY268" s="257" t="s">
        <v>173</v>
      </c>
    </row>
    <row r="269" spans="2:51" s="13" customFormat="1" ht="13.5">
      <c r="B269" s="258"/>
      <c r="C269" s="259"/>
      <c r="D269" s="249" t="s">
        <v>182</v>
      </c>
      <c r="E269" s="260" t="s">
        <v>22</v>
      </c>
      <c r="F269" s="261" t="s">
        <v>452</v>
      </c>
      <c r="G269" s="259"/>
      <c r="H269" s="262">
        <v>-10.398</v>
      </c>
      <c r="I269" s="263"/>
      <c r="J269" s="259"/>
      <c r="K269" s="259"/>
      <c r="L269" s="264"/>
      <c r="M269" s="265"/>
      <c r="N269" s="266"/>
      <c r="O269" s="266"/>
      <c r="P269" s="266"/>
      <c r="Q269" s="266"/>
      <c r="R269" s="266"/>
      <c r="S269" s="266"/>
      <c r="T269" s="267"/>
      <c r="AT269" s="268" t="s">
        <v>182</v>
      </c>
      <c r="AU269" s="268" t="s">
        <v>193</v>
      </c>
      <c r="AV269" s="13" t="s">
        <v>83</v>
      </c>
      <c r="AW269" s="13" t="s">
        <v>39</v>
      </c>
      <c r="AX269" s="13" t="s">
        <v>75</v>
      </c>
      <c r="AY269" s="268" t="s">
        <v>173</v>
      </c>
    </row>
    <row r="270" spans="2:65" s="1" customFormat="1" ht="25.5" customHeight="1">
      <c r="B270" s="46"/>
      <c r="C270" s="235" t="s">
        <v>453</v>
      </c>
      <c r="D270" s="235" t="s">
        <v>175</v>
      </c>
      <c r="E270" s="236" t="s">
        <v>454</v>
      </c>
      <c r="F270" s="237" t="s">
        <v>455</v>
      </c>
      <c r="G270" s="238" t="s">
        <v>249</v>
      </c>
      <c r="H270" s="239">
        <v>14.898</v>
      </c>
      <c r="I270" s="240"/>
      <c r="J270" s="241">
        <f>ROUND(I270*H270,2)</f>
        <v>0</v>
      </c>
      <c r="K270" s="237" t="s">
        <v>278</v>
      </c>
      <c r="L270" s="72"/>
      <c r="M270" s="242" t="s">
        <v>22</v>
      </c>
      <c r="N270" s="243" t="s">
        <v>46</v>
      </c>
      <c r="O270" s="47"/>
      <c r="P270" s="244">
        <f>O270*H270</f>
        <v>0</v>
      </c>
      <c r="Q270" s="244">
        <v>0.193</v>
      </c>
      <c r="R270" s="244">
        <f>Q270*H270</f>
        <v>2.875314</v>
      </c>
      <c r="S270" s="244">
        <v>0</v>
      </c>
      <c r="T270" s="245">
        <f>S270*H270</f>
        <v>0</v>
      </c>
      <c r="AR270" s="24" t="s">
        <v>180</v>
      </c>
      <c r="AT270" s="24" t="s">
        <v>175</v>
      </c>
      <c r="AU270" s="24" t="s">
        <v>193</v>
      </c>
      <c r="AY270" s="24" t="s">
        <v>173</v>
      </c>
      <c r="BE270" s="246">
        <f>IF(N270="základní",J270,0)</f>
        <v>0</v>
      </c>
      <c r="BF270" s="246">
        <f>IF(N270="snížená",J270,0)</f>
        <v>0</v>
      </c>
      <c r="BG270" s="246">
        <f>IF(N270="zákl. přenesená",J270,0)</f>
        <v>0</v>
      </c>
      <c r="BH270" s="246">
        <f>IF(N270="sníž. přenesená",J270,0)</f>
        <v>0</v>
      </c>
      <c r="BI270" s="246">
        <f>IF(N270="nulová",J270,0)</f>
        <v>0</v>
      </c>
      <c r="BJ270" s="24" t="s">
        <v>24</v>
      </c>
      <c r="BK270" s="246">
        <f>ROUND(I270*H270,2)</f>
        <v>0</v>
      </c>
      <c r="BL270" s="24" t="s">
        <v>180</v>
      </c>
      <c r="BM270" s="24" t="s">
        <v>456</v>
      </c>
    </row>
    <row r="271" spans="2:51" s="12" customFormat="1" ht="13.5">
      <c r="B271" s="247"/>
      <c r="C271" s="248"/>
      <c r="D271" s="249" t="s">
        <v>182</v>
      </c>
      <c r="E271" s="250" t="s">
        <v>22</v>
      </c>
      <c r="F271" s="251" t="s">
        <v>457</v>
      </c>
      <c r="G271" s="248"/>
      <c r="H271" s="250" t="s">
        <v>22</v>
      </c>
      <c r="I271" s="252"/>
      <c r="J271" s="248"/>
      <c r="K271" s="248"/>
      <c r="L271" s="253"/>
      <c r="M271" s="254"/>
      <c r="N271" s="255"/>
      <c r="O271" s="255"/>
      <c r="P271" s="255"/>
      <c r="Q271" s="255"/>
      <c r="R271" s="255"/>
      <c r="S271" s="255"/>
      <c r="T271" s="256"/>
      <c r="AT271" s="257" t="s">
        <v>182</v>
      </c>
      <c r="AU271" s="257" t="s">
        <v>193</v>
      </c>
      <c r="AV271" s="12" t="s">
        <v>24</v>
      </c>
      <c r="AW271" s="12" t="s">
        <v>39</v>
      </c>
      <c r="AX271" s="12" t="s">
        <v>75</v>
      </c>
      <c r="AY271" s="257" t="s">
        <v>173</v>
      </c>
    </row>
    <row r="272" spans="2:51" s="13" customFormat="1" ht="13.5">
      <c r="B272" s="258"/>
      <c r="C272" s="259"/>
      <c r="D272" s="249" t="s">
        <v>182</v>
      </c>
      <c r="E272" s="260" t="s">
        <v>22</v>
      </c>
      <c r="F272" s="261" t="s">
        <v>458</v>
      </c>
      <c r="G272" s="259"/>
      <c r="H272" s="262">
        <v>10.398</v>
      </c>
      <c r="I272" s="263"/>
      <c r="J272" s="259"/>
      <c r="K272" s="259"/>
      <c r="L272" s="264"/>
      <c r="M272" s="265"/>
      <c r="N272" s="266"/>
      <c r="O272" s="266"/>
      <c r="P272" s="266"/>
      <c r="Q272" s="266"/>
      <c r="R272" s="266"/>
      <c r="S272" s="266"/>
      <c r="T272" s="267"/>
      <c r="AT272" s="268" t="s">
        <v>182</v>
      </c>
      <c r="AU272" s="268" t="s">
        <v>193</v>
      </c>
      <c r="AV272" s="13" t="s">
        <v>83</v>
      </c>
      <c r="AW272" s="13" t="s">
        <v>39</v>
      </c>
      <c r="AX272" s="13" t="s">
        <v>75</v>
      </c>
      <c r="AY272" s="268" t="s">
        <v>173</v>
      </c>
    </row>
    <row r="273" spans="2:51" s="12" customFormat="1" ht="13.5">
      <c r="B273" s="247"/>
      <c r="C273" s="248"/>
      <c r="D273" s="249" t="s">
        <v>182</v>
      </c>
      <c r="E273" s="250" t="s">
        <v>22</v>
      </c>
      <c r="F273" s="251" t="s">
        <v>459</v>
      </c>
      <c r="G273" s="248"/>
      <c r="H273" s="250" t="s">
        <v>22</v>
      </c>
      <c r="I273" s="252"/>
      <c r="J273" s="248"/>
      <c r="K273" s="248"/>
      <c r="L273" s="253"/>
      <c r="M273" s="254"/>
      <c r="N273" s="255"/>
      <c r="O273" s="255"/>
      <c r="P273" s="255"/>
      <c r="Q273" s="255"/>
      <c r="R273" s="255"/>
      <c r="S273" s="255"/>
      <c r="T273" s="256"/>
      <c r="AT273" s="257" t="s">
        <v>182</v>
      </c>
      <c r="AU273" s="257" t="s">
        <v>193</v>
      </c>
      <c r="AV273" s="12" t="s">
        <v>24</v>
      </c>
      <c r="AW273" s="12" t="s">
        <v>39</v>
      </c>
      <c r="AX273" s="12" t="s">
        <v>75</v>
      </c>
      <c r="AY273" s="257" t="s">
        <v>173</v>
      </c>
    </row>
    <row r="274" spans="2:51" s="13" customFormat="1" ht="13.5">
      <c r="B274" s="258"/>
      <c r="C274" s="259"/>
      <c r="D274" s="249" t="s">
        <v>182</v>
      </c>
      <c r="E274" s="260" t="s">
        <v>22</v>
      </c>
      <c r="F274" s="261" t="s">
        <v>460</v>
      </c>
      <c r="G274" s="259"/>
      <c r="H274" s="262">
        <v>4.5</v>
      </c>
      <c r="I274" s="263"/>
      <c r="J274" s="259"/>
      <c r="K274" s="259"/>
      <c r="L274" s="264"/>
      <c r="M274" s="265"/>
      <c r="N274" s="266"/>
      <c r="O274" s="266"/>
      <c r="P274" s="266"/>
      <c r="Q274" s="266"/>
      <c r="R274" s="266"/>
      <c r="S274" s="266"/>
      <c r="T274" s="267"/>
      <c r="AT274" s="268" t="s">
        <v>182</v>
      </c>
      <c r="AU274" s="268" t="s">
        <v>193</v>
      </c>
      <c r="AV274" s="13" t="s">
        <v>83</v>
      </c>
      <c r="AW274" s="13" t="s">
        <v>39</v>
      </c>
      <c r="AX274" s="13" t="s">
        <v>75</v>
      </c>
      <c r="AY274" s="268" t="s">
        <v>173</v>
      </c>
    </row>
    <row r="275" spans="2:65" s="1" customFormat="1" ht="16.5" customHeight="1">
      <c r="B275" s="46"/>
      <c r="C275" s="235" t="s">
        <v>461</v>
      </c>
      <c r="D275" s="235" t="s">
        <v>175</v>
      </c>
      <c r="E275" s="236" t="s">
        <v>462</v>
      </c>
      <c r="F275" s="237" t="s">
        <v>463</v>
      </c>
      <c r="G275" s="238" t="s">
        <v>249</v>
      </c>
      <c r="H275" s="239">
        <v>50.521</v>
      </c>
      <c r="I275" s="240"/>
      <c r="J275" s="241">
        <f>ROUND(I275*H275,2)</f>
        <v>0</v>
      </c>
      <c r="K275" s="237" t="s">
        <v>278</v>
      </c>
      <c r="L275" s="72"/>
      <c r="M275" s="242" t="s">
        <v>22</v>
      </c>
      <c r="N275" s="243" t="s">
        <v>46</v>
      </c>
      <c r="O275" s="47"/>
      <c r="P275" s="244">
        <f>O275*H275</f>
        <v>0</v>
      </c>
      <c r="Q275" s="244">
        <v>0.0077</v>
      </c>
      <c r="R275" s="244">
        <f>Q275*H275</f>
        <v>0.3890117</v>
      </c>
      <c r="S275" s="244">
        <v>0</v>
      </c>
      <c r="T275" s="245">
        <f>S275*H275</f>
        <v>0</v>
      </c>
      <c r="AR275" s="24" t="s">
        <v>180</v>
      </c>
      <c r="AT275" s="24" t="s">
        <v>175</v>
      </c>
      <c r="AU275" s="24" t="s">
        <v>193</v>
      </c>
      <c r="AY275" s="24" t="s">
        <v>173</v>
      </c>
      <c r="BE275" s="246">
        <f>IF(N275="základní",J275,0)</f>
        <v>0</v>
      </c>
      <c r="BF275" s="246">
        <f>IF(N275="snížená",J275,0)</f>
        <v>0</v>
      </c>
      <c r="BG275" s="246">
        <f>IF(N275="zákl. přenesená",J275,0)</f>
        <v>0</v>
      </c>
      <c r="BH275" s="246">
        <f>IF(N275="sníž. přenesená",J275,0)</f>
        <v>0</v>
      </c>
      <c r="BI275" s="246">
        <f>IF(N275="nulová",J275,0)</f>
        <v>0</v>
      </c>
      <c r="BJ275" s="24" t="s">
        <v>24</v>
      </c>
      <c r="BK275" s="246">
        <f>ROUND(I275*H275,2)</f>
        <v>0</v>
      </c>
      <c r="BL275" s="24" t="s">
        <v>180</v>
      </c>
      <c r="BM275" s="24" t="s">
        <v>464</v>
      </c>
    </row>
    <row r="276" spans="2:51" s="13" customFormat="1" ht="13.5">
      <c r="B276" s="258"/>
      <c r="C276" s="259"/>
      <c r="D276" s="249" t="s">
        <v>182</v>
      </c>
      <c r="E276" s="260" t="s">
        <v>22</v>
      </c>
      <c r="F276" s="261" t="s">
        <v>465</v>
      </c>
      <c r="G276" s="259"/>
      <c r="H276" s="262">
        <v>50.521</v>
      </c>
      <c r="I276" s="263"/>
      <c r="J276" s="259"/>
      <c r="K276" s="259"/>
      <c r="L276" s="264"/>
      <c r="M276" s="265"/>
      <c r="N276" s="266"/>
      <c r="O276" s="266"/>
      <c r="P276" s="266"/>
      <c r="Q276" s="266"/>
      <c r="R276" s="266"/>
      <c r="S276" s="266"/>
      <c r="T276" s="267"/>
      <c r="AT276" s="268" t="s">
        <v>182</v>
      </c>
      <c r="AU276" s="268" t="s">
        <v>193</v>
      </c>
      <c r="AV276" s="13" t="s">
        <v>83</v>
      </c>
      <c r="AW276" s="13" t="s">
        <v>39</v>
      </c>
      <c r="AX276" s="13" t="s">
        <v>75</v>
      </c>
      <c r="AY276" s="268" t="s">
        <v>173</v>
      </c>
    </row>
    <row r="277" spans="2:65" s="1" customFormat="1" ht="16.5" customHeight="1">
      <c r="B277" s="46"/>
      <c r="C277" s="235" t="s">
        <v>466</v>
      </c>
      <c r="D277" s="235" t="s">
        <v>175</v>
      </c>
      <c r="E277" s="236" t="s">
        <v>467</v>
      </c>
      <c r="F277" s="237" t="s">
        <v>468</v>
      </c>
      <c r="G277" s="238" t="s">
        <v>249</v>
      </c>
      <c r="H277" s="239">
        <v>50.521</v>
      </c>
      <c r="I277" s="240"/>
      <c r="J277" s="241">
        <f>ROUND(I277*H277,2)</f>
        <v>0</v>
      </c>
      <c r="K277" s="237" t="s">
        <v>179</v>
      </c>
      <c r="L277" s="72"/>
      <c r="M277" s="242" t="s">
        <v>22</v>
      </c>
      <c r="N277" s="243" t="s">
        <v>46</v>
      </c>
      <c r="O277" s="47"/>
      <c r="P277" s="244">
        <f>O277*H277</f>
        <v>0</v>
      </c>
      <c r="Q277" s="244">
        <v>0.0003</v>
      </c>
      <c r="R277" s="244">
        <f>Q277*H277</f>
        <v>0.0151563</v>
      </c>
      <c r="S277" s="244">
        <v>0</v>
      </c>
      <c r="T277" s="245">
        <f>S277*H277</f>
        <v>0</v>
      </c>
      <c r="AR277" s="24" t="s">
        <v>266</v>
      </c>
      <c r="AT277" s="24" t="s">
        <v>175</v>
      </c>
      <c r="AU277" s="24" t="s">
        <v>193</v>
      </c>
      <c r="AY277" s="24" t="s">
        <v>173</v>
      </c>
      <c r="BE277" s="246">
        <f>IF(N277="základní",J277,0)</f>
        <v>0</v>
      </c>
      <c r="BF277" s="246">
        <f>IF(N277="snížená",J277,0)</f>
        <v>0</v>
      </c>
      <c r="BG277" s="246">
        <f>IF(N277="zákl. přenesená",J277,0)</f>
        <v>0</v>
      </c>
      <c r="BH277" s="246">
        <f>IF(N277="sníž. přenesená",J277,0)</f>
        <v>0</v>
      </c>
      <c r="BI277" s="246">
        <f>IF(N277="nulová",J277,0)</f>
        <v>0</v>
      </c>
      <c r="BJ277" s="24" t="s">
        <v>24</v>
      </c>
      <c r="BK277" s="246">
        <f>ROUND(I277*H277,2)</f>
        <v>0</v>
      </c>
      <c r="BL277" s="24" t="s">
        <v>266</v>
      </c>
      <c r="BM277" s="24" t="s">
        <v>469</v>
      </c>
    </row>
    <row r="278" spans="2:51" s="13" customFormat="1" ht="13.5">
      <c r="B278" s="258"/>
      <c r="C278" s="259"/>
      <c r="D278" s="249" t="s">
        <v>182</v>
      </c>
      <c r="E278" s="260" t="s">
        <v>22</v>
      </c>
      <c r="F278" s="261" t="s">
        <v>465</v>
      </c>
      <c r="G278" s="259"/>
      <c r="H278" s="262">
        <v>50.521</v>
      </c>
      <c r="I278" s="263"/>
      <c r="J278" s="259"/>
      <c r="K278" s="259"/>
      <c r="L278" s="264"/>
      <c r="M278" s="265"/>
      <c r="N278" s="266"/>
      <c r="O278" s="266"/>
      <c r="P278" s="266"/>
      <c r="Q278" s="266"/>
      <c r="R278" s="266"/>
      <c r="S278" s="266"/>
      <c r="T278" s="267"/>
      <c r="AT278" s="268" t="s">
        <v>182</v>
      </c>
      <c r="AU278" s="268" t="s">
        <v>193</v>
      </c>
      <c r="AV278" s="13" t="s">
        <v>83</v>
      </c>
      <c r="AW278" s="13" t="s">
        <v>39</v>
      </c>
      <c r="AX278" s="13" t="s">
        <v>75</v>
      </c>
      <c r="AY278" s="268" t="s">
        <v>173</v>
      </c>
    </row>
    <row r="279" spans="2:63" s="11" customFormat="1" ht="29.85" customHeight="1">
      <c r="B279" s="219"/>
      <c r="C279" s="220"/>
      <c r="D279" s="221" t="s">
        <v>74</v>
      </c>
      <c r="E279" s="233" t="s">
        <v>224</v>
      </c>
      <c r="F279" s="233" t="s">
        <v>470</v>
      </c>
      <c r="G279" s="220"/>
      <c r="H279" s="220"/>
      <c r="I279" s="223"/>
      <c r="J279" s="234">
        <f>BK279</f>
        <v>0</v>
      </c>
      <c r="K279" s="220"/>
      <c r="L279" s="225"/>
      <c r="M279" s="226"/>
      <c r="N279" s="227"/>
      <c r="O279" s="227"/>
      <c r="P279" s="228">
        <f>P280+P295+P305</f>
        <v>0</v>
      </c>
      <c r="Q279" s="227"/>
      <c r="R279" s="228">
        <f>R280+R295+R305</f>
        <v>0.04633492</v>
      </c>
      <c r="S279" s="227"/>
      <c r="T279" s="229">
        <f>T280+T295+T305</f>
        <v>9.441477999999998</v>
      </c>
      <c r="AR279" s="230" t="s">
        <v>24</v>
      </c>
      <c r="AT279" s="231" t="s">
        <v>74</v>
      </c>
      <c r="AU279" s="231" t="s">
        <v>24</v>
      </c>
      <c r="AY279" s="230" t="s">
        <v>173</v>
      </c>
      <c r="BK279" s="232">
        <f>BK280+BK295+BK305</f>
        <v>0</v>
      </c>
    </row>
    <row r="280" spans="2:63" s="11" customFormat="1" ht="14.85" customHeight="1">
      <c r="B280" s="219"/>
      <c r="C280" s="220"/>
      <c r="D280" s="221" t="s">
        <v>74</v>
      </c>
      <c r="E280" s="233" t="s">
        <v>471</v>
      </c>
      <c r="F280" s="233" t="s">
        <v>472</v>
      </c>
      <c r="G280" s="220"/>
      <c r="H280" s="220"/>
      <c r="I280" s="223"/>
      <c r="J280" s="234">
        <f>BK280</f>
        <v>0</v>
      </c>
      <c r="K280" s="220"/>
      <c r="L280" s="225"/>
      <c r="M280" s="226"/>
      <c r="N280" s="227"/>
      <c r="O280" s="227"/>
      <c r="P280" s="228">
        <f>SUM(P281:P294)</f>
        <v>0</v>
      </c>
      <c r="Q280" s="227"/>
      <c r="R280" s="228">
        <f>SUM(R281:R294)</f>
        <v>0.037578</v>
      </c>
      <c r="S280" s="227"/>
      <c r="T280" s="229">
        <f>SUM(T281:T294)</f>
        <v>0</v>
      </c>
      <c r="AR280" s="230" t="s">
        <v>24</v>
      </c>
      <c r="AT280" s="231" t="s">
        <v>74</v>
      </c>
      <c r="AU280" s="231" t="s">
        <v>83</v>
      </c>
      <c r="AY280" s="230" t="s">
        <v>173</v>
      </c>
      <c r="BK280" s="232">
        <f>SUM(BK281:BK294)</f>
        <v>0</v>
      </c>
    </row>
    <row r="281" spans="2:65" s="1" customFormat="1" ht="25.5" customHeight="1">
      <c r="B281" s="46"/>
      <c r="C281" s="235" t="s">
        <v>473</v>
      </c>
      <c r="D281" s="235" t="s">
        <v>175</v>
      </c>
      <c r="E281" s="236" t="s">
        <v>474</v>
      </c>
      <c r="F281" s="237" t="s">
        <v>475</v>
      </c>
      <c r="G281" s="238" t="s">
        <v>249</v>
      </c>
      <c r="H281" s="239">
        <v>45.3</v>
      </c>
      <c r="I281" s="240"/>
      <c r="J281" s="241">
        <f>ROUND(I281*H281,2)</f>
        <v>0</v>
      </c>
      <c r="K281" s="237" t="s">
        <v>179</v>
      </c>
      <c r="L281" s="72"/>
      <c r="M281" s="242" t="s">
        <v>22</v>
      </c>
      <c r="N281" s="243" t="s">
        <v>46</v>
      </c>
      <c r="O281" s="47"/>
      <c r="P281" s="244">
        <f>O281*H281</f>
        <v>0</v>
      </c>
      <c r="Q281" s="244">
        <v>0.00013</v>
      </c>
      <c r="R281" s="244">
        <f>Q281*H281</f>
        <v>0.005888999999999999</v>
      </c>
      <c r="S281" s="244">
        <v>0</v>
      </c>
      <c r="T281" s="245">
        <f>S281*H281</f>
        <v>0</v>
      </c>
      <c r="AR281" s="24" t="s">
        <v>180</v>
      </c>
      <c r="AT281" s="24" t="s">
        <v>175</v>
      </c>
      <c r="AU281" s="24" t="s">
        <v>193</v>
      </c>
      <c r="AY281" s="24" t="s">
        <v>173</v>
      </c>
      <c r="BE281" s="246">
        <f>IF(N281="základní",J281,0)</f>
        <v>0</v>
      </c>
      <c r="BF281" s="246">
        <f>IF(N281="snížená",J281,0)</f>
        <v>0</v>
      </c>
      <c r="BG281" s="246">
        <f>IF(N281="zákl. přenesená",J281,0)</f>
        <v>0</v>
      </c>
      <c r="BH281" s="246">
        <f>IF(N281="sníž. přenesená",J281,0)</f>
        <v>0</v>
      </c>
      <c r="BI281" s="246">
        <f>IF(N281="nulová",J281,0)</f>
        <v>0</v>
      </c>
      <c r="BJ281" s="24" t="s">
        <v>24</v>
      </c>
      <c r="BK281" s="246">
        <f>ROUND(I281*H281,2)</f>
        <v>0</v>
      </c>
      <c r="BL281" s="24" t="s">
        <v>180</v>
      </c>
      <c r="BM281" s="24" t="s">
        <v>476</v>
      </c>
    </row>
    <row r="282" spans="2:51" s="12" customFormat="1" ht="13.5">
      <c r="B282" s="247"/>
      <c r="C282" s="248"/>
      <c r="D282" s="249" t="s">
        <v>182</v>
      </c>
      <c r="E282" s="250" t="s">
        <v>22</v>
      </c>
      <c r="F282" s="251" t="s">
        <v>477</v>
      </c>
      <c r="G282" s="248"/>
      <c r="H282" s="250" t="s">
        <v>22</v>
      </c>
      <c r="I282" s="252"/>
      <c r="J282" s="248"/>
      <c r="K282" s="248"/>
      <c r="L282" s="253"/>
      <c r="M282" s="254"/>
      <c r="N282" s="255"/>
      <c r="O282" s="255"/>
      <c r="P282" s="255"/>
      <c r="Q282" s="255"/>
      <c r="R282" s="255"/>
      <c r="S282" s="255"/>
      <c r="T282" s="256"/>
      <c r="AT282" s="257" t="s">
        <v>182</v>
      </c>
      <c r="AU282" s="257" t="s">
        <v>193</v>
      </c>
      <c r="AV282" s="12" t="s">
        <v>24</v>
      </c>
      <c r="AW282" s="12" t="s">
        <v>39</v>
      </c>
      <c r="AX282" s="12" t="s">
        <v>75</v>
      </c>
      <c r="AY282" s="257" t="s">
        <v>173</v>
      </c>
    </row>
    <row r="283" spans="2:51" s="12" customFormat="1" ht="13.5">
      <c r="B283" s="247"/>
      <c r="C283" s="248"/>
      <c r="D283" s="249" t="s">
        <v>182</v>
      </c>
      <c r="E283" s="250" t="s">
        <v>22</v>
      </c>
      <c r="F283" s="251" t="s">
        <v>478</v>
      </c>
      <c r="G283" s="248"/>
      <c r="H283" s="250" t="s">
        <v>22</v>
      </c>
      <c r="I283" s="252"/>
      <c r="J283" s="248"/>
      <c r="K283" s="248"/>
      <c r="L283" s="253"/>
      <c r="M283" s="254"/>
      <c r="N283" s="255"/>
      <c r="O283" s="255"/>
      <c r="P283" s="255"/>
      <c r="Q283" s="255"/>
      <c r="R283" s="255"/>
      <c r="S283" s="255"/>
      <c r="T283" s="256"/>
      <c r="AT283" s="257" t="s">
        <v>182</v>
      </c>
      <c r="AU283" s="257" t="s">
        <v>193</v>
      </c>
      <c r="AV283" s="12" t="s">
        <v>24</v>
      </c>
      <c r="AW283" s="12" t="s">
        <v>39</v>
      </c>
      <c r="AX283" s="12" t="s">
        <v>75</v>
      </c>
      <c r="AY283" s="257" t="s">
        <v>173</v>
      </c>
    </row>
    <row r="284" spans="2:51" s="12" customFormat="1" ht="13.5">
      <c r="B284" s="247"/>
      <c r="C284" s="248"/>
      <c r="D284" s="249" t="s">
        <v>182</v>
      </c>
      <c r="E284" s="250" t="s">
        <v>22</v>
      </c>
      <c r="F284" s="251" t="s">
        <v>479</v>
      </c>
      <c r="G284" s="248"/>
      <c r="H284" s="250" t="s">
        <v>22</v>
      </c>
      <c r="I284" s="252"/>
      <c r="J284" s="248"/>
      <c r="K284" s="248"/>
      <c r="L284" s="253"/>
      <c r="M284" s="254"/>
      <c r="N284" s="255"/>
      <c r="O284" s="255"/>
      <c r="P284" s="255"/>
      <c r="Q284" s="255"/>
      <c r="R284" s="255"/>
      <c r="S284" s="255"/>
      <c r="T284" s="256"/>
      <c r="AT284" s="257" t="s">
        <v>182</v>
      </c>
      <c r="AU284" s="257" t="s">
        <v>193</v>
      </c>
      <c r="AV284" s="12" t="s">
        <v>24</v>
      </c>
      <c r="AW284" s="12" t="s">
        <v>39</v>
      </c>
      <c r="AX284" s="12" t="s">
        <v>75</v>
      </c>
      <c r="AY284" s="257" t="s">
        <v>173</v>
      </c>
    </row>
    <row r="285" spans="2:51" s="12" customFormat="1" ht="13.5">
      <c r="B285" s="247"/>
      <c r="C285" s="248"/>
      <c r="D285" s="249" t="s">
        <v>182</v>
      </c>
      <c r="E285" s="250" t="s">
        <v>22</v>
      </c>
      <c r="F285" s="251" t="s">
        <v>480</v>
      </c>
      <c r="G285" s="248"/>
      <c r="H285" s="250" t="s">
        <v>22</v>
      </c>
      <c r="I285" s="252"/>
      <c r="J285" s="248"/>
      <c r="K285" s="248"/>
      <c r="L285" s="253"/>
      <c r="M285" s="254"/>
      <c r="N285" s="255"/>
      <c r="O285" s="255"/>
      <c r="P285" s="255"/>
      <c r="Q285" s="255"/>
      <c r="R285" s="255"/>
      <c r="S285" s="255"/>
      <c r="T285" s="256"/>
      <c r="AT285" s="257" t="s">
        <v>182</v>
      </c>
      <c r="AU285" s="257" t="s">
        <v>193</v>
      </c>
      <c r="AV285" s="12" t="s">
        <v>24</v>
      </c>
      <c r="AW285" s="12" t="s">
        <v>39</v>
      </c>
      <c r="AX285" s="12" t="s">
        <v>75</v>
      </c>
      <c r="AY285" s="257" t="s">
        <v>173</v>
      </c>
    </row>
    <row r="286" spans="2:51" s="12" customFormat="1" ht="13.5">
      <c r="B286" s="247"/>
      <c r="C286" s="248"/>
      <c r="D286" s="249" t="s">
        <v>182</v>
      </c>
      <c r="E286" s="250" t="s">
        <v>22</v>
      </c>
      <c r="F286" s="251" t="s">
        <v>190</v>
      </c>
      <c r="G286" s="248"/>
      <c r="H286" s="250" t="s">
        <v>22</v>
      </c>
      <c r="I286" s="252"/>
      <c r="J286" s="248"/>
      <c r="K286" s="248"/>
      <c r="L286" s="253"/>
      <c r="M286" s="254"/>
      <c r="N286" s="255"/>
      <c r="O286" s="255"/>
      <c r="P286" s="255"/>
      <c r="Q286" s="255"/>
      <c r="R286" s="255"/>
      <c r="S286" s="255"/>
      <c r="T286" s="256"/>
      <c r="AT286" s="257" t="s">
        <v>182</v>
      </c>
      <c r="AU286" s="257" t="s">
        <v>193</v>
      </c>
      <c r="AV286" s="12" t="s">
        <v>24</v>
      </c>
      <c r="AW286" s="12" t="s">
        <v>39</v>
      </c>
      <c r="AX286" s="12" t="s">
        <v>75</v>
      </c>
      <c r="AY286" s="257" t="s">
        <v>173</v>
      </c>
    </row>
    <row r="287" spans="2:51" s="13" customFormat="1" ht="13.5">
      <c r="B287" s="258"/>
      <c r="C287" s="259"/>
      <c r="D287" s="249" t="s">
        <v>182</v>
      </c>
      <c r="E287" s="260" t="s">
        <v>22</v>
      </c>
      <c r="F287" s="261" t="s">
        <v>481</v>
      </c>
      <c r="G287" s="259"/>
      <c r="H287" s="262">
        <v>45.3</v>
      </c>
      <c r="I287" s="263"/>
      <c r="J287" s="259"/>
      <c r="K287" s="259"/>
      <c r="L287" s="264"/>
      <c r="M287" s="265"/>
      <c r="N287" s="266"/>
      <c r="O287" s="266"/>
      <c r="P287" s="266"/>
      <c r="Q287" s="266"/>
      <c r="R287" s="266"/>
      <c r="S287" s="266"/>
      <c r="T287" s="267"/>
      <c r="AT287" s="268" t="s">
        <v>182</v>
      </c>
      <c r="AU287" s="268" t="s">
        <v>193</v>
      </c>
      <c r="AV287" s="13" t="s">
        <v>83</v>
      </c>
      <c r="AW287" s="13" t="s">
        <v>39</v>
      </c>
      <c r="AX287" s="13" t="s">
        <v>75</v>
      </c>
      <c r="AY287" s="268" t="s">
        <v>173</v>
      </c>
    </row>
    <row r="288" spans="2:65" s="1" customFormat="1" ht="25.5" customHeight="1">
      <c r="B288" s="46"/>
      <c r="C288" s="235" t="s">
        <v>482</v>
      </c>
      <c r="D288" s="235" t="s">
        <v>175</v>
      </c>
      <c r="E288" s="236" t="s">
        <v>483</v>
      </c>
      <c r="F288" s="237" t="s">
        <v>484</v>
      </c>
      <c r="G288" s="238" t="s">
        <v>249</v>
      </c>
      <c r="H288" s="239">
        <v>150.9</v>
      </c>
      <c r="I288" s="240"/>
      <c r="J288" s="241">
        <f>ROUND(I288*H288,2)</f>
        <v>0</v>
      </c>
      <c r="K288" s="237" t="s">
        <v>179</v>
      </c>
      <c r="L288" s="72"/>
      <c r="M288" s="242" t="s">
        <v>22</v>
      </c>
      <c r="N288" s="243" t="s">
        <v>46</v>
      </c>
      <c r="O288" s="47"/>
      <c r="P288" s="244">
        <f>O288*H288</f>
        <v>0</v>
      </c>
      <c r="Q288" s="244">
        <v>0.00021</v>
      </c>
      <c r="R288" s="244">
        <f>Q288*H288</f>
        <v>0.031689</v>
      </c>
      <c r="S288" s="244">
        <v>0</v>
      </c>
      <c r="T288" s="245">
        <f>S288*H288</f>
        <v>0</v>
      </c>
      <c r="AR288" s="24" t="s">
        <v>180</v>
      </c>
      <c r="AT288" s="24" t="s">
        <v>175</v>
      </c>
      <c r="AU288" s="24" t="s">
        <v>193</v>
      </c>
      <c r="AY288" s="24" t="s">
        <v>173</v>
      </c>
      <c r="BE288" s="246">
        <f>IF(N288="základní",J288,0)</f>
        <v>0</v>
      </c>
      <c r="BF288" s="246">
        <f>IF(N288="snížená",J288,0)</f>
        <v>0</v>
      </c>
      <c r="BG288" s="246">
        <f>IF(N288="zákl. přenesená",J288,0)</f>
        <v>0</v>
      </c>
      <c r="BH288" s="246">
        <f>IF(N288="sníž. přenesená",J288,0)</f>
        <v>0</v>
      </c>
      <c r="BI288" s="246">
        <f>IF(N288="nulová",J288,0)</f>
        <v>0</v>
      </c>
      <c r="BJ288" s="24" t="s">
        <v>24</v>
      </c>
      <c r="BK288" s="246">
        <f>ROUND(I288*H288,2)</f>
        <v>0</v>
      </c>
      <c r="BL288" s="24" t="s">
        <v>180</v>
      </c>
      <c r="BM288" s="24" t="s">
        <v>485</v>
      </c>
    </row>
    <row r="289" spans="2:51" s="12" customFormat="1" ht="13.5">
      <c r="B289" s="247"/>
      <c r="C289" s="248"/>
      <c r="D289" s="249" t="s">
        <v>182</v>
      </c>
      <c r="E289" s="250" t="s">
        <v>22</v>
      </c>
      <c r="F289" s="251" t="s">
        <v>477</v>
      </c>
      <c r="G289" s="248"/>
      <c r="H289" s="250" t="s">
        <v>22</v>
      </c>
      <c r="I289" s="252"/>
      <c r="J289" s="248"/>
      <c r="K289" s="248"/>
      <c r="L289" s="253"/>
      <c r="M289" s="254"/>
      <c r="N289" s="255"/>
      <c r="O289" s="255"/>
      <c r="P289" s="255"/>
      <c r="Q289" s="255"/>
      <c r="R289" s="255"/>
      <c r="S289" s="255"/>
      <c r="T289" s="256"/>
      <c r="AT289" s="257" t="s">
        <v>182</v>
      </c>
      <c r="AU289" s="257" t="s">
        <v>193</v>
      </c>
      <c r="AV289" s="12" t="s">
        <v>24</v>
      </c>
      <c r="AW289" s="12" t="s">
        <v>39</v>
      </c>
      <c r="AX289" s="12" t="s">
        <v>75</v>
      </c>
      <c r="AY289" s="257" t="s">
        <v>173</v>
      </c>
    </row>
    <row r="290" spans="2:51" s="12" customFormat="1" ht="13.5">
      <c r="B290" s="247"/>
      <c r="C290" s="248"/>
      <c r="D290" s="249" t="s">
        <v>182</v>
      </c>
      <c r="E290" s="250" t="s">
        <v>22</v>
      </c>
      <c r="F290" s="251" t="s">
        <v>478</v>
      </c>
      <c r="G290" s="248"/>
      <c r="H290" s="250" t="s">
        <v>22</v>
      </c>
      <c r="I290" s="252"/>
      <c r="J290" s="248"/>
      <c r="K290" s="248"/>
      <c r="L290" s="253"/>
      <c r="M290" s="254"/>
      <c r="N290" s="255"/>
      <c r="O290" s="255"/>
      <c r="P290" s="255"/>
      <c r="Q290" s="255"/>
      <c r="R290" s="255"/>
      <c r="S290" s="255"/>
      <c r="T290" s="256"/>
      <c r="AT290" s="257" t="s">
        <v>182</v>
      </c>
      <c r="AU290" s="257" t="s">
        <v>193</v>
      </c>
      <c r="AV290" s="12" t="s">
        <v>24</v>
      </c>
      <c r="AW290" s="12" t="s">
        <v>39</v>
      </c>
      <c r="AX290" s="12" t="s">
        <v>75</v>
      </c>
      <c r="AY290" s="257" t="s">
        <v>173</v>
      </c>
    </row>
    <row r="291" spans="2:51" s="12" customFormat="1" ht="13.5">
      <c r="B291" s="247"/>
      <c r="C291" s="248"/>
      <c r="D291" s="249" t="s">
        <v>182</v>
      </c>
      <c r="E291" s="250" t="s">
        <v>22</v>
      </c>
      <c r="F291" s="251" t="s">
        <v>479</v>
      </c>
      <c r="G291" s="248"/>
      <c r="H291" s="250" t="s">
        <v>22</v>
      </c>
      <c r="I291" s="252"/>
      <c r="J291" s="248"/>
      <c r="K291" s="248"/>
      <c r="L291" s="253"/>
      <c r="M291" s="254"/>
      <c r="N291" s="255"/>
      <c r="O291" s="255"/>
      <c r="P291" s="255"/>
      <c r="Q291" s="255"/>
      <c r="R291" s="255"/>
      <c r="S291" s="255"/>
      <c r="T291" s="256"/>
      <c r="AT291" s="257" t="s">
        <v>182</v>
      </c>
      <c r="AU291" s="257" t="s">
        <v>193</v>
      </c>
      <c r="AV291" s="12" t="s">
        <v>24</v>
      </c>
      <c r="AW291" s="12" t="s">
        <v>39</v>
      </c>
      <c r="AX291" s="12" t="s">
        <v>75</v>
      </c>
      <c r="AY291" s="257" t="s">
        <v>173</v>
      </c>
    </row>
    <row r="292" spans="2:51" s="12" customFormat="1" ht="13.5">
      <c r="B292" s="247"/>
      <c r="C292" s="248"/>
      <c r="D292" s="249" t="s">
        <v>182</v>
      </c>
      <c r="E292" s="250" t="s">
        <v>22</v>
      </c>
      <c r="F292" s="251" t="s">
        <v>480</v>
      </c>
      <c r="G292" s="248"/>
      <c r="H292" s="250" t="s">
        <v>22</v>
      </c>
      <c r="I292" s="252"/>
      <c r="J292" s="248"/>
      <c r="K292" s="248"/>
      <c r="L292" s="253"/>
      <c r="M292" s="254"/>
      <c r="N292" s="255"/>
      <c r="O292" s="255"/>
      <c r="P292" s="255"/>
      <c r="Q292" s="255"/>
      <c r="R292" s="255"/>
      <c r="S292" s="255"/>
      <c r="T292" s="256"/>
      <c r="AT292" s="257" t="s">
        <v>182</v>
      </c>
      <c r="AU292" s="257" t="s">
        <v>193</v>
      </c>
      <c r="AV292" s="12" t="s">
        <v>24</v>
      </c>
      <c r="AW292" s="12" t="s">
        <v>39</v>
      </c>
      <c r="AX292" s="12" t="s">
        <v>75</v>
      </c>
      <c r="AY292" s="257" t="s">
        <v>173</v>
      </c>
    </row>
    <row r="293" spans="2:51" s="12" customFormat="1" ht="13.5">
      <c r="B293" s="247"/>
      <c r="C293" s="248"/>
      <c r="D293" s="249" t="s">
        <v>182</v>
      </c>
      <c r="E293" s="250" t="s">
        <v>22</v>
      </c>
      <c r="F293" s="251" t="s">
        <v>190</v>
      </c>
      <c r="G293" s="248"/>
      <c r="H293" s="250" t="s">
        <v>22</v>
      </c>
      <c r="I293" s="252"/>
      <c r="J293" s="248"/>
      <c r="K293" s="248"/>
      <c r="L293" s="253"/>
      <c r="M293" s="254"/>
      <c r="N293" s="255"/>
      <c r="O293" s="255"/>
      <c r="P293" s="255"/>
      <c r="Q293" s="255"/>
      <c r="R293" s="255"/>
      <c r="S293" s="255"/>
      <c r="T293" s="256"/>
      <c r="AT293" s="257" t="s">
        <v>182</v>
      </c>
      <c r="AU293" s="257" t="s">
        <v>193</v>
      </c>
      <c r="AV293" s="12" t="s">
        <v>24</v>
      </c>
      <c r="AW293" s="12" t="s">
        <v>39</v>
      </c>
      <c r="AX293" s="12" t="s">
        <v>75</v>
      </c>
      <c r="AY293" s="257" t="s">
        <v>173</v>
      </c>
    </row>
    <row r="294" spans="2:51" s="13" customFormat="1" ht="13.5">
      <c r="B294" s="258"/>
      <c r="C294" s="259"/>
      <c r="D294" s="249" t="s">
        <v>182</v>
      </c>
      <c r="E294" s="260" t="s">
        <v>22</v>
      </c>
      <c r="F294" s="261" t="s">
        <v>486</v>
      </c>
      <c r="G294" s="259"/>
      <c r="H294" s="262">
        <v>150.9</v>
      </c>
      <c r="I294" s="263"/>
      <c r="J294" s="259"/>
      <c r="K294" s="259"/>
      <c r="L294" s="264"/>
      <c r="M294" s="265"/>
      <c r="N294" s="266"/>
      <c r="O294" s="266"/>
      <c r="P294" s="266"/>
      <c r="Q294" s="266"/>
      <c r="R294" s="266"/>
      <c r="S294" s="266"/>
      <c r="T294" s="267"/>
      <c r="AT294" s="268" t="s">
        <v>182</v>
      </c>
      <c r="AU294" s="268" t="s">
        <v>193</v>
      </c>
      <c r="AV294" s="13" t="s">
        <v>83</v>
      </c>
      <c r="AW294" s="13" t="s">
        <v>39</v>
      </c>
      <c r="AX294" s="13" t="s">
        <v>24</v>
      </c>
      <c r="AY294" s="268" t="s">
        <v>173</v>
      </c>
    </row>
    <row r="295" spans="2:63" s="11" customFormat="1" ht="22.3" customHeight="1">
      <c r="B295" s="219"/>
      <c r="C295" s="220"/>
      <c r="D295" s="221" t="s">
        <v>74</v>
      </c>
      <c r="E295" s="233" t="s">
        <v>487</v>
      </c>
      <c r="F295" s="233" t="s">
        <v>488</v>
      </c>
      <c r="G295" s="220"/>
      <c r="H295" s="220"/>
      <c r="I295" s="223"/>
      <c r="J295" s="234">
        <f>BK295</f>
        <v>0</v>
      </c>
      <c r="K295" s="220"/>
      <c r="L295" s="225"/>
      <c r="M295" s="226"/>
      <c r="N295" s="227"/>
      <c r="O295" s="227"/>
      <c r="P295" s="228">
        <f>SUM(P296:P304)</f>
        <v>0</v>
      </c>
      <c r="Q295" s="227"/>
      <c r="R295" s="228">
        <f>SUM(R296:R304)</f>
        <v>0.00515692</v>
      </c>
      <c r="S295" s="227"/>
      <c r="T295" s="229">
        <f>SUM(T296:T304)</f>
        <v>0</v>
      </c>
      <c r="AR295" s="230" t="s">
        <v>24</v>
      </c>
      <c r="AT295" s="231" t="s">
        <v>74</v>
      </c>
      <c r="AU295" s="231" t="s">
        <v>83</v>
      </c>
      <c r="AY295" s="230" t="s">
        <v>173</v>
      </c>
      <c r="BK295" s="232">
        <f>SUM(BK296:BK304)</f>
        <v>0</v>
      </c>
    </row>
    <row r="296" spans="2:65" s="1" customFormat="1" ht="16.5" customHeight="1">
      <c r="B296" s="46"/>
      <c r="C296" s="235" t="s">
        <v>489</v>
      </c>
      <c r="D296" s="235" t="s">
        <v>175</v>
      </c>
      <c r="E296" s="236" t="s">
        <v>490</v>
      </c>
      <c r="F296" s="237" t="s">
        <v>491</v>
      </c>
      <c r="G296" s="238" t="s">
        <v>249</v>
      </c>
      <c r="H296" s="239">
        <v>46.9</v>
      </c>
      <c r="I296" s="240"/>
      <c r="J296" s="241">
        <f>ROUND(I296*H296,2)</f>
        <v>0</v>
      </c>
      <c r="K296" s="237" t="s">
        <v>179</v>
      </c>
      <c r="L296" s="72"/>
      <c r="M296" s="242" t="s">
        <v>22</v>
      </c>
      <c r="N296" s="243" t="s">
        <v>46</v>
      </c>
      <c r="O296" s="47"/>
      <c r="P296" s="244">
        <f>O296*H296</f>
        <v>0</v>
      </c>
      <c r="Q296" s="244">
        <v>4E-05</v>
      </c>
      <c r="R296" s="244">
        <f>Q296*H296</f>
        <v>0.001876</v>
      </c>
      <c r="S296" s="244">
        <v>0</v>
      </c>
      <c r="T296" s="245">
        <f>S296*H296</f>
        <v>0</v>
      </c>
      <c r="AR296" s="24" t="s">
        <v>180</v>
      </c>
      <c r="AT296" s="24" t="s">
        <v>175</v>
      </c>
      <c r="AU296" s="24" t="s">
        <v>193</v>
      </c>
      <c r="AY296" s="24" t="s">
        <v>173</v>
      </c>
      <c r="BE296" s="246">
        <f>IF(N296="základní",J296,0)</f>
        <v>0</v>
      </c>
      <c r="BF296" s="246">
        <f>IF(N296="snížená",J296,0)</f>
        <v>0</v>
      </c>
      <c r="BG296" s="246">
        <f>IF(N296="zákl. přenesená",J296,0)</f>
        <v>0</v>
      </c>
      <c r="BH296" s="246">
        <f>IF(N296="sníž. přenesená",J296,0)</f>
        <v>0</v>
      </c>
      <c r="BI296" s="246">
        <f>IF(N296="nulová",J296,0)</f>
        <v>0</v>
      </c>
      <c r="BJ296" s="24" t="s">
        <v>24</v>
      </c>
      <c r="BK296" s="246">
        <f>ROUND(I296*H296,2)</f>
        <v>0</v>
      </c>
      <c r="BL296" s="24" t="s">
        <v>180</v>
      </c>
      <c r="BM296" s="24" t="s">
        <v>492</v>
      </c>
    </row>
    <row r="297" spans="2:51" s="12" customFormat="1" ht="13.5">
      <c r="B297" s="247"/>
      <c r="C297" s="248"/>
      <c r="D297" s="249" t="s">
        <v>182</v>
      </c>
      <c r="E297" s="250" t="s">
        <v>22</v>
      </c>
      <c r="F297" s="251" t="s">
        <v>493</v>
      </c>
      <c r="G297" s="248"/>
      <c r="H297" s="250" t="s">
        <v>22</v>
      </c>
      <c r="I297" s="252"/>
      <c r="J297" s="248"/>
      <c r="K297" s="248"/>
      <c r="L297" s="253"/>
      <c r="M297" s="254"/>
      <c r="N297" s="255"/>
      <c r="O297" s="255"/>
      <c r="P297" s="255"/>
      <c r="Q297" s="255"/>
      <c r="R297" s="255"/>
      <c r="S297" s="255"/>
      <c r="T297" s="256"/>
      <c r="AT297" s="257" t="s">
        <v>182</v>
      </c>
      <c r="AU297" s="257" t="s">
        <v>193</v>
      </c>
      <c r="AV297" s="12" t="s">
        <v>24</v>
      </c>
      <c r="AW297" s="12" t="s">
        <v>39</v>
      </c>
      <c r="AX297" s="12" t="s">
        <v>75</v>
      </c>
      <c r="AY297" s="257" t="s">
        <v>173</v>
      </c>
    </row>
    <row r="298" spans="2:51" s="13" customFormat="1" ht="13.5">
      <c r="B298" s="258"/>
      <c r="C298" s="259"/>
      <c r="D298" s="249" t="s">
        <v>182</v>
      </c>
      <c r="E298" s="260" t="s">
        <v>22</v>
      </c>
      <c r="F298" s="261" t="s">
        <v>494</v>
      </c>
      <c r="G298" s="259"/>
      <c r="H298" s="262">
        <v>12.31</v>
      </c>
      <c r="I298" s="263"/>
      <c r="J298" s="259"/>
      <c r="K298" s="259"/>
      <c r="L298" s="264"/>
      <c r="M298" s="265"/>
      <c r="N298" s="266"/>
      <c r="O298" s="266"/>
      <c r="P298" s="266"/>
      <c r="Q298" s="266"/>
      <c r="R298" s="266"/>
      <c r="S298" s="266"/>
      <c r="T298" s="267"/>
      <c r="AT298" s="268" t="s">
        <v>182</v>
      </c>
      <c r="AU298" s="268" t="s">
        <v>193</v>
      </c>
      <c r="AV298" s="13" t="s">
        <v>83</v>
      </c>
      <c r="AW298" s="13" t="s">
        <v>39</v>
      </c>
      <c r="AX298" s="13" t="s">
        <v>75</v>
      </c>
      <c r="AY298" s="268" t="s">
        <v>173</v>
      </c>
    </row>
    <row r="299" spans="2:51" s="13" customFormat="1" ht="13.5">
      <c r="B299" s="258"/>
      <c r="C299" s="259"/>
      <c r="D299" s="249" t="s">
        <v>182</v>
      </c>
      <c r="E299" s="260" t="s">
        <v>22</v>
      </c>
      <c r="F299" s="261" t="s">
        <v>495</v>
      </c>
      <c r="G299" s="259"/>
      <c r="H299" s="262">
        <v>5.81</v>
      </c>
      <c r="I299" s="263"/>
      <c r="J299" s="259"/>
      <c r="K299" s="259"/>
      <c r="L299" s="264"/>
      <c r="M299" s="265"/>
      <c r="N299" s="266"/>
      <c r="O299" s="266"/>
      <c r="P299" s="266"/>
      <c r="Q299" s="266"/>
      <c r="R299" s="266"/>
      <c r="S299" s="266"/>
      <c r="T299" s="267"/>
      <c r="AT299" s="268" t="s">
        <v>182</v>
      </c>
      <c r="AU299" s="268" t="s">
        <v>193</v>
      </c>
      <c r="AV299" s="13" t="s">
        <v>83</v>
      </c>
      <c r="AW299" s="13" t="s">
        <v>39</v>
      </c>
      <c r="AX299" s="13" t="s">
        <v>75</v>
      </c>
      <c r="AY299" s="268" t="s">
        <v>173</v>
      </c>
    </row>
    <row r="300" spans="2:51" s="13" customFormat="1" ht="13.5">
      <c r="B300" s="258"/>
      <c r="C300" s="259"/>
      <c r="D300" s="249" t="s">
        <v>182</v>
      </c>
      <c r="E300" s="260" t="s">
        <v>22</v>
      </c>
      <c r="F300" s="261" t="s">
        <v>496</v>
      </c>
      <c r="G300" s="259"/>
      <c r="H300" s="262">
        <v>28.78</v>
      </c>
      <c r="I300" s="263"/>
      <c r="J300" s="259"/>
      <c r="K300" s="259"/>
      <c r="L300" s="264"/>
      <c r="M300" s="265"/>
      <c r="N300" s="266"/>
      <c r="O300" s="266"/>
      <c r="P300" s="266"/>
      <c r="Q300" s="266"/>
      <c r="R300" s="266"/>
      <c r="S300" s="266"/>
      <c r="T300" s="267"/>
      <c r="AT300" s="268" t="s">
        <v>182</v>
      </c>
      <c r="AU300" s="268" t="s">
        <v>193</v>
      </c>
      <c r="AV300" s="13" t="s">
        <v>83</v>
      </c>
      <c r="AW300" s="13" t="s">
        <v>39</v>
      </c>
      <c r="AX300" s="13" t="s">
        <v>75</v>
      </c>
      <c r="AY300" s="268" t="s">
        <v>173</v>
      </c>
    </row>
    <row r="301" spans="2:65" s="1" customFormat="1" ht="16.5" customHeight="1">
      <c r="B301" s="46"/>
      <c r="C301" s="235" t="s">
        <v>497</v>
      </c>
      <c r="D301" s="235" t="s">
        <v>175</v>
      </c>
      <c r="E301" s="236" t="s">
        <v>498</v>
      </c>
      <c r="F301" s="237" t="s">
        <v>499</v>
      </c>
      <c r="G301" s="238" t="s">
        <v>249</v>
      </c>
      <c r="H301" s="239">
        <v>60.36</v>
      </c>
      <c r="I301" s="240"/>
      <c r="J301" s="241">
        <f>ROUND(I301*H301,2)</f>
        <v>0</v>
      </c>
      <c r="K301" s="237" t="s">
        <v>179</v>
      </c>
      <c r="L301" s="72"/>
      <c r="M301" s="242" t="s">
        <v>22</v>
      </c>
      <c r="N301" s="243" t="s">
        <v>46</v>
      </c>
      <c r="O301" s="47"/>
      <c r="P301" s="244">
        <f>O301*H301</f>
        <v>0</v>
      </c>
      <c r="Q301" s="244">
        <v>4E-05</v>
      </c>
      <c r="R301" s="244">
        <f>Q301*H301</f>
        <v>0.0024144</v>
      </c>
      <c r="S301" s="244">
        <v>0</v>
      </c>
      <c r="T301" s="245">
        <f>S301*H301</f>
        <v>0</v>
      </c>
      <c r="AR301" s="24" t="s">
        <v>180</v>
      </c>
      <c r="AT301" s="24" t="s">
        <v>175</v>
      </c>
      <c r="AU301" s="24" t="s">
        <v>193</v>
      </c>
      <c r="AY301" s="24" t="s">
        <v>173</v>
      </c>
      <c r="BE301" s="246">
        <f>IF(N301="základní",J301,0)</f>
        <v>0</v>
      </c>
      <c r="BF301" s="246">
        <f>IF(N301="snížená",J301,0)</f>
        <v>0</v>
      </c>
      <c r="BG301" s="246">
        <f>IF(N301="zákl. přenesená",J301,0)</f>
        <v>0</v>
      </c>
      <c r="BH301" s="246">
        <f>IF(N301="sníž. přenesená",J301,0)</f>
        <v>0</v>
      </c>
      <c r="BI301" s="246">
        <f>IF(N301="nulová",J301,0)</f>
        <v>0</v>
      </c>
      <c r="BJ301" s="24" t="s">
        <v>24</v>
      </c>
      <c r="BK301" s="246">
        <f>ROUND(I301*H301,2)</f>
        <v>0</v>
      </c>
      <c r="BL301" s="24" t="s">
        <v>180</v>
      </c>
      <c r="BM301" s="24" t="s">
        <v>500</v>
      </c>
    </row>
    <row r="302" spans="2:51" s="13" customFormat="1" ht="13.5">
      <c r="B302" s="258"/>
      <c r="C302" s="259"/>
      <c r="D302" s="249" t="s">
        <v>182</v>
      </c>
      <c r="E302" s="260" t="s">
        <v>22</v>
      </c>
      <c r="F302" s="261" t="s">
        <v>501</v>
      </c>
      <c r="G302" s="259"/>
      <c r="H302" s="262">
        <v>60.36</v>
      </c>
      <c r="I302" s="263"/>
      <c r="J302" s="259"/>
      <c r="K302" s="259"/>
      <c r="L302" s="264"/>
      <c r="M302" s="265"/>
      <c r="N302" s="266"/>
      <c r="O302" s="266"/>
      <c r="P302" s="266"/>
      <c r="Q302" s="266"/>
      <c r="R302" s="266"/>
      <c r="S302" s="266"/>
      <c r="T302" s="267"/>
      <c r="AT302" s="268" t="s">
        <v>182</v>
      </c>
      <c r="AU302" s="268" t="s">
        <v>193</v>
      </c>
      <c r="AV302" s="13" t="s">
        <v>83</v>
      </c>
      <c r="AW302" s="13" t="s">
        <v>39</v>
      </c>
      <c r="AX302" s="13" t="s">
        <v>24</v>
      </c>
      <c r="AY302" s="268" t="s">
        <v>173</v>
      </c>
    </row>
    <row r="303" spans="2:65" s="1" customFormat="1" ht="16.5" customHeight="1">
      <c r="B303" s="46"/>
      <c r="C303" s="235" t="s">
        <v>502</v>
      </c>
      <c r="D303" s="235" t="s">
        <v>175</v>
      </c>
      <c r="E303" s="236" t="s">
        <v>503</v>
      </c>
      <c r="F303" s="237" t="s">
        <v>504</v>
      </c>
      <c r="G303" s="238" t="s">
        <v>249</v>
      </c>
      <c r="H303" s="239">
        <v>21.663</v>
      </c>
      <c r="I303" s="240"/>
      <c r="J303" s="241">
        <f>ROUND(I303*H303,2)</f>
        <v>0</v>
      </c>
      <c r="K303" s="237" t="s">
        <v>278</v>
      </c>
      <c r="L303" s="72"/>
      <c r="M303" s="242" t="s">
        <v>22</v>
      </c>
      <c r="N303" s="243" t="s">
        <v>46</v>
      </c>
      <c r="O303" s="47"/>
      <c r="P303" s="244">
        <f>O303*H303</f>
        <v>0</v>
      </c>
      <c r="Q303" s="244">
        <v>4E-05</v>
      </c>
      <c r="R303" s="244">
        <f>Q303*H303</f>
        <v>0.0008665200000000001</v>
      </c>
      <c r="S303" s="244">
        <v>0</v>
      </c>
      <c r="T303" s="245">
        <f>S303*H303</f>
        <v>0</v>
      </c>
      <c r="AR303" s="24" t="s">
        <v>180</v>
      </c>
      <c r="AT303" s="24" t="s">
        <v>175</v>
      </c>
      <c r="AU303" s="24" t="s">
        <v>193</v>
      </c>
      <c r="AY303" s="24" t="s">
        <v>173</v>
      </c>
      <c r="BE303" s="246">
        <f>IF(N303="základní",J303,0)</f>
        <v>0</v>
      </c>
      <c r="BF303" s="246">
        <f>IF(N303="snížená",J303,0)</f>
        <v>0</v>
      </c>
      <c r="BG303" s="246">
        <f>IF(N303="zákl. přenesená",J303,0)</f>
        <v>0</v>
      </c>
      <c r="BH303" s="246">
        <f>IF(N303="sníž. přenesená",J303,0)</f>
        <v>0</v>
      </c>
      <c r="BI303" s="246">
        <f>IF(N303="nulová",J303,0)</f>
        <v>0</v>
      </c>
      <c r="BJ303" s="24" t="s">
        <v>24</v>
      </c>
      <c r="BK303" s="246">
        <f>ROUND(I303*H303,2)</f>
        <v>0</v>
      </c>
      <c r="BL303" s="24" t="s">
        <v>180</v>
      </c>
      <c r="BM303" s="24" t="s">
        <v>505</v>
      </c>
    </row>
    <row r="304" spans="2:51" s="13" customFormat="1" ht="13.5">
      <c r="B304" s="258"/>
      <c r="C304" s="259"/>
      <c r="D304" s="249" t="s">
        <v>182</v>
      </c>
      <c r="E304" s="260" t="s">
        <v>22</v>
      </c>
      <c r="F304" s="261" t="s">
        <v>506</v>
      </c>
      <c r="G304" s="259"/>
      <c r="H304" s="262">
        <v>21.663</v>
      </c>
      <c r="I304" s="263"/>
      <c r="J304" s="259"/>
      <c r="K304" s="259"/>
      <c r="L304" s="264"/>
      <c r="M304" s="265"/>
      <c r="N304" s="266"/>
      <c r="O304" s="266"/>
      <c r="P304" s="266"/>
      <c r="Q304" s="266"/>
      <c r="R304" s="266"/>
      <c r="S304" s="266"/>
      <c r="T304" s="267"/>
      <c r="AT304" s="268" t="s">
        <v>182</v>
      </c>
      <c r="AU304" s="268" t="s">
        <v>193</v>
      </c>
      <c r="AV304" s="13" t="s">
        <v>83</v>
      </c>
      <c r="AW304" s="13" t="s">
        <v>39</v>
      </c>
      <c r="AX304" s="13" t="s">
        <v>24</v>
      </c>
      <c r="AY304" s="268" t="s">
        <v>173</v>
      </c>
    </row>
    <row r="305" spans="2:63" s="11" customFormat="1" ht="22.3" customHeight="1">
      <c r="B305" s="219"/>
      <c r="C305" s="220"/>
      <c r="D305" s="221" t="s">
        <v>74</v>
      </c>
      <c r="E305" s="233" t="s">
        <v>507</v>
      </c>
      <c r="F305" s="233" t="s">
        <v>508</v>
      </c>
      <c r="G305" s="220"/>
      <c r="H305" s="220"/>
      <c r="I305" s="223"/>
      <c r="J305" s="234">
        <f>BK305</f>
        <v>0</v>
      </c>
      <c r="K305" s="220"/>
      <c r="L305" s="225"/>
      <c r="M305" s="226"/>
      <c r="N305" s="227"/>
      <c r="O305" s="227"/>
      <c r="P305" s="228">
        <f>SUM(P306:P390)</f>
        <v>0</v>
      </c>
      <c r="Q305" s="227"/>
      <c r="R305" s="228">
        <f>SUM(R306:R390)</f>
        <v>0.0036</v>
      </c>
      <c r="S305" s="227"/>
      <c r="T305" s="229">
        <f>SUM(T306:T390)</f>
        <v>9.441477999999998</v>
      </c>
      <c r="AR305" s="230" t="s">
        <v>24</v>
      </c>
      <c r="AT305" s="231" t="s">
        <v>74</v>
      </c>
      <c r="AU305" s="231" t="s">
        <v>83</v>
      </c>
      <c r="AY305" s="230" t="s">
        <v>173</v>
      </c>
      <c r="BK305" s="232">
        <f>SUM(BK306:BK390)</f>
        <v>0</v>
      </c>
    </row>
    <row r="306" spans="2:65" s="1" customFormat="1" ht="16.5" customHeight="1">
      <c r="B306" s="46"/>
      <c r="C306" s="235" t="s">
        <v>509</v>
      </c>
      <c r="D306" s="235" t="s">
        <v>175</v>
      </c>
      <c r="E306" s="236" t="s">
        <v>510</v>
      </c>
      <c r="F306" s="237" t="s">
        <v>511</v>
      </c>
      <c r="G306" s="238" t="s">
        <v>286</v>
      </c>
      <c r="H306" s="239">
        <v>3</v>
      </c>
      <c r="I306" s="240"/>
      <c r="J306" s="241">
        <f>ROUND(I306*H306,2)</f>
        <v>0</v>
      </c>
      <c r="K306" s="237" t="s">
        <v>179</v>
      </c>
      <c r="L306" s="72"/>
      <c r="M306" s="242" t="s">
        <v>22</v>
      </c>
      <c r="N306" s="243" t="s">
        <v>46</v>
      </c>
      <c r="O306" s="47"/>
      <c r="P306" s="244">
        <f>O306*H306</f>
        <v>0</v>
      </c>
      <c r="Q306" s="244">
        <v>0</v>
      </c>
      <c r="R306" s="244">
        <f>Q306*H306</f>
        <v>0</v>
      </c>
      <c r="S306" s="244">
        <v>0.024</v>
      </c>
      <c r="T306" s="245">
        <f>S306*H306</f>
        <v>0.07200000000000001</v>
      </c>
      <c r="AR306" s="24" t="s">
        <v>180</v>
      </c>
      <c r="AT306" s="24" t="s">
        <v>175</v>
      </c>
      <c r="AU306" s="24" t="s">
        <v>193</v>
      </c>
      <c r="AY306" s="24" t="s">
        <v>173</v>
      </c>
      <c r="BE306" s="246">
        <f>IF(N306="základní",J306,0)</f>
        <v>0</v>
      </c>
      <c r="BF306" s="246">
        <f>IF(N306="snížená",J306,0)</f>
        <v>0</v>
      </c>
      <c r="BG306" s="246">
        <f>IF(N306="zákl. přenesená",J306,0)</f>
        <v>0</v>
      </c>
      <c r="BH306" s="246">
        <f>IF(N306="sníž. přenesená",J306,0)</f>
        <v>0</v>
      </c>
      <c r="BI306" s="246">
        <f>IF(N306="nulová",J306,0)</f>
        <v>0</v>
      </c>
      <c r="BJ306" s="24" t="s">
        <v>24</v>
      </c>
      <c r="BK306" s="246">
        <f>ROUND(I306*H306,2)</f>
        <v>0</v>
      </c>
      <c r="BL306" s="24" t="s">
        <v>180</v>
      </c>
      <c r="BM306" s="24" t="s">
        <v>512</v>
      </c>
    </row>
    <row r="307" spans="2:51" s="13" customFormat="1" ht="13.5">
      <c r="B307" s="258"/>
      <c r="C307" s="259"/>
      <c r="D307" s="249" t="s">
        <v>182</v>
      </c>
      <c r="E307" s="260" t="s">
        <v>22</v>
      </c>
      <c r="F307" s="261" t="s">
        <v>193</v>
      </c>
      <c r="G307" s="259"/>
      <c r="H307" s="262">
        <v>3</v>
      </c>
      <c r="I307" s="263"/>
      <c r="J307" s="259"/>
      <c r="K307" s="259"/>
      <c r="L307" s="264"/>
      <c r="M307" s="265"/>
      <c r="N307" s="266"/>
      <c r="O307" s="266"/>
      <c r="P307" s="266"/>
      <c r="Q307" s="266"/>
      <c r="R307" s="266"/>
      <c r="S307" s="266"/>
      <c r="T307" s="267"/>
      <c r="AT307" s="268" t="s">
        <v>182</v>
      </c>
      <c r="AU307" s="268" t="s">
        <v>193</v>
      </c>
      <c r="AV307" s="13" t="s">
        <v>83</v>
      </c>
      <c r="AW307" s="13" t="s">
        <v>39</v>
      </c>
      <c r="AX307" s="13" t="s">
        <v>75</v>
      </c>
      <c r="AY307" s="268" t="s">
        <v>173</v>
      </c>
    </row>
    <row r="308" spans="2:65" s="1" customFormat="1" ht="16.5" customHeight="1">
      <c r="B308" s="46"/>
      <c r="C308" s="235" t="s">
        <v>513</v>
      </c>
      <c r="D308" s="235" t="s">
        <v>175</v>
      </c>
      <c r="E308" s="236" t="s">
        <v>514</v>
      </c>
      <c r="F308" s="237" t="s">
        <v>515</v>
      </c>
      <c r="G308" s="238" t="s">
        <v>249</v>
      </c>
      <c r="H308" s="239">
        <v>3</v>
      </c>
      <c r="I308" s="240"/>
      <c r="J308" s="241">
        <f>ROUND(I308*H308,2)</f>
        <v>0</v>
      </c>
      <c r="K308" s="237" t="s">
        <v>179</v>
      </c>
      <c r="L308" s="72"/>
      <c r="M308" s="242" t="s">
        <v>22</v>
      </c>
      <c r="N308" s="243" t="s">
        <v>46</v>
      </c>
      <c r="O308" s="47"/>
      <c r="P308" s="244">
        <f>O308*H308</f>
        <v>0</v>
      </c>
      <c r="Q308" s="244">
        <v>0</v>
      </c>
      <c r="R308" s="244">
        <f>Q308*H308</f>
        <v>0</v>
      </c>
      <c r="S308" s="244">
        <v>0.004</v>
      </c>
      <c r="T308" s="245">
        <f>S308*H308</f>
        <v>0.012</v>
      </c>
      <c r="AR308" s="24" t="s">
        <v>180</v>
      </c>
      <c r="AT308" s="24" t="s">
        <v>175</v>
      </c>
      <c r="AU308" s="24" t="s">
        <v>193</v>
      </c>
      <c r="AY308" s="24" t="s">
        <v>173</v>
      </c>
      <c r="BE308" s="246">
        <f>IF(N308="základní",J308,0)</f>
        <v>0</v>
      </c>
      <c r="BF308" s="246">
        <f>IF(N308="snížená",J308,0)</f>
        <v>0</v>
      </c>
      <c r="BG308" s="246">
        <f>IF(N308="zákl. přenesená",J308,0)</f>
        <v>0</v>
      </c>
      <c r="BH308" s="246">
        <f>IF(N308="sníž. přenesená",J308,0)</f>
        <v>0</v>
      </c>
      <c r="BI308" s="246">
        <f>IF(N308="nulová",J308,0)</f>
        <v>0</v>
      </c>
      <c r="BJ308" s="24" t="s">
        <v>24</v>
      </c>
      <c r="BK308" s="246">
        <f>ROUND(I308*H308,2)</f>
        <v>0</v>
      </c>
      <c r="BL308" s="24" t="s">
        <v>180</v>
      </c>
      <c r="BM308" s="24" t="s">
        <v>516</v>
      </c>
    </row>
    <row r="309" spans="2:51" s="12" customFormat="1" ht="13.5">
      <c r="B309" s="247"/>
      <c r="C309" s="248"/>
      <c r="D309" s="249" t="s">
        <v>182</v>
      </c>
      <c r="E309" s="250" t="s">
        <v>22</v>
      </c>
      <c r="F309" s="251" t="s">
        <v>202</v>
      </c>
      <c r="G309" s="248"/>
      <c r="H309" s="250" t="s">
        <v>22</v>
      </c>
      <c r="I309" s="252"/>
      <c r="J309" s="248"/>
      <c r="K309" s="248"/>
      <c r="L309" s="253"/>
      <c r="M309" s="254"/>
      <c r="N309" s="255"/>
      <c r="O309" s="255"/>
      <c r="P309" s="255"/>
      <c r="Q309" s="255"/>
      <c r="R309" s="255"/>
      <c r="S309" s="255"/>
      <c r="T309" s="256"/>
      <c r="AT309" s="257" t="s">
        <v>182</v>
      </c>
      <c r="AU309" s="257" t="s">
        <v>193</v>
      </c>
      <c r="AV309" s="12" t="s">
        <v>24</v>
      </c>
      <c r="AW309" s="12" t="s">
        <v>39</v>
      </c>
      <c r="AX309" s="12" t="s">
        <v>75</v>
      </c>
      <c r="AY309" s="257" t="s">
        <v>173</v>
      </c>
    </row>
    <row r="310" spans="2:51" s="13" customFormat="1" ht="13.5">
      <c r="B310" s="258"/>
      <c r="C310" s="259"/>
      <c r="D310" s="249" t="s">
        <v>182</v>
      </c>
      <c r="E310" s="260" t="s">
        <v>22</v>
      </c>
      <c r="F310" s="261" t="s">
        <v>251</v>
      </c>
      <c r="G310" s="259"/>
      <c r="H310" s="262">
        <v>3</v>
      </c>
      <c r="I310" s="263"/>
      <c r="J310" s="259"/>
      <c r="K310" s="259"/>
      <c r="L310" s="264"/>
      <c r="M310" s="265"/>
      <c r="N310" s="266"/>
      <c r="O310" s="266"/>
      <c r="P310" s="266"/>
      <c r="Q310" s="266"/>
      <c r="R310" s="266"/>
      <c r="S310" s="266"/>
      <c r="T310" s="267"/>
      <c r="AT310" s="268" t="s">
        <v>182</v>
      </c>
      <c r="AU310" s="268" t="s">
        <v>193</v>
      </c>
      <c r="AV310" s="13" t="s">
        <v>83</v>
      </c>
      <c r="AW310" s="13" t="s">
        <v>39</v>
      </c>
      <c r="AX310" s="13" t="s">
        <v>24</v>
      </c>
      <c r="AY310" s="268" t="s">
        <v>173</v>
      </c>
    </row>
    <row r="311" spans="2:65" s="1" customFormat="1" ht="16.5" customHeight="1">
      <c r="B311" s="46"/>
      <c r="C311" s="235" t="s">
        <v>517</v>
      </c>
      <c r="D311" s="235" t="s">
        <v>175</v>
      </c>
      <c r="E311" s="236" t="s">
        <v>518</v>
      </c>
      <c r="F311" s="237" t="s">
        <v>519</v>
      </c>
      <c r="G311" s="238" t="s">
        <v>249</v>
      </c>
      <c r="H311" s="239">
        <v>1.8</v>
      </c>
      <c r="I311" s="240"/>
      <c r="J311" s="241">
        <f>ROUND(I311*H311,2)</f>
        <v>0</v>
      </c>
      <c r="K311" s="237" t="s">
        <v>179</v>
      </c>
      <c r="L311" s="72"/>
      <c r="M311" s="242" t="s">
        <v>22</v>
      </c>
      <c r="N311" s="243" t="s">
        <v>46</v>
      </c>
      <c r="O311" s="47"/>
      <c r="P311" s="244">
        <f>O311*H311</f>
        <v>0</v>
      </c>
      <c r="Q311" s="244">
        <v>0</v>
      </c>
      <c r="R311" s="244">
        <f>Q311*H311</f>
        <v>0</v>
      </c>
      <c r="S311" s="244">
        <v>0.055</v>
      </c>
      <c r="T311" s="245">
        <f>S311*H311</f>
        <v>0.099</v>
      </c>
      <c r="AR311" s="24" t="s">
        <v>180</v>
      </c>
      <c r="AT311" s="24" t="s">
        <v>175</v>
      </c>
      <c r="AU311" s="24" t="s">
        <v>193</v>
      </c>
      <c r="AY311" s="24" t="s">
        <v>173</v>
      </c>
      <c r="BE311" s="246">
        <f>IF(N311="základní",J311,0)</f>
        <v>0</v>
      </c>
      <c r="BF311" s="246">
        <f>IF(N311="snížená",J311,0)</f>
        <v>0</v>
      </c>
      <c r="BG311" s="246">
        <f>IF(N311="zákl. přenesená",J311,0)</f>
        <v>0</v>
      </c>
      <c r="BH311" s="246">
        <f>IF(N311="sníž. přenesená",J311,0)</f>
        <v>0</v>
      </c>
      <c r="BI311" s="246">
        <f>IF(N311="nulová",J311,0)</f>
        <v>0</v>
      </c>
      <c r="BJ311" s="24" t="s">
        <v>24</v>
      </c>
      <c r="BK311" s="246">
        <f>ROUND(I311*H311,2)</f>
        <v>0</v>
      </c>
      <c r="BL311" s="24" t="s">
        <v>180</v>
      </c>
      <c r="BM311" s="24" t="s">
        <v>520</v>
      </c>
    </row>
    <row r="312" spans="2:51" s="13" customFormat="1" ht="13.5">
      <c r="B312" s="258"/>
      <c r="C312" s="259"/>
      <c r="D312" s="249" t="s">
        <v>182</v>
      </c>
      <c r="E312" s="260" t="s">
        <v>22</v>
      </c>
      <c r="F312" s="261" t="s">
        <v>521</v>
      </c>
      <c r="G312" s="259"/>
      <c r="H312" s="262">
        <v>1.8</v>
      </c>
      <c r="I312" s="263"/>
      <c r="J312" s="259"/>
      <c r="K312" s="259"/>
      <c r="L312" s="264"/>
      <c r="M312" s="265"/>
      <c r="N312" s="266"/>
      <c r="O312" s="266"/>
      <c r="P312" s="266"/>
      <c r="Q312" s="266"/>
      <c r="R312" s="266"/>
      <c r="S312" s="266"/>
      <c r="T312" s="267"/>
      <c r="AT312" s="268" t="s">
        <v>182</v>
      </c>
      <c r="AU312" s="268" t="s">
        <v>193</v>
      </c>
      <c r="AV312" s="13" t="s">
        <v>83</v>
      </c>
      <c r="AW312" s="13" t="s">
        <v>39</v>
      </c>
      <c r="AX312" s="13" t="s">
        <v>24</v>
      </c>
      <c r="AY312" s="268" t="s">
        <v>173</v>
      </c>
    </row>
    <row r="313" spans="2:65" s="1" customFormat="1" ht="16.5" customHeight="1">
      <c r="B313" s="46"/>
      <c r="C313" s="235" t="s">
        <v>522</v>
      </c>
      <c r="D313" s="235" t="s">
        <v>175</v>
      </c>
      <c r="E313" s="236" t="s">
        <v>523</v>
      </c>
      <c r="F313" s="237" t="s">
        <v>524</v>
      </c>
      <c r="G313" s="238" t="s">
        <v>249</v>
      </c>
      <c r="H313" s="239">
        <v>57.827</v>
      </c>
      <c r="I313" s="240"/>
      <c r="J313" s="241">
        <f>ROUND(I313*H313,2)</f>
        <v>0</v>
      </c>
      <c r="K313" s="237" t="s">
        <v>179</v>
      </c>
      <c r="L313" s="72"/>
      <c r="M313" s="242" t="s">
        <v>22</v>
      </c>
      <c r="N313" s="243" t="s">
        <v>46</v>
      </c>
      <c r="O313" s="47"/>
      <c r="P313" s="244">
        <f>O313*H313</f>
        <v>0</v>
      </c>
      <c r="Q313" s="244">
        <v>0</v>
      </c>
      <c r="R313" s="244">
        <f>Q313*H313</f>
        <v>0</v>
      </c>
      <c r="S313" s="244">
        <v>0</v>
      </c>
      <c r="T313" s="245">
        <f>S313*H313</f>
        <v>0</v>
      </c>
      <c r="AR313" s="24" t="s">
        <v>180</v>
      </c>
      <c r="AT313" s="24" t="s">
        <v>175</v>
      </c>
      <c r="AU313" s="24" t="s">
        <v>193</v>
      </c>
      <c r="AY313" s="24" t="s">
        <v>173</v>
      </c>
      <c r="BE313" s="246">
        <f>IF(N313="základní",J313,0)</f>
        <v>0</v>
      </c>
      <c r="BF313" s="246">
        <f>IF(N313="snížená",J313,0)</f>
        <v>0</v>
      </c>
      <c r="BG313" s="246">
        <f>IF(N313="zákl. přenesená",J313,0)</f>
        <v>0</v>
      </c>
      <c r="BH313" s="246">
        <f>IF(N313="sníž. přenesená",J313,0)</f>
        <v>0</v>
      </c>
      <c r="BI313" s="246">
        <f>IF(N313="nulová",J313,0)</f>
        <v>0</v>
      </c>
      <c r="BJ313" s="24" t="s">
        <v>24</v>
      </c>
      <c r="BK313" s="246">
        <f>ROUND(I313*H313,2)</f>
        <v>0</v>
      </c>
      <c r="BL313" s="24" t="s">
        <v>180</v>
      </c>
      <c r="BM313" s="24" t="s">
        <v>525</v>
      </c>
    </row>
    <row r="314" spans="2:51" s="12" customFormat="1" ht="13.5">
      <c r="B314" s="247"/>
      <c r="C314" s="248"/>
      <c r="D314" s="249" t="s">
        <v>182</v>
      </c>
      <c r="E314" s="250" t="s">
        <v>22</v>
      </c>
      <c r="F314" s="251" t="s">
        <v>526</v>
      </c>
      <c r="G314" s="248"/>
      <c r="H314" s="250" t="s">
        <v>22</v>
      </c>
      <c r="I314" s="252"/>
      <c r="J314" s="248"/>
      <c r="K314" s="248"/>
      <c r="L314" s="253"/>
      <c r="M314" s="254"/>
      <c r="N314" s="255"/>
      <c r="O314" s="255"/>
      <c r="P314" s="255"/>
      <c r="Q314" s="255"/>
      <c r="R314" s="255"/>
      <c r="S314" s="255"/>
      <c r="T314" s="256"/>
      <c r="AT314" s="257" t="s">
        <v>182</v>
      </c>
      <c r="AU314" s="257" t="s">
        <v>193</v>
      </c>
      <c r="AV314" s="12" t="s">
        <v>24</v>
      </c>
      <c r="AW314" s="12" t="s">
        <v>39</v>
      </c>
      <c r="AX314" s="12" t="s">
        <v>75</v>
      </c>
      <c r="AY314" s="257" t="s">
        <v>173</v>
      </c>
    </row>
    <row r="315" spans="2:51" s="13" customFormat="1" ht="13.5">
      <c r="B315" s="258"/>
      <c r="C315" s="259"/>
      <c r="D315" s="249" t="s">
        <v>182</v>
      </c>
      <c r="E315" s="260" t="s">
        <v>22</v>
      </c>
      <c r="F315" s="261" t="s">
        <v>527</v>
      </c>
      <c r="G315" s="259"/>
      <c r="H315" s="262">
        <v>57.827</v>
      </c>
      <c r="I315" s="263"/>
      <c r="J315" s="259"/>
      <c r="K315" s="259"/>
      <c r="L315" s="264"/>
      <c r="M315" s="265"/>
      <c r="N315" s="266"/>
      <c r="O315" s="266"/>
      <c r="P315" s="266"/>
      <c r="Q315" s="266"/>
      <c r="R315" s="266"/>
      <c r="S315" s="266"/>
      <c r="T315" s="267"/>
      <c r="AT315" s="268" t="s">
        <v>182</v>
      </c>
      <c r="AU315" s="268" t="s">
        <v>193</v>
      </c>
      <c r="AV315" s="13" t="s">
        <v>83</v>
      </c>
      <c r="AW315" s="13" t="s">
        <v>39</v>
      </c>
      <c r="AX315" s="13" t="s">
        <v>24</v>
      </c>
      <c r="AY315" s="268" t="s">
        <v>173</v>
      </c>
    </row>
    <row r="316" spans="2:65" s="1" customFormat="1" ht="16.5" customHeight="1">
      <c r="B316" s="46"/>
      <c r="C316" s="235" t="s">
        <v>350</v>
      </c>
      <c r="D316" s="235" t="s">
        <v>175</v>
      </c>
      <c r="E316" s="236" t="s">
        <v>528</v>
      </c>
      <c r="F316" s="237" t="s">
        <v>529</v>
      </c>
      <c r="G316" s="238" t="s">
        <v>249</v>
      </c>
      <c r="H316" s="239">
        <v>128.565</v>
      </c>
      <c r="I316" s="240"/>
      <c r="J316" s="241">
        <f>ROUND(I316*H316,2)</f>
        <v>0</v>
      </c>
      <c r="K316" s="237" t="s">
        <v>179</v>
      </c>
      <c r="L316" s="72"/>
      <c r="M316" s="242" t="s">
        <v>22</v>
      </c>
      <c r="N316" s="243" t="s">
        <v>46</v>
      </c>
      <c r="O316" s="47"/>
      <c r="P316" s="244">
        <f>O316*H316</f>
        <v>0</v>
      </c>
      <c r="Q316" s="244">
        <v>0</v>
      </c>
      <c r="R316" s="244">
        <f>Q316*H316</f>
        <v>0</v>
      </c>
      <c r="S316" s="244">
        <v>0</v>
      </c>
      <c r="T316" s="245">
        <f>S316*H316</f>
        <v>0</v>
      </c>
      <c r="AR316" s="24" t="s">
        <v>180</v>
      </c>
      <c r="AT316" s="24" t="s">
        <v>175</v>
      </c>
      <c r="AU316" s="24" t="s">
        <v>193</v>
      </c>
      <c r="AY316" s="24" t="s">
        <v>173</v>
      </c>
      <c r="BE316" s="246">
        <f>IF(N316="základní",J316,0)</f>
        <v>0</v>
      </c>
      <c r="BF316" s="246">
        <f>IF(N316="snížená",J316,0)</f>
        <v>0</v>
      </c>
      <c r="BG316" s="246">
        <f>IF(N316="zákl. přenesená",J316,0)</f>
        <v>0</v>
      </c>
      <c r="BH316" s="246">
        <f>IF(N316="sníž. přenesená",J316,0)</f>
        <v>0</v>
      </c>
      <c r="BI316" s="246">
        <f>IF(N316="nulová",J316,0)</f>
        <v>0</v>
      </c>
      <c r="BJ316" s="24" t="s">
        <v>24</v>
      </c>
      <c r="BK316" s="246">
        <f>ROUND(I316*H316,2)</f>
        <v>0</v>
      </c>
      <c r="BL316" s="24" t="s">
        <v>180</v>
      </c>
      <c r="BM316" s="24" t="s">
        <v>530</v>
      </c>
    </row>
    <row r="317" spans="2:51" s="13" customFormat="1" ht="13.5">
      <c r="B317" s="258"/>
      <c r="C317" s="259"/>
      <c r="D317" s="249" t="s">
        <v>182</v>
      </c>
      <c r="E317" s="260" t="s">
        <v>22</v>
      </c>
      <c r="F317" s="261" t="s">
        <v>531</v>
      </c>
      <c r="G317" s="259"/>
      <c r="H317" s="262">
        <v>135.093</v>
      </c>
      <c r="I317" s="263"/>
      <c r="J317" s="259"/>
      <c r="K317" s="259"/>
      <c r="L317" s="264"/>
      <c r="M317" s="265"/>
      <c r="N317" s="266"/>
      <c r="O317" s="266"/>
      <c r="P317" s="266"/>
      <c r="Q317" s="266"/>
      <c r="R317" s="266"/>
      <c r="S317" s="266"/>
      <c r="T317" s="267"/>
      <c r="AT317" s="268" t="s">
        <v>182</v>
      </c>
      <c r="AU317" s="268" t="s">
        <v>193</v>
      </c>
      <c r="AV317" s="13" t="s">
        <v>83</v>
      </c>
      <c r="AW317" s="13" t="s">
        <v>39</v>
      </c>
      <c r="AX317" s="13" t="s">
        <v>75</v>
      </c>
      <c r="AY317" s="268" t="s">
        <v>173</v>
      </c>
    </row>
    <row r="318" spans="2:51" s="13" customFormat="1" ht="13.5">
      <c r="B318" s="258"/>
      <c r="C318" s="259"/>
      <c r="D318" s="249" t="s">
        <v>182</v>
      </c>
      <c r="E318" s="260" t="s">
        <v>22</v>
      </c>
      <c r="F318" s="261" t="s">
        <v>532</v>
      </c>
      <c r="G318" s="259"/>
      <c r="H318" s="262">
        <v>-6.528</v>
      </c>
      <c r="I318" s="263"/>
      <c r="J318" s="259"/>
      <c r="K318" s="259"/>
      <c r="L318" s="264"/>
      <c r="M318" s="265"/>
      <c r="N318" s="266"/>
      <c r="O318" s="266"/>
      <c r="P318" s="266"/>
      <c r="Q318" s="266"/>
      <c r="R318" s="266"/>
      <c r="S318" s="266"/>
      <c r="T318" s="267"/>
      <c r="AT318" s="268" t="s">
        <v>182</v>
      </c>
      <c r="AU318" s="268" t="s">
        <v>193</v>
      </c>
      <c r="AV318" s="13" t="s">
        <v>83</v>
      </c>
      <c r="AW318" s="13" t="s">
        <v>39</v>
      </c>
      <c r="AX318" s="13" t="s">
        <v>75</v>
      </c>
      <c r="AY318" s="268" t="s">
        <v>173</v>
      </c>
    </row>
    <row r="319" spans="2:65" s="1" customFormat="1" ht="16.5" customHeight="1">
      <c r="B319" s="46"/>
      <c r="C319" s="235" t="s">
        <v>393</v>
      </c>
      <c r="D319" s="235" t="s">
        <v>175</v>
      </c>
      <c r="E319" s="236" t="s">
        <v>533</v>
      </c>
      <c r="F319" s="237" t="s">
        <v>534</v>
      </c>
      <c r="G319" s="238" t="s">
        <v>178</v>
      </c>
      <c r="H319" s="239">
        <v>0.728</v>
      </c>
      <c r="I319" s="240"/>
      <c r="J319" s="241">
        <f>ROUND(I319*H319,2)</f>
        <v>0</v>
      </c>
      <c r="K319" s="237" t="s">
        <v>179</v>
      </c>
      <c r="L319" s="72"/>
      <c r="M319" s="242" t="s">
        <v>22</v>
      </c>
      <c r="N319" s="243" t="s">
        <v>46</v>
      </c>
      <c r="O319" s="47"/>
      <c r="P319" s="244">
        <f>O319*H319</f>
        <v>0</v>
      </c>
      <c r="Q319" s="244">
        <v>0</v>
      </c>
      <c r="R319" s="244">
        <f>Q319*H319</f>
        <v>0</v>
      </c>
      <c r="S319" s="244">
        <v>2.1</v>
      </c>
      <c r="T319" s="245">
        <f>S319*H319</f>
        <v>1.5288</v>
      </c>
      <c r="AR319" s="24" t="s">
        <v>180</v>
      </c>
      <c r="AT319" s="24" t="s">
        <v>175</v>
      </c>
      <c r="AU319" s="24" t="s">
        <v>193</v>
      </c>
      <c r="AY319" s="24" t="s">
        <v>173</v>
      </c>
      <c r="BE319" s="246">
        <f>IF(N319="základní",J319,0)</f>
        <v>0</v>
      </c>
      <c r="BF319" s="246">
        <f>IF(N319="snížená",J319,0)</f>
        <v>0</v>
      </c>
      <c r="BG319" s="246">
        <f>IF(N319="zákl. přenesená",J319,0)</f>
        <v>0</v>
      </c>
      <c r="BH319" s="246">
        <f>IF(N319="sníž. přenesená",J319,0)</f>
        <v>0</v>
      </c>
      <c r="BI319" s="246">
        <f>IF(N319="nulová",J319,0)</f>
        <v>0</v>
      </c>
      <c r="BJ319" s="24" t="s">
        <v>24</v>
      </c>
      <c r="BK319" s="246">
        <f>ROUND(I319*H319,2)</f>
        <v>0</v>
      </c>
      <c r="BL319" s="24" t="s">
        <v>180</v>
      </c>
      <c r="BM319" s="24" t="s">
        <v>535</v>
      </c>
    </row>
    <row r="320" spans="2:51" s="12" customFormat="1" ht="13.5">
      <c r="B320" s="247"/>
      <c r="C320" s="248"/>
      <c r="D320" s="249" t="s">
        <v>182</v>
      </c>
      <c r="E320" s="250" t="s">
        <v>22</v>
      </c>
      <c r="F320" s="251" t="s">
        <v>536</v>
      </c>
      <c r="G320" s="248"/>
      <c r="H320" s="250" t="s">
        <v>22</v>
      </c>
      <c r="I320" s="252"/>
      <c r="J320" s="248"/>
      <c r="K320" s="248"/>
      <c r="L320" s="253"/>
      <c r="M320" s="254"/>
      <c r="N320" s="255"/>
      <c r="O320" s="255"/>
      <c r="P320" s="255"/>
      <c r="Q320" s="255"/>
      <c r="R320" s="255"/>
      <c r="S320" s="255"/>
      <c r="T320" s="256"/>
      <c r="AT320" s="257" t="s">
        <v>182</v>
      </c>
      <c r="AU320" s="257" t="s">
        <v>193</v>
      </c>
      <c r="AV320" s="12" t="s">
        <v>24</v>
      </c>
      <c r="AW320" s="12" t="s">
        <v>39</v>
      </c>
      <c r="AX320" s="12" t="s">
        <v>75</v>
      </c>
      <c r="AY320" s="257" t="s">
        <v>173</v>
      </c>
    </row>
    <row r="321" spans="2:51" s="13" customFormat="1" ht="13.5">
      <c r="B321" s="258"/>
      <c r="C321" s="259"/>
      <c r="D321" s="249" t="s">
        <v>182</v>
      </c>
      <c r="E321" s="260" t="s">
        <v>22</v>
      </c>
      <c r="F321" s="261" t="s">
        <v>537</v>
      </c>
      <c r="G321" s="259"/>
      <c r="H321" s="262">
        <v>0.728</v>
      </c>
      <c r="I321" s="263"/>
      <c r="J321" s="259"/>
      <c r="K321" s="259"/>
      <c r="L321" s="264"/>
      <c r="M321" s="265"/>
      <c r="N321" s="266"/>
      <c r="O321" s="266"/>
      <c r="P321" s="266"/>
      <c r="Q321" s="266"/>
      <c r="R321" s="266"/>
      <c r="S321" s="266"/>
      <c r="T321" s="267"/>
      <c r="AT321" s="268" t="s">
        <v>182</v>
      </c>
      <c r="AU321" s="268" t="s">
        <v>193</v>
      </c>
      <c r="AV321" s="13" t="s">
        <v>83</v>
      </c>
      <c r="AW321" s="13" t="s">
        <v>39</v>
      </c>
      <c r="AX321" s="13" t="s">
        <v>75</v>
      </c>
      <c r="AY321" s="268" t="s">
        <v>173</v>
      </c>
    </row>
    <row r="322" spans="2:65" s="1" customFormat="1" ht="25.5" customHeight="1">
      <c r="B322" s="46"/>
      <c r="C322" s="235" t="s">
        <v>409</v>
      </c>
      <c r="D322" s="235" t="s">
        <v>175</v>
      </c>
      <c r="E322" s="236" t="s">
        <v>538</v>
      </c>
      <c r="F322" s="237" t="s">
        <v>539</v>
      </c>
      <c r="G322" s="238" t="s">
        <v>178</v>
      </c>
      <c r="H322" s="239">
        <v>1.58</v>
      </c>
      <c r="I322" s="240"/>
      <c r="J322" s="241">
        <f>ROUND(I322*H322,2)</f>
        <v>0</v>
      </c>
      <c r="K322" s="237" t="s">
        <v>179</v>
      </c>
      <c r="L322" s="72"/>
      <c r="M322" s="242" t="s">
        <v>22</v>
      </c>
      <c r="N322" s="243" t="s">
        <v>46</v>
      </c>
      <c r="O322" s="47"/>
      <c r="P322" s="244">
        <f>O322*H322</f>
        <v>0</v>
      </c>
      <c r="Q322" s="244">
        <v>0</v>
      </c>
      <c r="R322" s="244">
        <f>Q322*H322</f>
        <v>0</v>
      </c>
      <c r="S322" s="244">
        <v>2.2</v>
      </c>
      <c r="T322" s="245">
        <f>S322*H322</f>
        <v>3.4760000000000004</v>
      </c>
      <c r="AR322" s="24" t="s">
        <v>180</v>
      </c>
      <c r="AT322" s="24" t="s">
        <v>175</v>
      </c>
      <c r="AU322" s="24" t="s">
        <v>193</v>
      </c>
      <c r="AY322" s="24" t="s">
        <v>173</v>
      </c>
      <c r="BE322" s="246">
        <f>IF(N322="základní",J322,0)</f>
        <v>0</v>
      </c>
      <c r="BF322" s="246">
        <f>IF(N322="snížená",J322,0)</f>
        <v>0</v>
      </c>
      <c r="BG322" s="246">
        <f>IF(N322="zákl. přenesená",J322,0)</f>
        <v>0</v>
      </c>
      <c r="BH322" s="246">
        <f>IF(N322="sníž. přenesená",J322,0)</f>
        <v>0</v>
      </c>
      <c r="BI322" s="246">
        <f>IF(N322="nulová",J322,0)</f>
        <v>0</v>
      </c>
      <c r="BJ322" s="24" t="s">
        <v>24</v>
      </c>
      <c r="BK322" s="246">
        <f>ROUND(I322*H322,2)</f>
        <v>0</v>
      </c>
      <c r="BL322" s="24" t="s">
        <v>180</v>
      </c>
      <c r="BM322" s="24" t="s">
        <v>540</v>
      </c>
    </row>
    <row r="323" spans="2:51" s="12" customFormat="1" ht="13.5">
      <c r="B323" s="247"/>
      <c r="C323" s="248"/>
      <c r="D323" s="249" t="s">
        <v>182</v>
      </c>
      <c r="E323" s="250" t="s">
        <v>22</v>
      </c>
      <c r="F323" s="251" t="s">
        <v>541</v>
      </c>
      <c r="G323" s="248"/>
      <c r="H323" s="250" t="s">
        <v>22</v>
      </c>
      <c r="I323" s="252"/>
      <c r="J323" s="248"/>
      <c r="K323" s="248"/>
      <c r="L323" s="253"/>
      <c r="M323" s="254"/>
      <c r="N323" s="255"/>
      <c r="O323" s="255"/>
      <c r="P323" s="255"/>
      <c r="Q323" s="255"/>
      <c r="R323" s="255"/>
      <c r="S323" s="255"/>
      <c r="T323" s="256"/>
      <c r="AT323" s="257" t="s">
        <v>182</v>
      </c>
      <c r="AU323" s="257" t="s">
        <v>193</v>
      </c>
      <c r="AV323" s="12" t="s">
        <v>24</v>
      </c>
      <c r="AW323" s="12" t="s">
        <v>39</v>
      </c>
      <c r="AX323" s="12" t="s">
        <v>75</v>
      </c>
      <c r="AY323" s="257" t="s">
        <v>173</v>
      </c>
    </row>
    <row r="324" spans="2:51" s="13" customFormat="1" ht="13.5">
      <c r="B324" s="258"/>
      <c r="C324" s="259"/>
      <c r="D324" s="249" t="s">
        <v>182</v>
      </c>
      <c r="E324" s="260" t="s">
        <v>22</v>
      </c>
      <c r="F324" s="261" t="s">
        <v>542</v>
      </c>
      <c r="G324" s="259"/>
      <c r="H324" s="262">
        <v>1.04</v>
      </c>
      <c r="I324" s="263"/>
      <c r="J324" s="259"/>
      <c r="K324" s="259"/>
      <c r="L324" s="264"/>
      <c r="M324" s="265"/>
      <c r="N324" s="266"/>
      <c r="O324" s="266"/>
      <c r="P324" s="266"/>
      <c r="Q324" s="266"/>
      <c r="R324" s="266"/>
      <c r="S324" s="266"/>
      <c r="T324" s="267"/>
      <c r="AT324" s="268" t="s">
        <v>182</v>
      </c>
      <c r="AU324" s="268" t="s">
        <v>193</v>
      </c>
      <c r="AV324" s="13" t="s">
        <v>83</v>
      </c>
      <c r="AW324" s="13" t="s">
        <v>39</v>
      </c>
      <c r="AX324" s="13" t="s">
        <v>75</v>
      </c>
      <c r="AY324" s="268" t="s">
        <v>173</v>
      </c>
    </row>
    <row r="325" spans="2:51" s="12" customFormat="1" ht="13.5">
      <c r="B325" s="247"/>
      <c r="C325" s="248"/>
      <c r="D325" s="249" t="s">
        <v>182</v>
      </c>
      <c r="E325" s="250" t="s">
        <v>22</v>
      </c>
      <c r="F325" s="251" t="s">
        <v>543</v>
      </c>
      <c r="G325" s="248"/>
      <c r="H325" s="250" t="s">
        <v>22</v>
      </c>
      <c r="I325" s="252"/>
      <c r="J325" s="248"/>
      <c r="K325" s="248"/>
      <c r="L325" s="253"/>
      <c r="M325" s="254"/>
      <c r="N325" s="255"/>
      <c r="O325" s="255"/>
      <c r="P325" s="255"/>
      <c r="Q325" s="255"/>
      <c r="R325" s="255"/>
      <c r="S325" s="255"/>
      <c r="T325" s="256"/>
      <c r="AT325" s="257" t="s">
        <v>182</v>
      </c>
      <c r="AU325" s="257" t="s">
        <v>193</v>
      </c>
      <c r="AV325" s="12" t="s">
        <v>24</v>
      </c>
      <c r="AW325" s="12" t="s">
        <v>39</v>
      </c>
      <c r="AX325" s="12" t="s">
        <v>75</v>
      </c>
      <c r="AY325" s="257" t="s">
        <v>173</v>
      </c>
    </row>
    <row r="326" spans="2:51" s="13" customFormat="1" ht="13.5">
      <c r="B326" s="258"/>
      <c r="C326" s="259"/>
      <c r="D326" s="249" t="s">
        <v>182</v>
      </c>
      <c r="E326" s="260" t="s">
        <v>22</v>
      </c>
      <c r="F326" s="261" t="s">
        <v>544</v>
      </c>
      <c r="G326" s="259"/>
      <c r="H326" s="262">
        <v>0.09</v>
      </c>
      <c r="I326" s="263"/>
      <c r="J326" s="259"/>
      <c r="K326" s="259"/>
      <c r="L326" s="264"/>
      <c r="M326" s="265"/>
      <c r="N326" s="266"/>
      <c r="O326" s="266"/>
      <c r="P326" s="266"/>
      <c r="Q326" s="266"/>
      <c r="R326" s="266"/>
      <c r="S326" s="266"/>
      <c r="T326" s="267"/>
      <c r="AT326" s="268" t="s">
        <v>182</v>
      </c>
      <c r="AU326" s="268" t="s">
        <v>193</v>
      </c>
      <c r="AV326" s="13" t="s">
        <v>83</v>
      </c>
      <c r="AW326" s="13" t="s">
        <v>39</v>
      </c>
      <c r="AX326" s="13" t="s">
        <v>75</v>
      </c>
      <c r="AY326" s="268" t="s">
        <v>173</v>
      </c>
    </row>
    <row r="327" spans="2:51" s="12" customFormat="1" ht="13.5">
      <c r="B327" s="247"/>
      <c r="C327" s="248"/>
      <c r="D327" s="249" t="s">
        <v>182</v>
      </c>
      <c r="E327" s="250" t="s">
        <v>22</v>
      </c>
      <c r="F327" s="251" t="s">
        <v>202</v>
      </c>
      <c r="G327" s="248"/>
      <c r="H327" s="250" t="s">
        <v>22</v>
      </c>
      <c r="I327" s="252"/>
      <c r="J327" s="248"/>
      <c r="K327" s="248"/>
      <c r="L327" s="253"/>
      <c r="M327" s="254"/>
      <c r="N327" s="255"/>
      <c r="O327" s="255"/>
      <c r="P327" s="255"/>
      <c r="Q327" s="255"/>
      <c r="R327" s="255"/>
      <c r="S327" s="255"/>
      <c r="T327" s="256"/>
      <c r="AT327" s="257" t="s">
        <v>182</v>
      </c>
      <c r="AU327" s="257" t="s">
        <v>193</v>
      </c>
      <c r="AV327" s="12" t="s">
        <v>24</v>
      </c>
      <c r="AW327" s="12" t="s">
        <v>39</v>
      </c>
      <c r="AX327" s="12" t="s">
        <v>75</v>
      </c>
      <c r="AY327" s="257" t="s">
        <v>173</v>
      </c>
    </row>
    <row r="328" spans="2:51" s="13" customFormat="1" ht="13.5">
      <c r="B328" s="258"/>
      <c r="C328" s="259"/>
      <c r="D328" s="249" t="s">
        <v>182</v>
      </c>
      <c r="E328" s="260" t="s">
        <v>22</v>
      </c>
      <c r="F328" s="261" t="s">
        <v>545</v>
      </c>
      <c r="G328" s="259"/>
      <c r="H328" s="262">
        <v>0.45</v>
      </c>
      <c r="I328" s="263"/>
      <c r="J328" s="259"/>
      <c r="K328" s="259"/>
      <c r="L328" s="264"/>
      <c r="M328" s="265"/>
      <c r="N328" s="266"/>
      <c r="O328" s="266"/>
      <c r="P328" s="266"/>
      <c r="Q328" s="266"/>
      <c r="R328" s="266"/>
      <c r="S328" s="266"/>
      <c r="T328" s="267"/>
      <c r="AT328" s="268" t="s">
        <v>182</v>
      </c>
      <c r="AU328" s="268" t="s">
        <v>193</v>
      </c>
      <c r="AV328" s="13" t="s">
        <v>83</v>
      </c>
      <c r="AW328" s="13" t="s">
        <v>39</v>
      </c>
      <c r="AX328" s="13" t="s">
        <v>75</v>
      </c>
      <c r="AY328" s="268" t="s">
        <v>173</v>
      </c>
    </row>
    <row r="329" spans="2:65" s="1" customFormat="1" ht="25.5" customHeight="1">
      <c r="B329" s="46"/>
      <c r="C329" s="235" t="s">
        <v>546</v>
      </c>
      <c r="D329" s="235" t="s">
        <v>175</v>
      </c>
      <c r="E329" s="236" t="s">
        <v>547</v>
      </c>
      <c r="F329" s="237" t="s">
        <v>548</v>
      </c>
      <c r="G329" s="238" t="s">
        <v>178</v>
      </c>
      <c r="H329" s="239">
        <v>1.58</v>
      </c>
      <c r="I329" s="240"/>
      <c r="J329" s="241">
        <f>ROUND(I329*H329,2)</f>
        <v>0</v>
      </c>
      <c r="K329" s="237" t="s">
        <v>179</v>
      </c>
      <c r="L329" s="72"/>
      <c r="M329" s="242" t="s">
        <v>22</v>
      </c>
      <c r="N329" s="243" t="s">
        <v>46</v>
      </c>
      <c r="O329" s="47"/>
      <c r="P329" s="244">
        <f>O329*H329</f>
        <v>0</v>
      </c>
      <c r="Q329" s="244">
        <v>0</v>
      </c>
      <c r="R329" s="244">
        <f>Q329*H329</f>
        <v>0</v>
      </c>
      <c r="S329" s="244">
        <v>0.044</v>
      </c>
      <c r="T329" s="245">
        <f>S329*H329</f>
        <v>0.06952</v>
      </c>
      <c r="AR329" s="24" t="s">
        <v>180</v>
      </c>
      <c r="AT329" s="24" t="s">
        <v>175</v>
      </c>
      <c r="AU329" s="24" t="s">
        <v>193</v>
      </c>
      <c r="AY329" s="24" t="s">
        <v>173</v>
      </c>
      <c r="BE329" s="246">
        <f>IF(N329="základní",J329,0)</f>
        <v>0</v>
      </c>
      <c r="BF329" s="246">
        <f>IF(N329="snížená",J329,0)</f>
        <v>0</v>
      </c>
      <c r="BG329" s="246">
        <f>IF(N329="zákl. přenesená",J329,0)</f>
        <v>0</v>
      </c>
      <c r="BH329" s="246">
        <f>IF(N329="sníž. přenesená",J329,0)</f>
        <v>0</v>
      </c>
      <c r="BI329" s="246">
        <f>IF(N329="nulová",J329,0)</f>
        <v>0</v>
      </c>
      <c r="BJ329" s="24" t="s">
        <v>24</v>
      </c>
      <c r="BK329" s="246">
        <f>ROUND(I329*H329,2)</f>
        <v>0</v>
      </c>
      <c r="BL329" s="24" t="s">
        <v>180</v>
      </c>
      <c r="BM329" s="24" t="s">
        <v>549</v>
      </c>
    </row>
    <row r="330" spans="2:65" s="1" customFormat="1" ht="25.5" customHeight="1">
      <c r="B330" s="46"/>
      <c r="C330" s="235" t="s">
        <v>550</v>
      </c>
      <c r="D330" s="235" t="s">
        <v>175</v>
      </c>
      <c r="E330" s="236" t="s">
        <v>551</v>
      </c>
      <c r="F330" s="237" t="s">
        <v>552</v>
      </c>
      <c r="G330" s="238" t="s">
        <v>178</v>
      </c>
      <c r="H330" s="239">
        <v>0.45</v>
      </c>
      <c r="I330" s="240"/>
      <c r="J330" s="241">
        <f>ROUND(I330*H330,2)</f>
        <v>0</v>
      </c>
      <c r="K330" s="237" t="s">
        <v>179</v>
      </c>
      <c r="L330" s="72"/>
      <c r="M330" s="242" t="s">
        <v>22</v>
      </c>
      <c r="N330" s="243" t="s">
        <v>46</v>
      </c>
      <c r="O330" s="47"/>
      <c r="P330" s="244">
        <f>O330*H330</f>
        <v>0</v>
      </c>
      <c r="Q330" s="244">
        <v>0</v>
      </c>
      <c r="R330" s="244">
        <f>Q330*H330</f>
        <v>0</v>
      </c>
      <c r="S330" s="244">
        <v>2.2</v>
      </c>
      <c r="T330" s="245">
        <f>S330*H330</f>
        <v>0.9900000000000001</v>
      </c>
      <c r="AR330" s="24" t="s">
        <v>180</v>
      </c>
      <c r="AT330" s="24" t="s">
        <v>175</v>
      </c>
      <c r="AU330" s="24" t="s">
        <v>193</v>
      </c>
      <c r="AY330" s="24" t="s">
        <v>173</v>
      </c>
      <c r="BE330" s="246">
        <f>IF(N330="základní",J330,0)</f>
        <v>0</v>
      </c>
      <c r="BF330" s="246">
        <f>IF(N330="snížená",J330,0)</f>
        <v>0</v>
      </c>
      <c r="BG330" s="246">
        <f>IF(N330="zákl. přenesená",J330,0)</f>
        <v>0</v>
      </c>
      <c r="BH330" s="246">
        <f>IF(N330="sníž. přenesená",J330,0)</f>
        <v>0</v>
      </c>
      <c r="BI330" s="246">
        <f>IF(N330="nulová",J330,0)</f>
        <v>0</v>
      </c>
      <c r="BJ330" s="24" t="s">
        <v>24</v>
      </c>
      <c r="BK330" s="246">
        <f>ROUND(I330*H330,2)</f>
        <v>0</v>
      </c>
      <c r="BL330" s="24" t="s">
        <v>180</v>
      </c>
      <c r="BM330" s="24" t="s">
        <v>553</v>
      </c>
    </row>
    <row r="331" spans="2:51" s="12" customFormat="1" ht="13.5">
      <c r="B331" s="247"/>
      <c r="C331" s="248"/>
      <c r="D331" s="249" t="s">
        <v>182</v>
      </c>
      <c r="E331" s="250" t="s">
        <v>22</v>
      </c>
      <c r="F331" s="251" t="s">
        <v>554</v>
      </c>
      <c r="G331" s="248"/>
      <c r="H331" s="250" t="s">
        <v>22</v>
      </c>
      <c r="I331" s="252"/>
      <c r="J331" s="248"/>
      <c r="K331" s="248"/>
      <c r="L331" s="253"/>
      <c r="M331" s="254"/>
      <c r="N331" s="255"/>
      <c r="O331" s="255"/>
      <c r="P331" s="255"/>
      <c r="Q331" s="255"/>
      <c r="R331" s="255"/>
      <c r="S331" s="255"/>
      <c r="T331" s="256"/>
      <c r="AT331" s="257" t="s">
        <v>182</v>
      </c>
      <c r="AU331" s="257" t="s">
        <v>193</v>
      </c>
      <c r="AV331" s="12" t="s">
        <v>24</v>
      </c>
      <c r="AW331" s="12" t="s">
        <v>39</v>
      </c>
      <c r="AX331" s="12" t="s">
        <v>75</v>
      </c>
      <c r="AY331" s="257" t="s">
        <v>173</v>
      </c>
    </row>
    <row r="332" spans="2:51" s="13" customFormat="1" ht="13.5">
      <c r="B332" s="258"/>
      <c r="C332" s="259"/>
      <c r="D332" s="249" t="s">
        <v>182</v>
      </c>
      <c r="E332" s="260" t="s">
        <v>22</v>
      </c>
      <c r="F332" s="261" t="s">
        <v>424</v>
      </c>
      <c r="G332" s="259"/>
      <c r="H332" s="262">
        <v>0.45</v>
      </c>
      <c r="I332" s="263"/>
      <c r="J332" s="259"/>
      <c r="K332" s="259"/>
      <c r="L332" s="264"/>
      <c r="M332" s="265"/>
      <c r="N332" s="266"/>
      <c r="O332" s="266"/>
      <c r="P332" s="266"/>
      <c r="Q332" s="266"/>
      <c r="R332" s="266"/>
      <c r="S332" s="266"/>
      <c r="T332" s="267"/>
      <c r="AT332" s="268" t="s">
        <v>182</v>
      </c>
      <c r="AU332" s="268" t="s">
        <v>193</v>
      </c>
      <c r="AV332" s="13" t="s">
        <v>83</v>
      </c>
      <c r="AW332" s="13" t="s">
        <v>39</v>
      </c>
      <c r="AX332" s="13" t="s">
        <v>24</v>
      </c>
      <c r="AY332" s="268" t="s">
        <v>173</v>
      </c>
    </row>
    <row r="333" spans="2:65" s="1" customFormat="1" ht="25.5" customHeight="1">
      <c r="B333" s="46"/>
      <c r="C333" s="235" t="s">
        <v>555</v>
      </c>
      <c r="D333" s="235" t="s">
        <v>175</v>
      </c>
      <c r="E333" s="236" t="s">
        <v>556</v>
      </c>
      <c r="F333" s="237" t="s">
        <v>557</v>
      </c>
      <c r="G333" s="238" t="s">
        <v>178</v>
      </c>
      <c r="H333" s="239">
        <v>0.45</v>
      </c>
      <c r="I333" s="240"/>
      <c r="J333" s="241">
        <f>ROUND(I333*H333,2)</f>
        <v>0</v>
      </c>
      <c r="K333" s="237" t="s">
        <v>179</v>
      </c>
      <c r="L333" s="72"/>
      <c r="M333" s="242" t="s">
        <v>22</v>
      </c>
      <c r="N333" s="243" t="s">
        <v>46</v>
      </c>
      <c r="O333" s="47"/>
      <c r="P333" s="244">
        <f>O333*H333</f>
        <v>0</v>
      </c>
      <c r="Q333" s="244">
        <v>0</v>
      </c>
      <c r="R333" s="244">
        <f>Q333*H333</f>
        <v>0</v>
      </c>
      <c r="S333" s="244">
        <v>0.029</v>
      </c>
      <c r="T333" s="245">
        <f>S333*H333</f>
        <v>0.01305</v>
      </c>
      <c r="AR333" s="24" t="s">
        <v>180</v>
      </c>
      <c r="AT333" s="24" t="s">
        <v>175</v>
      </c>
      <c r="AU333" s="24" t="s">
        <v>193</v>
      </c>
      <c r="AY333" s="24" t="s">
        <v>173</v>
      </c>
      <c r="BE333" s="246">
        <f>IF(N333="základní",J333,0)</f>
        <v>0</v>
      </c>
      <c r="BF333" s="246">
        <f>IF(N333="snížená",J333,0)</f>
        <v>0</v>
      </c>
      <c r="BG333" s="246">
        <f>IF(N333="zákl. přenesená",J333,0)</f>
        <v>0</v>
      </c>
      <c r="BH333" s="246">
        <f>IF(N333="sníž. přenesená",J333,0)</f>
        <v>0</v>
      </c>
      <c r="BI333" s="246">
        <f>IF(N333="nulová",J333,0)</f>
        <v>0</v>
      </c>
      <c r="BJ333" s="24" t="s">
        <v>24</v>
      </c>
      <c r="BK333" s="246">
        <f>ROUND(I333*H333,2)</f>
        <v>0</v>
      </c>
      <c r="BL333" s="24" t="s">
        <v>180</v>
      </c>
      <c r="BM333" s="24" t="s">
        <v>558</v>
      </c>
    </row>
    <row r="334" spans="2:65" s="1" customFormat="1" ht="25.5" customHeight="1">
      <c r="B334" s="46"/>
      <c r="C334" s="235" t="s">
        <v>559</v>
      </c>
      <c r="D334" s="235" t="s">
        <v>175</v>
      </c>
      <c r="E334" s="236" t="s">
        <v>560</v>
      </c>
      <c r="F334" s="237" t="s">
        <v>561</v>
      </c>
      <c r="G334" s="238" t="s">
        <v>259</v>
      </c>
      <c r="H334" s="239">
        <v>5.85</v>
      </c>
      <c r="I334" s="240"/>
      <c r="J334" s="241">
        <f>ROUND(I334*H334,2)</f>
        <v>0</v>
      </c>
      <c r="K334" s="237" t="s">
        <v>179</v>
      </c>
      <c r="L334" s="72"/>
      <c r="M334" s="242" t="s">
        <v>22</v>
      </c>
      <c r="N334" s="243" t="s">
        <v>46</v>
      </c>
      <c r="O334" s="47"/>
      <c r="P334" s="244">
        <f>O334*H334</f>
        <v>0</v>
      </c>
      <c r="Q334" s="244">
        <v>0</v>
      </c>
      <c r="R334" s="244">
        <f>Q334*H334</f>
        <v>0</v>
      </c>
      <c r="S334" s="244">
        <v>0.022</v>
      </c>
      <c r="T334" s="245">
        <f>S334*H334</f>
        <v>0.12869999999999998</v>
      </c>
      <c r="AR334" s="24" t="s">
        <v>180</v>
      </c>
      <c r="AT334" s="24" t="s">
        <v>175</v>
      </c>
      <c r="AU334" s="24" t="s">
        <v>193</v>
      </c>
      <c r="AY334" s="24" t="s">
        <v>173</v>
      </c>
      <c r="BE334" s="246">
        <f>IF(N334="základní",J334,0)</f>
        <v>0</v>
      </c>
      <c r="BF334" s="246">
        <f>IF(N334="snížená",J334,0)</f>
        <v>0</v>
      </c>
      <c r="BG334" s="246">
        <f>IF(N334="zákl. přenesená",J334,0)</f>
        <v>0</v>
      </c>
      <c r="BH334" s="246">
        <f>IF(N334="sníž. přenesená",J334,0)</f>
        <v>0</v>
      </c>
      <c r="BI334" s="246">
        <f>IF(N334="nulová",J334,0)</f>
        <v>0</v>
      </c>
      <c r="BJ334" s="24" t="s">
        <v>24</v>
      </c>
      <c r="BK334" s="246">
        <f>ROUND(I334*H334,2)</f>
        <v>0</v>
      </c>
      <c r="BL334" s="24" t="s">
        <v>180</v>
      </c>
      <c r="BM334" s="24" t="s">
        <v>562</v>
      </c>
    </row>
    <row r="335" spans="2:51" s="12" customFormat="1" ht="13.5">
      <c r="B335" s="247"/>
      <c r="C335" s="248"/>
      <c r="D335" s="249" t="s">
        <v>182</v>
      </c>
      <c r="E335" s="250" t="s">
        <v>22</v>
      </c>
      <c r="F335" s="251" t="s">
        <v>563</v>
      </c>
      <c r="G335" s="248"/>
      <c r="H335" s="250" t="s">
        <v>22</v>
      </c>
      <c r="I335" s="252"/>
      <c r="J335" s="248"/>
      <c r="K335" s="248"/>
      <c r="L335" s="253"/>
      <c r="M335" s="254"/>
      <c r="N335" s="255"/>
      <c r="O335" s="255"/>
      <c r="P335" s="255"/>
      <c r="Q335" s="255"/>
      <c r="R335" s="255"/>
      <c r="S335" s="255"/>
      <c r="T335" s="256"/>
      <c r="AT335" s="257" t="s">
        <v>182</v>
      </c>
      <c r="AU335" s="257" t="s">
        <v>193</v>
      </c>
      <c r="AV335" s="12" t="s">
        <v>24</v>
      </c>
      <c r="AW335" s="12" t="s">
        <v>39</v>
      </c>
      <c r="AX335" s="12" t="s">
        <v>75</v>
      </c>
      <c r="AY335" s="257" t="s">
        <v>173</v>
      </c>
    </row>
    <row r="336" spans="2:51" s="13" customFormat="1" ht="13.5">
      <c r="B336" s="258"/>
      <c r="C336" s="259"/>
      <c r="D336" s="249" t="s">
        <v>182</v>
      </c>
      <c r="E336" s="260" t="s">
        <v>22</v>
      </c>
      <c r="F336" s="261" t="s">
        <v>564</v>
      </c>
      <c r="G336" s="259"/>
      <c r="H336" s="262">
        <v>5.85</v>
      </c>
      <c r="I336" s="263"/>
      <c r="J336" s="259"/>
      <c r="K336" s="259"/>
      <c r="L336" s="264"/>
      <c r="M336" s="265"/>
      <c r="N336" s="266"/>
      <c r="O336" s="266"/>
      <c r="P336" s="266"/>
      <c r="Q336" s="266"/>
      <c r="R336" s="266"/>
      <c r="S336" s="266"/>
      <c r="T336" s="267"/>
      <c r="AT336" s="268" t="s">
        <v>182</v>
      </c>
      <c r="AU336" s="268" t="s">
        <v>193</v>
      </c>
      <c r="AV336" s="13" t="s">
        <v>83</v>
      </c>
      <c r="AW336" s="13" t="s">
        <v>39</v>
      </c>
      <c r="AX336" s="13" t="s">
        <v>24</v>
      </c>
      <c r="AY336" s="268" t="s">
        <v>173</v>
      </c>
    </row>
    <row r="337" spans="2:65" s="1" customFormat="1" ht="16.5" customHeight="1">
      <c r="B337" s="46"/>
      <c r="C337" s="235" t="s">
        <v>565</v>
      </c>
      <c r="D337" s="235" t="s">
        <v>175</v>
      </c>
      <c r="E337" s="236" t="s">
        <v>566</v>
      </c>
      <c r="F337" s="237" t="s">
        <v>567</v>
      </c>
      <c r="G337" s="238" t="s">
        <v>249</v>
      </c>
      <c r="H337" s="239">
        <v>60.919</v>
      </c>
      <c r="I337" s="240"/>
      <c r="J337" s="241">
        <f>ROUND(I337*H337,2)</f>
        <v>0</v>
      </c>
      <c r="K337" s="237" t="s">
        <v>179</v>
      </c>
      <c r="L337" s="72"/>
      <c r="M337" s="242" t="s">
        <v>22</v>
      </c>
      <c r="N337" s="243" t="s">
        <v>46</v>
      </c>
      <c r="O337" s="47"/>
      <c r="P337" s="244">
        <f>O337*H337</f>
        <v>0</v>
      </c>
      <c r="Q337" s="244">
        <v>0</v>
      </c>
      <c r="R337" s="244">
        <f>Q337*H337</f>
        <v>0</v>
      </c>
      <c r="S337" s="244">
        <v>0</v>
      </c>
      <c r="T337" s="245">
        <f>S337*H337</f>
        <v>0</v>
      </c>
      <c r="AR337" s="24" t="s">
        <v>180</v>
      </c>
      <c r="AT337" s="24" t="s">
        <v>175</v>
      </c>
      <c r="AU337" s="24" t="s">
        <v>193</v>
      </c>
      <c r="AY337" s="24" t="s">
        <v>173</v>
      </c>
      <c r="BE337" s="246">
        <f>IF(N337="základní",J337,0)</f>
        <v>0</v>
      </c>
      <c r="BF337" s="246">
        <f>IF(N337="snížená",J337,0)</f>
        <v>0</v>
      </c>
      <c r="BG337" s="246">
        <f>IF(N337="zákl. přenesená",J337,0)</f>
        <v>0</v>
      </c>
      <c r="BH337" s="246">
        <f>IF(N337="sníž. přenesená",J337,0)</f>
        <v>0</v>
      </c>
      <c r="BI337" s="246">
        <f>IF(N337="nulová",J337,0)</f>
        <v>0</v>
      </c>
      <c r="BJ337" s="24" t="s">
        <v>24</v>
      </c>
      <c r="BK337" s="246">
        <f>ROUND(I337*H337,2)</f>
        <v>0</v>
      </c>
      <c r="BL337" s="24" t="s">
        <v>180</v>
      </c>
      <c r="BM337" s="24" t="s">
        <v>568</v>
      </c>
    </row>
    <row r="338" spans="2:51" s="13" customFormat="1" ht="13.5">
      <c r="B338" s="258"/>
      <c r="C338" s="259"/>
      <c r="D338" s="249" t="s">
        <v>182</v>
      </c>
      <c r="E338" s="260" t="s">
        <v>22</v>
      </c>
      <c r="F338" s="261" t="s">
        <v>450</v>
      </c>
      <c r="G338" s="259"/>
      <c r="H338" s="262">
        <v>60.919</v>
      </c>
      <c r="I338" s="263"/>
      <c r="J338" s="259"/>
      <c r="K338" s="259"/>
      <c r="L338" s="264"/>
      <c r="M338" s="265"/>
      <c r="N338" s="266"/>
      <c r="O338" s="266"/>
      <c r="P338" s="266"/>
      <c r="Q338" s="266"/>
      <c r="R338" s="266"/>
      <c r="S338" s="266"/>
      <c r="T338" s="267"/>
      <c r="AT338" s="268" t="s">
        <v>182</v>
      </c>
      <c r="AU338" s="268" t="s">
        <v>193</v>
      </c>
      <c r="AV338" s="13" t="s">
        <v>83</v>
      </c>
      <c r="AW338" s="13" t="s">
        <v>39</v>
      </c>
      <c r="AX338" s="13" t="s">
        <v>75</v>
      </c>
      <c r="AY338" s="268" t="s">
        <v>173</v>
      </c>
    </row>
    <row r="339" spans="2:65" s="1" customFormat="1" ht="25.5" customHeight="1">
      <c r="B339" s="46"/>
      <c r="C339" s="235" t="s">
        <v>569</v>
      </c>
      <c r="D339" s="235" t="s">
        <v>175</v>
      </c>
      <c r="E339" s="236" t="s">
        <v>570</v>
      </c>
      <c r="F339" s="237" t="s">
        <v>571</v>
      </c>
      <c r="G339" s="238" t="s">
        <v>178</v>
      </c>
      <c r="H339" s="239">
        <v>0.187</v>
      </c>
      <c r="I339" s="240"/>
      <c r="J339" s="241">
        <f>ROUND(I339*H339,2)</f>
        <v>0</v>
      </c>
      <c r="K339" s="237" t="s">
        <v>179</v>
      </c>
      <c r="L339" s="72"/>
      <c r="M339" s="242" t="s">
        <v>22</v>
      </c>
      <c r="N339" s="243" t="s">
        <v>46</v>
      </c>
      <c r="O339" s="47"/>
      <c r="P339" s="244">
        <f>O339*H339</f>
        <v>0</v>
      </c>
      <c r="Q339" s="244">
        <v>0</v>
      </c>
      <c r="R339" s="244">
        <f>Q339*H339</f>
        <v>0</v>
      </c>
      <c r="S339" s="244">
        <v>1.8</v>
      </c>
      <c r="T339" s="245">
        <f>S339*H339</f>
        <v>0.3366</v>
      </c>
      <c r="AR339" s="24" t="s">
        <v>180</v>
      </c>
      <c r="AT339" s="24" t="s">
        <v>175</v>
      </c>
      <c r="AU339" s="24" t="s">
        <v>193</v>
      </c>
      <c r="AY339" s="24" t="s">
        <v>173</v>
      </c>
      <c r="BE339" s="246">
        <f>IF(N339="základní",J339,0)</f>
        <v>0</v>
      </c>
      <c r="BF339" s="246">
        <f>IF(N339="snížená",J339,0)</f>
        <v>0</v>
      </c>
      <c r="BG339" s="246">
        <f>IF(N339="zákl. přenesená",J339,0)</f>
        <v>0</v>
      </c>
      <c r="BH339" s="246">
        <f>IF(N339="sníž. přenesená",J339,0)</f>
        <v>0</v>
      </c>
      <c r="BI339" s="246">
        <f>IF(N339="nulová",J339,0)</f>
        <v>0</v>
      </c>
      <c r="BJ339" s="24" t="s">
        <v>24</v>
      </c>
      <c r="BK339" s="246">
        <f>ROUND(I339*H339,2)</f>
        <v>0</v>
      </c>
      <c r="BL339" s="24" t="s">
        <v>180</v>
      </c>
      <c r="BM339" s="24" t="s">
        <v>572</v>
      </c>
    </row>
    <row r="340" spans="2:51" s="12" customFormat="1" ht="13.5">
      <c r="B340" s="247"/>
      <c r="C340" s="248"/>
      <c r="D340" s="249" t="s">
        <v>182</v>
      </c>
      <c r="E340" s="250" t="s">
        <v>22</v>
      </c>
      <c r="F340" s="251" t="s">
        <v>573</v>
      </c>
      <c r="G340" s="248"/>
      <c r="H340" s="250" t="s">
        <v>22</v>
      </c>
      <c r="I340" s="252"/>
      <c r="J340" s="248"/>
      <c r="K340" s="248"/>
      <c r="L340" s="253"/>
      <c r="M340" s="254"/>
      <c r="N340" s="255"/>
      <c r="O340" s="255"/>
      <c r="P340" s="255"/>
      <c r="Q340" s="255"/>
      <c r="R340" s="255"/>
      <c r="S340" s="255"/>
      <c r="T340" s="256"/>
      <c r="AT340" s="257" t="s">
        <v>182</v>
      </c>
      <c r="AU340" s="257" t="s">
        <v>193</v>
      </c>
      <c r="AV340" s="12" t="s">
        <v>24</v>
      </c>
      <c r="AW340" s="12" t="s">
        <v>39</v>
      </c>
      <c r="AX340" s="12" t="s">
        <v>75</v>
      </c>
      <c r="AY340" s="257" t="s">
        <v>173</v>
      </c>
    </row>
    <row r="341" spans="2:51" s="13" customFormat="1" ht="13.5">
      <c r="B341" s="258"/>
      <c r="C341" s="259"/>
      <c r="D341" s="249" t="s">
        <v>182</v>
      </c>
      <c r="E341" s="260" t="s">
        <v>22</v>
      </c>
      <c r="F341" s="261" t="s">
        <v>574</v>
      </c>
      <c r="G341" s="259"/>
      <c r="H341" s="262">
        <v>0.187</v>
      </c>
      <c r="I341" s="263"/>
      <c r="J341" s="259"/>
      <c r="K341" s="259"/>
      <c r="L341" s="264"/>
      <c r="M341" s="265"/>
      <c r="N341" s="266"/>
      <c r="O341" s="266"/>
      <c r="P341" s="266"/>
      <c r="Q341" s="266"/>
      <c r="R341" s="266"/>
      <c r="S341" s="266"/>
      <c r="T341" s="267"/>
      <c r="AT341" s="268" t="s">
        <v>182</v>
      </c>
      <c r="AU341" s="268" t="s">
        <v>193</v>
      </c>
      <c r="AV341" s="13" t="s">
        <v>83</v>
      </c>
      <c r="AW341" s="13" t="s">
        <v>39</v>
      </c>
      <c r="AX341" s="13" t="s">
        <v>24</v>
      </c>
      <c r="AY341" s="268" t="s">
        <v>173</v>
      </c>
    </row>
    <row r="342" spans="2:65" s="1" customFormat="1" ht="25.5" customHeight="1">
      <c r="B342" s="46"/>
      <c r="C342" s="235" t="s">
        <v>575</v>
      </c>
      <c r="D342" s="235" t="s">
        <v>175</v>
      </c>
      <c r="E342" s="236" t="s">
        <v>576</v>
      </c>
      <c r="F342" s="237" t="s">
        <v>577</v>
      </c>
      <c r="G342" s="238" t="s">
        <v>286</v>
      </c>
      <c r="H342" s="239">
        <v>1</v>
      </c>
      <c r="I342" s="240"/>
      <c r="J342" s="241">
        <f>ROUND(I342*H342,2)</f>
        <v>0</v>
      </c>
      <c r="K342" s="237" t="s">
        <v>179</v>
      </c>
      <c r="L342" s="72"/>
      <c r="M342" s="242" t="s">
        <v>22</v>
      </c>
      <c r="N342" s="243" t="s">
        <v>46</v>
      </c>
      <c r="O342" s="47"/>
      <c r="P342" s="244">
        <f>O342*H342</f>
        <v>0</v>
      </c>
      <c r="Q342" s="244">
        <v>0</v>
      </c>
      <c r="R342" s="244">
        <f>Q342*H342</f>
        <v>0</v>
      </c>
      <c r="S342" s="244">
        <v>0.032</v>
      </c>
      <c r="T342" s="245">
        <f>S342*H342</f>
        <v>0.032</v>
      </c>
      <c r="AR342" s="24" t="s">
        <v>180</v>
      </c>
      <c r="AT342" s="24" t="s">
        <v>175</v>
      </c>
      <c r="AU342" s="24" t="s">
        <v>193</v>
      </c>
      <c r="AY342" s="24" t="s">
        <v>173</v>
      </c>
      <c r="BE342" s="246">
        <f>IF(N342="základní",J342,0)</f>
        <v>0</v>
      </c>
      <c r="BF342" s="246">
        <f>IF(N342="snížená",J342,0)</f>
        <v>0</v>
      </c>
      <c r="BG342" s="246">
        <f>IF(N342="zákl. přenesená",J342,0)</f>
        <v>0</v>
      </c>
      <c r="BH342" s="246">
        <f>IF(N342="sníž. přenesená",J342,0)</f>
        <v>0</v>
      </c>
      <c r="BI342" s="246">
        <f>IF(N342="nulová",J342,0)</f>
        <v>0</v>
      </c>
      <c r="BJ342" s="24" t="s">
        <v>24</v>
      </c>
      <c r="BK342" s="246">
        <f>ROUND(I342*H342,2)</f>
        <v>0</v>
      </c>
      <c r="BL342" s="24" t="s">
        <v>180</v>
      </c>
      <c r="BM342" s="24" t="s">
        <v>578</v>
      </c>
    </row>
    <row r="343" spans="2:51" s="12" customFormat="1" ht="13.5">
      <c r="B343" s="247"/>
      <c r="C343" s="248"/>
      <c r="D343" s="249" t="s">
        <v>182</v>
      </c>
      <c r="E343" s="250" t="s">
        <v>22</v>
      </c>
      <c r="F343" s="251" t="s">
        <v>358</v>
      </c>
      <c r="G343" s="248"/>
      <c r="H343" s="250" t="s">
        <v>22</v>
      </c>
      <c r="I343" s="252"/>
      <c r="J343" s="248"/>
      <c r="K343" s="248"/>
      <c r="L343" s="253"/>
      <c r="M343" s="254"/>
      <c r="N343" s="255"/>
      <c r="O343" s="255"/>
      <c r="P343" s="255"/>
      <c r="Q343" s="255"/>
      <c r="R343" s="255"/>
      <c r="S343" s="255"/>
      <c r="T343" s="256"/>
      <c r="AT343" s="257" t="s">
        <v>182</v>
      </c>
      <c r="AU343" s="257" t="s">
        <v>193</v>
      </c>
      <c r="AV343" s="12" t="s">
        <v>24</v>
      </c>
      <c r="AW343" s="12" t="s">
        <v>39</v>
      </c>
      <c r="AX343" s="12" t="s">
        <v>75</v>
      </c>
      <c r="AY343" s="257" t="s">
        <v>173</v>
      </c>
    </row>
    <row r="344" spans="2:51" s="13" customFormat="1" ht="13.5">
      <c r="B344" s="258"/>
      <c r="C344" s="259"/>
      <c r="D344" s="249" t="s">
        <v>182</v>
      </c>
      <c r="E344" s="260" t="s">
        <v>22</v>
      </c>
      <c r="F344" s="261" t="s">
        <v>24</v>
      </c>
      <c r="G344" s="259"/>
      <c r="H344" s="262">
        <v>1</v>
      </c>
      <c r="I344" s="263"/>
      <c r="J344" s="259"/>
      <c r="K344" s="259"/>
      <c r="L344" s="264"/>
      <c r="M344" s="265"/>
      <c r="N344" s="266"/>
      <c r="O344" s="266"/>
      <c r="P344" s="266"/>
      <c r="Q344" s="266"/>
      <c r="R344" s="266"/>
      <c r="S344" s="266"/>
      <c r="T344" s="267"/>
      <c r="AT344" s="268" t="s">
        <v>182</v>
      </c>
      <c r="AU344" s="268" t="s">
        <v>193</v>
      </c>
      <c r="AV344" s="13" t="s">
        <v>83</v>
      </c>
      <c r="AW344" s="13" t="s">
        <v>39</v>
      </c>
      <c r="AX344" s="13" t="s">
        <v>24</v>
      </c>
      <c r="AY344" s="268" t="s">
        <v>173</v>
      </c>
    </row>
    <row r="345" spans="2:65" s="1" customFormat="1" ht="16.5" customHeight="1">
      <c r="B345" s="46"/>
      <c r="C345" s="235" t="s">
        <v>579</v>
      </c>
      <c r="D345" s="235" t="s">
        <v>175</v>
      </c>
      <c r="E345" s="236" t="s">
        <v>580</v>
      </c>
      <c r="F345" s="237" t="s">
        <v>581</v>
      </c>
      <c r="G345" s="238" t="s">
        <v>259</v>
      </c>
      <c r="H345" s="239">
        <v>100</v>
      </c>
      <c r="I345" s="240"/>
      <c r="J345" s="241">
        <f>ROUND(I345*H345,2)</f>
        <v>0</v>
      </c>
      <c r="K345" s="237" t="s">
        <v>179</v>
      </c>
      <c r="L345" s="72"/>
      <c r="M345" s="242" t="s">
        <v>22</v>
      </c>
      <c r="N345" s="243" t="s">
        <v>46</v>
      </c>
      <c r="O345" s="47"/>
      <c r="P345" s="244">
        <f>O345*H345</f>
        <v>0</v>
      </c>
      <c r="Q345" s="244">
        <v>0</v>
      </c>
      <c r="R345" s="244">
        <f>Q345*H345</f>
        <v>0</v>
      </c>
      <c r="S345" s="244">
        <v>0.002</v>
      </c>
      <c r="T345" s="245">
        <f>S345*H345</f>
        <v>0.2</v>
      </c>
      <c r="AR345" s="24" t="s">
        <v>180</v>
      </c>
      <c r="AT345" s="24" t="s">
        <v>175</v>
      </c>
      <c r="AU345" s="24" t="s">
        <v>193</v>
      </c>
      <c r="AY345" s="24" t="s">
        <v>173</v>
      </c>
      <c r="BE345" s="246">
        <f>IF(N345="základní",J345,0)</f>
        <v>0</v>
      </c>
      <c r="BF345" s="246">
        <f>IF(N345="snížená",J345,0)</f>
        <v>0</v>
      </c>
      <c r="BG345" s="246">
        <f>IF(N345="zákl. přenesená",J345,0)</f>
        <v>0</v>
      </c>
      <c r="BH345" s="246">
        <f>IF(N345="sníž. přenesená",J345,0)</f>
        <v>0</v>
      </c>
      <c r="BI345" s="246">
        <f>IF(N345="nulová",J345,0)</f>
        <v>0</v>
      </c>
      <c r="BJ345" s="24" t="s">
        <v>24</v>
      </c>
      <c r="BK345" s="246">
        <f>ROUND(I345*H345,2)</f>
        <v>0</v>
      </c>
      <c r="BL345" s="24" t="s">
        <v>180</v>
      </c>
      <c r="BM345" s="24" t="s">
        <v>582</v>
      </c>
    </row>
    <row r="346" spans="2:51" s="12" customFormat="1" ht="13.5">
      <c r="B346" s="247"/>
      <c r="C346" s="248"/>
      <c r="D346" s="249" t="s">
        <v>182</v>
      </c>
      <c r="E346" s="250" t="s">
        <v>22</v>
      </c>
      <c r="F346" s="251" t="s">
        <v>583</v>
      </c>
      <c r="G346" s="248"/>
      <c r="H346" s="250" t="s">
        <v>22</v>
      </c>
      <c r="I346" s="252"/>
      <c r="J346" s="248"/>
      <c r="K346" s="248"/>
      <c r="L346" s="253"/>
      <c r="M346" s="254"/>
      <c r="N346" s="255"/>
      <c r="O346" s="255"/>
      <c r="P346" s="255"/>
      <c r="Q346" s="255"/>
      <c r="R346" s="255"/>
      <c r="S346" s="255"/>
      <c r="T346" s="256"/>
      <c r="AT346" s="257" t="s">
        <v>182</v>
      </c>
      <c r="AU346" s="257" t="s">
        <v>193</v>
      </c>
      <c r="AV346" s="12" t="s">
        <v>24</v>
      </c>
      <c r="AW346" s="12" t="s">
        <v>39</v>
      </c>
      <c r="AX346" s="12" t="s">
        <v>75</v>
      </c>
      <c r="AY346" s="257" t="s">
        <v>173</v>
      </c>
    </row>
    <row r="347" spans="2:51" s="13" customFormat="1" ht="13.5">
      <c r="B347" s="258"/>
      <c r="C347" s="259"/>
      <c r="D347" s="249" t="s">
        <v>182</v>
      </c>
      <c r="E347" s="260" t="s">
        <v>22</v>
      </c>
      <c r="F347" s="261" t="s">
        <v>584</v>
      </c>
      <c r="G347" s="259"/>
      <c r="H347" s="262">
        <v>100</v>
      </c>
      <c r="I347" s="263"/>
      <c r="J347" s="259"/>
      <c r="K347" s="259"/>
      <c r="L347" s="264"/>
      <c r="M347" s="265"/>
      <c r="N347" s="266"/>
      <c r="O347" s="266"/>
      <c r="P347" s="266"/>
      <c r="Q347" s="266"/>
      <c r="R347" s="266"/>
      <c r="S347" s="266"/>
      <c r="T347" s="267"/>
      <c r="AT347" s="268" t="s">
        <v>182</v>
      </c>
      <c r="AU347" s="268" t="s">
        <v>193</v>
      </c>
      <c r="AV347" s="13" t="s">
        <v>83</v>
      </c>
      <c r="AW347" s="13" t="s">
        <v>39</v>
      </c>
      <c r="AX347" s="13" t="s">
        <v>75</v>
      </c>
      <c r="AY347" s="268" t="s">
        <v>173</v>
      </c>
    </row>
    <row r="348" spans="2:65" s="1" customFormat="1" ht="16.5" customHeight="1">
      <c r="B348" s="46"/>
      <c r="C348" s="235" t="s">
        <v>585</v>
      </c>
      <c r="D348" s="235" t="s">
        <v>175</v>
      </c>
      <c r="E348" s="236" t="s">
        <v>586</v>
      </c>
      <c r="F348" s="237" t="s">
        <v>587</v>
      </c>
      <c r="G348" s="238" t="s">
        <v>259</v>
      </c>
      <c r="H348" s="239">
        <v>50</v>
      </c>
      <c r="I348" s="240"/>
      <c r="J348" s="241">
        <f>ROUND(I348*H348,2)</f>
        <v>0</v>
      </c>
      <c r="K348" s="237" t="s">
        <v>179</v>
      </c>
      <c r="L348" s="72"/>
      <c r="M348" s="242" t="s">
        <v>22</v>
      </c>
      <c r="N348" s="243" t="s">
        <v>46</v>
      </c>
      <c r="O348" s="47"/>
      <c r="P348" s="244">
        <f>O348*H348</f>
        <v>0</v>
      </c>
      <c r="Q348" s="244">
        <v>0</v>
      </c>
      <c r="R348" s="244">
        <f>Q348*H348</f>
        <v>0</v>
      </c>
      <c r="S348" s="244">
        <v>0.009</v>
      </c>
      <c r="T348" s="245">
        <f>S348*H348</f>
        <v>0.44999999999999996</v>
      </c>
      <c r="AR348" s="24" t="s">
        <v>180</v>
      </c>
      <c r="AT348" s="24" t="s">
        <v>175</v>
      </c>
      <c r="AU348" s="24" t="s">
        <v>193</v>
      </c>
      <c r="AY348" s="24" t="s">
        <v>173</v>
      </c>
      <c r="BE348" s="246">
        <f>IF(N348="základní",J348,0)</f>
        <v>0</v>
      </c>
      <c r="BF348" s="246">
        <f>IF(N348="snížená",J348,0)</f>
        <v>0</v>
      </c>
      <c r="BG348" s="246">
        <f>IF(N348="zákl. přenesená",J348,0)</f>
        <v>0</v>
      </c>
      <c r="BH348" s="246">
        <f>IF(N348="sníž. přenesená",J348,0)</f>
        <v>0</v>
      </c>
      <c r="BI348" s="246">
        <f>IF(N348="nulová",J348,0)</f>
        <v>0</v>
      </c>
      <c r="BJ348" s="24" t="s">
        <v>24</v>
      </c>
      <c r="BK348" s="246">
        <f>ROUND(I348*H348,2)</f>
        <v>0</v>
      </c>
      <c r="BL348" s="24" t="s">
        <v>180</v>
      </c>
      <c r="BM348" s="24" t="s">
        <v>588</v>
      </c>
    </row>
    <row r="349" spans="2:51" s="12" customFormat="1" ht="13.5">
      <c r="B349" s="247"/>
      <c r="C349" s="248"/>
      <c r="D349" s="249" t="s">
        <v>182</v>
      </c>
      <c r="E349" s="250" t="s">
        <v>22</v>
      </c>
      <c r="F349" s="251" t="s">
        <v>583</v>
      </c>
      <c r="G349" s="248"/>
      <c r="H349" s="250" t="s">
        <v>22</v>
      </c>
      <c r="I349" s="252"/>
      <c r="J349" s="248"/>
      <c r="K349" s="248"/>
      <c r="L349" s="253"/>
      <c r="M349" s="254"/>
      <c r="N349" s="255"/>
      <c r="O349" s="255"/>
      <c r="P349" s="255"/>
      <c r="Q349" s="255"/>
      <c r="R349" s="255"/>
      <c r="S349" s="255"/>
      <c r="T349" s="256"/>
      <c r="AT349" s="257" t="s">
        <v>182</v>
      </c>
      <c r="AU349" s="257" t="s">
        <v>193</v>
      </c>
      <c r="AV349" s="12" t="s">
        <v>24</v>
      </c>
      <c r="AW349" s="12" t="s">
        <v>39</v>
      </c>
      <c r="AX349" s="12" t="s">
        <v>75</v>
      </c>
      <c r="AY349" s="257" t="s">
        <v>173</v>
      </c>
    </row>
    <row r="350" spans="2:51" s="13" customFormat="1" ht="13.5">
      <c r="B350" s="258"/>
      <c r="C350" s="259"/>
      <c r="D350" s="249" t="s">
        <v>182</v>
      </c>
      <c r="E350" s="260" t="s">
        <v>22</v>
      </c>
      <c r="F350" s="261" t="s">
        <v>589</v>
      </c>
      <c r="G350" s="259"/>
      <c r="H350" s="262">
        <v>50</v>
      </c>
      <c r="I350" s="263"/>
      <c r="J350" s="259"/>
      <c r="K350" s="259"/>
      <c r="L350" s="264"/>
      <c r="M350" s="265"/>
      <c r="N350" s="266"/>
      <c r="O350" s="266"/>
      <c r="P350" s="266"/>
      <c r="Q350" s="266"/>
      <c r="R350" s="266"/>
      <c r="S350" s="266"/>
      <c r="T350" s="267"/>
      <c r="AT350" s="268" t="s">
        <v>182</v>
      </c>
      <c r="AU350" s="268" t="s">
        <v>193</v>
      </c>
      <c r="AV350" s="13" t="s">
        <v>83</v>
      </c>
      <c r="AW350" s="13" t="s">
        <v>39</v>
      </c>
      <c r="AX350" s="13" t="s">
        <v>24</v>
      </c>
      <c r="AY350" s="268" t="s">
        <v>173</v>
      </c>
    </row>
    <row r="351" spans="2:65" s="1" customFormat="1" ht="16.5" customHeight="1">
      <c r="B351" s="46"/>
      <c r="C351" s="235" t="s">
        <v>590</v>
      </c>
      <c r="D351" s="235" t="s">
        <v>175</v>
      </c>
      <c r="E351" s="236" t="s">
        <v>591</v>
      </c>
      <c r="F351" s="237" t="s">
        <v>592</v>
      </c>
      <c r="G351" s="238" t="s">
        <v>259</v>
      </c>
      <c r="H351" s="239">
        <v>61</v>
      </c>
      <c r="I351" s="240"/>
      <c r="J351" s="241">
        <f>ROUND(I351*H351,2)</f>
        <v>0</v>
      </c>
      <c r="K351" s="237" t="s">
        <v>179</v>
      </c>
      <c r="L351" s="72"/>
      <c r="M351" s="242" t="s">
        <v>22</v>
      </c>
      <c r="N351" s="243" t="s">
        <v>46</v>
      </c>
      <c r="O351" s="47"/>
      <c r="P351" s="244">
        <f>O351*H351</f>
        <v>0</v>
      </c>
      <c r="Q351" s="244">
        <v>0</v>
      </c>
      <c r="R351" s="244">
        <f>Q351*H351</f>
        <v>0</v>
      </c>
      <c r="S351" s="244">
        <v>0.009</v>
      </c>
      <c r="T351" s="245">
        <f>S351*H351</f>
        <v>0.5489999999999999</v>
      </c>
      <c r="AR351" s="24" t="s">
        <v>180</v>
      </c>
      <c r="AT351" s="24" t="s">
        <v>175</v>
      </c>
      <c r="AU351" s="24" t="s">
        <v>193</v>
      </c>
      <c r="AY351" s="24" t="s">
        <v>173</v>
      </c>
      <c r="BE351" s="246">
        <f>IF(N351="základní",J351,0)</f>
        <v>0</v>
      </c>
      <c r="BF351" s="246">
        <f>IF(N351="snížená",J351,0)</f>
        <v>0</v>
      </c>
      <c r="BG351" s="246">
        <f>IF(N351="zákl. přenesená",J351,0)</f>
        <v>0</v>
      </c>
      <c r="BH351" s="246">
        <f>IF(N351="sníž. přenesená",J351,0)</f>
        <v>0</v>
      </c>
      <c r="BI351" s="246">
        <f>IF(N351="nulová",J351,0)</f>
        <v>0</v>
      </c>
      <c r="BJ351" s="24" t="s">
        <v>24</v>
      </c>
      <c r="BK351" s="246">
        <f>ROUND(I351*H351,2)</f>
        <v>0</v>
      </c>
      <c r="BL351" s="24" t="s">
        <v>180</v>
      </c>
      <c r="BM351" s="24" t="s">
        <v>593</v>
      </c>
    </row>
    <row r="352" spans="2:51" s="12" customFormat="1" ht="13.5">
      <c r="B352" s="247"/>
      <c r="C352" s="248"/>
      <c r="D352" s="249" t="s">
        <v>182</v>
      </c>
      <c r="E352" s="250" t="s">
        <v>22</v>
      </c>
      <c r="F352" s="251" t="s">
        <v>583</v>
      </c>
      <c r="G352" s="248"/>
      <c r="H352" s="250" t="s">
        <v>22</v>
      </c>
      <c r="I352" s="252"/>
      <c r="J352" s="248"/>
      <c r="K352" s="248"/>
      <c r="L352" s="253"/>
      <c r="M352" s="254"/>
      <c r="N352" s="255"/>
      <c r="O352" s="255"/>
      <c r="P352" s="255"/>
      <c r="Q352" s="255"/>
      <c r="R352" s="255"/>
      <c r="S352" s="255"/>
      <c r="T352" s="256"/>
      <c r="AT352" s="257" t="s">
        <v>182</v>
      </c>
      <c r="AU352" s="257" t="s">
        <v>193</v>
      </c>
      <c r="AV352" s="12" t="s">
        <v>24</v>
      </c>
      <c r="AW352" s="12" t="s">
        <v>39</v>
      </c>
      <c r="AX352" s="12" t="s">
        <v>75</v>
      </c>
      <c r="AY352" s="257" t="s">
        <v>173</v>
      </c>
    </row>
    <row r="353" spans="2:51" s="13" customFormat="1" ht="13.5">
      <c r="B353" s="258"/>
      <c r="C353" s="259"/>
      <c r="D353" s="249" t="s">
        <v>182</v>
      </c>
      <c r="E353" s="260" t="s">
        <v>22</v>
      </c>
      <c r="F353" s="261" t="s">
        <v>594</v>
      </c>
      <c r="G353" s="259"/>
      <c r="H353" s="262">
        <v>61</v>
      </c>
      <c r="I353" s="263"/>
      <c r="J353" s="259"/>
      <c r="K353" s="259"/>
      <c r="L353" s="264"/>
      <c r="M353" s="265"/>
      <c r="N353" s="266"/>
      <c r="O353" s="266"/>
      <c r="P353" s="266"/>
      <c r="Q353" s="266"/>
      <c r="R353" s="266"/>
      <c r="S353" s="266"/>
      <c r="T353" s="267"/>
      <c r="AT353" s="268" t="s">
        <v>182</v>
      </c>
      <c r="AU353" s="268" t="s">
        <v>193</v>
      </c>
      <c r="AV353" s="13" t="s">
        <v>83</v>
      </c>
      <c r="AW353" s="13" t="s">
        <v>39</v>
      </c>
      <c r="AX353" s="13" t="s">
        <v>24</v>
      </c>
      <c r="AY353" s="268" t="s">
        <v>173</v>
      </c>
    </row>
    <row r="354" spans="2:65" s="1" customFormat="1" ht="16.5" customHeight="1">
      <c r="B354" s="46"/>
      <c r="C354" s="235" t="s">
        <v>595</v>
      </c>
      <c r="D354" s="235" t="s">
        <v>175</v>
      </c>
      <c r="E354" s="236" t="s">
        <v>596</v>
      </c>
      <c r="F354" s="237" t="s">
        <v>597</v>
      </c>
      <c r="G354" s="238" t="s">
        <v>259</v>
      </c>
      <c r="H354" s="239">
        <v>40</v>
      </c>
      <c r="I354" s="240"/>
      <c r="J354" s="241">
        <f>ROUND(I354*H354,2)</f>
        <v>0</v>
      </c>
      <c r="K354" s="237" t="s">
        <v>179</v>
      </c>
      <c r="L354" s="72"/>
      <c r="M354" s="242" t="s">
        <v>22</v>
      </c>
      <c r="N354" s="243" t="s">
        <v>46</v>
      </c>
      <c r="O354" s="47"/>
      <c r="P354" s="244">
        <f>O354*H354</f>
        <v>0</v>
      </c>
      <c r="Q354" s="244">
        <v>0</v>
      </c>
      <c r="R354" s="244">
        <f>Q354*H354</f>
        <v>0</v>
      </c>
      <c r="S354" s="244">
        <v>0.018</v>
      </c>
      <c r="T354" s="245">
        <f>S354*H354</f>
        <v>0.72</v>
      </c>
      <c r="AR354" s="24" t="s">
        <v>180</v>
      </c>
      <c r="AT354" s="24" t="s">
        <v>175</v>
      </c>
      <c r="AU354" s="24" t="s">
        <v>193</v>
      </c>
      <c r="AY354" s="24" t="s">
        <v>173</v>
      </c>
      <c r="BE354" s="246">
        <f>IF(N354="základní",J354,0)</f>
        <v>0</v>
      </c>
      <c r="BF354" s="246">
        <f>IF(N354="snížená",J354,0)</f>
        <v>0</v>
      </c>
      <c r="BG354" s="246">
        <f>IF(N354="zákl. přenesená",J354,0)</f>
        <v>0</v>
      </c>
      <c r="BH354" s="246">
        <f>IF(N354="sníž. přenesená",J354,0)</f>
        <v>0</v>
      </c>
      <c r="BI354" s="246">
        <f>IF(N354="nulová",J354,0)</f>
        <v>0</v>
      </c>
      <c r="BJ354" s="24" t="s">
        <v>24</v>
      </c>
      <c r="BK354" s="246">
        <f>ROUND(I354*H354,2)</f>
        <v>0</v>
      </c>
      <c r="BL354" s="24" t="s">
        <v>180</v>
      </c>
      <c r="BM354" s="24" t="s">
        <v>598</v>
      </c>
    </row>
    <row r="355" spans="2:51" s="12" customFormat="1" ht="13.5">
      <c r="B355" s="247"/>
      <c r="C355" s="248"/>
      <c r="D355" s="249" t="s">
        <v>182</v>
      </c>
      <c r="E355" s="250" t="s">
        <v>22</v>
      </c>
      <c r="F355" s="251" t="s">
        <v>583</v>
      </c>
      <c r="G355" s="248"/>
      <c r="H355" s="250" t="s">
        <v>22</v>
      </c>
      <c r="I355" s="252"/>
      <c r="J355" s="248"/>
      <c r="K355" s="248"/>
      <c r="L355" s="253"/>
      <c r="M355" s="254"/>
      <c r="N355" s="255"/>
      <c r="O355" s="255"/>
      <c r="P355" s="255"/>
      <c r="Q355" s="255"/>
      <c r="R355" s="255"/>
      <c r="S355" s="255"/>
      <c r="T355" s="256"/>
      <c r="AT355" s="257" t="s">
        <v>182</v>
      </c>
      <c r="AU355" s="257" t="s">
        <v>193</v>
      </c>
      <c r="AV355" s="12" t="s">
        <v>24</v>
      </c>
      <c r="AW355" s="12" t="s">
        <v>39</v>
      </c>
      <c r="AX355" s="12" t="s">
        <v>75</v>
      </c>
      <c r="AY355" s="257" t="s">
        <v>173</v>
      </c>
    </row>
    <row r="356" spans="2:51" s="13" customFormat="1" ht="13.5">
      <c r="B356" s="258"/>
      <c r="C356" s="259"/>
      <c r="D356" s="249" t="s">
        <v>182</v>
      </c>
      <c r="E356" s="260" t="s">
        <v>22</v>
      </c>
      <c r="F356" s="261" t="s">
        <v>599</v>
      </c>
      <c r="G356" s="259"/>
      <c r="H356" s="262">
        <v>40</v>
      </c>
      <c r="I356" s="263"/>
      <c r="J356" s="259"/>
      <c r="K356" s="259"/>
      <c r="L356" s="264"/>
      <c r="M356" s="265"/>
      <c r="N356" s="266"/>
      <c r="O356" s="266"/>
      <c r="P356" s="266"/>
      <c r="Q356" s="266"/>
      <c r="R356" s="266"/>
      <c r="S356" s="266"/>
      <c r="T356" s="267"/>
      <c r="AT356" s="268" t="s">
        <v>182</v>
      </c>
      <c r="AU356" s="268" t="s">
        <v>193</v>
      </c>
      <c r="AV356" s="13" t="s">
        <v>83</v>
      </c>
      <c r="AW356" s="13" t="s">
        <v>39</v>
      </c>
      <c r="AX356" s="13" t="s">
        <v>24</v>
      </c>
      <c r="AY356" s="268" t="s">
        <v>173</v>
      </c>
    </row>
    <row r="357" spans="2:65" s="1" customFormat="1" ht="16.5" customHeight="1">
      <c r="B357" s="46"/>
      <c r="C357" s="235" t="s">
        <v>600</v>
      </c>
      <c r="D357" s="235" t="s">
        <v>175</v>
      </c>
      <c r="E357" s="236" t="s">
        <v>601</v>
      </c>
      <c r="F357" s="237" t="s">
        <v>602</v>
      </c>
      <c r="G357" s="238" t="s">
        <v>259</v>
      </c>
      <c r="H357" s="239">
        <v>13</v>
      </c>
      <c r="I357" s="240"/>
      <c r="J357" s="241">
        <f>ROUND(I357*H357,2)</f>
        <v>0</v>
      </c>
      <c r="K357" s="237" t="s">
        <v>179</v>
      </c>
      <c r="L357" s="72"/>
      <c r="M357" s="242" t="s">
        <v>22</v>
      </c>
      <c r="N357" s="243" t="s">
        <v>46</v>
      </c>
      <c r="O357" s="47"/>
      <c r="P357" s="244">
        <f>O357*H357</f>
        <v>0</v>
      </c>
      <c r="Q357" s="244">
        <v>0</v>
      </c>
      <c r="R357" s="244">
        <f>Q357*H357</f>
        <v>0</v>
      </c>
      <c r="S357" s="244">
        <v>0.04</v>
      </c>
      <c r="T357" s="245">
        <f>S357*H357</f>
        <v>0.52</v>
      </c>
      <c r="AR357" s="24" t="s">
        <v>180</v>
      </c>
      <c r="AT357" s="24" t="s">
        <v>175</v>
      </c>
      <c r="AU357" s="24" t="s">
        <v>193</v>
      </c>
      <c r="AY357" s="24" t="s">
        <v>173</v>
      </c>
      <c r="BE357" s="246">
        <f>IF(N357="základní",J357,0)</f>
        <v>0</v>
      </c>
      <c r="BF357" s="246">
        <f>IF(N357="snížená",J357,0)</f>
        <v>0</v>
      </c>
      <c r="BG357" s="246">
        <f>IF(N357="zákl. přenesená",J357,0)</f>
        <v>0</v>
      </c>
      <c r="BH357" s="246">
        <f>IF(N357="sníž. přenesená",J357,0)</f>
        <v>0</v>
      </c>
      <c r="BI357" s="246">
        <f>IF(N357="nulová",J357,0)</f>
        <v>0</v>
      </c>
      <c r="BJ357" s="24" t="s">
        <v>24</v>
      </c>
      <c r="BK357" s="246">
        <f>ROUND(I357*H357,2)</f>
        <v>0</v>
      </c>
      <c r="BL357" s="24" t="s">
        <v>180</v>
      </c>
      <c r="BM357" s="24" t="s">
        <v>603</v>
      </c>
    </row>
    <row r="358" spans="2:51" s="12" customFormat="1" ht="13.5">
      <c r="B358" s="247"/>
      <c r="C358" s="248"/>
      <c r="D358" s="249" t="s">
        <v>182</v>
      </c>
      <c r="E358" s="250" t="s">
        <v>22</v>
      </c>
      <c r="F358" s="251" t="s">
        <v>583</v>
      </c>
      <c r="G358" s="248"/>
      <c r="H358" s="250" t="s">
        <v>22</v>
      </c>
      <c r="I358" s="252"/>
      <c r="J358" s="248"/>
      <c r="K358" s="248"/>
      <c r="L358" s="253"/>
      <c r="M358" s="254"/>
      <c r="N358" s="255"/>
      <c r="O358" s="255"/>
      <c r="P358" s="255"/>
      <c r="Q358" s="255"/>
      <c r="R358" s="255"/>
      <c r="S358" s="255"/>
      <c r="T358" s="256"/>
      <c r="AT358" s="257" t="s">
        <v>182</v>
      </c>
      <c r="AU358" s="257" t="s">
        <v>193</v>
      </c>
      <c r="AV358" s="12" t="s">
        <v>24</v>
      </c>
      <c r="AW358" s="12" t="s">
        <v>39</v>
      </c>
      <c r="AX358" s="12" t="s">
        <v>75</v>
      </c>
      <c r="AY358" s="257" t="s">
        <v>173</v>
      </c>
    </row>
    <row r="359" spans="2:51" s="13" customFormat="1" ht="13.5">
      <c r="B359" s="258"/>
      <c r="C359" s="259"/>
      <c r="D359" s="249" t="s">
        <v>182</v>
      </c>
      <c r="E359" s="260" t="s">
        <v>22</v>
      </c>
      <c r="F359" s="261" t="s">
        <v>604</v>
      </c>
      <c r="G359" s="259"/>
      <c r="H359" s="262">
        <v>13</v>
      </c>
      <c r="I359" s="263"/>
      <c r="J359" s="259"/>
      <c r="K359" s="259"/>
      <c r="L359" s="264"/>
      <c r="M359" s="265"/>
      <c r="N359" s="266"/>
      <c r="O359" s="266"/>
      <c r="P359" s="266"/>
      <c r="Q359" s="266"/>
      <c r="R359" s="266"/>
      <c r="S359" s="266"/>
      <c r="T359" s="267"/>
      <c r="AT359" s="268" t="s">
        <v>182</v>
      </c>
      <c r="AU359" s="268" t="s">
        <v>193</v>
      </c>
      <c r="AV359" s="13" t="s">
        <v>83</v>
      </c>
      <c r="AW359" s="13" t="s">
        <v>39</v>
      </c>
      <c r="AX359" s="13" t="s">
        <v>24</v>
      </c>
      <c r="AY359" s="268" t="s">
        <v>173</v>
      </c>
    </row>
    <row r="360" spans="2:65" s="1" customFormat="1" ht="25.5" customHeight="1">
      <c r="B360" s="46"/>
      <c r="C360" s="235" t="s">
        <v>605</v>
      </c>
      <c r="D360" s="235" t="s">
        <v>175</v>
      </c>
      <c r="E360" s="236" t="s">
        <v>606</v>
      </c>
      <c r="F360" s="237" t="s">
        <v>607</v>
      </c>
      <c r="G360" s="238" t="s">
        <v>259</v>
      </c>
      <c r="H360" s="239">
        <v>2</v>
      </c>
      <c r="I360" s="240"/>
      <c r="J360" s="241">
        <f>ROUND(I360*H360,2)</f>
        <v>0</v>
      </c>
      <c r="K360" s="237" t="s">
        <v>179</v>
      </c>
      <c r="L360" s="72"/>
      <c r="M360" s="242" t="s">
        <v>22</v>
      </c>
      <c r="N360" s="243" t="s">
        <v>46</v>
      </c>
      <c r="O360" s="47"/>
      <c r="P360" s="244">
        <f>O360*H360</f>
        <v>0</v>
      </c>
      <c r="Q360" s="244">
        <v>0</v>
      </c>
      <c r="R360" s="244">
        <f>Q360*H360</f>
        <v>0</v>
      </c>
      <c r="S360" s="244">
        <v>0.047</v>
      </c>
      <c r="T360" s="245">
        <f>S360*H360</f>
        <v>0.094</v>
      </c>
      <c r="AR360" s="24" t="s">
        <v>180</v>
      </c>
      <c r="AT360" s="24" t="s">
        <v>175</v>
      </c>
      <c r="AU360" s="24" t="s">
        <v>193</v>
      </c>
      <c r="AY360" s="24" t="s">
        <v>173</v>
      </c>
      <c r="BE360" s="246">
        <f>IF(N360="základní",J360,0)</f>
        <v>0</v>
      </c>
      <c r="BF360" s="246">
        <f>IF(N360="snížená",J360,0)</f>
        <v>0</v>
      </c>
      <c r="BG360" s="246">
        <f>IF(N360="zákl. přenesená",J360,0)</f>
        <v>0</v>
      </c>
      <c r="BH360" s="246">
        <f>IF(N360="sníž. přenesená",J360,0)</f>
        <v>0</v>
      </c>
      <c r="BI360" s="246">
        <f>IF(N360="nulová",J360,0)</f>
        <v>0</v>
      </c>
      <c r="BJ360" s="24" t="s">
        <v>24</v>
      </c>
      <c r="BK360" s="246">
        <f>ROUND(I360*H360,2)</f>
        <v>0</v>
      </c>
      <c r="BL360" s="24" t="s">
        <v>180</v>
      </c>
      <c r="BM360" s="24" t="s">
        <v>608</v>
      </c>
    </row>
    <row r="361" spans="2:51" s="13" customFormat="1" ht="13.5">
      <c r="B361" s="258"/>
      <c r="C361" s="259"/>
      <c r="D361" s="249" t="s">
        <v>182</v>
      </c>
      <c r="E361" s="260" t="s">
        <v>22</v>
      </c>
      <c r="F361" s="261" t="s">
        <v>609</v>
      </c>
      <c r="G361" s="259"/>
      <c r="H361" s="262">
        <v>2</v>
      </c>
      <c r="I361" s="263"/>
      <c r="J361" s="259"/>
      <c r="K361" s="259"/>
      <c r="L361" s="264"/>
      <c r="M361" s="265"/>
      <c r="N361" s="266"/>
      <c r="O361" s="266"/>
      <c r="P361" s="266"/>
      <c r="Q361" s="266"/>
      <c r="R361" s="266"/>
      <c r="S361" s="266"/>
      <c r="T361" s="267"/>
      <c r="AT361" s="268" t="s">
        <v>182</v>
      </c>
      <c r="AU361" s="268" t="s">
        <v>193</v>
      </c>
      <c r="AV361" s="13" t="s">
        <v>83</v>
      </c>
      <c r="AW361" s="13" t="s">
        <v>39</v>
      </c>
      <c r="AX361" s="13" t="s">
        <v>24</v>
      </c>
      <c r="AY361" s="268" t="s">
        <v>173</v>
      </c>
    </row>
    <row r="362" spans="2:65" s="1" customFormat="1" ht="16.5" customHeight="1">
      <c r="B362" s="46"/>
      <c r="C362" s="235" t="s">
        <v>610</v>
      </c>
      <c r="D362" s="235" t="s">
        <v>175</v>
      </c>
      <c r="E362" s="236" t="s">
        <v>611</v>
      </c>
      <c r="F362" s="237" t="s">
        <v>612</v>
      </c>
      <c r="G362" s="238" t="s">
        <v>259</v>
      </c>
      <c r="H362" s="239">
        <v>3</v>
      </c>
      <c r="I362" s="240"/>
      <c r="J362" s="241">
        <f>ROUND(I362*H362,2)</f>
        <v>0</v>
      </c>
      <c r="K362" s="237" t="s">
        <v>179</v>
      </c>
      <c r="L362" s="72"/>
      <c r="M362" s="242" t="s">
        <v>22</v>
      </c>
      <c r="N362" s="243" t="s">
        <v>46</v>
      </c>
      <c r="O362" s="47"/>
      <c r="P362" s="244">
        <f>O362*H362</f>
        <v>0</v>
      </c>
      <c r="Q362" s="244">
        <v>0.00074</v>
      </c>
      <c r="R362" s="244">
        <f>Q362*H362</f>
        <v>0.0022199999999999998</v>
      </c>
      <c r="S362" s="244">
        <v>0.008</v>
      </c>
      <c r="T362" s="245">
        <f>S362*H362</f>
        <v>0.024</v>
      </c>
      <c r="AR362" s="24" t="s">
        <v>266</v>
      </c>
      <c r="AT362" s="24" t="s">
        <v>175</v>
      </c>
      <c r="AU362" s="24" t="s">
        <v>193</v>
      </c>
      <c r="AY362" s="24" t="s">
        <v>173</v>
      </c>
      <c r="BE362" s="246">
        <f>IF(N362="základní",J362,0)</f>
        <v>0</v>
      </c>
      <c r="BF362" s="246">
        <f>IF(N362="snížená",J362,0)</f>
        <v>0</v>
      </c>
      <c r="BG362" s="246">
        <f>IF(N362="zákl. přenesená",J362,0)</f>
        <v>0</v>
      </c>
      <c r="BH362" s="246">
        <f>IF(N362="sníž. přenesená",J362,0)</f>
        <v>0</v>
      </c>
      <c r="BI362" s="246">
        <f>IF(N362="nulová",J362,0)</f>
        <v>0</v>
      </c>
      <c r="BJ362" s="24" t="s">
        <v>24</v>
      </c>
      <c r="BK362" s="246">
        <f>ROUND(I362*H362,2)</f>
        <v>0</v>
      </c>
      <c r="BL362" s="24" t="s">
        <v>266</v>
      </c>
      <c r="BM362" s="24" t="s">
        <v>613</v>
      </c>
    </row>
    <row r="363" spans="2:51" s="12" customFormat="1" ht="13.5">
      <c r="B363" s="247"/>
      <c r="C363" s="248"/>
      <c r="D363" s="249" t="s">
        <v>182</v>
      </c>
      <c r="E363" s="250" t="s">
        <v>22</v>
      </c>
      <c r="F363" s="251" t="s">
        <v>583</v>
      </c>
      <c r="G363" s="248"/>
      <c r="H363" s="250" t="s">
        <v>22</v>
      </c>
      <c r="I363" s="252"/>
      <c r="J363" s="248"/>
      <c r="K363" s="248"/>
      <c r="L363" s="253"/>
      <c r="M363" s="254"/>
      <c r="N363" s="255"/>
      <c r="O363" s="255"/>
      <c r="P363" s="255"/>
      <c r="Q363" s="255"/>
      <c r="R363" s="255"/>
      <c r="S363" s="255"/>
      <c r="T363" s="256"/>
      <c r="AT363" s="257" t="s">
        <v>182</v>
      </c>
      <c r="AU363" s="257" t="s">
        <v>193</v>
      </c>
      <c r="AV363" s="12" t="s">
        <v>24</v>
      </c>
      <c r="AW363" s="12" t="s">
        <v>39</v>
      </c>
      <c r="AX363" s="12" t="s">
        <v>75</v>
      </c>
      <c r="AY363" s="257" t="s">
        <v>173</v>
      </c>
    </row>
    <row r="364" spans="2:51" s="13" customFormat="1" ht="13.5">
      <c r="B364" s="258"/>
      <c r="C364" s="259"/>
      <c r="D364" s="249" t="s">
        <v>182</v>
      </c>
      <c r="E364" s="260" t="s">
        <v>22</v>
      </c>
      <c r="F364" s="261" t="s">
        <v>614</v>
      </c>
      <c r="G364" s="259"/>
      <c r="H364" s="262">
        <v>3</v>
      </c>
      <c r="I364" s="263"/>
      <c r="J364" s="259"/>
      <c r="K364" s="259"/>
      <c r="L364" s="264"/>
      <c r="M364" s="265"/>
      <c r="N364" s="266"/>
      <c r="O364" s="266"/>
      <c r="P364" s="266"/>
      <c r="Q364" s="266"/>
      <c r="R364" s="266"/>
      <c r="S364" s="266"/>
      <c r="T364" s="267"/>
      <c r="AT364" s="268" t="s">
        <v>182</v>
      </c>
      <c r="AU364" s="268" t="s">
        <v>193</v>
      </c>
      <c r="AV364" s="13" t="s">
        <v>83</v>
      </c>
      <c r="AW364" s="13" t="s">
        <v>39</v>
      </c>
      <c r="AX364" s="13" t="s">
        <v>24</v>
      </c>
      <c r="AY364" s="268" t="s">
        <v>173</v>
      </c>
    </row>
    <row r="365" spans="2:65" s="1" customFormat="1" ht="16.5" customHeight="1">
      <c r="B365" s="46"/>
      <c r="C365" s="235" t="s">
        <v>615</v>
      </c>
      <c r="D365" s="235" t="s">
        <v>175</v>
      </c>
      <c r="E365" s="236" t="s">
        <v>616</v>
      </c>
      <c r="F365" s="237" t="s">
        <v>617</v>
      </c>
      <c r="G365" s="238" t="s">
        <v>259</v>
      </c>
      <c r="H365" s="239">
        <v>0.6</v>
      </c>
      <c r="I365" s="240"/>
      <c r="J365" s="241">
        <f>ROUND(I365*H365,2)</f>
        <v>0</v>
      </c>
      <c r="K365" s="237" t="s">
        <v>179</v>
      </c>
      <c r="L365" s="72"/>
      <c r="M365" s="242" t="s">
        <v>22</v>
      </c>
      <c r="N365" s="243" t="s">
        <v>46</v>
      </c>
      <c r="O365" s="47"/>
      <c r="P365" s="244">
        <f>O365*H365</f>
        <v>0</v>
      </c>
      <c r="Q365" s="244">
        <v>0.00122</v>
      </c>
      <c r="R365" s="244">
        <f>Q365*H365</f>
        <v>0.0007319999999999999</v>
      </c>
      <c r="S365" s="244">
        <v>0.07</v>
      </c>
      <c r="T365" s="245">
        <f>S365*H365</f>
        <v>0.042</v>
      </c>
      <c r="AR365" s="24" t="s">
        <v>266</v>
      </c>
      <c r="AT365" s="24" t="s">
        <v>175</v>
      </c>
      <c r="AU365" s="24" t="s">
        <v>193</v>
      </c>
      <c r="AY365" s="24" t="s">
        <v>173</v>
      </c>
      <c r="BE365" s="246">
        <f>IF(N365="základní",J365,0)</f>
        <v>0</v>
      </c>
      <c r="BF365" s="246">
        <f>IF(N365="snížená",J365,0)</f>
        <v>0</v>
      </c>
      <c r="BG365" s="246">
        <f>IF(N365="zákl. přenesená",J365,0)</f>
        <v>0</v>
      </c>
      <c r="BH365" s="246">
        <f>IF(N365="sníž. přenesená",J365,0)</f>
        <v>0</v>
      </c>
      <c r="BI365" s="246">
        <f>IF(N365="nulová",J365,0)</f>
        <v>0</v>
      </c>
      <c r="BJ365" s="24" t="s">
        <v>24</v>
      </c>
      <c r="BK365" s="246">
        <f>ROUND(I365*H365,2)</f>
        <v>0</v>
      </c>
      <c r="BL365" s="24" t="s">
        <v>266</v>
      </c>
      <c r="BM365" s="24" t="s">
        <v>618</v>
      </c>
    </row>
    <row r="366" spans="2:51" s="12" customFormat="1" ht="13.5">
      <c r="B366" s="247"/>
      <c r="C366" s="248"/>
      <c r="D366" s="249" t="s">
        <v>182</v>
      </c>
      <c r="E366" s="250" t="s">
        <v>22</v>
      </c>
      <c r="F366" s="251" t="s">
        <v>583</v>
      </c>
      <c r="G366" s="248"/>
      <c r="H366" s="250" t="s">
        <v>22</v>
      </c>
      <c r="I366" s="252"/>
      <c r="J366" s="248"/>
      <c r="K366" s="248"/>
      <c r="L366" s="253"/>
      <c r="M366" s="254"/>
      <c r="N366" s="255"/>
      <c r="O366" s="255"/>
      <c r="P366" s="255"/>
      <c r="Q366" s="255"/>
      <c r="R366" s="255"/>
      <c r="S366" s="255"/>
      <c r="T366" s="256"/>
      <c r="AT366" s="257" t="s">
        <v>182</v>
      </c>
      <c r="AU366" s="257" t="s">
        <v>193</v>
      </c>
      <c r="AV366" s="12" t="s">
        <v>24</v>
      </c>
      <c r="AW366" s="12" t="s">
        <v>39</v>
      </c>
      <c r="AX366" s="12" t="s">
        <v>75</v>
      </c>
      <c r="AY366" s="257" t="s">
        <v>173</v>
      </c>
    </row>
    <row r="367" spans="2:51" s="13" customFormat="1" ht="13.5">
      <c r="B367" s="258"/>
      <c r="C367" s="259"/>
      <c r="D367" s="249" t="s">
        <v>182</v>
      </c>
      <c r="E367" s="260" t="s">
        <v>22</v>
      </c>
      <c r="F367" s="261" t="s">
        <v>619</v>
      </c>
      <c r="G367" s="259"/>
      <c r="H367" s="262">
        <v>0.6</v>
      </c>
      <c r="I367" s="263"/>
      <c r="J367" s="259"/>
      <c r="K367" s="259"/>
      <c r="L367" s="264"/>
      <c r="M367" s="265"/>
      <c r="N367" s="266"/>
      <c r="O367" s="266"/>
      <c r="P367" s="266"/>
      <c r="Q367" s="266"/>
      <c r="R367" s="266"/>
      <c r="S367" s="266"/>
      <c r="T367" s="267"/>
      <c r="AT367" s="268" t="s">
        <v>182</v>
      </c>
      <c r="AU367" s="268" t="s">
        <v>193</v>
      </c>
      <c r="AV367" s="13" t="s">
        <v>83</v>
      </c>
      <c r="AW367" s="13" t="s">
        <v>39</v>
      </c>
      <c r="AX367" s="13" t="s">
        <v>24</v>
      </c>
      <c r="AY367" s="268" t="s">
        <v>173</v>
      </c>
    </row>
    <row r="368" spans="2:65" s="1" customFormat="1" ht="25.5" customHeight="1">
      <c r="B368" s="46"/>
      <c r="C368" s="235" t="s">
        <v>620</v>
      </c>
      <c r="D368" s="235" t="s">
        <v>175</v>
      </c>
      <c r="E368" s="236" t="s">
        <v>621</v>
      </c>
      <c r="F368" s="237" t="s">
        <v>622</v>
      </c>
      <c r="G368" s="238" t="s">
        <v>259</v>
      </c>
      <c r="H368" s="239">
        <v>0.8</v>
      </c>
      <c r="I368" s="240"/>
      <c r="J368" s="241">
        <f>ROUND(I368*H368,2)</f>
        <v>0</v>
      </c>
      <c r="K368" s="237" t="s">
        <v>179</v>
      </c>
      <c r="L368" s="72"/>
      <c r="M368" s="242" t="s">
        <v>22</v>
      </c>
      <c r="N368" s="243" t="s">
        <v>46</v>
      </c>
      <c r="O368" s="47"/>
      <c r="P368" s="244">
        <f>O368*H368</f>
        <v>0</v>
      </c>
      <c r="Q368" s="244">
        <v>0.00081</v>
      </c>
      <c r="R368" s="244">
        <f>Q368*H368</f>
        <v>0.000648</v>
      </c>
      <c r="S368" s="244">
        <v>0.008</v>
      </c>
      <c r="T368" s="245">
        <f>S368*H368</f>
        <v>0.0064</v>
      </c>
      <c r="AR368" s="24" t="s">
        <v>180</v>
      </c>
      <c r="AT368" s="24" t="s">
        <v>175</v>
      </c>
      <c r="AU368" s="24" t="s">
        <v>193</v>
      </c>
      <c r="AY368" s="24" t="s">
        <v>173</v>
      </c>
      <c r="BE368" s="246">
        <f>IF(N368="základní",J368,0)</f>
        <v>0</v>
      </c>
      <c r="BF368" s="246">
        <f>IF(N368="snížená",J368,0)</f>
        <v>0</v>
      </c>
      <c r="BG368" s="246">
        <f>IF(N368="zákl. přenesená",J368,0)</f>
        <v>0</v>
      </c>
      <c r="BH368" s="246">
        <f>IF(N368="sníž. přenesená",J368,0)</f>
        <v>0</v>
      </c>
      <c r="BI368" s="246">
        <f>IF(N368="nulová",J368,0)</f>
        <v>0</v>
      </c>
      <c r="BJ368" s="24" t="s">
        <v>24</v>
      </c>
      <c r="BK368" s="246">
        <f>ROUND(I368*H368,2)</f>
        <v>0</v>
      </c>
      <c r="BL368" s="24" t="s">
        <v>180</v>
      </c>
      <c r="BM368" s="24" t="s">
        <v>623</v>
      </c>
    </row>
    <row r="369" spans="2:51" s="12" customFormat="1" ht="13.5">
      <c r="B369" s="247"/>
      <c r="C369" s="248"/>
      <c r="D369" s="249" t="s">
        <v>182</v>
      </c>
      <c r="E369" s="250" t="s">
        <v>22</v>
      </c>
      <c r="F369" s="251" t="s">
        <v>358</v>
      </c>
      <c r="G369" s="248"/>
      <c r="H369" s="250" t="s">
        <v>22</v>
      </c>
      <c r="I369" s="252"/>
      <c r="J369" s="248"/>
      <c r="K369" s="248"/>
      <c r="L369" s="253"/>
      <c r="M369" s="254"/>
      <c r="N369" s="255"/>
      <c r="O369" s="255"/>
      <c r="P369" s="255"/>
      <c r="Q369" s="255"/>
      <c r="R369" s="255"/>
      <c r="S369" s="255"/>
      <c r="T369" s="256"/>
      <c r="AT369" s="257" t="s">
        <v>182</v>
      </c>
      <c r="AU369" s="257" t="s">
        <v>193</v>
      </c>
      <c r="AV369" s="12" t="s">
        <v>24</v>
      </c>
      <c r="AW369" s="12" t="s">
        <v>39</v>
      </c>
      <c r="AX369" s="12" t="s">
        <v>75</v>
      </c>
      <c r="AY369" s="257" t="s">
        <v>173</v>
      </c>
    </row>
    <row r="370" spans="2:51" s="13" customFormat="1" ht="13.5">
      <c r="B370" s="258"/>
      <c r="C370" s="259"/>
      <c r="D370" s="249" t="s">
        <v>182</v>
      </c>
      <c r="E370" s="260" t="s">
        <v>22</v>
      </c>
      <c r="F370" s="261" t="s">
        <v>624</v>
      </c>
      <c r="G370" s="259"/>
      <c r="H370" s="262">
        <v>0.8</v>
      </c>
      <c r="I370" s="263"/>
      <c r="J370" s="259"/>
      <c r="K370" s="259"/>
      <c r="L370" s="264"/>
      <c r="M370" s="265"/>
      <c r="N370" s="266"/>
      <c r="O370" s="266"/>
      <c r="P370" s="266"/>
      <c r="Q370" s="266"/>
      <c r="R370" s="266"/>
      <c r="S370" s="266"/>
      <c r="T370" s="267"/>
      <c r="AT370" s="268" t="s">
        <v>182</v>
      </c>
      <c r="AU370" s="268" t="s">
        <v>193</v>
      </c>
      <c r="AV370" s="13" t="s">
        <v>83</v>
      </c>
      <c r="AW370" s="13" t="s">
        <v>39</v>
      </c>
      <c r="AX370" s="13" t="s">
        <v>24</v>
      </c>
      <c r="AY370" s="268" t="s">
        <v>173</v>
      </c>
    </row>
    <row r="371" spans="2:65" s="1" customFormat="1" ht="16.5" customHeight="1">
      <c r="B371" s="46"/>
      <c r="C371" s="235" t="s">
        <v>625</v>
      </c>
      <c r="D371" s="235" t="s">
        <v>175</v>
      </c>
      <c r="E371" s="236" t="s">
        <v>626</v>
      </c>
      <c r="F371" s="237" t="s">
        <v>627</v>
      </c>
      <c r="G371" s="238" t="s">
        <v>249</v>
      </c>
      <c r="H371" s="239">
        <v>13.2</v>
      </c>
      <c r="I371" s="240"/>
      <c r="J371" s="241">
        <f>ROUND(I371*H371,2)</f>
        <v>0</v>
      </c>
      <c r="K371" s="237" t="s">
        <v>179</v>
      </c>
      <c r="L371" s="72"/>
      <c r="M371" s="242" t="s">
        <v>22</v>
      </c>
      <c r="N371" s="243" t="s">
        <v>46</v>
      </c>
      <c r="O371" s="47"/>
      <c r="P371" s="244">
        <f>O371*H371</f>
        <v>0</v>
      </c>
      <c r="Q371" s="244">
        <v>0</v>
      </c>
      <c r="R371" s="244">
        <f>Q371*H371</f>
        <v>0</v>
      </c>
      <c r="S371" s="244">
        <v>0.00594</v>
      </c>
      <c r="T371" s="245">
        <f>S371*H371</f>
        <v>0.07840799999999999</v>
      </c>
      <c r="AR371" s="24" t="s">
        <v>180</v>
      </c>
      <c r="AT371" s="24" t="s">
        <v>175</v>
      </c>
      <c r="AU371" s="24" t="s">
        <v>193</v>
      </c>
      <c r="AY371" s="24" t="s">
        <v>173</v>
      </c>
      <c r="BE371" s="246">
        <f>IF(N371="základní",J371,0)</f>
        <v>0</v>
      </c>
      <c r="BF371" s="246">
        <f>IF(N371="snížená",J371,0)</f>
        <v>0</v>
      </c>
      <c r="BG371" s="246">
        <f>IF(N371="zákl. přenesená",J371,0)</f>
        <v>0</v>
      </c>
      <c r="BH371" s="246">
        <f>IF(N371="sníž. přenesená",J371,0)</f>
        <v>0</v>
      </c>
      <c r="BI371" s="246">
        <f>IF(N371="nulová",J371,0)</f>
        <v>0</v>
      </c>
      <c r="BJ371" s="24" t="s">
        <v>24</v>
      </c>
      <c r="BK371" s="246">
        <f>ROUND(I371*H371,2)</f>
        <v>0</v>
      </c>
      <c r="BL371" s="24" t="s">
        <v>180</v>
      </c>
      <c r="BM371" s="24" t="s">
        <v>628</v>
      </c>
    </row>
    <row r="372" spans="2:51" s="12" customFormat="1" ht="13.5">
      <c r="B372" s="247"/>
      <c r="C372" s="248"/>
      <c r="D372" s="249" t="s">
        <v>182</v>
      </c>
      <c r="E372" s="250" t="s">
        <v>22</v>
      </c>
      <c r="F372" s="251" t="s">
        <v>629</v>
      </c>
      <c r="G372" s="248"/>
      <c r="H372" s="250" t="s">
        <v>22</v>
      </c>
      <c r="I372" s="252"/>
      <c r="J372" s="248"/>
      <c r="K372" s="248"/>
      <c r="L372" s="253"/>
      <c r="M372" s="254"/>
      <c r="N372" s="255"/>
      <c r="O372" s="255"/>
      <c r="P372" s="255"/>
      <c r="Q372" s="255"/>
      <c r="R372" s="255"/>
      <c r="S372" s="255"/>
      <c r="T372" s="256"/>
      <c r="AT372" s="257" t="s">
        <v>182</v>
      </c>
      <c r="AU372" s="257" t="s">
        <v>193</v>
      </c>
      <c r="AV372" s="12" t="s">
        <v>24</v>
      </c>
      <c r="AW372" s="12" t="s">
        <v>39</v>
      </c>
      <c r="AX372" s="12" t="s">
        <v>75</v>
      </c>
      <c r="AY372" s="257" t="s">
        <v>173</v>
      </c>
    </row>
    <row r="373" spans="2:51" s="13" customFormat="1" ht="13.5">
      <c r="B373" s="258"/>
      <c r="C373" s="259"/>
      <c r="D373" s="249" t="s">
        <v>182</v>
      </c>
      <c r="E373" s="260" t="s">
        <v>22</v>
      </c>
      <c r="F373" s="261" t="s">
        <v>630</v>
      </c>
      <c r="G373" s="259"/>
      <c r="H373" s="262">
        <v>13.2</v>
      </c>
      <c r="I373" s="263"/>
      <c r="J373" s="259"/>
      <c r="K373" s="259"/>
      <c r="L373" s="264"/>
      <c r="M373" s="265"/>
      <c r="N373" s="266"/>
      <c r="O373" s="266"/>
      <c r="P373" s="266"/>
      <c r="Q373" s="266"/>
      <c r="R373" s="266"/>
      <c r="S373" s="266"/>
      <c r="T373" s="267"/>
      <c r="AT373" s="268" t="s">
        <v>182</v>
      </c>
      <c r="AU373" s="268" t="s">
        <v>193</v>
      </c>
      <c r="AV373" s="13" t="s">
        <v>83</v>
      </c>
      <c r="AW373" s="13" t="s">
        <v>39</v>
      </c>
      <c r="AX373" s="13" t="s">
        <v>24</v>
      </c>
      <c r="AY373" s="268" t="s">
        <v>173</v>
      </c>
    </row>
    <row r="374" spans="2:65" s="1" customFormat="1" ht="16.5" customHeight="1">
      <c r="B374" s="46"/>
      <c r="C374" s="235" t="s">
        <v>631</v>
      </c>
      <c r="D374" s="235" t="s">
        <v>175</v>
      </c>
      <c r="E374" s="236" t="s">
        <v>632</v>
      </c>
      <c r="F374" s="237" t="s">
        <v>633</v>
      </c>
      <c r="G374" s="238" t="s">
        <v>259</v>
      </c>
      <c r="H374" s="239">
        <v>43.23</v>
      </c>
      <c r="I374" s="240"/>
      <c r="J374" s="241">
        <f>ROUND(I374*H374,2)</f>
        <v>0</v>
      </c>
      <c r="K374" s="237" t="s">
        <v>179</v>
      </c>
      <c r="L374" s="72"/>
      <c r="M374" s="242" t="s">
        <v>22</v>
      </c>
      <c r="N374" s="243" t="s">
        <v>46</v>
      </c>
      <c r="O374" s="47"/>
      <c r="P374" s="244">
        <f>O374*H374</f>
        <v>0</v>
      </c>
      <c r="Q374" s="244">
        <v>0</v>
      </c>
      <c r="R374" s="244">
        <f>Q374*H374</f>
        <v>0</v>
      </c>
      <c r="S374" s="244">
        <v>0</v>
      </c>
      <c r="T374" s="245">
        <f>S374*H374</f>
        <v>0</v>
      </c>
      <c r="AR374" s="24" t="s">
        <v>180</v>
      </c>
      <c r="AT374" s="24" t="s">
        <v>175</v>
      </c>
      <c r="AU374" s="24" t="s">
        <v>193</v>
      </c>
      <c r="AY374" s="24" t="s">
        <v>173</v>
      </c>
      <c r="BE374" s="246">
        <f>IF(N374="základní",J374,0)</f>
        <v>0</v>
      </c>
      <c r="BF374" s="246">
        <f>IF(N374="snížená",J374,0)</f>
        <v>0</v>
      </c>
      <c r="BG374" s="246">
        <f>IF(N374="zákl. přenesená",J374,0)</f>
        <v>0</v>
      </c>
      <c r="BH374" s="246">
        <f>IF(N374="sníž. přenesená",J374,0)</f>
        <v>0</v>
      </c>
      <c r="BI374" s="246">
        <f>IF(N374="nulová",J374,0)</f>
        <v>0</v>
      </c>
      <c r="BJ374" s="24" t="s">
        <v>24</v>
      </c>
      <c r="BK374" s="246">
        <f>ROUND(I374*H374,2)</f>
        <v>0</v>
      </c>
      <c r="BL374" s="24" t="s">
        <v>180</v>
      </c>
      <c r="BM374" s="24" t="s">
        <v>634</v>
      </c>
    </row>
    <row r="375" spans="2:51" s="12" customFormat="1" ht="13.5">
      <c r="B375" s="247"/>
      <c r="C375" s="248"/>
      <c r="D375" s="249" t="s">
        <v>182</v>
      </c>
      <c r="E375" s="250" t="s">
        <v>22</v>
      </c>
      <c r="F375" s="251" t="s">
        <v>635</v>
      </c>
      <c r="G375" s="248"/>
      <c r="H375" s="250" t="s">
        <v>22</v>
      </c>
      <c r="I375" s="252"/>
      <c r="J375" s="248"/>
      <c r="K375" s="248"/>
      <c r="L375" s="253"/>
      <c r="M375" s="254"/>
      <c r="N375" s="255"/>
      <c r="O375" s="255"/>
      <c r="P375" s="255"/>
      <c r="Q375" s="255"/>
      <c r="R375" s="255"/>
      <c r="S375" s="255"/>
      <c r="T375" s="256"/>
      <c r="AT375" s="257" t="s">
        <v>182</v>
      </c>
      <c r="AU375" s="257" t="s">
        <v>193</v>
      </c>
      <c r="AV375" s="12" t="s">
        <v>24</v>
      </c>
      <c r="AW375" s="12" t="s">
        <v>39</v>
      </c>
      <c r="AX375" s="12" t="s">
        <v>75</v>
      </c>
      <c r="AY375" s="257" t="s">
        <v>173</v>
      </c>
    </row>
    <row r="376" spans="2:51" s="13" customFormat="1" ht="13.5">
      <c r="B376" s="258"/>
      <c r="C376" s="259"/>
      <c r="D376" s="249" t="s">
        <v>182</v>
      </c>
      <c r="E376" s="260" t="s">
        <v>22</v>
      </c>
      <c r="F376" s="261" t="s">
        <v>636</v>
      </c>
      <c r="G376" s="259"/>
      <c r="H376" s="262">
        <v>17.33</v>
      </c>
      <c r="I376" s="263"/>
      <c r="J376" s="259"/>
      <c r="K376" s="259"/>
      <c r="L376" s="264"/>
      <c r="M376" s="265"/>
      <c r="N376" s="266"/>
      <c r="O376" s="266"/>
      <c r="P376" s="266"/>
      <c r="Q376" s="266"/>
      <c r="R376" s="266"/>
      <c r="S376" s="266"/>
      <c r="T376" s="267"/>
      <c r="AT376" s="268" t="s">
        <v>182</v>
      </c>
      <c r="AU376" s="268" t="s">
        <v>193</v>
      </c>
      <c r="AV376" s="13" t="s">
        <v>83</v>
      </c>
      <c r="AW376" s="13" t="s">
        <v>39</v>
      </c>
      <c r="AX376" s="13" t="s">
        <v>75</v>
      </c>
      <c r="AY376" s="268" t="s">
        <v>173</v>
      </c>
    </row>
    <row r="377" spans="2:51" s="12" customFormat="1" ht="13.5">
      <c r="B377" s="247"/>
      <c r="C377" s="248"/>
      <c r="D377" s="249" t="s">
        <v>182</v>
      </c>
      <c r="E377" s="250" t="s">
        <v>22</v>
      </c>
      <c r="F377" s="251" t="s">
        <v>563</v>
      </c>
      <c r="G377" s="248"/>
      <c r="H377" s="250" t="s">
        <v>22</v>
      </c>
      <c r="I377" s="252"/>
      <c r="J377" s="248"/>
      <c r="K377" s="248"/>
      <c r="L377" s="253"/>
      <c r="M377" s="254"/>
      <c r="N377" s="255"/>
      <c r="O377" s="255"/>
      <c r="P377" s="255"/>
      <c r="Q377" s="255"/>
      <c r="R377" s="255"/>
      <c r="S377" s="255"/>
      <c r="T377" s="256"/>
      <c r="AT377" s="257" t="s">
        <v>182</v>
      </c>
      <c r="AU377" s="257" t="s">
        <v>193</v>
      </c>
      <c r="AV377" s="12" t="s">
        <v>24</v>
      </c>
      <c r="AW377" s="12" t="s">
        <v>39</v>
      </c>
      <c r="AX377" s="12" t="s">
        <v>75</v>
      </c>
      <c r="AY377" s="257" t="s">
        <v>173</v>
      </c>
    </row>
    <row r="378" spans="2:51" s="13" customFormat="1" ht="13.5">
      <c r="B378" s="258"/>
      <c r="C378" s="259"/>
      <c r="D378" s="249" t="s">
        <v>182</v>
      </c>
      <c r="E378" s="260" t="s">
        <v>22</v>
      </c>
      <c r="F378" s="261" t="s">
        <v>637</v>
      </c>
      <c r="G378" s="259"/>
      <c r="H378" s="262">
        <v>11.7</v>
      </c>
      <c r="I378" s="263"/>
      <c r="J378" s="259"/>
      <c r="K378" s="259"/>
      <c r="L378" s="264"/>
      <c r="M378" s="265"/>
      <c r="N378" s="266"/>
      <c r="O378" s="266"/>
      <c r="P378" s="266"/>
      <c r="Q378" s="266"/>
      <c r="R378" s="266"/>
      <c r="S378" s="266"/>
      <c r="T378" s="267"/>
      <c r="AT378" s="268" t="s">
        <v>182</v>
      </c>
      <c r="AU378" s="268" t="s">
        <v>193</v>
      </c>
      <c r="AV378" s="13" t="s">
        <v>83</v>
      </c>
      <c r="AW378" s="13" t="s">
        <v>39</v>
      </c>
      <c r="AX378" s="13" t="s">
        <v>75</v>
      </c>
      <c r="AY378" s="268" t="s">
        <v>173</v>
      </c>
    </row>
    <row r="379" spans="2:51" s="12" customFormat="1" ht="13.5">
      <c r="B379" s="247"/>
      <c r="C379" s="248"/>
      <c r="D379" s="249" t="s">
        <v>182</v>
      </c>
      <c r="E379" s="250" t="s">
        <v>22</v>
      </c>
      <c r="F379" s="251" t="s">
        <v>543</v>
      </c>
      <c r="G379" s="248"/>
      <c r="H379" s="250" t="s">
        <v>22</v>
      </c>
      <c r="I379" s="252"/>
      <c r="J379" s="248"/>
      <c r="K379" s="248"/>
      <c r="L379" s="253"/>
      <c r="M379" s="254"/>
      <c r="N379" s="255"/>
      <c r="O379" s="255"/>
      <c r="P379" s="255"/>
      <c r="Q379" s="255"/>
      <c r="R379" s="255"/>
      <c r="S379" s="255"/>
      <c r="T379" s="256"/>
      <c r="AT379" s="257" t="s">
        <v>182</v>
      </c>
      <c r="AU379" s="257" t="s">
        <v>193</v>
      </c>
      <c r="AV379" s="12" t="s">
        <v>24</v>
      </c>
      <c r="AW379" s="12" t="s">
        <v>39</v>
      </c>
      <c r="AX379" s="12" t="s">
        <v>75</v>
      </c>
      <c r="AY379" s="257" t="s">
        <v>173</v>
      </c>
    </row>
    <row r="380" spans="2:51" s="13" customFormat="1" ht="13.5">
      <c r="B380" s="258"/>
      <c r="C380" s="259"/>
      <c r="D380" s="249" t="s">
        <v>182</v>
      </c>
      <c r="E380" s="260" t="s">
        <v>22</v>
      </c>
      <c r="F380" s="261" t="s">
        <v>638</v>
      </c>
      <c r="G380" s="259"/>
      <c r="H380" s="262">
        <v>4.2</v>
      </c>
      <c r="I380" s="263"/>
      <c r="J380" s="259"/>
      <c r="K380" s="259"/>
      <c r="L380" s="264"/>
      <c r="M380" s="265"/>
      <c r="N380" s="266"/>
      <c r="O380" s="266"/>
      <c r="P380" s="266"/>
      <c r="Q380" s="266"/>
      <c r="R380" s="266"/>
      <c r="S380" s="266"/>
      <c r="T380" s="267"/>
      <c r="AT380" s="268" t="s">
        <v>182</v>
      </c>
      <c r="AU380" s="268" t="s">
        <v>193</v>
      </c>
      <c r="AV380" s="13" t="s">
        <v>83</v>
      </c>
      <c r="AW380" s="13" t="s">
        <v>39</v>
      </c>
      <c r="AX380" s="13" t="s">
        <v>75</v>
      </c>
      <c r="AY380" s="268" t="s">
        <v>173</v>
      </c>
    </row>
    <row r="381" spans="2:51" s="12" customFormat="1" ht="13.5">
      <c r="B381" s="247"/>
      <c r="C381" s="248"/>
      <c r="D381" s="249" t="s">
        <v>182</v>
      </c>
      <c r="E381" s="250" t="s">
        <v>22</v>
      </c>
      <c r="F381" s="251" t="s">
        <v>639</v>
      </c>
      <c r="G381" s="248"/>
      <c r="H381" s="250" t="s">
        <v>22</v>
      </c>
      <c r="I381" s="252"/>
      <c r="J381" s="248"/>
      <c r="K381" s="248"/>
      <c r="L381" s="253"/>
      <c r="M381" s="254"/>
      <c r="N381" s="255"/>
      <c r="O381" s="255"/>
      <c r="P381" s="255"/>
      <c r="Q381" s="255"/>
      <c r="R381" s="255"/>
      <c r="S381" s="255"/>
      <c r="T381" s="256"/>
      <c r="AT381" s="257" t="s">
        <v>182</v>
      </c>
      <c r="AU381" s="257" t="s">
        <v>193</v>
      </c>
      <c r="AV381" s="12" t="s">
        <v>24</v>
      </c>
      <c r="AW381" s="12" t="s">
        <v>39</v>
      </c>
      <c r="AX381" s="12" t="s">
        <v>75</v>
      </c>
      <c r="AY381" s="257" t="s">
        <v>173</v>
      </c>
    </row>
    <row r="382" spans="2:51" s="13" customFormat="1" ht="13.5">
      <c r="B382" s="258"/>
      <c r="C382" s="259"/>
      <c r="D382" s="249" t="s">
        <v>182</v>
      </c>
      <c r="E382" s="260" t="s">
        <v>22</v>
      </c>
      <c r="F382" s="261" t="s">
        <v>640</v>
      </c>
      <c r="G382" s="259"/>
      <c r="H382" s="262">
        <v>10</v>
      </c>
      <c r="I382" s="263"/>
      <c r="J382" s="259"/>
      <c r="K382" s="259"/>
      <c r="L382" s="264"/>
      <c r="M382" s="265"/>
      <c r="N382" s="266"/>
      <c r="O382" s="266"/>
      <c r="P382" s="266"/>
      <c r="Q382" s="266"/>
      <c r="R382" s="266"/>
      <c r="S382" s="266"/>
      <c r="T382" s="267"/>
      <c r="AT382" s="268" t="s">
        <v>182</v>
      </c>
      <c r="AU382" s="268" t="s">
        <v>193</v>
      </c>
      <c r="AV382" s="13" t="s">
        <v>83</v>
      </c>
      <c r="AW382" s="13" t="s">
        <v>39</v>
      </c>
      <c r="AX382" s="13" t="s">
        <v>75</v>
      </c>
      <c r="AY382" s="268" t="s">
        <v>173</v>
      </c>
    </row>
    <row r="383" spans="2:65" s="1" customFormat="1" ht="16.5" customHeight="1">
      <c r="B383" s="46"/>
      <c r="C383" s="235" t="s">
        <v>641</v>
      </c>
      <c r="D383" s="235" t="s">
        <v>175</v>
      </c>
      <c r="E383" s="236" t="s">
        <v>642</v>
      </c>
      <c r="F383" s="237" t="s">
        <v>643</v>
      </c>
      <c r="G383" s="238" t="s">
        <v>259</v>
      </c>
      <c r="H383" s="239">
        <v>10</v>
      </c>
      <c r="I383" s="240"/>
      <c r="J383" s="241">
        <f>ROUND(I383*H383,2)</f>
        <v>0</v>
      </c>
      <c r="K383" s="237" t="s">
        <v>179</v>
      </c>
      <c r="L383" s="72"/>
      <c r="M383" s="242" t="s">
        <v>22</v>
      </c>
      <c r="N383" s="243" t="s">
        <v>46</v>
      </c>
      <c r="O383" s="47"/>
      <c r="P383" s="244">
        <f>O383*H383</f>
        <v>0</v>
      </c>
      <c r="Q383" s="244">
        <v>0</v>
      </c>
      <c r="R383" s="244">
        <f>Q383*H383</f>
        <v>0</v>
      </c>
      <c r="S383" s="244">
        <v>0</v>
      </c>
      <c r="T383" s="245">
        <f>S383*H383</f>
        <v>0</v>
      </c>
      <c r="AR383" s="24" t="s">
        <v>180</v>
      </c>
      <c r="AT383" s="24" t="s">
        <v>175</v>
      </c>
      <c r="AU383" s="24" t="s">
        <v>193</v>
      </c>
      <c r="AY383" s="24" t="s">
        <v>173</v>
      </c>
      <c r="BE383" s="246">
        <f>IF(N383="základní",J383,0)</f>
        <v>0</v>
      </c>
      <c r="BF383" s="246">
        <f>IF(N383="snížená",J383,0)</f>
        <v>0</v>
      </c>
      <c r="BG383" s="246">
        <f>IF(N383="zákl. přenesená",J383,0)</f>
        <v>0</v>
      </c>
      <c r="BH383" s="246">
        <f>IF(N383="sníž. přenesená",J383,0)</f>
        <v>0</v>
      </c>
      <c r="BI383" s="246">
        <f>IF(N383="nulová",J383,0)</f>
        <v>0</v>
      </c>
      <c r="BJ383" s="24" t="s">
        <v>24</v>
      </c>
      <c r="BK383" s="246">
        <f>ROUND(I383*H383,2)</f>
        <v>0</v>
      </c>
      <c r="BL383" s="24" t="s">
        <v>180</v>
      </c>
      <c r="BM383" s="24" t="s">
        <v>644</v>
      </c>
    </row>
    <row r="384" spans="2:51" s="12" customFormat="1" ht="13.5">
      <c r="B384" s="247"/>
      <c r="C384" s="248"/>
      <c r="D384" s="249" t="s">
        <v>182</v>
      </c>
      <c r="E384" s="250" t="s">
        <v>22</v>
      </c>
      <c r="F384" s="251" t="s">
        <v>554</v>
      </c>
      <c r="G384" s="248"/>
      <c r="H384" s="250" t="s">
        <v>22</v>
      </c>
      <c r="I384" s="252"/>
      <c r="J384" s="248"/>
      <c r="K384" s="248"/>
      <c r="L384" s="253"/>
      <c r="M384" s="254"/>
      <c r="N384" s="255"/>
      <c r="O384" s="255"/>
      <c r="P384" s="255"/>
      <c r="Q384" s="255"/>
      <c r="R384" s="255"/>
      <c r="S384" s="255"/>
      <c r="T384" s="256"/>
      <c r="AT384" s="257" t="s">
        <v>182</v>
      </c>
      <c r="AU384" s="257" t="s">
        <v>193</v>
      </c>
      <c r="AV384" s="12" t="s">
        <v>24</v>
      </c>
      <c r="AW384" s="12" t="s">
        <v>39</v>
      </c>
      <c r="AX384" s="12" t="s">
        <v>75</v>
      </c>
      <c r="AY384" s="257" t="s">
        <v>173</v>
      </c>
    </row>
    <row r="385" spans="2:51" s="13" customFormat="1" ht="13.5">
      <c r="B385" s="258"/>
      <c r="C385" s="259"/>
      <c r="D385" s="249" t="s">
        <v>182</v>
      </c>
      <c r="E385" s="260" t="s">
        <v>22</v>
      </c>
      <c r="F385" s="261" t="s">
        <v>640</v>
      </c>
      <c r="G385" s="259"/>
      <c r="H385" s="262">
        <v>10</v>
      </c>
      <c r="I385" s="263"/>
      <c r="J385" s="259"/>
      <c r="K385" s="259"/>
      <c r="L385" s="264"/>
      <c r="M385" s="265"/>
      <c r="N385" s="266"/>
      <c r="O385" s="266"/>
      <c r="P385" s="266"/>
      <c r="Q385" s="266"/>
      <c r="R385" s="266"/>
      <c r="S385" s="266"/>
      <c r="T385" s="267"/>
      <c r="AT385" s="268" t="s">
        <v>182</v>
      </c>
      <c r="AU385" s="268" t="s">
        <v>193</v>
      </c>
      <c r="AV385" s="13" t="s">
        <v>83</v>
      </c>
      <c r="AW385" s="13" t="s">
        <v>39</v>
      </c>
      <c r="AX385" s="13" t="s">
        <v>24</v>
      </c>
      <c r="AY385" s="268" t="s">
        <v>173</v>
      </c>
    </row>
    <row r="386" spans="2:65" s="1" customFormat="1" ht="25.5" customHeight="1">
      <c r="B386" s="46"/>
      <c r="C386" s="235" t="s">
        <v>645</v>
      </c>
      <c r="D386" s="235" t="s">
        <v>175</v>
      </c>
      <c r="E386" s="236" t="s">
        <v>646</v>
      </c>
      <c r="F386" s="237" t="s">
        <v>647</v>
      </c>
      <c r="G386" s="238" t="s">
        <v>221</v>
      </c>
      <c r="H386" s="239">
        <v>11.991</v>
      </c>
      <c r="I386" s="240"/>
      <c r="J386" s="241">
        <f>ROUND(I386*H386,2)</f>
        <v>0</v>
      </c>
      <c r="K386" s="237" t="s">
        <v>179</v>
      </c>
      <c r="L386" s="72"/>
      <c r="M386" s="242" t="s">
        <v>22</v>
      </c>
      <c r="N386" s="243" t="s">
        <v>46</v>
      </c>
      <c r="O386" s="47"/>
      <c r="P386" s="244">
        <f>O386*H386</f>
        <v>0</v>
      </c>
      <c r="Q386" s="244">
        <v>0</v>
      </c>
      <c r="R386" s="244">
        <f>Q386*H386</f>
        <v>0</v>
      </c>
      <c r="S386" s="244">
        <v>0</v>
      </c>
      <c r="T386" s="245">
        <f>S386*H386</f>
        <v>0</v>
      </c>
      <c r="AR386" s="24" t="s">
        <v>180</v>
      </c>
      <c r="AT386" s="24" t="s">
        <v>175</v>
      </c>
      <c r="AU386" s="24" t="s">
        <v>193</v>
      </c>
      <c r="AY386" s="24" t="s">
        <v>173</v>
      </c>
      <c r="BE386" s="246">
        <f>IF(N386="základní",J386,0)</f>
        <v>0</v>
      </c>
      <c r="BF386" s="246">
        <f>IF(N386="snížená",J386,0)</f>
        <v>0</v>
      </c>
      <c r="BG386" s="246">
        <f>IF(N386="zákl. přenesená",J386,0)</f>
        <v>0</v>
      </c>
      <c r="BH386" s="246">
        <f>IF(N386="sníž. přenesená",J386,0)</f>
        <v>0</v>
      </c>
      <c r="BI386" s="246">
        <f>IF(N386="nulová",J386,0)</f>
        <v>0</v>
      </c>
      <c r="BJ386" s="24" t="s">
        <v>24</v>
      </c>
      <c r="BK386" s="246">
        <f>ROUND(I386*H386,2)</f>
        <v>0</v>
      </c>
      <c r="BL386" s="24" t="s">
        <v>180</v>
      </c>
      <c r="BM386" s="24" t="s">
        <v>648</v>
      </c>
    </row>
    <row r="387" spans="2:65" s="1" customFormat="1" ht="25.5" customHeight="1">
      <c r="B387" s="46"/>
      <c r="C387" s="235" t="s">
        <v>649</v>
      </c>
      <c r="D387" s="235" t="s">
        <v>175</v>
      </c>
      <c r="E387" s="236" t="s">
        <v>263</v>
      </c>
      <c r="F387" s="237" t="s">
        <v>264</v>
      </c>
      <c r="G387" s="238" t="s">
        <v>221</v>
      </c>
      <c r="H387" s="239">
        <v>11.991</v>
      </c>
      <c r="I387" s="240"/>
      <c r="J387" s="241">
        <f>ROUND(I387*H387,2)</f>
        <v>0</v>
      </c>
      <c r="K387" s="237" t="s">
        <v>179</v>
      </c>
      <c r="L387" s="72"/>
      <c r="M387" s="242" t="s">
        <v>22</v>
      </c>
      <c r="N387" s="243" t="s">
        <v>46</v>
      </c>
      <c r="O387" s="47"/>
      <c r="P387" s="244">
        <f>O387*H387</f>
        <v>0</v>
      </c>
      <c r="Q387" s="244">
        <v>0</v>
      </c>
      <c r="R387" s="244">
        <f>Q387*H387</f>
        <v>0</v>
      </c>
      <c r="S387" s="244">
        <v>0</v>
      </c>
      <c r="T387" s="245">
        <f>S387*H387</f>
        <v>0</v>
      </c>
      <c r="AR387" s="24" t="s">
        <v>180</v>
      </c>
      <c r="AT387" s="24" t="s">
        <v>175</v>
      </c>
      <c r="AU387" s="24" t="s">
        <v>193</v>
      </c>
      <c r="AY387" s="24" t="s">
        <v>173</v>
      </c>
      <c r="BE387" s="246">
        <f>IF(N387="základní",J387,0)</f>
        <v>0</v>
      </c>
      <c r="BF387" s="246">
        <f>IF(N387="snížená",J387,0)</f>
        <v>0</v>
      </c>
      <c r="BG387" s="246">
        <f>IF(N387="zákl. přenesená",J387,0)</f>
        <v>0</v>
      </c>
      <c r="BH387" s="246">
        <f>IF(N387="sníž. přenesená",J387,0)</f>
        <v>0</v>
      </c>
      <c r="BI387" s="246">
        <f>IF(N387="nulová",J387,0)</f>
        <v>0</v>
      </c>
      <c r="BJ387" s="24" t="s">
        <v>24</v>
      </c>
      <c r="BK387" s="246">
        <f>ROUND(I387*H387,2)</f>
        <v>0</v>
      </c>
      <c r="BL387" s="24" t="s">
        <v>180</v>
      </c>
      <c r="BM387" s="24" t="s">
        <v>650</v>
      </c>
    </row>
    <row r="388" spans="2:65" s="1" customFormat="1" ht="25.5" customHeight="1">
      <c r="B388" s="46"/>
      <c r="C388" s="235" t="s">
        <v>651</v>
      </c>
      <c r="D388" s="235" t="s">
        <v>175</v>
      </c>
      <c r="E388" s="236" t="s">
        <v>267</v>
      </c>
      <c r="F388" s="237" t="s">
        <v>268</v>
      </c>
      <c r="G388" s="238" t="s">
        <v>221</v>
      </c>
      <c r="H388" s="239">
        <v>227.829</v>
      </c>
      <c r="I388" s="240"/>
      <c r="J388" s="241">
        <f>ROUND(I388*H388,2)</f>
        <v>0</v>
      </c>
      <c r="K388" s="237" t="s">
        <v>179</v>
      </c>
      <c r="L388" s="72"/>
      <c r="M388" s="242" t="s">
        <v>22</v>
      </c>
      <c r="N388" s="243" t="s">
        <v>46</v>
      </c>
      <c r="O388" s="47"/>
      <c r="P388" s="244">
        <f>O388*H388</f>
        <v>0</v>
      </c>
      <c r="Q388" s="244">
        <v>0</v>
      </c>
      <c r="R388" s="244">
        <f>Q388*H388</f>
        <v>0</v>
      </c>
      <c r="S388" s="244">
        <v>0</v>
      </c>
      <c r="T388" s="245">
        <f>S388*H388</f>
        <v>0</v>
      </c>
      <c r="AR388" s="24" t="s">
        <v>180</v>
      </c>
      <c r="AT388" s="24" t="s">
        <v>175</v>
      </c>
      <c r="AU388" s="24" t="s">
        <v>193</v>
      </c>
      <c r="AY388" s="24" t="s">
        <v>173</v>
      </c>
      <c r="BE388" s="246">
        <f>IF(N388="základní",J388,0)</f>
        <v>0</v>
      </c>
      <c r="BF388" s="246">
        <f>IF(N388="snížená",J388,0)</f>
        <v>0</v>
      </c>
      <c r="BG388" s="246">
        <f>IF(N388="zákl. přenesená",J388,0)</f>
        <v>0</v>
      </c>
      <c r="BH388" s="246">
        <f>IF(N388="sníž. přenesená",J388,0)</f>
        <v>0</v>
      </c>
      <c r="BI388" s="246">
        <f>IF(N388="nulová",J388,0)</f>
        <v>0</v>
      </c>
      <c r="BJ388" s="24" t="s">
        <v>24</v>
      </c>
      <c r="BK388" s="246">
        <f>ROUND(I388*H388,2)</f>
        <v>0</v>
      </c>
      <c r="BL388" s="24" t="s">
        <v>180</v>
      </c>
      <c r="BM388" s="24" t="s">
        <v>652</v>
      </c>
    </row>
    <row r="389" spans="2:51" s="13" customFormat="1" ht="13.5">
      <c r="B389" s="258"/>
      <c r="C389" s="259"/>
      <c r="D389" s="249" t="s">
        <v>182</v>
      </c>
      <c r="E389" s="259"/>
      <c r="F389" s="261" t="s">
        <v>653</v>
      </c>
      <c r="G389" s="259"/>
      <c r="H389" s="262">
        <v>227.829</v>
      </c>
      <c r="I389" s="263"/>
      <c r="J389" s="259"/>
      <c r="K389" s="259"/>
      <c r="L389" s="264"/>
      <c r="M389" s="265"/>
      <c r="N389" s="266"/>
      <c r="O389" s="266"/>
      <c r="P389" s="266"/>
      <c r="Q389" s="266"/>
      <c r="R389" s="266"/>
      <c r="S389" s="266"/>
      <c r="T389" s="267"/>
      <c r="AT389" s="268" t="s">
        <v>182</v>
      </c>
      <c r="AU389" s="268" t="s">
        <v>193</v>
      </c>
      <c r="AV389" s="13" t="s">
        <v>83</v>
      </c>
      <c r="AW389" s="13" t="s">
        <v>6</v>
      </c>
      <c r="AX389" s="13" t="s">
        <v>24</v>
      </c>
      <c r="AY389" s="268" t="s">
        <v>173</v>
      </c>
    </row>
    <row r="390" spans="2:65" s="1" customFormat="1" ht="16.5" customHeight="1">
      <c r="B390" s="46"/>
      <c r="C390" s="235" t="s">
        <v>654</v>
      </c>
      <c r="D390" s="235" t="s">
        <v>175</v>
      </c>
      <c r="E390" s="236" t="s">
        <v>655</v>
      </c>
      <c r="F390" s="237" t="s">
        <v>656</v>
      </c>
      <c r="G390" s="238" t="s">
        <v>221</v>
      </c>
      <c r="H390" s="239">
        <v>11.991</v>
      </c>
      <c r="I390" s="240"/>
      <c r="J390" s="241">
        <f>ROUND(I390*H390,2)</f>
        <v>0</v>
      </c>
      <c r="K390" s="237" t="s">
        <v>179</v>
      </c>
      <c r="L390" s="72"/>
      <c r="M390" s="242" t="s">
        <v>22</v>
      </c>
      <c r="N390" s="243" t="s">
        <v>46</v>
      </c>
      <c r="O390" s="47"/>
      <c r="P390" s="244">
        <f>O390*H390</f>
        <v>0</v>
      </c>
      <c r="Q390" s="244">
        <v>0</v>
      </c>
      <c r="R390" s="244">
        <f>Q390*H390</f>
        <v>0</v>
      </c>
      <c r="S390" s="244">
        <v>0</v>
      </c>
      <c r="T390" s="245">
        <f>S390*H390</f>
        <v>0</v>
      </c>
      <c r="AR390" s="24" t="s">
        <v>180</v>
      </c>
      <c r="AT390" s="24" t="s">
        <v>175</v>
      </c>
      <c r="AU390" s="24" t="s">
        <v>193</v>
      </c>
      <c r="AY390" s="24" t="s">
        <v>173</v>
      </c>
      <c r="BE390" s="246">
        <f>IF(N390="základní",J390,0)</f>
        <v>0</v>
      </c>
      <c r="BF390" s="246">
        <f>IF(N390="snížená",J390,0)</f>
        <v>0</v>
      </c>
      <c r="BG390" s="246">
        <f>IF(N390="zákl. přenesená",J390,0)</f>
        <v>0</v>
      </c>
      <c r="BH390" s="246">
        <f>IF(N390="sníž. přenesená",J390,0)</f>
        <v>0</v>
      </c>
      <c r="BI390" s="246">
        <f>IF(N390="nulová",J390,0)</f>
        <v>0</v>
      </c>
      <c r="BJ390" s="24" t="s">
        <v>24</v>
      </c>
      <c r="BK390" s="246">
        <f>ROUND(I390*H390,2)</f>
        <v>0</v>
      </c>
      <c r="BL390" s="24" t="s">
        <v>180</v>
      </c>
      <c r="BM390" s="24" t="s">
        <v>657</v>
      </c>
    </row>
    <row r="391" spans="2:63" s="11" customFormat="1" ht="29.85" customHeight="1">
      <c r="B391" s="219"/>
      <c r="C391" s="220"/>
      <c r="D391" s="221" t="s">
        <v>74</v>
      </c>
      <c r="E391" s="233" t="s">
        <v>658</v>
      </c>
      <c r="F391" s="233" t="s">
        <v>659</v>
      </c>
      <c r="G391" s="220"/>
      <c r="H391" s="220"/>
      <c r="I391" s="223"/>
      <c r="J391" s="234">
        <f>BK391</f>
        <v>0</v>
      </c>
      <c r="K391" s="220"/>
      <c r="L391" s="225"/>
      <c r="M391" s="226"/>
      <c r="N391" s="227"/>
      <c r="O391" s="227"/>
      <c r="P391" s="228">
        <f>P392</f>
        <v>0</v>
      </c>
      <c r="Q391" s="227"/>
      <c r="R391" s="228">
        <f>R392</f>
        <v>0</v>
      </c>
      <c r="S391" s="227"/>
      <c r="T391" s="229">
        <f>T392</f>
        <v>0</v>
      </c>
      <c r="AR391" s="230" t="s">
        <v>24</v>
      </c>
      <c r="AT391" s="231" t="s">
        <v>74</v>
      </c>
      <c r="AU391" s="231" t="s">
        <v>24</v>
      </c>
      <c r="AY391" s="230" t="s">
        <v>173</v>
      </c>
      <c r="BK391" s="232">
        <f>BK392</f>
        <v>0</v>
      </c>
    </row>
    <row r="392" spans="2:65" s="1" customFormat="1" ht="16.5" customHeight="1">
      <c r="B392" s="46"/>
      <c r="C392" s="235" t="s">
        <v>660</v>
      </c>
      <c r="D392" s="235" t="s">
        <v>175</v>
      </c>
      <c r="E392" s="236" t="s">
        <v>661</v>
      </c>
      <c r="F392" s="237" t="s">
        <v>662</v>
      </c>
      <c r="G392" s="238" t="s">
        <v>221</v>
      </c>
      <c r="H392" s="239">
        <v>23.361</v>
      </c>
      <c r="I392" s="240"/>
      <c r="J392" s="241">
        <f>ROUND(I392*H392,2)</f>
        <v>0</v>
      </c>
      <c r="K392" s="237" t="s">
        <v>179</v>
      </c>
      <c r="L392" s="72"/>
      <c r="M392" s="242" t="s">
        <v>22</v>
      </c>
      <c r="N392" s="243" t="s">
        <v>46</v>
      </c>
      <c r="O392" s="47"/>
      <c r="P392" s="244">
        <f>O392*H392</f>
        <v>0</v>
      </c>
      <c r="Q392" s="244">
        <v>0</v>
      </c>
      <c r="R392" s="244">
        <f>Q392*H392</f>
        <v>0</v>
      </c>
      <c r="S392" s="244">
        <v>0</v>
      </c>
      <c r="T392" s="245">
        <f>S392*H392</f>
        <v>0</v>
      </c>
      <c r="AR392" s="24" t="s">
        <v>180</v>
      </c>
      <c r="AT392" s="24" t="s">
        <v>175</v>
      </c>
      <c r="AU392" s="24" t="s">
        <v>83</v>
      </c>
      <c r="AY392" s="24" t="s">
        <v>173</v>
      </c>
      <c r="BE392" s="246">
        <f>IF(N392="základní",J392,0)</f>
        <v>0</v>
      </c>
      <c r="BF392" s="246">
        <f>IF(N392="snížená",J392,0)</f>
        <v>0</v>
      </c>
      <c r="BG392" s="246">
        <f>IF(N392="zákl. přenesená",J392,0)</f>
        <v>0</v>
      </c>
      <c r="BH392" s="246">
        <f>IF(N392="sníž. přenesená",J392,0)</f>
        <v>0</v>
      </c>
      <c r="BI392" s="246">
        <f>IF(N392="nulová",J392,0)</f>
        <v>0</v>
      </c>
      <c r="BJ392" s="24" t="s">
        <v>24</v>
      </c>
      <c r="BK392" s="246">
        <f>ROUND(I392*H392,2)</f>
        <v>0</v>
      </c>
      <c r="BL392" s="24" t="s">
        <v>180</v>
      </c>
      <c r="BM392" s="24" t="s">
        <v>663</v>
      </c>
    </row>
    <row r="393" spans="2:63" s="11" customFormat="1" ht="37.4" customHeight="1">
      <c r="B393" s="219"/>
      <c r="C393" s="220"/>
      <c r="D393" s="221" t="s">
        <v>74</v>
      </c>
      <c r="E393" s="222" t="s">
        <v>664</v>
      </c>
      <c r="F393" s="222" t="s">
        <v>665</v>
      </c>
      <c r="G393" s="220"/>
      <c r="H393" s="220"/>
      <c r="I393" s="223"/>
      <c r="J393" s="224">
        <f>BK393</f>
        <v>0</v>
      </c>
      <c r="K393" s="220"/>
      <c r="L393" s="225"/>
      <c r="M393" s="226"/>
      <c r="N393" s="227"/>
      <c r="O393" s="227"/>
      <c r="P393" s="228">
        <f>P394+P406+P413+P423+P428+P434+P439+P451+P489+P495+P500+P515</f>
        <v>0</v>
      </c>
      <c r="Q393" s="227"/>
      <c r="R393" s="228">
        <f>R394+R406+R413+R423+R428+R434+R439+R451+R489+R495+R500+R515</f>
        <v>3.5724088399999996</v>
      </c>
      <c r="S393" s="227"/>
      <c r="T393" s="229">
        <f>T394+T406+T413+T423+T428+T434+T439+T451+T489+T495+T500+T515</f>
        <v>0</v>
      </c>
      <c r="AR393" s="230" t="s">
        <v>83</v>
      </c>
      <c r="AT393" s="231" t="s">
        <v>74</v>
      </c>
      <c r="AU393" s="231" t="s">
        <v>75</v>
      </c>
      <c r="AY393" s="230" t="s">
        <v>173</v>
      </c>
      <c r="BK393" s="232">
        <f>BK394+BK406+BK413+BK423+BK428+BK434+BK439+BK451+BK489+BK495+BK500+BK515</f>
        <v>0</v>
      </c>
    </row>
    <row r="394" spans="2:63" s="11" customFormat="1" ht="19.9" customHeight="1">
      <c r="B394" s="219"/>
      <c r="C394" s="220"/>
      <c r="D394" s="221" t="s">
        <v>74</v>
      </c>
      <c r="E394" s="233" t="s">
        <v>666</v>
      </c>
      <c r="F394" s="233" t="s">
        <v>667</v>
      </c>
      <c r="G394" s="220"/>
      <c r="H394" s="220"/>
      <c r="I394" s="223"/>
      <c r="J394" s="234">
        <f>BK394</f>
        <v>0</v>
      </c>
      <c r="K394" s="220"/>
      <c r="L394" s="225"/>
      <c r="M394" s="226"/>
      <c r="N394" s="227"/>
      <c r="O394" s="227"/>
      <c r="P394" s="228">
        <f>SUM(P395:P405)</f>
        <v>0</v>
      </c>
      <c r="Q394" s="227"/>
      <c r="R394" s="228">
        <f>SUM(R395:R405)</f>
        <v>0.023879</v>
      </c>
      <c r="S394" s="227"/>
      <c r="T394" s="229">
        <f>SUM(T395:T405)</f>
        <v>0</v>
      </c>
      <c r="AR394" s="230" t="s">
        <v>83</v>
      </c>
      <c r="AT394" s="231" t="s">
        <v>74</v>
      </c>
      <c r="AU394" s="231" t="s">
        <v>24</v>
      </c>
      <c r="AY394" s="230" t="s">
        <v>173</v>
      </c>
      <c r="BK394" s="232">
        <f>SUM(BK395:BK405)</f>
        <v>0</v>
      </c>
    </row>
    <row r="395" spans="2:65" s="1" customFormat="1" ht="25.5" customHeight="1">
      <c r="B395" s="46"/>
      <c r="C395" s="235" t="s">
        <v>668</v>
      </c>
      <c r="D395" s="235" t="s">
        <v>175</v>
      </c>
      <c r="E395" s="236" t="s">
        <v>669</v>
      </c>
      <c r="F395" s="237" t="s">
        <v>670</v>
      </c>
      <c r="G395" s="238" t="s">
        <v>249</v>
      </c>
      <c r="H395" s="239">
        <v>4.5</v>
      </c>
      <c r="I395" s="240"/>
      <c r="J395" s="241">
        <f>ROUND(I395*H395,2)</f>
        <v>0</v>
      </c>
      <c r="K395" s="237" t="s">
        <v>179</v>
      </c>
      <c r="L395" s="72"/>
      <c r="M395" s="242" t="s">
        <v>22</v>
      </c>
      <c r="N395" s="243" t="s">
        <v>46</v>
      </c>
      <c r="O395" s="47"/>
      <c r="P395" s="244">
        <f>O395*H395</f>
        <v>0</v>
      </c>
      <c r="Q395" s="244">
        <v>0</v>
      </c>
      <c r="R395" s="244">
        <f>Q395*H395</f>
        <v>0</v>
      </c>
      <c r="S395" s="244">
        <v>0</v>
      </c>
      <c r="T395" s="245">
        <f>S395*H395</f>
        <v>0</v>
      </c>
      <c r="AR395" s="24" t="s">
        <v>266</v>
      </c>
      <c r="AT395" s="24" t="s">
        <v>175</v>
      </c>
      <c r="AU395" s="24" t="s">
        <v>83</v>
      </c>
      <c r="AY395" s="24" t="s">
        <v>173</v>
      </c>
      <c r="BE395" s="246">
        <f>IF(N395="základní",J395,0)</f>
        <v>0</v>
      </c>
      <c r="BF395" s="246">
        <f>IF(N395="snížená",J395,0)</f>
        <v>0</v>
      </c>
      <c r="BG395" s="246">
        <f>IF(N395="zákl. přenesená",J395,0)</f>
        <v>0</v>
      </c>
      <c r="BH395" s="246">
        <f>IF(N395="sníž. přenesená",J395,0)</f>
        <v>0</v>
      </c>
      <c r="BI395" s="246">
        <f>IF(N395="nulová",J395,0)</f>
        <v>0</v>
      </c>
      <c r="BJ395" s="24" t="s">
        <v>24</v>
      </c>
      <c r="BK395" s="246">
        <f>ROUND(I395*H395,2)</f>
        <v>0</v>
      </c>
      <c r="BL395" s="24" t="s">
        <v>266</v>
      </c>
      <c r="BM395" s="24" t="s">
        <v>671</v>
      </c>
    </row>
    <row r="396" spans="2:51" s="12" customFormat="1" ht="13.5">
      <c r="B396" s="247"/>
      <c r="C396" s="248"/>
      <c r="D396" s="249" t="s">
        <v>182</v>
      </c>
      <c r="E396" s="250" t="s">
        <v>22</v>
      </c>
      <c r="F396" s="251" t="s">
        <v>202</v>
      </c>
      <c r="G396" s="248"/>
      <c r="H396" s="250" t="s">
        <v>22</v>
      </c>
      <c r="I396" s="252"/>
      <c r="J396" s="248"/>
      <c r="K396" s="248"/>
      <c r="L396" s="253"/>
      <c r="M396" s="254"/>
      <c r="N396" s="255"/>
      <c r="O396" s="255"/>
      <c r="P396" s="255"/>
      <c r="Q396" s="255"/>
      <c r="R396" s="255"/>
      <c r="S396" s="255"/>
      <c r="T396" s="256"/>
      <c r="AT396" s="257" t="s">
        <v>182</v>
      </c>
      <c r="AU396" s="257" t="s">
        <v>83</v>
      </c>
      <c r="AV396" s="12" t="s">
        <v>24</v>
      </c>
      <c r="AW396" s="12" t="s">
        <v>39</v>
      </c>
      <c r="AX396" s="12" t="s">
        <v>75</v>
      </c>
      <c r="AY396" s="257" t="s">
        <v>173</v>
      </c>
    </row>
    <row r="397" spans="2:51" s="13" customFormat="1" ht="13.5">
      <c r="B397" s="258"/>
      <c r="C397" s="259"/>
      <c r="D397" s="249" t="s">
        <v>182</v>
      </c>
      <c r="E397" s="260" t="s">
        <v>22</v>
      </c>
      <c r="F397" s="261" t="s">
        <v>460</v>
      </c>
      <c r="G397" s="259"/>
      <c r="H397" s="262">
        <v>4.5</v>
      </c>
      <c r="I397" s="263"/>
      <c r="J397" s="259"/>
      <c r="K397" s="259"/>
      <c r="L397" s="264"/>
      <c r="M397" s="265"/>
      <c r="N397" s="266"/>
      <c r="O397" s="266"/>
      <c r="P397" s="266"/>
      <c r="Q397" s="266"/>
      <c r="R397" s="266"/>
      <c r="S397" s="266"/>
      <c r="T397" s="267"/>
      <c r="AT397" s="268" t="s">
        <v>182</v>
      </c>
      <c r="AU397" s="268" t="s">
        <v>83</v>
      </c>
      <c r="AV397" s="13" t="s">
        <v>83</v>
      </c>
      <c r="AW397" s="13" t="s">
        <v>39</v>
      </c>
      <c r="AX397" s="13" t="s">
        <v>24</v>
      </c>
      <c r="AY397" s="268" t="s">
        <v>173</v>
      </c>
    </row>
    <row r="398" spans="2:65" s="1" customFormat="1" ht="16.5" customHeight="1">
      <c r="B398" s="46"/>
      <c r="C398" s="269" t="s">
        <v>672</v>
      </c>
      <c r="D398" s="269" t="s">
        <v>240</v>
      </c>
      <c r="E398" s="270" t="s">
        <v>673</v>
      </c>
      <c r="F398" s="271" t="s">
        <v>674</v>
      </c>
      <c r="G398" s="272" t="s">
        <v>221</v>
      </c>
      <c r="H398" s="273">
        <v>0.002</v>
      </c>
      <c r="I398" s="274"/>
      <c r="J398" s="275">
        <f>ROUND(I398*H398,2)</f>
        <v>0</v>
      </c>
      <c r="K398" s="271" t="s">
        <v>179</v>
      </c>
      <c r="L398" s="276"/>
      <c r="M398" s="277" t="s">
        <v>22</v>
      </c>
      <c r="N398" s="278" t="s">
        <v>46</v>
      </c>
      <c r="O398" s="47"/>
      <c r="P398" s="244">
        <f>O398*H398</f>
        <v>0</v>
      </c>
      <c r="Q398" s="244">
        <v>1</v>
      </c>
      <c r="R398" s="244">
        <f>Q398*H398</f>
        <v>0.002</v>
      </c>
      <c r="S398" s="244">
        <v>0</v>
      </c>
      <c r="T398" s="245">
        <f>S398*H398</f>
        <v>0</v>
      </c>
      <c r="AR398" s="24" t="s">
        <v>352</v>
      </c>
      <c r="AT398" s="24" t="s">
        <v>240</v>
      </c>
      <c r="AU398" s="24" t="s">
        <v>83</v>
      </c>
      <c r="AY398" s="24" t="s">
        <v>173</v>
      </c>
      <c r="BE398" s="246">
        <f>IF(N398="základní",J398,0)</f>
        <v>0</v>
      </c>
      <c r="BF398" s="246">
        <f>IF(N398="snížená",J398,0)</f>
        <v>0</v>
      </c>
      <c r="BG398" s="246">
        <f>IF(N398="zákl. přenesená",J398,0)</f>
        <v>0</v>
      </c>
      <c r="BH398" s="246">
        <f>IF(N398="sníž. přenesená",J398,0)</f>
        <v>0</v>
      </c>
      <c r="BI398" s="246">
        <f>IF(N398="nulová",J398,0)</f>
        <v>0</v>
      </c>
      <c r="BJ398" s="24" t="s">
        <v>24</v>
      </c>
      <c r="BK398" s="246">
        <f>ROUND(I398*H398,2)</f>
        <v>0</v>
      </c>
      <c r="BL398" s="24" t="s">
        <v>266</v>
      </c>
      <c r="BM398" s="24" t="s">
        <v>675</v>
      </c>
    </row>
    <row r="399" spans="2:51" s="13" customFormat="1" ht="13.5">
      <c r="B399" s="258"/>
      <c r="C399" s="259"/>
      <c r="D399" s="249" t="s">
        <v>182</v>
      </c>
      <c r="E399" s="259"/>
      <c r="F399" s="261" t="s">
        <v>676</v>
      </c>
      <c r="G399" s="259"/>
      <c r="H399" s="262">
        <v>0.002</v>
      </c>
      <c r="I399" s="263"/>
      <c r="J399" s="259"/>
      <c r="K399" s="259"/>
      <c r="L399" s="264"/>
      <c r="M399" s="265"/>
      <c r="N399" s="266"/>
      <c r="O399" s="266"/>
      <c r="P399" s="266"/>
      <c r="Q399" s="266"/>
      <c r="R399" s="266"/>
      <c r="S399" s="266"/>
      <c r="T399" s="267"/>
      <c r="AT399" s="268" t="s">
        <v>182</v>
      </c>
      <c r="AU399" s="268" t="s">
        <v>83</v>
      </c>
      <c r="AV399" s="13" t="s">
        <v>83</v>
      </c>
      <c r="AW399" s="13" t="s">
        <v>6</v>
      </c>
      <c r="AX399" s="13" t="s">
        <v>24</v>
      </c>
      <c r="AY399" s="268" t="s">
        <v>173</v>
      </c>
    </row>
    <row r="400" spans="2:65" s="1" customFormat="1" ht="16.5" customHeight="1">
      <c r="B400" s="46"/>
      <c r="C400" s="235" t="s">
        <v>677</v>
      </c>
      <c r="D400" s="235" t="s">
        <v>175</v>
      </c>
      <c r="E400" s="236" t="s">
        <v>678</v>
      </c>
      <c r="F400" s="237" t="s">
        <v>679</v>
      </c>
      <c r="G400" s="238" t="s">
        <v>249</v>
      </c>
      <c r="H400" s="239">
        <v>4.5</v>
      </c>
      <c r="I400" s="240"/>
      <c r="J400" s="241">
        <f>ROUND(I400*H400,2)</f>
        <v>0</v>
      </c>
      <c r="K400" s="237" t="s">
        <v>179</v>
      </c>
      <c r="L400" s="72"/>
      <c r="M400" s="242" t="s">
        <v>22</v>
      </c>
      <c r="N400" s="243" t="s">
        <v>46</v>
      </c>
      <c r="O400" s="47"/>
      <c r="P400" s="244">
        <f>O400*H400</f>
        <v>0</v>
      </c>
      <c r="Q400" s="244">
        <v>0.0004</v>
      </c>
      <c r="R400" s="244">
        <f>Q400*H400</f>
        <v>0.0018000000000000002</v>
      </c>
      <c r="S400" s="244">
        <v>0</v>
      </c>
      <c r="T400" s="245">
        <f>S400*H400</f>
        <v>0</v>
      </c>
      <c r="AR400" s="24" t="s">
        <v>266</v>
      </c>
      <c r="AT400" s="24" t="s">
        <v>175</v>
      </c>
      <c r="AU400" s="24" t="s">
        <v>83</v>
      </c>
      <c r="AY400" s="24" t="s">
        <v>173</v>
      </c>
      <c r="BE400" s="246">
        <f>IF(N400="základní",J400,0)</f>
        <v>0</v>
      </c>
      <c r="BF400" s="246">
        <f>IF(N400="snížená",J400,0)</f>
        <v>0</v>
      </c>
      <c r="BG400" s="246">
        <f>IF(N400="zákl. přenesená",J400,0)</f>
        <v>0</v>
      </c>
      <c r="BH400" s="246">
        <f>IF(N400="sníž. přenesená",J400,0)</f>
        <v>0</v>
      </c>
      <c r="BI400" s="246">
        <f>IF(N400="nulová",J400,0)</f>
        <v>0</v>
      </c>
      <c r="BJ400" s="24" t="s">
        <v>24</v>
      </c>
      <c r="BK400" s="246">
        <f>ROUND(I400*H400,2)</f>
        <v>0</v>
      </c>
      <c r="BL400" s="24" t="s">
        <v>266</v>
      </c>
      <c r="BM400" s="24" t="s">
        <v>680</v>
      </c>
    </row>
    <row r="401" spans="2:51" s="12" customFormat="1" ht="13.5">
      <c r="B401" s="247"/>
      <c r="C401" s="248"/>
      <c r="D401" s="249" t="s">
        <v>182</v>
      </c>
      <c r="E401" s="250" t="s">
        <v>22</v>
      </c>
      <c r="F401" s="251" t="s">
        <v>202</v>
      </c>
      <c r="G401" s="248"/>
      <c r="H401" s="250" t="s">
        <v>22</v>
      </c>
      <c r="I401" s="252"/>
      <c r="J401" s="248"/>
      <c r="K401" s="248"/>
      <c r="L401" s="253"/>
      <c r="M401" s="254"/>
      <c r="N401" s="255"/>
      <c r="O401" s="255"/>
      <c r="P401" s="255"/>
      <c r="Q401" s="255"/>
      <c r="R401" s="255"/>
      <c r="S401" s="255"/>
      <c r="T401" s="256"/>
      <c r="AT401" s="257" t="s">
        <v>182</v>
      </c>
      <c r="AU401" s="257" t="s">
        <v>83</v>
      </c>
      <c r="AV401" s="12" t="s">
        <v>24</v>
      </c>
      <c r="AW401" s="12" t="s">
        <v>39</v>
      </c>
      <c r="AX401" s="12" t="s">
        <v>75</v>
      </c>
      <c r="AY401" s="257" t="s">
        <v>173</v>
      </c>
    </row>
    <row r="402" spans="2:51" s="13" customFormat="1" ht="13.5">
      <c r="B402" s="258"/>
      <c r="C402" s="259"/>
      <c r="D402" s="249" t="s">
        <v>182</v>
      </c>
      <c r="E402" s="260" t="s">
        <v>22</v>
      </c>
      <c r="F402" s="261" t="s">
        <v>460</v>
      </c>
      <c r="G402" s="259"/>
      <c r="H402" s="262">
        <v>4.5</v>
      </c>
      <c r="I402" s="263"/>
      <c r="J402" s="259"/>
      <c r="K402" s="259"/>
      <c r="L402" s="264"/>
      <c r="M402" s="265"/>
      <c r="N402" s="266"/>
      <c r="O402" s="266"/>
      <c r="P402" s="266"/>
      <c r="Q402" s="266"/>
      <c r="R402" s="266"/>
      <c r="S402" s="266"/>
      <c r="T402" s="267"/>
      <c r="AT402" s="268" t="s">
        <v>182</v>
      </c>
      <c r="AU402" s="268" t="s">
        <v>83</v>
      </c>
      <c r="AV402" s="13" t="s">
        <v>83</v>
      </c>
      <c r="AW402" s="13" t="s">
        <v>39</v>
      </c>
      <c r="AX402" s="13" t="s">
        <v>24</v>
      </c>
      <c r="AY402" s="268" t="s">
        <v>173</v>
      </c>
    </row>
    <row r="403" spans="2:65" s="1" customFormat="1" ht="16.5" customHeight="1">
      <c r="B403" s="46"/>
      <c r="C403" s="269" t="s">
        <v>681</v>
      </c>
      <c r="D403" s="269" t="s">
        <v>240</v>
      </c>
      <c r="E403" s="270" t="s">
        <v>682</v>
      </c>
      <c r="F403" s="271" t="s">
        <v>683</v>
      </c>
      <c r="G403" s="272" t="s">
        <v>249</v>
      </c>
      <c r="H403" s="273">
        <v>5.175</v>
      </c>
      <c r="I403" s="274"/>
      <c r="J403" s="275">
        <f>ROUND(I403*H403,2)</f>
        <v>0</v>
      </c>
      <c r="K403" s="271" t="s">
        <v>179</v>
      </c>
      <c r="L403" s="276"/>
      <c r="M403" s="277" t="s">
        <v>22</v>
      </c>
      <c r="N403" s="278" t="s">
        <v>46</v>
      </c>
      <c r="O403" s="47"/>
      <c r="P403" s="244">
        <f>O403*H403</f>
        <v>0</v>
      </c>
      <c r="Q403" s="244">
        <v>0.00388</v>
      </c>
      <c r="R403" s="244">
        <f>Q403*H403</f>
        <v>0.020079</v>
      </c>
      <c r="S403" s="244">
        <v>0</v>
      </c>
      <c r="T403" s="245">
        <f>S403*H403</f>
        <v>0</v>
      </c>
      <c r="AR403" s="24" t="s">
        <v>352</v>
      </c>
      <c r="AT403" s="24" t="s">
        <v>240</v>
      </c>
      <c r="AU403" s="24" t="s">
        <v>83</v>
      </c>
      <c r="AY403" s="24" t="s">
        <v>173</v>
      </c>
      <c r="BE403" s="246">
        <f>IF(N403="základní",J403,0)</f>
        <v>0</v>
      </c>
      <c r="BF403" s="246">
        <f>IF(N403="snížená",J403,0)</f>
        <v>0</v>
      </c>
      <c r="BG403" s="246">
        <f>IF(N403="zákl. přenesená",J403,0)</f>
        <v>0</v>
      </c>
      <c r="BH403" s="246">
        <f>IF(N403="sníž. přenesená",J403,0)</f>
        <v>0</v>
      </c>
      <c r="BI403" s="246">
        <f>IF(N403="nulová",J403,0)</f>
        <v>0</v>
      </c>
      <c r="BJ403" s="24" t="s">
        <v>24</v>
      </c>
      <c r="BK403" s="246">
        <f>ROUND(I403*H403,2)</f>
        <v>0</v>
      </c>
      <c r="BL403" s="24" t="s">
        <v>266</v>
      </c>
      <c r="BM403" s="24" t="s">
        <v>684</v>
      </c>
    </row>
    <row r="404" spans="2:51" s="13" customFormat="1" ht="13.5">
      <c r="B404" s="258"/>
      <c r="C404" s="259"/>
      <c r="D404" s="249" t="s">
        <v>182</v>
      </c>
      <c r="E404" s="259"/>
      <c r="F404" s="261" t="s">
        <v>685</v>
      </c>
      <c r="G404" s="259"/>
      <c r="H404" s="262">
        <v>5.175</v>
      </c>
      <c r="I404" s="263"/>
      <c r="J404" s="259"/>
      <c r="K404" s="259"/>
      <c r="L404" s="264"/>
      <c r="M404" s="265"/>
      <c r="N404" s="266"/>
      <c r="O404" s="266"/>
      <c r="P404" s="266"/>
      <c r="Q404" s="266"/>
      <c r="R404" s="266"/>
      <c r="S404" s="266"/>
      <c r="T404" s="267"/>
      <c r="AT404" s="268" t="s">
        <v>182</v>
      </c>
      <c r="AU404" s="268" t="s">
        <v>83</v>
      </c>
      <c r="AV404" s="13" t="s">
        <v>83</v>
      </c>
      <c r="AW404" s="13" t="s">
        <v>6</v>
      </c>
      <c r="AX404" s="13" t="s">
        <v>24</v>
      </c>
      <c r="AY404" s="268" t="s">
        <v>173</v>
      </c>
    </row>
    <row r="405" spans="2:65" s="1" customFormat="1" ht="25.5" customHeight="1">
      <c r="B405" s="46"/>
      <c r="C405" s="235" t="s">
        <v>686</v>
      </c>
      <c r="D405" s="235" t="s">
        <v>175</v>
      </c>
      <c r="E405" s="236" t="s">
        <v>687</v>
      </c>
      <c r="F405" s="237" t="s">
        <v>688</v>
      </c>
      <c r="G405" s="238" t="s">
        <v>221</v>
      </c>
      <c r="H405" s="239">
        <v>0.024</v>
      </c>
      <c r="I405" s="240"/>
      <c r="J405" s="241">
        <f>ROUND(I405*H405,2)</f>
        <v>0</v>
      </c>
      <c r="K405" s="237" t="s">
        <v>179</v>
      </c>
      <c r="L405" s="72"/>
      <c r="M405" s="242" t="s">
        <v>22</v>
      </c>
      <c r="N405" s="243" t="s">
        <v>46</v>
      </c>
      <c r="O405" s="47"/>
      <c r="P405" s="244">
        <f>O405*H405</f>
        <v>0</v>
      </c>
      <c r="Q405" s="244">
        <v>0</v>
      </c>
      <c r="R405" s="244">
        <f>Q405*H405</f>
        <v>0</v>
      </c>
      <c r="S405" s="244">
        <v>0</v>
      </c>
      <c r="T405" s="245">
        <f>S405*H405</f>
        <v>0</v>
      </c>
      <c r="AR405" s="24" t="s">
        <v>266</v>
      </c>
      <c r="AT405" s="24" t="s">
        <v>175</v>
      </c>
      <c r="AU405" s="24" t="s">
        <v>83</v>
      </c>
      <c r="AY405" s="24" t="s">
        <v>173</v>
      </c>
      <c r="BE405" s="246">
        <f>IF(N405="základní",J405,0)</f>
        <v>0</v>
      </c>
      <c r="BF405" s="246">
        <f>IF(N405="snížená",J405,0)</f>
        <v>0</v>
      </c>
      <c r="BG405" s="246">
        <f>IF(N405="zákl. přenesená",J405,0)</f>
        <v>0</v>
      </c>
      <c r="BH405" s="246">
        <f>IF(N405="sníž. přenesená",J405,0)</f>
        <v>0</v>
      </c>
      <c r="BI405" s="246">
        <f>IF(N405="nulová",J405,0)</f>
        <v>0</v>
      </c>
      <c r="BJ405" s="24" t="s">
        <v>24</v>
      </c>
      <c r="BK405" s="246">
        <f>ROUND(I405*H405,2)</f>
        <v>0</v>
      </c>
      <c r="BL405" s="24" t="s">
        <v>266</v>
      </c>
      <c r="BM405" s="24" t="s">
        <v>689</v>
      </c>
    </row>
    <row r="406" spans="2:63" s="11" customFormat="1" ht="29.85" customHeight="1">
      <c r="B406" s="219"/>
      <c r="C406" s="220"/>
      <c r="D406" s="221" t="s">
        <v>74</v>
      </c>
      <c r="E406" s="233" t="s">
        <v>690</v>
      </c>
      <c r="F406" s="233" t="s">
        <v>691</v>
      </c>
      <c r="G406" s="220"/>
      <c r="H406" s="220"/>
      <c r="I406" s="223"/>
      <c r="J406" s="234">
        <f>BK406</f>
        <v>0</v>
      </c>
      <c r="K406" s="220"/>
      <c r="L406" s="225"/>
      <c r="M406" s="226"/>
      <c r="N406" s="227"/>
      <c r="O406" s="227"/>
      <c r="P406" s="228">
        <f>SUM(P407:P412)</f>
        <v>0</v>
      </c>
      <c r="Q406" s="227"/>
      <c r="R406" s="228">
        <f>SUM(R407:R412)</f>
        <v>0.00137258</v>
      </c>
      <c r="S406" s="227"/>
      <c r="T406" s="229">
        <f>SUM(T407:T412)</f>
        <v>0</v>
      </c>
      <c r="AR406" s="230" t="s">
        <v>83</v>
      </c>
      <c r="AT406" s="231" t="s">
        <v>74</v>
      </c>
      <c r="AU406" s="231" t="s">
        <v>24</v>
      </c>
      <c r="AY406" s="230" t="s">
        <v>173</v>
      </c>
      <c r="BK406" s="232">
        <f>SUM(BK407:BK412)</f>
        <v>0</v>
      </c>
    </row>
    <row r="407" spans="2:65" s="1" customFormat="1" ht="25.5" customHeight="1">
      <c r="B407" s="46"/>
      <c r="C407" s="235" t="s">
        <v>692</v>
      </c>
      <c r="D407" s="235" t="s">
        <v>175</v>
      </c>
      <c r="E407" s="236" t="s">
        <v>693</v>
      </c>
      <c r="F407" s="237" t="s">
        <v>694</v>
      </c>
      <c r="G407" s="238" t="s">
        <v>249</v>
      </c>
      <c r="H407" s="239">
        <v>10.398</v>
      </c>
      <c r="I407" s="240"/>
      <c r="J407" s="241">
        <f>ROUND(I407*H407,2)</f>
        <v>0</v>
      </c>
      <c r="K407" s="237" t="s">
        <v>179</v>
      </c>
      <c r="L407" s="72"/>
      <c r="M407" s="242" t="s">
        <v>22</v>
      </c>
      <c r="N407" s="243" t="s">
        <v>46</v>
      </c>
      <c r="O407" s="47"/>
      <c r="P407" s="244">
        <f>O407*H407</f>
        <v>0</v>
      </c>
      <c r="Q407" s="244">
        <v>0</v>
      </c>
      <c r="R407" s="244">
        <f>Q407*H407</f>
        <v>0</v>
      </c>
      <c r="S407" s="244">
        <v>0</v>
      </c>
      <c r="T407" s="245">
        <f>S407*H407</f>
        <v>0</v>
      </c>
      <c r="AR407" s="24" t="s">
        <v>266</v>
      </c>
      <c r="AT407" s="24" t="s">
        <v>175</v>
      </c>
      <c r="AU407" s="24" t="s">
        <v>83</v>
      </c>
      <c r="AY407" s="24" t="s">
        <v>173</v>
      </c>
      <c r="BE407" s="246">
        <f>IF(N407="základní",J407,0)</f>
        <v>0</v>
      </c>
      <c r="BF407" s="246">
        <f>IF(N407="snížená",J407,0)</f>
        <v>0</v>
      </c>
      <c r="BG407" s="246">
        <f>IF(N407="zákl. přenesená",J407,0)</f>
        <v>0</v>
      </c>
      <c r="BH407" s="246">
        <f>IF(N407="sníž. přenesená",J407,0)</f>
        <v>0</v>
      </c>
      <c r="BI407" s="246">
        <f>IF(N407="nulová",J407,0)</f>
        <v>0</v>
      </c>
      <c r="BJ407" s="24" t="s">
        <v>24</v>
      </c>
      <c r="BK407" s="246">
        <f>ROUND(I407*H407,2)</f>
        <v>0</v>
      </c>
      <c r="BL407" s="24" t="s">
        <v>266</v>
      </c>
      <c r="BM407" s="24" t="s">
        <v>695</v>
      </c>
    </row>
    <row r="408" spans="2:51" s="12" customFormat="1" ht="13.5">
      <c r="B408" s="247"/>
      <c r="C408" s="248"/>
      <c r="D408" s="249" t="s">
        <v>182</v>
      </c>
      <c r="E408" s="250" t="s">
        <v>22</v>
      </c>
      <c r="F408" s="251" t="s">
        <v>457</v>
      </c>
      <c r="G408" s="248"/>
      <c r="H408" s="250" t="s">
        <v>22</v>
      </c>
      <c r="I408" s="252"/>
      <c r="J408" s="248"/>
      <c r="K408" s="248"/>
      <c r="L408" s="253"/>
      <c r="M408" s="254"/>
      <c r="N408" s="255"/>
      <c r="O408" s="255"/>
      <c r="P408" s="255"/>
      <c r="Q408" s="255"/>
      <c r="R408" s="255"/>
      <c r="S408" s="255"/>
      <c r="T408" s="256"/>
      <c r="AT408" s="257" t="s">
        <v>182</v>
      </c>
      <c r="AU408" s="257" t="s">
        <v>83</v>
      </c>
      <c r="AV408" s="12" t="s">
        <v>24</v>
      </c>
      <c r="AW408" s="12" t="s">
        <v>39</v>
      </c>
      <c r="AX408" s="12" t="s">
        <v>75</v>
      </c>
      <c r="AY408" s="257" t="s">
        <v>173</v>
      </c>
    </row>
    <row r="409" spans="2:51" s="13" customFormat="1" ht="13.5">
      <c r="B409" s="258"/>
      <c r="C409" s="259"/>
      <c r="D409" s="249" t="s">
        <v>182</v>
      </c>
      <c r="E409" s="260" t="s">
        <v>22</v>
      </c>
      <c r="F409" s="261" t="s">
        <v>458</v>
      </c>
      <c r="G409" s="259"/>
      <c r="H409" s="262">
        <v>10.398</v>
      </c>
      <c r="I409" s="263"/>
      <c r="J409" s="259"/>
      <c r="K409" s="259"/>
      <c r="L409" s="264"/>
      <c r="M409" s="265"/>
      <c r="N409" s="266"/>
      <c r="O409" s="266"/>
      <c r="P409" s="266"/>
      <c r="Q409" s="266"/>
      <c r="R409" s="266"/>
      <c r="S409" s="266"/>
      <c r="T409" s="267"/>
      <c r="AT409" s="268" t="s">
        <v>182</v>
      </c>
      <c r="AU409" s="268" t="s">
        <v>83</v>
      </c>
      <c r="AV409" s="13" t="s">
        <v>83</v>
      </c>
      <c r="AW409" s="13" t="s">
        <v>39</v>
      </c>
      <c r="AX409" s="13" t="s">
        <v>75</v>
      </c>
      <c r="AY409" s="268" t="s">
        <v>173</v>
      </c>
    </row>
    <row r="410" spans="2:65" s="1" customFormat="1" ht="16.5" customHeight="1">
      <c r="B410" s="46"/>
      <c r="C410" s="269" t="s">
        <v>471</v>
      </c>
      <c r="D410" s="269" t="s">
        <v>240</v>
      </c>
      <c r="E410" s="270" t="s">
        <v>696</v>
      </c>
      <c r="F410" s="271" t="s">
        <v>697</v>
      </c>
      <c r="G410" s="272" t="s">
        <v>249</v>
      </c>
      <c r="H410" s="273">
        <v>12.478</v>
      </c>
      <c r="I410" s="274"/>
      <c r="J410" s="275">
        <f>ROUND(I410*H410,2)</f>
        <v>0</v>
      </c>
      <c r="K410" s="271" t="s">
        <v>179</v>
      </c>
      <c r="L410" s="276"/>
      <c r="M410" s="277" t="s">
        <v>22</v>
      </c>
      <c r="N410" s="278" t="s">
        <v>46</v>
      </c>
      <c r="O410" s="47"/>
      <c r="P410" s="244">
        <f>O410*H410</f>
        <v>0</v>
      </c>
      <c r="Q410" s="244">
        <v>0.00011</v>
      </c>
      <c r="R410" s="244">
        <f>Q410*H410</f>
        <v>0.00137258</v>
      </c>
      <c r="S410" s="244">
        <v>0</v>
      </c>
      <c r="T410" s="245">
        <f>S410*H410</f>
        <v>0</v>
      </c>
      <c r="AR410" s="24" t="s">
        <v>352</v>
      </c>
      <c r="AT410" s="24" t="s">
        <v>240</v>
      </c>
      <c r="AU410" s="24" t="s">
        <v>83</v>
      </c>
      <c r="AY410" s="24" t="s">
        <v>173</v>
      </c>
      <c r="BE410" s="246">
        <f>IF(N410="základní",J410,0)</f>
        <v>0</v>
      </c>
      <c r="BF410" s="246">
        <f>IF(N410="snížená",J410,0)</f>
        <v>0</v>
      </c>
      <c r="BG410" s="246">
        <f>IF(N410="zákl. přenesená",J410,0)</f>
        <v>0</v>
      </c>
      <c r="BH410" s="246">
        <f>IF(N410="sníž. přenesená",J410,0)</f>
        <v>0</v>
      </c>
      <c r="BI410" s="246">
        <f>IF(N410="nulová",J410,0)</f>
        <v>0</v>
      </c>
      <c r="BJ410" s="24" t="s">
        <v>24</v>
      </c>
      <c r="BK410" s="246">
        <f>ROUND(I410*H410,2)</f>
        <v>0</v>
      </c>
      <c r="BL410" s="24" t="s">
        <v>266</v>
      </c>
      <c r="BM410" s="24" t="s">
        <v>698</v>
      </c>
    </row>
    <row r="411" spans="2:51" s="13" customFormat="1" ht="13.5">
      <c r="B411" s="258"/>
      <c r="C411" s="259"/>
      <c r="D411" s="249" t="s">
        <v>182</v>
      </c>
      <c r="E411" s="259"/>
      <c r="F411" s="261" t="s">
        <v>699</v>
      </c>
      <c r="G411" s="259"/>
      <c r="H411" s="262">
        <v>12.478</v>
      </c>
      <c r="I411" s="263"/>
      <c r="J411" s="259"/>
      <c r="K411" s="259"/>
      <c r="L411" s="264"/>
      <c r="M411" s="265"/>
      <c r="N411" s="266"/>
      <c r="O411" s="266"/>
      <c r="P411" s="266"/>
      <c r="Q411" s="266"/>
      <c r="R411" s="266"/>
      <c r="S411" s="266"/>
      <c r="T411" s="267"/>
      <c r="AT411" s="268" t="s">
        <v>182</v>
      </c>
      <c r="AU411" s="268" t="s">
        <v>83</v>
      </c>
      <c r="AV411" s="13" t="s">
        <v>83</v>
      </c>
      <c r="AW411" s="13" t="s">
        <v>6</v>
      </c>
      <c r="AX411" s="13" t="s">
        <v>24</v>
      </c>
      <c r="AY411" s="268" t="s">
        <v>173</v>
      </c>
    </row>
    <row r="412" spans="2:65" s="1" customFormat="1" ht="16.5" customHeight="1">
      <c r="B412" s="46"/>
      <c r="C412" s="235" t="s">
        <v>487</v>
      </c>
      <c r="D412" s="235" t="s">
        <v>175</v>
      </c>
      <c r="E412" s="236" t="s">
        <v>700</v>
      </c>
      <c r="F412" s="237" t="s">
        <v>701</v>
      </c>
      <c r="G412" s="238" t="s">
        <v>702</v>
      </c>
      <c r="H412" s="279"/>
      <c r="I412" s="240"/>
      <c r="J412" s="241">
        <f>ROUND(I412*H412,2)</f>
        <v>0</v>
      </c>
      <c r="K412" s="237" t="s">
        <v>179</v>
      </c>
      <c r="L412" s="72"/>
      <c r="M412" s="242" t="s">
        <v>22</v>
      </c>
      <c r="N412" s="243" t="s">
        <v>46</v>
      </c>
      <c r="O412" s="47"/>
      <c r="P412" s="244">
        <f>O412*H412</f>
        <v>0</v>
      </c>
      <c r="Q412" s="244">
        <v>0</v>
      </c>
      <c r="R412" s="244">
        <f>Q412*H412</f>
        <v>0</v>
      </c>
      <c r="S412" s="244">
        <v>0</v>
      </c>
      <c r="T412" s="245">
        <f>S412*H412</f>
        <v>0</v>
      </c>
      <c r="AR412" s="24" t="s">
        <v>266</v>
      </c>
      <c r="AT412" s="24" t="s">
        <v>175</v>
      </c>
      <c r="AU412" s="24" t="s">
        <v>83</v>
      </c>
      <c r="AY412" s="24" t="s">
        <v>173</v>
      </c>
      <c r="BE412" s="246">
        <f>IF(N412="základní",J412,0)</f>
        <v>0</v>
      </c>
      <c r="BF412" s="246">
        <f>IF(N412="snížená",J412,0)</f>
        <v>0</v>
      </c>
      <c r="BG412" s="246">
        <f>IF(N412="zákl. přenesená",J412,0)</f>
        <v>0</v>
      </c>
      <c r="BH412" s="246">
        <f>IF(N412="sníž. přenesená",J412,0)</f>
        <v>0</v>
      </c>
      <c r="BI412" s="246">
        <f>IF(N412="nulová",J412,0)</f>
        <v>0</v>
      </c>
      <c r="BJ412" s="24" t="s">
        <v>24</v>
      </c>
      <c r="BK412" s="246">
        <f>ROUND(I412*H412,2)</f>
        <v>0</v>
      </c>
      <c r="BL412" s="24" t="s">
        <v>266</v>
      </c>
      <c r="BM412" s="24" t="s">
        <v>703</v>
      </c>
    </row>
    <row r="413" spans="2:63" s="11" customFormat="1" ht="29.85" customHeight="1">
      <c r="B413" s="219"/>
      <c r="C413" s="220"/>
      <c r="D413" s="221" t="s">
        <v>74</v>
      </c>
      <c r="E413" s="233" t="s">
        <v>704</v>
      </c>
      <c r="F413" s="233" t="s">
        <v>705</v>
      </c>
      <c r="G413" s="220"/>
      <c r="H413" s="220"/>
      <c r="I413" s="223"/>
      <c r="J413" s="234">
        <f>BK413</f>
        <v>0</v>
      </c>
      <c r="K413" s="220"/>
      <c r="L413" s="225"/>
      <c r="M413" s="226"/>
      <c r="N413" s="227"/>
      <c r="O413" s="227"/>
      <c r="P413" s="228">
        <f>SUM(P414:P422)</f>
        <v>0</v>
      </c>
      <c r="Q413" s="227"/>
      <c r="R413" s="228">
        <f>SUM(R414:R422)</f>
        <v>0.07576256</v>
      </c>
      <c r="S413" s="227"/>
      <c r="T413" s="229">
        <f>SUM(T414:T422)</f>
        <v>0</v>
      </c>
      <c r="AR413" s="230" t="s">
        <v>83</v>
      </c>
      <c r="AT413" s="231" t="s">
        <v>74</v>
      </c>
      <c r="AU413" s="231" t="s">
        <v>24</v>
      </c>
      <c r="AY413" s="230" t="s">
        <v>173</v>
      </c>
      <c r="BK413" s="232">
        <f>SUM(BK414:BK422)</f>
        <v>0</v>
      </c>
    </row>
    <row r="414" spans="2:65" s="1" customFormat="1" ht="25.5" customHeight="1">
      <c r="B414" s="46"/>
      <c r="C414" s="235" t="s">
        <v>507</v>
      </c>
      <c r="D414" s="235" t="s">
        <v>175</v>
      </c>
      <c r="E414" s="236" t="s">
        <v>706</v>
      </c>
      <c r="F414" s="237" t="s">
        <v>707</v>
      </c>
      <c r="G414" s="238" t="s">
        <v>249</v>
      </c>
      <c r="H414" s="239">
        <v>12.31</v>
      </c>
      <c r="I414" s="240"/>
      <c r="J414" s="241">
        <f>ROUND(I414*H414,2)</f>
        <v>0</v>
      </c>
      <c r="K414" s="237" t="s">
        <v>179</v>
      </c>
      <c r="L414" s="72"/>
      <c r="M414" s="242" t="s">
        <v>22</v>
      </c>
      <c r="N414" s="243" t="s">
        <v>46</v>
      </c>
      <c r="O414" s="47"/>
      <c r="P414" s="244">
        <f>O414*H414</f>
        <v>0</v>
      </c>
      <c r="Q414" s="244">
        <v>0.00118</v>
      </c>
      <c r="R414" s="244">
        <f>Q414*H414</f>
        <v>0.014525800000000002</v>
      </c>
      <c r="S414" s="244">
        <v>0</v>
      </c>
      <c r="T414" s="245">
        <f>S414*H414</f>
        <v>0</v>
      </c>
      <c r="AR414" s="24" t="s">
        <v>266</v>
      </c>
      <c r="AT414" s="24" t="s">
        <v>175</v>
      </c>
      <c r="AU414" s="24" t="s">
        <v>83</v>
      </c>
      <c r="AY414" s="24" t="s">
        <v>173</v>
      </c>
      <c r="BE414" s="246">
        <f>IF(N414="základní",J414,0)</f>
        <v>0</v>
      </c>
      <c r="BF414" s="246">
        <f>IF(N414="snížená",J414,0)</f>
        <v>0</v>
      </c>
      <c r="BG414" s="246">
        <f>IF(N414="zákl. přenesená",J414,0)</f>
        <v>0</v>
      </c>
      <c r="BH414" s="246">
        <f>IF(N414="sníž. přenesená",J414,0)</f>
        <v>0</v>
      </c>
      <c r="BI414" s="246">
        <f>IF(N414="nulová",J414,0)</f>
        <v>0</v>
      </c>
      <c r="BJ414" s="24" t="s">
        <v>24</v>
      </c>
      <c r="BK414" s="246">
        <f>ROUND(I414*H414,2)</f>
        <v>0</v>
      </c>
      <c r="BL414" s="24" t="s">
        <v>266</v>
      </c>
      <c r="BM414" s="24" t="s">
        <v>708</v>
      </c>
    </row>
    <row r="415" spans="2:51" s="13" customFormat="1" ht="13.5">
      <c r="B415" s="258"/>
      <c r="C415" s="259"/>
      <c r="D415" s="249" t="s">
        <v>182</v>
      </c>
      <c r="E415" s="260" t="s">
        <v>22</v>
      </c>
      <c r="F415" s="261" t="s">
        <v>494</v>
      </c>
      <c r="G415" s="259"/>
      <c r="H415" s="262">
        <v>12.31</v>
      </c>
      <c r="I415" s="263"/>
      <c r="J415" s="259"/>
      <c r="K415" s="259"/>
      <c r="L415" s="264"/>
      <c r="M415" s="265"/>
      <c r="N415" s="266"/>
      <c r="O415" s="266"/>
      <c r="P415" s="266"/>
      <c r="Q415" s="266"/>
      <c r="R415" s="266"/>
      <c r="S415" s="266"/>
      <c r="T415" s="267"/>
      <c r="AT415" s="268" t="s">
        <v>182</v>
      </c>
      <c r="AU415" s="268" t="s">
        <v>83</v>
      </c>
      <c r="AV415" s="13" t="s">
        <v>83</v>
      </c>
      <c r="AW415" s="13" t="s">
        <v>39</v>
      </c>
      <c r="AX415" s="13" t="s">
        <v>75</v>
      </c>
      <c r="AY415" s="268" t="s">
        <v>173</v>
      </c>
    </row>
    <row r="416" spans="2:65" s="1" customFormat="1" ht="25.5" customHeight="1">
      <c r="B416" s="46"/>
      <c r="C416" s="269" t="s">
        <v>709</v>
      </c>
      <c r="D416" s="269" t="s">
        <v>240</v>
      </c>
      <c r="E416" s="270" t="s">
        <v>710</v>
      </c>
      <c r="F416" s="271" t="s">
        <v>711</v>
      </c>
      <c r="G416" s="272" t="s">
        <v>249</v>
      </c>
      <c r="H416" s="273">
        <v>12.926</v>
      </c>
      <c r="I416" s="274"/>
      <c r="J416" s="275">
        <f>ROUND(I416*H416,2)</f>
        <v>0</v>
      </c>
      <c r="K416" s="271" t="s">
        <v>278</v>
      </c>
      <c r="L416" s="276"/>
      <c r="M416" s="277" t="s">
        <v>22</v>
      </c>
      <c r="N416" s="278" t="s">
        <v>46</v>
      </c>
      <c r="O416" s="47"/>
      <c r="P416" s="244">
        <f>O416*H416</f>
        <v>0</v>
      </c>
      <c r="Q416" s="244">
        <v>0</v>
      </c>
      <c r="R416" s="244">
        <f>Q416*H416</f>
        <v>0</v>
      </c>
      <c r="S416" s="244">
        <v>0</v>
      </c>
      <c r="T416" s="245">
        <f>S416*H416</f>
        <v>0</v>
      </c>
      <c r="AR416" s="24" t="s">
        <v>352</v>
      </c>
      <c r="AT416" s="24" t="s">
        <v>240</v>
      </c>
      <c r="AU416" s="24" t="s">
        <v>83</v>
      </c>
      <c r="AY416" s="24" t="s">
        <v>173</v>
      </c>
      <c r="BE416" s="246">
        <f>IF(N416="základní",J416,0)</f>
        <v>0</v>
      </c>
      <c r="BF416" s="246">
        <f>IF(N416="snížená",J416,0)</f>
        <v>0</v>
      </c>
      <c r="BG416" s="246">
        <f>IF(N416="zákl. přenesená",J416,0)</f>
        <v>0</v>
      </c>
      <c r="BH416" s="246">
        <f>IF(N416="sníž. přenesená",J416,0)</f>
        <v>0</v>
      </c>
      <c r="BI416" s="246">
        <f>IF(N416="nulová",J416,0)</f>
        <v>0</v>
      </c>
      <c r="BJ416" s="24" t="s">
        <v>24</v>
      </c>
      <c r="BK416" s="246">
        <f>ROUND(I416*H416,2)</f>
        <v>0</v>
      </c>
      <c r="BL416" s="24" t="s">
        <v>266</v>
      </c>
      <c r="BM416" s="24" t="s">
        <v>712</v>
      </c>
    </row>
    <row r="417" spans="2:51" s="13" customFormat="1" ht="13.5">
      <c r="B417" s="258"/>
      <c r="C417" s="259"/>
      <c r="D417" s="249" t="s">
        <v>182</v>
      </c>
      <c r="E417" s="259"/>
      <c r="F417" s="261" t="s">
        <v>713</v>
      </c>
      <c r="G417" s="259"/>
      <c r="H417" s="262">
        <v>12.926</v>
      </c>
      <c r="I417" s="263"/>
      <c r="J417" s="259"/>
      <c r="K417" s="259"/>
      <c r="L417" s="264"/>
      <c r="M417" s="265"/>
      <c r="N417" s="266"/>
      <c r="O417" s="266"/>
      <c r="P417" s="266"/>
      <c r="Q417" s="266"/>
      <c r="R417" s="266"/>
      <c r="S417" s="266"/>
      <c r="T417" s="267"/>
      <c r="AT417" s="268" t="s">
        <v>182</v>
      </c>
      <c r="AU417" s="268" t="s">
        <v>83</v>
      </c>
      <c r="AV417" s="13" t="s">
        <v>83</v>
      </c>
      <c r="AW417" s="13" t="s">
        <v>6</v>
      </c>
      <c r="AX417" s="13" t="s">
        <v>24</v>
      </c>
      <c r="AY417" s="268" t="s">
        <v>173</v>
      </c>
    </row>
    <row r="418" spans="2:65" s="1" customFormat="1" ht="25.5" customHeight="1">
      <c r="B418" s="46"/>
      <c r="C418" s="235" t="s">
        <v>714</v>
      </c>
      <c r="D418" s="235" t="s">
        <v>175</v>
      </c>
      <c r="E418" s="236" t="s">
        <v>715</v>
      </c>
      <c r="F418" s="237" t="s">
        <v>716</v>
      </c>
      <c r="G418" s="238" t="s">
        <v>249</v>
      </c>
      <c r="H418" s="239">
        <v>25.904</v>
      </c>
      <c r="I418" s="240"/>
      <c r="J418" s="241">
        <f>ROUND(I418*H418,2)</f>
        <v>0</v>
      </c>
      <c r="K418" s="237" t="s">
        <v>179</v>
      </c>
      <c r="L418" s="72"/>
      <c r="M418" s="242" t="s">
        <v>22</v>
      </c>
      <c r="N418" s="243" t="s">
        <v>46</v>
      </c>
      <c r="O418" s="47"/>
      <c r="P418" s="244">
        <f>O418*H418</f>
        <v>0</v>
      </c>
      <c r="Q418" s="244">
        <v>0.00081</v>
      </c>
      <c r="R418" s="244">
        <f>Q418*H418</f>
        <v>0.02098224</v>
      </c>
      <c r="S418" s="244">
        <v>0</v>
      </c>
      <c r="T418" s="245">
        <f>S418*H418</f>
        <v>0</v>
      </c>
      <c r="AR418" s="24" t="s">
        <v>266</v>
      </c>
      <c r="AT418" s="24" t="s">
        <v>175</v>
      </c>
      <c r="AU418" s="24" t="s">
        <v>83</v>
      </c>
      <c r="AY418" s="24" t="s">
        <v>173</v>
      </c>
      <c r="BE418" s="246">
        <f>IF(N418="základní",J418,0)</f>
        <v>0</v>
      </c>
      <c r="BF418" s="246">
        <f>IF(N418="snížená",J418,0)</f>
        <v>0</v>
      </c>
      <c r="BG418" s="246">
        <f>IF(N418="zákl. přenesená",J418,0)</f>
        <v>0</v>
      </c>
      <c r="BH418" s="246">
        <f>IF(N418="sníž. přenesená",J418,0)</f>
        <v>0</v>
      </c>
      <c r="BI418" s="246">
        <f>IF(N418="nulová",J418,0)</f>
        <v>0</v>
      </c>
      <c r="BJ418" s="24" t="s">
        <v>24</v>
      </c>
      <c r="BK418" s="246">
        <f>ROUND(I418*H418,2)</f>
        <v>0</v>
      </c>
      <c r="BL418" s="24" t="s">
        <v>266</v>
      </c>
      <c r="BM418" s="24" t="s">
        <v>717</v>
      </c>
    </row>
    <row r="419" spans="2:51" s="13" customFormat="1" ht="13.5">
      <c r="B419" s="258"/>
      <c r="C419" s="259"/>
      <c r="D419" s="249" t="s">
        <v>182</v>
      </c>
      <c r="E419" s="260" t="s">
        <v>22</v>
      </c>
      <c r="F419" s="261" t="s">
        <v>718</v>
      </c>
      <c r="G419" s="259"/>
      <c r="H419" s="262">
        <v>25.904</v>
      </c>
      <c r="I419" s="263"/>
      <c r="J419" s="259"/>
      <c r="K419" s="259"/>
      <c r="L419" s="264"/>
      <c r="M419" s="265"/>
      <c r="N419" s="266"/>
      <c r="O419" s="266"/>
      <c r="P419" s="266"/>
      <c r="Q419" s="266"/>
      <c r="R419" s="266"/>
      <c r="S419" s="266"/>
      <c r="T419" s="267"/>
      <c r="AT419" s="268" t="s">
        <v>182</v>
      </c>
      <c r="AU419" s="268" t="s">
        <v>83</v>
      </c>
      <c r="AV419" s="13" t="s">
        <v>83</v>
      </c>
      <c r="AW419" s="13" t="s">
        <v>39</v>
      </c>
      <c r="AX419" s="13" t="s">
        <v>75</v>
      </c>
      <c r="AY419" s="268" t="s">
        <v>173</v>
      </c>
    </row>
    <row r="420" spans="2:65" s="1" customFormat="1" ht="38.25" customHeight="1">
      <c r="B420" s="46"/>
      <c r="C420" s="269" t="s">
        <v>719</v>
      </c>
      <c r="D420" s="269" t="s">
        <v>240</v>
      </c>
      <c r="E420" s="270" t="s">
        <v>720</v>
      </c>
      <c r="F420" s="271" t="s">
        <v>721</v>
      </c>
      <c r="G420" s="272" t="s">
        <v>249</v>
      </c>
      <c r="H420" s="273">
        <v>27.199</v>
      </c>
      <c r="I420" s="274"/>
      <c r="J420" s="275">
        <f>ROUND(I420*H420,2)</f>
        <v>0</v>
      </c>
      <c r="K420" s="271" t="s">
        <v>278</v>
      </c>
      <c r="L420" s="276"/>
      <c r="M420" s="277" t="s">
        <v>22</v>
      </c>
      <c r="N420" s="278" t="s">
        <v>46</v>
      </c>
      <c r="O420" s="47"/>
      <c r="P420" s="244">
        <f>O420*H420</f>
        <v>0</v>
      </c>
      <c r="Q420" s="244">
        <v>0.00148</v>
      </c>
      <c r="R420" s="244">
        <f>Q420*H420</f>
        <v>0.04025452</v>
      </c>
      <c r="S420" s="244">
        <v>0</v>
      </c>
      <c r="T420" s="245">
        <f>S420*H420</f>
        <v>0</v>
      </c>
      <c r="AR420" s="24" t="s">
        <v>352</v>
      </c>
      <c r="AT420" s="24" t="s">
        <v>240</v>
      </c>
      <c r="AU420" s="24" t="s">
        <v>83</v>
      </c>
      <c r="AY420" s="24" t="s">
        <v>173</v>
      </c>
      <c r="BE420" s="246">
        <f>IF(N420="základní",J420,0)</f>
        <v>0</v>
      </c>
      <c r="BF420" s="246">
        <f>IF(N420="snížená",J420,0)</f>
        <v>0</v>
      </c>
      <c r="BG420" s="246">
        <f>IF(N420="zákl. přenesená",J420,0)</f>
        <v>0</v>
      </c>
      <c r="BH420" s="246">
        <f>IF(N420="sníž. přenesená",J420,0)</f>
        <v>0</v>
      </c>
      <c r="BI420" s="246">
        <f>IF(N420="nulová",J420,0)</f>
        <v>0</v>
      </c>
      <c r="BJ420" s="24" t="s">
        <v>24</v>
      </c>
      <c r="BK420" s="246">
        <f>ROUND(I420*H420,2)</f>
        <v>0</v>
      </c>
      <c r="BL420" s="24" t="s">
        <v>266</v>
      </c>
      <c r="BM420" s="24" t="s">
        <v>722</v>
      </c>
    </row>
    <row r="421" spans="2:51" s="13" customFormat="1" ht="13.5">
      <c r="B421" s="258"/>
      <c r="C421" s="259"/>
      <c r="D421" s="249" t="s">
        <v>182</v>
      </c>
      <c r="E421" s="259"/>
      <c r="F421" s="261" t="s">
        <v>723</v>
      </c>
      <c r="G421" s="259"/>
      <c r="H421" s="262">
        <v>27.199</v>
      </c>
      <c r="I421" s="263"/>
      <c r="J421" s="259"/>
      <c r="K421" s="259"/>
      <c r="L421" s="264"/>
      <c r="M421" s="265"/>
      <c r="N421" s="266"/>
      <c r="O421" s="266"/>
      <c r="P421" s="266"/>
      <c r="Q421" s="266"/>
      <c r="R421" s="266"/>
      <c r="S421" s="266"/>
      <c r="T421" s="267"/>
      <c r="AT421" s="268" t="s">
        <v>182</v>
      </c>
      <c r="AU421" s="268" t="s">
        <v>83</v>
      </c>
      <c r="AV421" s="13" t="s">
        <v>83</v>
      </c>
      <c r="AW421" s="13" t="s">
        <v>6</v>
      </c>
      <c r="AX421" s="13" t="s">
        <v>24</v>
      </c>
      <c r="AY421" s="268" t="s">
        <v>173</v>
      </c>
    </row>
    <row r="422" spans="2:65" s="1" customFormat="1" ht="25.5" customHeight="1">
      <c r="B422" s="46"/>
      <c r="C422" s="235" t="s">
        <v>30</v>
      </c>
      <c r="D422" s="235" t="s">
        <v>175</v>
      </c>
      <c r="E422" s="236" t="s">
        <v>724</v>
      </c>
      <c r="F422" s="237" t="s">
        <v>725</v>
      </c>
      <c r="G422" s="238" t="s">
        <v>702</v>
      </c>
      <c r="H422" s="279"/>
      <c r="I422" s="240"/>
      <c r="J422" s="241">
        <f>ROUND(I422*H422,2)</f>
        <v>0</v>
      </c>
      <c r="K422" s="237" t="s">
        <v>179</v>
      </c>
      <c r="L422" s="72"/>
      <c r="M422" s="242" t="s">
        <v>22</v>
      </c>
      <c r="N422" s="243" t="s">
        <v>46</v>
      </c>
      <c r="O422" s="47"/>
      <c r="P422" s="244">
        <f>O422*H422</f>
        <v>0</v>
      </c>
      <c r="Q422" s="244">
        <v>0</v>
      </c>
      <c r="R422" s="244">
        <f>Q422*H422</f>
        <v>0</v>
      </c>
      <c r="S422" s="244">
        <v>0</v>
      </c>
      <c r="T422" s="245">
        <f>S422*H422</f>
        <v>0</v>
      </c>
      <c r="AR422" s="24" t="s">
        <v>266</v>
      </c>
      <c r="AT422" s="24" t="s">
        <v>175</v>
      </c>
      <c r="AU422" s="24" t="s">
        <v>83</v>
      </c>
      <c r="AY422" s="24" t="s">
        <v>173</v>
      </c>
      <c r="BE422" s="246">
        <f>IF(N422="základní",J422,0)</f>
        <v>0</v>
      </c>
      <c r="BF422" s="246">
        <f>IF(N422="snížená",J422,0)</f>
        <v>0</v>
      </c>
      <c r="BG422" s="246">
        <f>IF(N422="zákl. přenesená",J422,0)</f>
        <v>0</v>
      </c>
      <c r="BH422" s="246">
        <f>IF(N422="sníž. přenesená",J422,0)</f>
        <v>0</v>
      </c>
      <c r="BI422" s="246">
        <f>IF(N422="nulová",J422,0)</f>
        <v>0</v>
      </c>
      <c r="BJ422" s="24" t="s">
        <v>24</v>
      </c>
      <c r="BK422" s="246">
        <f>ROUND(I422*H422,2)</f>
        <v>0</v>
      </c>
      <c r="BL422" s="24" t="s">
        <v>266</v>
      </c>
      <c r="BM422" s="24" t="s">
        <v>726</v>
      </c>
    </row>
    <row r="423" spans="2:63" s="11" customFormat="1" ht="29.85" customHeight="1">
      <c r="B423" s="219"/>
      <c r="C423" s="220"/>
      <c r="D423" s="221" t="s">
        <v>74</v>
      </c>
      <c r="E423" s="233" t="s">
        <v>727</v>
      </c>
      <c r="F423" s="233" t="s">
        <v>728</v>
      </c>
      <c r="G423" s="220"/>
      <c r="H423" s="220"/>
      <c r="I423" s="223"/>
      <c r="J423" s="234">
        <f>BK423</f>
        <v>0</v>
      </c>
      <c r="K423" s="220"/>
      <c r="L423" s="225"/>
      <c r="M423" s="226"/>
      <c r="N423" s="227"/>
      <c r="O423" s="227"/>
      <c r="P423" s="228">
        <f>SUM(P424:P427)</f>
        <v>0</v>
      </c>
      <c r="Q423" s="227"/>
      <c r="R423" s="228">
        <f>SUM(R424:R427)</f>
        <v>0.14432424</v>
      </c>
      <c r="S423" s="227"/>
      <c r="T423" s="229">
        <f>SUM(T424:T427)</f>
        <v>0</v>
      </c>
      <c r="AR423" s="230" t="s">
        <v>83</v>
      </c>
      <c r="AT423" s="231" t="s">
        <v>74</v>
      </c>
      <c r="AU423" s="231" t="s">
        <v>24</v>
      </c>
      <c r="AY423" s="230" t="s">
        <v>173</v>
      </c>
      <c r="BK423" s="232">
        <f>SUM(BK424:BK427)</f>
        <v>0</v>
      </c>
    </row>
    <row r="424" spans="2:65" s="1" customFormat="1" ht="25.5" customHeight="1">
      <c r="B424" s="46"/>
      <c r="C424" s="235" t="s">
        <v>729</v>
      </c>
      <c r="D424" s="235" t="s">
        <v>175</v>
      </c>
      <c r="E424" s="236" t="s">
        <v>730</v>
      </c>
      <c r="F424" s="237" t="s">
        <v>731</v>
      </c>
      <c r="G424" s="238" t="s">
        <v>249</v>
      </c>
      <c r="H424" s="239">
        <v>10.398</v>
      </c>
      <c r="I424" s="240"/>
      <c r="J424" s="241">
        <f>ROUND(I424*H424,2)</f>
        <v>0</v>
      </c>
      <c r="K424" s="237" t="s">
        <v>179</v>
      </c>
      <c r="L424" s="72"/>
      <c r="M424" s="242" t="s">
        <v>22</v>
      </c>
      <c r="N424" s="243" t="s">
        <v>46</v>
      </c>
      <c r="O424" s="47"/>
      <c r="P424" s="244">
        <f>O424*H424</f>
        <v>0</v>
      </c>
      <c r="Q424" s="244">
        <v>0.01388</v>
      </c>
      <c r="R424" s="244">
        <f>Q424*H424</f>
        <v>0.14432424</v>
      </c>
      <c r="S424" s="244">
        <v>0</v>
      </c>
      <c r="T424" s="245">
        <f>S424*H424</f>
        <v>0</v>
      </c>
      <c r="AR424" s="24" t="s">
        <v>266</v>
      </c>
      <c r="AT424" s="24" t="s">
        <v>175</v>
      </c>
      <c r="AU424" s="24" t="s">
        <v>83</v>
      </c>
      <c r="AY424" s="24" t="s">
        <v>173</v>
      </c>
      <c r="BE424" s="246">
        <f>IF(N424="základní",J424,0)</f>
        <v>0</v>
      </c>
      <c r="BF424" s="246">
        <f>IF(N424="snížená",J424,0)</f>
        <v>0</v>
      </c>
      <c r="BG424" s="246">
        <f>IF(N424="zákl. přenesená",J424,0)</f>
        <v>0</v>
      </c>
      <c r="BH424" s="246">
        <f>IF(N424="sníž. přenesená",J424,0)</f>
        <v>0</v>
      </c>
      <c r="BI424" s="246">
        <f>IF(N424="nulová",J424,0)</f>
        <v>0</v>
      </c>
      <c r="BJ424" s="24" t="s">
        <v>24</v>
      </c>
      <c r="BK424" s="246">
        <f>ROUND(I424*H424,2)</f>
        <v>0</v>
      </c>
      <c r="BL424" s="24" t="s">
        <v>266</v>
      </c>
      <c r="BM424" s="24" t="s">
        <v>732</v>
      </c>
    </row>
    <row r="425" spans="2:51" s="12" customFormat="1" ht="13.5">
      <c r="B425" s="247"/>
      <c r="C425" s="248"/>
      <c r="D425" s="249" t="s">
        <v>182</v>
      </c>
      <c r="E425" s="250" t="s">
        <v>22</v>
      </c>
      <c r="F425" s="251" t="s">
        <v>457</v>
      </c>
      <c r="G425" s="248"/>
      <c r="H425" s="250" t="s">
        <v>22</v>
      </c>
      <c r="I425" s="252"/>
      <c r="J425" s="248"/>
      <c r="K425" s="248"/>
      <c r="L425" s="253"/>
      <c r="M425" s="254"/>
      <c r="N425" s="255"/>
      <c r="O425" s="255"/>
      <c r="P425" s="255"/>
      <c r="Q425" s="255"/>
      <c r="R425" s="255"/>
      <c r="S425" s="255"/>
      <c r="T425" s="256"/>
      <c r="AT425" s="257" t="s">
        <v>182</v>
      </c>
      <c r="AU425" s="257" t="s">
        <v>83</v>
      </c>
      <c r="AV425" s="12" t="s">
        <v>24</v>
      </c>
      <c r="AW425" s="12" t="s">
        <v>39</v>
      </c>
      <c r="AX425" s="12" t="s">
        <v>75</v>
      </c>
      <c r="AY425" s="257" t="s">
        <v>173</v>
      </c>
    </row>
    <row r="426" spans="2:51" s="13" customFormat="1" ht="13.5">
      <c r="B426" s="258"/>
      <c r="C426" s="259"/>
      <c r="D426" s="249" t="s">
        <v>182</v>
      </c>
      <c r="E426" s="260" t="s">
        <v>22</v>
      </c>
      <c r="F426" s="261" t="s">
        <v>458</v>
      </c>
      <c r="G426" s="259"/>
      <c r="H426" s="262">
        <v>10.398</v>
      </c>
      <c r="I426" s="263"/>
      <c r="J426" s="259"/>
      <c r="K426" s="259"/>
      <c r="L426" s="264"/>
      <c r="M426" s="265"/>
      <c r="N426" s="266"/>
      <c r="O426" s="266"/>
      <c r="P426" s="266"/>
      <c r="Q426" s="266"/>
      <c r="R426" s="266"/>
      <c r="S426" s="266"/>
      <c r="T426" s="267"/>
      <c r="AT426" s="268" t="s">
        <v>182</v>
      </c>
      <c r="AU426" s="268" t="s">
        <v>83</v>
      </c>
      <c r="AV426" s="13" t="s">
        <v>83</v>
      </c>
      <c r="AW426" s="13" t="s">
        <v>39</v>
      </c>
      <c r="AX426" s="13" t="s">
        <v>75</v>
      </c>
      <c r="AY426" s="268" t="s">
        <v>173</v>
      </c>
    </row>
    <row r="427" spans="2:65" s="1" customFormat="1" ht="16.5" customHeight="1">
      <c r="B427" s="46"/>
      <c r="C427" s="235" t="s">
        <v>733</v>
      </c>
      <c r="D427" s="235" t="s">
        <v>175</v>
      </c>
      <c r="E427" s="236" t="s">
        <v>734</v>
      </c>
      <c r="F427" s="237" t="s">
        <v>735</v>
      </c>
      <c r="G427" s="238" t="s">
        <v>702</v>
      </c>
      <c r="H427" s="279"/>
      <c r="I427" s="240"/>
      <c r="J427" s="241">
        <f>ROUND(I427*H427,2)</f>
        <v>0</v>
      </c>
      <c r="K427" s="237" t="s">
        <v>179</v>
      </c>
      <c r="L427" s="72"/>
      <c r="M427" s="242" t="s">
        <v>22</v>
      </c>
      <c r="N427" s="243" t="s">
        <v>46</v>
      </c>
      <c r="O427" s="47"/>
      <c r="P427" s="244">
        <f>O427*H427</f>
        <v>0</v>
      </c>
      <c r="Q427" s="244">
        <v>0</v>
      </c>
      <c r="R427" s="244">
        <f>Q427*H427</f>
        <v>0</v>
      </c>
      <c r="S427" s="244">
        <v>0</v>
      </c>
      <c r="T427" s="245">
        <f>S427*H427</f>
        <v>0</v>
      </c>
      <c r="AR427" s="24" t="s">
        <v>266</v>
      </c>
      <c r="AT427" s="24" t="s">
        <v>175</v>
      </c>
      <c r="AU427" s="24" t="s">
        <v>83</v>
      </c>
      <c r="AY427" s="24" t="s">
        <v>173</v>
      </c>
      <c r="BE427" s="246">
        <f>IF(N427="základní",J427,0)</f>
        <v>0</v>
      </c>
      <c r="BF427" s="246">
        <f>IF(N427="snížená",J427,0)</f>
        <v>0</v>
      </c>
      <c r="BG427" s="246">
        <f>IF(N427="zákl. přenesená",J427,0)</f>
        <v>0</v>
      </c>
      <c r="BH427" s="246">
        <f>IF(N427="sníž. přenesená",J427,0)</f>
        <v>0</v>
      </c>
      <c r="BI427" s="246">
        <f>IF(N427="nulová",J427,0)</f>
        <v>0</v>
      </c>
      <c r="BJ427" s="24" t="s">
        <v>24</v>
      </c>
      <c r="BK427" s="246">
        <f>ROUND(I427*H427,2)</f>
        <v>0</v>
      </c>
      <c r="BL427" s="24" t="s">
        <v>266</v>
      </c>
      <c r="BM427" s="24" t="s">
        <v>736</v>
      </c>
    </row>
    <row r="428" spans="2:63" s="11" customFormat="1" ht="29.85" customHeight="1">
      <c r="B428" s="219"/>
      <c r="C428" s="220"/>
      <c r="D428" s="221" t="s">
        <v>74</v>
      </c>
      <c r="E428" s="233" t="s">
        <v>737</v>
      </c>
      <c r="F428" s="233" t="s">
        <v>738</v>
      </c>
      <c r="G428" s="220"/>
      <c r="H428" s="220"/>
      <c r="I428" s="223"/>
      <c r="J428" s="234">
        <f>BK428</f>
        <v>0</v>
      </c>
      <c r="K428" s="220"/>
      <c r="L428" s="225"/>
      <c r="M428" s="226"/>
      <c r="N428" s="227"/>
      <c r="O428" s="227"/>
      <c r="P428" s="228">
        <f>SUM(P429:P433)</f>
        <v>0</v>
      </c>
      <c r="Q428" s="227"/>
      <c r="R428" s="228">
        <f>SUM(R429:R433)</f>
        <v>0.078468</v>
      </c>
      <c r="S428" s="227"/>
      <c r="T428" s="229">
        <f>SUM(T429:T433)</f>
        <v>0</v>
      </c>
      <c r="AR428" s="230" t="s">
        <v>83</v>
      </c>
      <c r="AT428" s="231" t="s">
        <v>74</v>
      </c>
      <c r="AU428" s="231" t="s">
        <v>24</v>
      </c>
      <c r="AY428" s="230" t="s">
        <v>173</v>
      </c>
      <c r="BK428" s="232">
        <f>SUM(BK429:BK433)</f>
        <v>0</v>
      </c>
    </row>
    <row r="429" spans="2:65" s="1" customFormat="1" ht="25.5" customHeight="1">
      <c r="B429" s="46"/>
      <c r="C429" s="235" t="s">
        <v>739</v>
      </c>
      <c r="D429" s="235" t="s">
        <v>175</v>
      </c>
      <c r="E429" s="236" t="s">
        <v>740</v>
      </c>
      <c r="F429" s="237" t="s">
        <v>741</v>
      </c>
      <c r="G429" s="238" t="s">
        <v>249</v>
      </c>
      <c r="H429" s="239">
        <v>60.36</v>
      </c>
      <c r="I429" s="240"/>
      <c r="J429" s="241">
        <f>ROUND(I429*H429,2)</f>
        <v>0</v>
      </c>
      <c r="K429" s="237" t="s">
        <v>278</v>
      </c>
      <c r="L429" s="72"/>
      <c r="M429" s="242" t="s">
        <v>22</v>
      </c>
      <c r="N429" s="243" t="s">
        <v>46</v>
      </c>
      <c r="O429" s="47"/>
      <c r="P429" s="244">
        <f>O429*H429</f>
        <v>0</v>
      </c>
      <c r="Q429" s="244">
        <v>0.0013</v>
      </c>
      <c r="R429" s="244">
        <f>Q429*H429</f>
        <v>0.078468</v>
      </c>
      <c r="S429" s="244">
        <v>0</v>
      </c>
      <c r="T429" s="245">
        <f>S429*H429</f>
        <v>0</v>
      </c>
      <c r="AR429" s="24" t="s">
        <v>266</v>
      </c>
      <c r="AT429" s="24" t="s">
        <v>175</v>
      </c>
      <c r="AU429" s="24" t="s">
        <v>83</v>
      </c>
      <c r="AY429" s="24" t="s">
        <v>173</v>
      </c>
      <c r="BE429" s="246">
        <f>IF(N429="základní",J429,0)</f>
        <v>0</v>
      </c>
      <c r="BF429" s="246">
        <f>IF(N429="snížená",J429,0)</f>
        <v>0</v>
      </c>
      <c r="BG429" s="246">
        <f>IF(N429="zákl. přenesená",J429,0)</f>
        <v>0</v>
      </c>
      <c r="BH429" s="246">
        <f>IF(N429="sníž. přenesená",J429,0)</f>
        <v>0</v>
      </c>
      <c r="BI429" s="246">
        <f>IF(N429="nulová",J429,0)</f>
        <v>0</v>
      </c>
      <c r="BJ429" s="24" t="s">
        <v>24</v>
      </c>
      <c r="BK429" s="246">
        <f>ROUND(I429*H429,2)</f>
        <v>0</v>
      </c>
      <c r="BL429" s="24" t="s">
        <v>266</v>
      </c>
      <c r="BM429" s="24" t="s">
        <v>742</v>
      </c>
    </row>
    <row r="430" spans="2:65" s="1" customFormat="1" ht="25.5" customHeight="1">
      <c r="B430" s="46"/>
      <c r="C430" s="269" t="s">
        <v>743</v>
      </c>
      <c r="D430" s="269" t="s">
        <v>240</v>
      </c>
      <c r="E430" s="270" t="s">
        <v>744</v>
      </c>
      <c r="F430" s="271" t="s">
        <v>745</v>
      </c>
      <c r="G430" s="272" t="s">
        <v>249</v>
      </c>
      <c r="H430" s="273">
        <v>63.378</v>
      </c>
      <c r="I430" s="274"/>
      <c r="J430" s="275">
        <f>ROUND(I430*H430,2)</f>
        <v>0</v>
      </c>
      <c r="K430" s="271" t="s">
        <v>278</v>
      </c>
      <c r="L430" s="276"/>
      <c r="M430" s="277" t="s">
        <v>22</v>
      </c>
      <c r="N430" s="278" t="s">
        <v>46</v>
      </c>
      <c r="O430" s="47"/>
      <c r="P430" s="244">
        <f>O430*H430</f>
        <v>0</v>
      </c>
      <c r="Q430" s="244">
        <v>0</v>
      </c>
      <c r="R430" s="244">
        <f>Q430*H430</f>
        <v>0</v>
      </c>
      <c r="S430" s="244">
        <v>0</v>
      </c>
      <c r="T430" s="245">
        <f>S430*H430</f>
        <v>0</v>
      </c>
      <c r="AR430" s="24" t="s">
        <v>352</v>
      </c>
      <c r="AT430" s="24" t="s">
        <v>240</v>
      </c>
      <c r="AU430" s="24" t="s">
        <v>83</v>
      </c>
      <c r="AY430" s="24" t="s">
        <v>173</v>
      </c>
      <c r="BE430" s="246">
        <f>IF(N430="základní",J430,0)</f>
        <v>0</v>
      </c>
      <c r="BF430" s="246">
        <f>IF(N430="snížená",J430,0)</f>
        <v>0</v>
      </c>
      <c r="BG430" s="246">
        <f>IF(N430="zákl. přenesená",J430,0)</f>
        <v>0</v>
      </c>
      <c r="BH430" s="246">
        <f>IF(N430="sníž. přenesená",J430,0)</f>
        <v>0</v>
      </c>
      <c r="BI430" s="246">
        <f>IF(N430="nulová",J430,0)</f>
        <v>0</v>
      </c>
      <c r="BJ430" s="24" t="s">
        <v>24</v>
      </c>
      <c r="BK430" s="246">
        <f>ROUND(I430*H430,2)</f>
        <v>0</v>
      </c>
      <c r="BL430" s="24" t="s">
        <v>266</v>
      </c>
      <c r="BM430" s="24" t="s">
        <v>746</v>
      </c>
    </row>
    <row r="431" spans="2:51" s="13" customFormat="1" ht="13.5">
      <c r="B431" s="258"/>
      <c r="C431" s="259"/>
      <c r="D431" s="249" t="s">
        <v>182</v>
      </c>
      <c r="E431" s="260" t="s">
        <v>22</v>
      </c>
      <c r="F431" s="261" t="s">
        <v>501</v>
      </c>
      <c r="G431" s="259"/>
      <c r="H431" s="262">
        <v>60.36</v>
      </c>
      <c r="I431" s="263"/>
      <c r="J431" s="259"/>
      <c r="K431" s="259"/>
      <c r="L431" s="264"/>
      <c r="M431" s="265"/>
      <c r="N431" s="266"/>
      <c r="O431" s="266"/>
      <c r="P431" s="266"/>
      <c r="Q431" s="266"/>
      <c r="R431" s="266"/>
      <c r="S431" s="266"/>
      <c r="T431" s="267"/>
      <c r="AT431" s="268" t="s">
        <v>182</v>
      </c>
      <c r="AU431" s="268" t="s">
        <v>83</v>
      </c>
      <c r="AV431" s="13" t="s">
        <v>83</v>
      </c>
      <c r="AW431" s="13" t="s">
        <v>39</v>
      </c>
      <c r="AX431" s="13" t="s">
        <v>75</v>
      </c>
      <c r="AY431" s="268" t="s">
        <v>173</v>
      </c>
    </row>
    <row r="432" spans="2:51" s="13" customFormat="1" ht="13.5">
      <c r="B432" s="258"/>
      <c r="C432" s="259"/>
      <c r="D432" s="249" t="s">
        <v>182</v>
      </c>
      <c r="E432" s="259"/>
      <c r="F432" s="261" t="s">
        <v>747</v>
      </c>
      <c r="G432" s="259"/>
      <c r="H432" s="262">
        <v>63.378</v>
      </c>
      <c r="I432" s="263"/>
      <c r="J432" s="259"/>
      <c r="K432" s="259"/>
      <c r="L432" s="264"/>
      <c r="M432" s="265"/>
      <c r="N432" s="266"/>
      <c r="O432" s="266"/>
      <c r="P432" s="266"/>
      <c r="Q432" s="266"/>
      <c r="R432" s="266"/>
      <c r="S432" s="266"/>
      <c r="T432" s="267"/>
      <c r="AT432" s="268" t="s">
        <v>182</v>
      </c>
      <c r="AU432" s="268" t="s">
        <v>83</v>
      </c>
      <c r="AV432" s="13" t="s">
        <v>83</v>
      </c>
      <c r="AW432" s="13" t="s">
        <v>6</v>
      </c>
      <c r="AX432" s="13" t="s">
        <v>24</v>
      </c>
      <c r="AY432" s="268" t="s">
        <v>173</v>
      </c>
    </row>
    <row r="433" spans="2:65" s="1" customFormat="1" ht="25.5" customHeight="1">
      <c r="B433" s="46"/>
      <c r="C433" s="235" t="s">
        <v>748</v>
      </c>
      <c r="D433" s="235" t="s">
        <v>175</v>
      </c>
      <c r="E433" s="236" t="s">
        <v>749</v>
      </c>
      <c r="F433" s="237" t="s">
        <v>750</v>
      </c>
      <c r="G433" s="238" t="s">
        <v>702</v>
      </c>
      <c r="H433" s="279"/>
      <c r="I433" s="240"/>
      <c r="J433" s="241">
        <f>ROUND(I433*H433,2)</f>
        <v>0</v>
      </c>
      <c r="K433" s="237" t="s">
        <v>179</v>
      </c>
      <c r="L433" s="72"/>
      <c r="M433" s="242" t="s">
        <v>22</v>
      </c>
      <c r="N433" s="243" t="s">
        <v>46</v>
      </c>
      <c r="O433" s="47"/>
      <c r="P433" s="244">
        <f>O433*H433</f>
        <v>0</v>
      </c>
      <c r="Q433" s="244">
        <v>0</v>
      </c>
      <c r="R433" s="244">
        <f>Q433*H433</f>
        <v>0</v>
      </c>
      <c r="S433" s="244">
        <v>0</v>
      </c>
      <c r="T433" s="245">
        <f>S433*H433</f>
        <v>0</v>
      </c>
      <c r="AR433" s="24" t="s">
        <v>266</v>
      </c>
      <c r="AT433" s="24" t="s">
        <v>175</v>
      </c>
      <c r="AU433" s="24" t="s">
        <v>83</v>
      </c>
      <c r="AY433" s="24" t="s">
        <v>173</v>
      </c>
      <c r="BE433" s="246">
        <f>IF(N433="základní",J433,0)</f>
        <v>0</v>
      </c>
      <c r="BF433" s="246">
        <f>IF(N433="snížená",J433,0)</f>
        <v>0</v>
      </c>
      <c r="BG433" s="246">
        <f>IF(N433="zákl. přenesená",J433,0)</f>
        <v>0</v>
      </c>
      <c r="BH433" s="246">
        <f>IF(N433="sníž. přenesená",J433,0)</f>
        <v>0</v>
      </c>
      <c r="BI433" s="246">
        <f>IF(N433="nulová",J433,0)</f>
        <v>0</v>
      </c>
      <c r="BJ433" s="24" t="s">
        <v>24</v>
      </c>
      <c r="BK433" s="246">
        <f>ROUND(I433*H433,2)</f>
        <v>0</v>
      </c>
      <c r="BL433" s="24" t="s">
        <v>266</v>
      </c>
      <c r="BM433" s="24" t="s">
        <v>751</v>
      </c>
    </row>
    <row r="434" spans="2:63" s="11" customFormat="1" ht="29.85" customHeight="1">
      <c r="B434" s="219"/>
      <c r="C434" s="220"/>
      <c r="D434" s="221" t="s">
        <v>74</v>
      </c>
      <c r="E434" s="233" t="s">
        <v>752</v>
      </c>
      <c r="F434" s="233" t="s">
        <v>753</v>
      </c>
      <c r="G434" s="220"/>
      <c r="H434" s="220"/>
      <c r="I434" s="223"/>
      <c r="J434" s="234">
        <f>BK434</f>
        <v>0</v>
      </c>
      <c r="K434" s="220"/>
      <c r="L434" s="225"/>
      <c r="M434" s="226"/>
      <c r="N434" s="227"/>
      <c r="O434" s="227"/>
      <c r="P434" s="228">
        <f>SUM(P435:P438)</f>
        <v>0</v>
      </c>
      <c r="Q434" s="227"/>
      <c r="R434" s="228">
        <f>SUM(R435:R438)</f>
        <v>0.037884</v>
      </c>
      <c r="S434" s="227"/>
      <c r="T434" s="229">
        <f>SUM(T435:T438)</f>
        <v>0</v>
      </c>
      <c r="AR434" s="230" t="s">
        <v>83</v>
      </c>
      <c r="AT434" s="231" t="s">
        <v>74</v>
      </c>
      <c r="AU434" s="231" t="s">
        <v>24</v>
      </c>
      <c r="AY434" s="230" t="s">
        <v>173</v>
      </c>
      <c r="BK434" s="232">
        <f>SUM(BK435:BK438)</f>
        <v>0</v>
      </c>
    </row>
    <row r="435" spans="2:65" s="1" customFormat="1" ht="16.5" customHeight="1">
      <c r="B435" s="46"/>
      <c r="C435" s="235" t="s">
        <v>754</v>
      </c>
      <c r="D435" s="235" t="s">
        <v>175</v>
      </c>
      <c r="E435" s="236" t="s">
        <v>755</v>
      </c>
      <c r="F435" s="237" t="s">
        <v>756</v>
      </c>
      <c r="G435" s="238" t="s">
        <v>249</v>
      </c>
      <c r="H435" s="239">
        <v>13.2</v>
      </c>
      <c r="I435" s="240"/>
      <c r="J435" s="241">
        <f>ROUND(I435*H435,2)</f>
        <v>0</v>
      </c>
      <c r="K435" s="237" t="s">
        <v>179</v>
      </c>
      <c r="L435" s="72"/>
      <c r="M435" s="242" t="s">
        <v>22</v>
      </c>
      <c r="N435" s="243" t="s">
        <v>46</v>
      </c>
      <c r="O435" s="47"/>
      <c r="P435" s="244">
        <f>O435*H435</f>
        <v>0</v>
      </c>
      <c r="Q435" s="244">
        <v>0.00287</v>
      </c>
      <c r="R435" s="244">
        <f>Q435*H435</f>
        <v>0.037884</v>
      </c>
      <c r="S435" s="244">
        <v>0</v>
      </c>
      <c r="T435" s="245">
        <f>S435*H435</f>
        <v>0</v>
      </c>
      <c r="AR435" s="24" t="s">
        <v>266</v>
      </c>
      <c r="AT435" s="24" t="s">
        <v>175</v>
      </c>
      <c r="AU435" s="24" t="s">
        <v>83</v>
      </c>
      <c r="AY435" s="24" t="s">
        <v>173</v>
      </c>
      <c r="BE435" s="246">
        <f>IF(N435="základní",J435,0)</f>
        <v>0</v>
      </c>
      <c r="BF435" s="246">
        <f>IF(N435="snížená",J435,0)</f>
        <v>0</v>
      </c>
      <c r="BG435" s="246">
        <f>IF(N435="zákl. přenesená",J435,0)</f>
        <v>0</v>
      </c>
      <c r="BH435" s="246">
        <f>IF(N435="sníž. přenesená",J435,0)</f>
        <v>0</v>
      </c>
      <c r="BI435" s="246">
        <f>IF(N435="nulová",J435,0)</f>
        <v>0</v>
      </c>
      <c r="BJ435" s="24" t="s">
        <v>24</v>
      </c>
      <c r="BK435" s="246">
        <f>ROUND(I435*H435,2)</f>
        <v>0</v>
      </c>
      <c r="BL435" s="24" t="s">
        <v>266</v>
      </c>
      <c r="BM435" s="24" t="s">
        <v>757</v>
      </c>
    </row>
    <row r="436" spans="2:51" s="12" customFormat="1" ht="13.5">
      <c r="B436" s="247"/>
      <c r="C436" s="248"/>
      <c r="D436" s="249" t="s">
        <v>182</v>
      </c>
      <c r="E436" s="250" t="s">
        <v>22</v>
      </c>
      <c r="F436" s="251" t="s">
        <v>758</v>
      </c>
      <c r="G436" s="248"/>
      <c r="H436" s="250" t="s">
        <v>22</v>
      </c>
      <c r="I436" s="252"/>
      <c r="J436" s="248"/>
      <c r="K436" s="248"/>
      <c r="L436" s="253"/>
      <c r="M436" s="254"/>
      <c r="N436" s="255"/>
      <c r="O436" s="255"/>
      <c r="P436" s="255"/>
      <c r="Q436" s="255"/>
      <c r="R436" s="255"/>
      <c r="S436" s="255"/>
      <c r="T436" s="256"/>
      <c r="AT436" s="257" t="s">
        <v>182</v>
      </c>
      <c r="AU436" s="257" t="s">
        <v>83</v>
      </c>
      <c r="AV436" s="12" t="s">
        <v>24</v>
      </c>
      <c r="AW436" s="12" t="s">
        <v>39</v>
      </c>
      <c r="AX436" s="12" t="s">
        <v>75</v>
      </c>
      <c r="AY436" s="257" t="s">
        <v>173</v>
      </c>
    </row>
    <row r="437" spans="2:51" s="13" customFormat="1" ht="13.5">
      <c r="B437" s="258"/>
      <c r="C437" s="259"/>
      <c r="D437" s="249" t="s">
        <v>182</v>
      </c>
      <c r="E437" s="260" t="s">
        <v>22</v>
      </c>
      <c r="F437" s="261" t="s">
        <v>630</v>
      </c>
      <c r="G437" s="259"/>
      <c r="H437" s="262">
        <v>13.2</v>
      </c>
      <c r="I437" s="263"/>
      <c r="J437" s="259"/>
      <c r="K437" s="259"/>
      <c r="L437" s="264"/>
      <c r="M437" s="265"/>
      <c r="N437" s="266"/>
      <c r="O437" s="266"/>
      <c r="P437" s="266"/>
      <c r="Q437" s="266"/>
      <c r="R437" s="266"/>
      <c r="S437" s="266"/>
      <c r="T437" s="267"/>
      <c r="AT437" s="268" t="s">
        <v>182</v>
      </c>
      <c r="AU437" s="268" t="s">
        <v>83</v>
      </c>
      <c r="AV437" s="13" t="s">
        <v>83</v>
      </c>
      <c r="AW437" s="13" t="s">
        <v>39</v>
      </c>
      <c r="AX437" s="13" t="s">
        <v>24</v>
      </c>
      <c r="AY437" s="268" t="s">
        <v>173</v>
      </c>
    </row>
    <row r="438" spans="2:65" s="1" customFormat="1" ht="16.5" customHeight="1">
      <c r="B438" s="46"/>
      <c r="C438" s="235" t="s">
        <v>759</v>
      </c>
      <c r="D438" s="235" t="s">
        <v>175</v>
      </c>
      <c r="E438" s="236" t="s">
        <v>760</v>
      </c>
      <c r="F438" s="237" t="s">
        <v>761</v>
      </c>
      <c r="G438" s="238" t="s">
        <v>221</v>
      </c>
      <c r="H438" s="239">
        <v>0.038</v>
      </c>
      <c r="I438" s="240"/>
      <c r="J438" s="241">
        <f>ROUND(I438*H438,2)</f>
        <v>0</v>
      </c>
      <c r="K438" s="237" t="s">
        <v>179</v>
      </c>
      <c r="L438" s="72"/>
      <c r="M438" s="242" t="s">
        <v>22</v>
      </c>
      <c r="N438" s="243" t="s">
        <v>46</v>
      </c>
      <c r="O438" s="47"/>
      <c r="P438" s="244">
        <f>O438*H438</f>
        <v>0</v>
      </c>
      <c r="Q438" s="244">
        <v>0</v>
      </c>
      <c r="R438" s="244">
        <f>Q438*H438</f>
        <v>0</v>
      </c>
      <c r="S438" s="244">
        <v>0</v>
      </c>
      <c r="T438" s="245">
        <f>S438*H438</f>
        <v>0</v>
      </c>
      <c r="AR438" s="24" t="s">
        <v>266</v>
      </c>
      <c r="AT438" s="24" t="s">
        <v>175</v>
      </c>
      <c r="AU438" s="24" t="s">
        <v>83</v>
      </c>
      <c r="AY438" s="24" t="s">
        <v>173</v>
      </c>
      <c r="BE438" s="246">
        <f>IF(N438="základní",J438,0)</f>
        <v>0</v>
      </c>
      <c r="BF438" s="246">
        <f>IF(N438="snížená",J438,0)</f>
        <v>0</v>
      </c>
      <c r="BG438" s="246">
        <f>IF(N438="zákl. přenesená",J438,0)</f>
        <v>0</v>
      </c>
      <c r="BH438" s="246">
        <f>IF(N438="sníž. přenesená",J438,0)</f>
        <v>0</v>
      </c>
      <c r="BI438" s="246">
        <f>IF(N438="nulová",J438,0)</f>
        <v>0</v>
      </c>
      <c r="BJ438" s="24" t="s">
        <v>24</v>
      </c>
      <c r="BK438" s="246">
        <f>ROUND(I438*H438,2)</f>
        <v>0</v>
      </c>
      <c r="BL438" s="24" t="s">
        <v>266</v>
      </c>
      <c r="BM438" s="24" t="s">
        <v>762</v>
      </c>
    </row>
    <row r="439" spans="2:63" s="11" customFormat="1" ht="29.85" customHeight="1">
      <c r="B439" s="219"/>
      <c r="C439" s="220"/>
      <c r="D439" s="221" t="s">
        <v>74</v>
      </c>
      <c r="E439" s="233" t="s">
        <v>763</v>
      </c>
      <c r="F439" s="233" t="s">
        <v>764</v>
      </c>
      <c r="G439" s="220"/>
      <c r="H439" s="220"/>
      <c r="I439" s="223"/>
      <c r="J439" s="234">
        <f>BK439</f>
        <v>0</v>
      </c>
      <c r="K439" s="220"/>
      <c r="L439" s="225"/>
      <c r="M439" s="226"/>
      <c r="N439" s="227"/>
      <c r="O439" s="227"/>
      <c r="P439" s="228">
        <f>SUM(P440:P450)</f>
        <v>0</v>
      </c>
      <c r="Q439" s="227"/>
      <c r="R439" s="228">
        <f>SUM(R440:R450)</f>
        <v>0</v>
      </c>
      <c r="S439" s="227"/>
      <c r="T439" s="229">
        <f>SUM(T440:T450)</f>
        <v>0</v>
      </c>
      <c r="AR439" s="230" t="s">
        <v>83</v>
      </c>
      <c r="AT439" s="231" t="s">
        <v>74</v>
      </c>
      <c r="AU439" s="231" t="s">
        <v>24</v>
      </c>
      <c r="AY439" s="230" t="s">
        <v>173</v>
      </c>
      <c r="BK439" s="232">
        <f>SUM(BK440:BK450)</f>
        <v>0</v>
      </c>
    </row>
    <row r="440" spans="2:65" s="1" customFormat="1" ht="25.5" customHeight="1">
      <c r="B440" s="46"/>
      <c r="C440" s="235" t="s">
        <v>765</v>
      </c>
      <c r="D440" s="235" t="s">
        <v>175</v>
      </c>
      <c r="E440" s="236" t="s">
        <v>766</v>
      </c>
      <c r="F440" s="237" t="s">
        <v>767</v>
      </c>
      <c r="G440" s="238" t="s">
        <v>286</v>
      </c>
      <c r="H440" s="239">
        <v>1</v>
      </c>
      <c r="I440" s="240"/>
      <c r="J440" s="241">
        <f>ROUND(I440*H440,2)</f>
        <v>0</v>
      </c>
      <c r="K440" s="237" t="s">
        <v>179</v>
      </c>
      <c r="L440" s="72"/>
      <c r="M440" s="242" t="s">
        <v>22</v>
      </c>
      <c r="N440" s="243" t="s">
        <v>46</v>
      </c>
      <c r="O440" s="47"/>
      <c r="P440" s="244">
        <f>O440*H440</f>
        <v>0</v>
      </c>
      <c r="Q440" s="244">
        <v>0</v>
      </c>
      <c r="R440" s="244">
        <f>Q440*H440</f>
        <v>0</v>
      </c>
      <c r="S440" s="244">
        <v>0</v>
      </c>
      <c r="T440" s="245">
        <f>S440*H440</f>
        <v>0</v>
      </c>
      <c r="AR440" s="24" t="s">
        <v>266</v>
      </c>
      <c r="AT440" s="24" t="s">
        <v>175</v>
      </c>
      <c r="AU440" s="24" t="s">
        <v>83</v>
      </c>
      <c r="AY440" s="24" t="s">
        <v>173</v>
      </c>
      <c r="BE440" s="246">
        <f>IF(N440="základní",J440,0)</f>
        <v>0</v>
      </c>
      <c r="BF440" s="246">
        <f>IF(N440="snížená",J440,0)</f>
        <v>0</v>
      </c>
      <c r="BG440" s="246">
        <f>IF(N440="zákl. přenesená",J440,0)</f>
        <v>0</v>
      </c>
      <c r="BH440" s="246">
        <f>IF(N440="sníž. přenesená",J440,0)</f>
        <v>0</v>
      </c>
      <c r="BI440" s="246">
        <f>IF(N440="nulová",J440,0)</f>
        <v>0</v>
      </c>
      <c r="BJ440" s="24" t="s">
        <v>24</v>
      </c>
      <c r="BK440" s="246">
        <f>ROUND(I440*H440,2)</f>
        <v>0</v>
      </c>
      <c r="BL440" s="24" t="s">
        <v>266</v>
      </c>
      <c r="BM440" s="24" t="s">
        <v>768</v>
      </c>
    </row>
    <row r="441" spans="2:65" s="1" customFormat="1" ht="25.5" customHeight="1">
      <c r="B441" s="46"/>
      <c r="C441" s="235" t="s">
        <v>769</v>
      </c>
      <c r="D441" s="235" t="s">
        <v>175</v>
      </c>
      <c r="E441" s="236" t="s">
        <v>770</v>
      </c>
      <c r="F441" s="237" t="s">
        <v>771</v>
      </c>
      <c r="G441" s="238" t="s">
        <v>286</v>
      </c>
      <c r="H441" s="239">
        <v>1</v>
      </c>
      <c r="I441" s="240"/>
      <c r="J441" s="241">
        <f>ROUND(I441*H441,2)</f>
        <v>0</v>
      </c>
      <c r="K441" s="237" t="s">
        <v>278</v>
      </c>
      <c r="L441" s="72"/>
      <c r="M441" s="242" t="s">
        <v>22</v>
      </c>
      <c r="N441" s="243" t="s">
        <v>46</v>
      </c>
      <c r="O441" s="47"/>
      <c r="P441" s="244">
        <f>O441*H441</f>
        <v>0</v>
      </c>
      <c r="Q441" s="244">
        <v>0</v>
      </c>
      <c r="R441" s="244">
        <f>Q441*H441</f>
        <v>0</v>
      </c>
      <c r="S441" s="244">
        <v>0</v>
      </c>
      <c r="T441" s="245">
        <f>S441*H441</f>
        <v>0</v>
      </c>
      <c r="AR441" s="24" t="s">
        <v>266</v>
      </c>
      <c r="AT441" s="24" t="s">
        <v>175</v>
      </c>
      <c r="AU441" s="24" t="s">
        <v>83</v>
      </c>
      <c r="AY441" s="24" t="s">
        <v>173</v>
      </c>
      <c r="BE441" s="246">
        <f>IF(N441="základní",J441,0)</f>
        <v>0</v>
      </c>
      <c r="BF441" s="246">
        <f>IF(N441="snížená",J441,0)</f>
        <v>0</v>
      </c>
      <c r="BG441" s="246">
        <f>IF(N441="zákl. přenesená",J441,0)</f>
        <v>0</v>
      </c>
      <c r="BH441" s="246">
        <f>IF(N441="sníž. přenesená",J441,0)</f>
        <v>0</v>
      </c>
      <c r="BI441" s="246">
        <f>IF(N441="nulová",J441,0)</f>
        <v>0</v>
      </c>
      <c r="BJ441" s="24" t="s">
        <v>24</v>
      </c>
      <c r="BK441" s="246">
        <f>ROUND(I441*H441,2)</f>
        <v>0</v>
      </c>
      <c r="BL441" s="24" t="s">
        <v>266</v>
      </c>
      <c r="BM441" s="24" t="s">
        <v>772</v>
      </c>
    </row>
    <row r="442" spans="2:51" s="12" customFormat="1" ht="13.5">
      <c r="B442" s="247"/>
      <c r="C442" s="248"/>
      <c r="D442" s="249" t="s">
        <v>182</v>
      </c>
      <c r="E442" s="250" t="s">
        <v>22</v>
      </c>
      <c r="F442" s="251" t="s">
        <v>773</v>
      </c>
      <c r="G442" s="248"/>
      <c r="H442" s="250" t="s">
        <v>22</v>
      </c>
      <c r="I442" s="252"/>
      <c r="J442" s="248"/>
      <c r="K442" s="248"/>
      <c r="L442" s="253"/>
      <c r="M442" s="254"/>
      <c r="N442" s="255"/>
      <c r="O442" s="255"/>
      <c r="P442" s="255"/>
      <c r="Q442" s="255"/>
      <c r="R442" s="255"/>
      <c r="S442" s="255"/>
      <c r="T442" s="256"/>
      <c r="AT442" s="257" t="s">
        <v>182</v>
      </c>
      <c r="AU442" s="257" t="s">
        <v>83</v>
      </c>
      <c r="AV442" s="12" t="s">
        <v>24</v>
      </c>
      <c r="AW442" s="12" t="s">
        <v>39</v>
      </c>
      <c r="AX442" s="12" t="s">
        <v>75</v>
      </c>
      <c r="AY442" s="257" t="s">
        <v>173</v>
      </c>
    </row>
    <row r="443" spans="2:51" s="12" customFormat="1" ht="13.5">
      <c r="B443" s="247"/>
      <c r="C443" s="248"/>
      <c r="D443" s="249" t="s">
        <v>182</v>
      </c>
      <c r="E443" s="250" t="s">
        <v>22</v>
      </c>
      <c r="F443" s="251" t="s">
        <v>774</v>
      </c>
      <c r="G443" s="248"/>
      <c r="H443" s="250" t="s">
        <v>22</v>
      </c>
      <c r="I443" s="252"/>
      <c r="J443" s="248"/>
      <c r="K443" s="248"/>
      <c r="L443" s="253"/>
      <c r="M443" s="254"/>
      <c r="N443" s="255"/>
      <c r="O443" s="255"/>
      <c r="P443" s="255"/>
      <c r="Q443" s="255"/>
      <c r="R443" s="255"/>
      <c r="S443" s="255"/>
      <c r="T443" s="256"/>
      <c r="AT443" s="257" t="s">
        <v>182</v>
      </c>
      <c r="AU443" s="257" t="s">
        <v>83</v>
      </c>
      <c r="AV443" s="12" t="s">
        <v>24</v>
      </c>
      <c r="AW443" s="12" t="s">
        <v>39</v>
      </c>
      <c r="AX443" s="12" t="s">
        <v>75</v>
      </c>
      <c r="AY443" s="257" t="s">
        <v>173</v>
      </c>
    </row>
    <row r="444" spans="2:51" s="13" customFormat="1" ht="13.5">
      <c r="B444" s="258"/>
      <c r="C444" s="259"/>
      <c r="D444" s="249" t="s">
        <v>182</v>
      </c>
      <c r="E444" s="260" t="s">
        <v>22</v>
      </c>
      <c r="F444" s="261" t="s">
        <v>775</v>
      </c>
      <c r="G444" s="259"/>
      <c r="H444" s="262">
        <v>1</v>
      </c>
      <c r="I444" s="263"/>
      <c r="J444" s="259"/>
      <c r="K444" s="259"/>
      <c r="L444" s="264"/>
      <c r="M444" s="265"/>
      <c r="N444" s="266"/>
      <c r="O444" s="266"/>
      <c r="P444" s="266"/>
      <c r="Q444" s="266"/>
      <c r="R444" s="266"/>
      <c r="S444" s="266"/>
      <c r="T444" s="267"/>
      <c r="AT444" s="268" t="s">
        <v>182</v>
      </c>
      <c r="AU444" s="268" t="s">
        <v>83</v>
      </c>
      <c r="AV444" s="13" t="s">
        <v>83</v>
      </c>
      <c r="AW444" s="13" t="s">
        <v>39</v>
      </c>
      <c r="AX444" s="13" t="s">
        <v>75</v>
      </c>
      <c r="AY444" s="268" t="s">
        <v>173</v>
      </c>
    </row>
    <row r="445" spans="2:65" s="1" customFormat="1" ht="25.5" customHeight="1">
      <c r="B445" s="46"/>
      <c r="C445" s="235" t="s">
        <v>776</v>
      </c>
      <c r="D445" s="235" t="s">
        <v>175</v>
      </c>
      <c r="E445" s="236" t="s">
        <v>777</v>
      </c>
      <c r="F445" s="237" t="s">
        <v>778</v>
      </c>
      <c r="G445" s="238" t="s">
        <v>286</v>
      </c>
      <c r="H445" s="239">
        <v>2</v>
      </c>
      <c r="I445" s="240"/>
      <c r="J445" s="241">
        <f>ROUND(I445*H445,2)</f>
        <v>0</v>
      </c>
      <c r="K445" s="237" t="s">
        <v>179</v>
      </c>
      <c r="L445" s="72"/>
      <c r="M445" s="242" t="s">
        <v>22</v>
      </c>
      <c r="N445" s="243" t="s">
        <v>46</v>
      </c>
      <c r="O445" s="47"/>
      <c r="P445" s="244">
        <f>O445*H445</f>
        <v>0</v>
      </c>
      <c r="Q445" s="244">
        <v>0</v>
      </c>
      <c r="R445" s="244">
        <f>Q445*H445</f>
        <v>0</v>
      </c>
      <c r="S445" s="244">
        <v>0</v>
      </c>
      <c r="T445" s="245">
        <f>S445*H445</f>
        <v>0</v>
      </c>
      <c r="AR445" s="24" t="s">
        <v>266</v>
      </c>
      <c r="AT445" s="24" t="s">
        <v>175</v>
      </c>
      <c r="AU445" s="24" t="s">
        <v>83</v>
      </c>
      <c r="AY445" s="24" t="s">
        <v>173</v>
      </c>
      <c r="BE445" s="246">
        <f>IF(N445="základní",J445,0)</f>
        <v>0</v>
      </c>
      <c r="BF445" s="246">
        <f>IF(N445="snížená",J445,0)</f>
        <v>0</v>
      </c>
      <c r="BG445" s="246">
        <f>IF(N445="zákl. přenesená",J445,0)</f>
        <v>0</v>
      </c>
      <c r="BH445" s="246">
        <f>IF(N445="sníž. přenesená",J445,0)</f>
        <v>0</v>
      </c>
      <c r="BI445" s="246">
        <f>IF(N445="nulová",J445,0)</f>
        <v>0</v>
      </c>
      <c r="BJ445" s="24" t="s">
        <v>24</v>
      </c>
      <c r="BK445" s="246">
        <f>ROUND(I445*H445,2)</f>
        <v>0</v>
      </c>
      <c r="BL445" s="24" t="s">
        <v>266</v>
      </c>
      <c r="BM445" s="24" t="s">
        <v>779</v>
      </c>
    </row>
    <row r="446" spans="2:65" s="1" customFormat="1" ht="25.5" customHeight="1">
      <c r="B446" s="46"/>
      <c r="C446" s="235" t="s">
        <v>780</v>
      </c>
      <c r="D446" s="235" t="s">
        <v>175</v>
      </c>
      <c r="E446" s="236" t="s">
        <v>781</v>
      </c>
      <c r="F446" s="237" t="s">
        <v>782</v>
      </c>
      <c r="G446" s="238" t="s">
        <v>286</v>
      </c>
      <c r="H446" s="239">
        <v>2</v>
      </c>
      <c r="I446" s="240"/>
      <c r="J446" s="241">
        <f>ROUND(I446*H446,2)</f>
        <v>0</v>
      </c>
      <c r="K446" s="237" t="s">
        <v>278</v>
      </c>
      <c r="L446" s="72"/>
      <c r="M446" s="242" t="s">
        <v>22</v>
      </c>
      <c r="N446" s="243" t="s">
        <v>46</v>
      </c>
      <c r="O446" s="47"/>
      <c r="P446" s="244">
        <f>O446*H446</f>
        <v>0</v>
      </c>
      <c r="Q446" s="244">
        <v>0</v>
      </c>
      <c r="R446" s="244">
        <f>Q446*H446</f>
        <v>0</v>
      </c>
      <c r="S446" s="244">
        <v>0</v>
      </c>
      <c r="T446" s="245">
        <f>S446*H446</f>
        <v>0</v>
      </c>
      <c r="AR446" s="24" t="s">
        <v>266</v>
      </c>
      <c r="AT446" s="24" t="s">
        <v>175</v>
      </c>
      <c r="AU446" s="24" t="s">
        <v>83</v>
      </c>
      <c r="AY446" s="24" t="s">
        <v>173</v>
      </c>
      <c r="BE446" s="246">
        <f>IF(N446="základní",J446,0)</f>
        <v>0</v>
      </c>
      <c r="BF446" s="246">
        <f>IF(N446="snížená",J446,0)</f>
        <v>0</v>
      </c>
      <c r="BG446" s="246">
        <f>IF(N446="zákl. přenesená",J446,0)</f>
        <v>0</v>
      </c>
      <c r="BH446" s="246">
        <f>IF(N446="sníž. přenesená",J446,0)</f>
        <v>0</v>
      </c>
      <c r="BI446" s="246">
        <f>IF(N446="nulová",J446,0)</f>
        <v>0</v>
      </c>
      <c r="BJ446" s="24" t="s">
        <v>24</v>
      </c>
      <c r="BK446" s="246">
        <f>ROUND(I446*H446,2)</f>
        <v>0</v>
      </c>
      <c r="BL446" s="24" t="s">
        <v>266</v>
      </c>
      <c r="BM446" s="24" t="s">
        <v>783</v>
      </c>
    </row>
    <row r="447" spans="2:51" s="12" customFormat="1" ht="13.5">
      <c r="B447" s="247"/>
      <c r="C447" s="248"/>
      <c r="D447" s="249" t="s">
        <v>182</v>
      </c>
      <c r="E447" s="250" t="s">
        <v>22</v>
      </c>
      <c r="F447" s="251" t="s">
        <v>773</v>
      </c>
      <c r="G447" s="248"/>
      <c r="H447" s="250" t="s">
        <v>22</v>
      </c>
      <c r="I447" s="252"/>
      <c r="J447" s="248"/>
      <c r="K447" s="248"/>
      <c r="L447" s="253"/>
      <c r="M447" s="254"/>
      <c r="N447" s="255"/>
      <c r="O447" s="255"/>
      <c r="P447" s="255"/>
      <c r="Q447" s="255"/>
      <c r="R447" s="255"/>
      <c r="S447" s="255"/>
      <c r="T447" s="256"/>
      <c r="AT447" s="257" t="s">
        <v>182</v>
      </c>
      <c r="AU447" s="257" t="s">
        <v>83</v>
      </c>
      <c r="AV447" s="12" t="s">
        <v>24</v>
      </c>
      <c r="AW447" s="12" t="s">
        <v>39</v>
      </c>
      <c r="AX447" s="12" t="s">
        <v>75</v>
      </c>
      <c r="AY447" s="257" t="s">
        <v>173</v>
      </c>
    </row>
    <row r="448" spans="2:51" s="12" customFormat="1" ht="13.5">
      <c r="B448" s="247"/>
      <c r="C448" s="248"/>
      <c r="D448" s="249" t="s">
        <v>182</v>
      </c>
      <c r="E448" s="250" t="s">
        <v>22</v>
      </c>
      <c r="F448" s="251" t="s">
        <v>774</v>
      </c>
      <c r="G448" s="248"/>
      <c r="H448" s="250" t="s">
        <v>22</v>
      </c>
      <c r="I448" s="252"/>
      <c r="J448" s="248"/>
      <c r="K448" s="248"/>
      <c r="L448" s="253"/>
      <c r="M448" s="254"/>
      <c r="N448" s="255"/>
      <c r="O448" s="255"/>
      <c r="P448" s="255"/>
      <c r="Q448" s="255"/>
      <c r="R448" s="255"/>
      <c r="S448" s="255"/>
      <c r="T448" s="256"/>
      <c r="AT448" s="257" t="s">
        <v>182</v>
      </c>
      <c r="AU448" s="257" t="s">
        <v>83</v>
      </c>
      <c r="AV448" s="12" t="s">
        <v>24</v>
      </c>
      <c r="AW448" s="12" t="s">
        <v>39</v>
      </c>
      <c r="AX448" s="12" t="s">
        <v>75</v>
      </c>
      <c r="AY448" s="257" t="s">
        <v>173</v>
      </c>
    </row>
    <row r="449" spans="2:51" s="13" customFormat="1" ht="13.5">
      <c r="B449" s="258"/>
      <c r="C449" s="259"/>
      <c r="D449" s="249" t="s">
        <v>182</v>
      </c>
      <c r="E449" s="260" t="s">
        <v>22</v>
      </c>
      <c r="F449" s="261" t="s">
        <v>784</v>
      </c>
      <c r="G449" s="259"/>
      <c r="H449" s="262">
        <v>2</v>
      </c>
      <c r="I449" s="263"/>
      <c r="J449" s="259"/>
      <c r="K449" s="259"/>
      <c r="L449" s="264"/>
      <c r="M449" s="265"/>
      <c r="N449" s="266"/>
      <c r="O449" s="266"/>
      <c r="P449" s="266"/>
      <c r="Q449" s="266"/>
      <c r="R449" s="266"/>
      <c r="S449" s="266"/>
      <c r="T449" s="267"/>
      <c r="AT449" s="268" t="s">
        <v>182</v>
      </c>
      <c r="AU449" s="268" t="s">
        <v>83</v>
      </c>
      <c r="AV449" s="13" t="s">
        <v>83</v>
      </c>
      <c r="AW449" s="13" t="s">
        <v>39</v>
      </c>
      <c r="AX449" s="13" t="s">
        <v>75</v>
      </c>
      <c r="AY449" s="268" t="s">
        <v>173</v>
      </c>
    </row>
    <row r="450" spans="2:65" s="1" customFormat="1" ht="16.5" customHeight="1">
      <c r="B450" s="46"/>
      <c r="C450" s="235" t="s">
        <v>785</v>
      </c>
      <c r="D450" s="235" t="s">
        <v>175</v>
      </c>
      <c r="E450" s="236" t="s">
        <v>786</v>
      </c>
      <c r="F450" s="237" t="s">
        <v>787</v>
      </c>
      <c r="G450" s="238" t="s">
        <v>702</v>
      </c>
      <c r="H450" s="279"/>
      <c r="I450" s="240"/>
      <c r="J450" s="241">
        <f>ROUND(I450*H450,2)</f>
        <v>0</v>
      </c>
      <c r="K450" s="237" t="s">
        <v>179</v>
      </c>
      <c r="L450" s="72"/>
      <c r="M450" s="242" t="s">
        <v>22</v>
      </c>
      <c r="N450" s="243" t="s">
        <v>46</v>
      </c>
      <c r="O450" s="47"/>
      <c r="P450" s="244">
        <f>O450*H450</f>
        <v>0</v>
      </c>
      <c r="Q450" s="244">
        <v>0</v>
      </c>
      <c r="R450" s="244">
        <f>Q450*H450</f>
        <v>0</v>
      </c>
      <c r="S450" s="244">
        <v>0</v>
      </c>
      <c r="T450" s="245">
        <f>S450*H450</f>
        <v>0</v>
      </c>
      <c r="AR450" s="24" t="s">
        <v>266</v>
      </c>
      <c r="AT450" s="24" t="s">
        <v>175</v>
      </c>
      <c r="AU450" s="24" t="s">
        <v>83</v>
      </c>
      <c r="AY450" s="24" t="s">
        <v>173</v>
      </c>
      <c r="BE450" s="246">
        <f>IF(N450="základní",J450,0)</f>
        <v>0</v>
      </c>
      <c r="BF450" s="246">
        <f>IF(N450="snížená",J450,0)</f>
        <v>0</v>
      </c>
      <c r="BG450" s="246">
        <f>IF(N450="zákl. přenesená",J450,0)</f>
        <v>0</v>
      </c>
      <c r="BH450" s="246">
        <f>IF(N450="sníž. přenesená",J450,0)</f>
        <v>0</v>
      </c>
      <c r="BI450" s="246">
        <f>IF(N450="nulová",J450,0)</f>
        <v>0</v>
      </c>
      <c r="BJ450" s="24" t="s">
        <v>24</v>
      </c>
      <c r="BK450" s="246">
        <f>ROUND(I450*H450,2)</f>
        <v>0</v>
      </c>
      <c r="BL450" s="24" t="s">
        <v>266</v>
      </c>
      <c r="BM450" s="24" t="s">
        <v>788</v>
      </c>
    </row>
    <row r="451" spans="2:63" s="11" customFormat="1" ht="29.85" customHeight="1">
      <c r="B451" s="219"/>
      <c r="C451" s="220"/>
      <c r="D451" s="221" t="s">
        <v>74</v>
      </c>
      <c r="E451" s="233" t="s">
        <v>789</v>
      </c>
      <c r="F451" s="233" t="s">
        <v>790</v>
      </c>
      <c r="G451" s="220"/>
      <c r="H451" s="220"/>
      <c r="I451" s="223"/>
      <c r="J451" s="234">
        <f>BK451</f>
        <v>0</v>
      </c>
      <c r="K451" s="220"/>
      <c r="L451" s="225"/>
      <c r="M451" s="226"/>
      <c r="N451" s="227"/>
      <c r="O451" s="227"/>
      <c r="P451" s="228">
        <f>SUM(P452:P488)</f>
        <v>0</v>
      </c>
      <c r="Q451" s="227"/>
      <c r="R451" s="228">
        <f>SUM(R452:R488)</f>
        <v>0.00045</v>
      </c>
      <c r="S451" s="227"/>
      <c r="T451" s="229">
        <f>SUM(T452:T488)</f>
        <v>0</v>
      </c>
      <c r="AR451" s="230" t="s">
        <v>83</v>
      </c>
      <c r="AT451" s="231" t="s">
        <v>74</v>
      </c>
      <c r="AU451" s="231" t="s">
        <v>24</v>
      </c>
      <c r="AY451" s="230" t="s">
        <v>173</v>
      </c>
      <c r="BK451" s="232">
        <f>SUM(BK452:BK488)</f>
        <v>0</v>
      </c>
    </row>
    <row r="452" spans="2:65" s="1" customFormat="1" ht="16.5" customHeight="1">
      <c r="B452" s="46"/>
      <c r="C452" s="235" t="s">
        <v>791</v>
      </c>
      <c r="D452" s="235" t="s">
        <v>175</v>
      </c>
      <c r="E452" s="236" t="s">
        <v>792</v>
      </c>
      <c r="F452" s="237" t="s">
        <v>793</v>
      </c>
      <c r="G452" s="238" t="s">
        <v>286</v>
      </c>
      <c r="H452" s="239">
        <v>2</v>
      </c>
      <c r="I452" s="240"/>
      <c r="J452" s="241">
        <f>ROUND(I452*H452,2)</f>
        <v>0</v>
      </c>
      <c r="K452" s="237" t="s">
        <v>278</v>
      </c>
      <c r="L452" s="72"/>
      <c r="M452" s="242" t="s">
        <v>22</v>
      </c>
      <c r="N452" s="243" t="s">
        <v>46</v>
      </c>
      <c r="O452" s="47"/>
      <c r="P452" s="244">
        <f>O452*H452</f>
        <v>0</v>
      </c>
      <c r="Q452" s="244">
        <v>0.00015</v>
      </c>
      <c r="R452" s="244">
        <f>Q452*H452</f>
        <v>0.0003</v>
      </c>
      <c r="S452" s="244">
        <v>0</v>
      </c>
      <c r="T452" s="245">
        <f>S452*H452</f>
        <v>0</v>
      </c>
      <c r="AR452" s="24" t="s">
        <v>266</v>
      </c>
      <c r="AT452" s="24" t="s">
        <v>175</v>
      </c>
      <c r="AU452" s="24" t="s">
        <v>83</v>
      </c>
      <c r="AY452" s="24" t="s">
        <v>173</v>
      </c>
      <c r="BE452" s="246">
        <f>IF(N452="základní",J452,0)</f>
        <v>0</v>
      </c>
      <c r="BF452" s="246">
        <f>IF(N452="snížená",J452,0)</f>
        <v>0</v>
      </c>
      <c r="BG452" s="246">
        <f>IF(N452="zákl. přenesená",J452,0)</f>
        <v>0</v>
      </c>
      <c r="BH452" s="246">
        <f>IF(N452="sníž. přenesená",J452,0)</f>
        <v>0</v>
      </c>
      <c r="BI452" s="246">
        <f>IF(N452="nulová",J452,0)</f>
        <v>0</v>
      </c>
      <c r="BJ452" s="24" t="s">
        <v>24</v>
      </c>
      <c r="BK452" s="246">
        <f>ROUND(I452*H452,2)</f>
        <v>0</v>
      </c>
      <c r="BL452" s="24" t="s">
        <v>266</v>
      </c>
      <c r="BM452" s="24" t="s">
        <v>794</v>
      </c>
    </row>
    <row r="453" spans="2:51" s="12" customFormat="1" ht="13.5">
      <c r="B453" s="247"/>
      <c r="C453" s="248"/>
      <c r="D453" s="249" t="s">
        <v>182</v>
      </c>
      <c r="E453" s="250" t="s">
        <v>22</v>
      </c>
      <c r="F453" s="251" t="s">
        <v>795</v>
      </c>
      <c r="G453" s="248"/>
      <c r="H453" s="250" t="s">
        <v>22</v>
      </c>
      <c r="I453" s="252"/>
      <c r="J453" s="248"/>
      <c r="K453" s="248"/>
      <c r="L453" s="253"/>
      <c r="M453" s="254"/>
      <c r="N453" s="255"/>
      <c r="O453" s="255"/>
      <c r="P453" s="255"/>
      <c r="Q453" s="255"/>
      <c r="R453" s="255"/>
      <c r="S453" s="255"/>
      <c r="T453" s="256"/>
      <c r="AT453" s="257" t="s">
        <v>182</v>
      </c>
      <c r="AU453" s="257" t="s">
        <v>83</v>
      </c>
      <c r="AV453" s="12" t="s">
        <v>24</v>
      </c>
      <c r="AW453" s="12" t="s">
        <v>39</v>
      </c>
      <c r="AX453" s="12" t="s">
        <v>75</v>
      </c>
      <c r="AY453" s="257" t="s">
        <v>173</v>
      </c>
    </row>
    <row r="454" spans="2:51" s="12" customFormat="1" ht="13.5">
      <c r="B454" s="247"/>
      <c r="C454" s="248"/>
      <c r="D454" s="249" t="s">
        <v>182</v>
      </c>
      <c r="E454" s="250" t="s">
        <v>22</v>
      </c>
      <c r="F454" s="251" t="s">
        <v>230</v>
      </c>
      <c r="G454" s="248"/>
      <c r="H454" s="250" t="s">
        <v>22</v>
      </c>
      <c r="I454" s="252"/>
      <c r="J454" s="248"/>
      <c r="K454" s="248"/>
      <c r="L454" s="253"/>
      <c r="M454" s="254"/>
      <c r="N454" s="255"/>
      <c r="O454" s="255"/>
      <c r="P454" s="255"/>
      <c r="Q454" s="255"/>
      <c r="R454" s="255"/>
      <c r="S454" s="255"/>
      <c r="T454" s="256"/>
      <c r="AT454" s="257" t="s">
        <v>182</v>
      </c>
      <c r="AU454" s="257" t="s">
        <v>83</v>
      </c>
      <c r="AV454" s="12" t="s">
        <v>24</v>
      </c>
      <c r="AW454" s="12" t="s">
        <v>39</v>
      </c>
      <c r="AX454" s="12" t="s">
        <v>75</v>
      </c>
      <c r="AY454" s="257" t="s">
        <v>173</v>
      </c>
    </row>
    <row r="455" spans="2:51" s="13" customFormat="1" ht="13.5">
      <c r="B455" s="258"/>
      <c r="C455" s="259"/>
      <c r="D455" s="249" t="s">
        <v>182</v>
      </c>
      <c r="E455" s="260" t="s">
        <v>22</v>
      </c>
      <c r="F455" s="261" t="s">
        <v>83</v>
      </c>
      <c r="G455" s="259"/>
      <c r="H455" s="262">
        <v>2</v>
      </c>
      <c r="I455" s="263"/>
      <c r="J455" s="259"/>
      <c r="K455" s="259"/>
      <c r="L455" s="264"/>
      <c r="M455" s="265"/>
      <c r="N455" s="266"/>
      <c r="O455" s="266"/>
      <c r="P455" s="266"/>
      <c r="Q455" s="266"/>
      <c r="R455" s="266"/>
      <c r="S455" s="266"/>
      <c r="T455" s="267"/>
      <c r="AT455" s="268" t="s">
        <v>182</v>
      </c>
      <c r="AU455" s="268" t="s">
        <v>83</v>
      </c>
      <c r="AV455" s="13" t="s">
        <v>83</v>
      </c>
      <c r="AW455" s="13" t="s">
        <v>39</v>
      </c>
      <c r="AX455" s="13" t="s">
        <v>75</v>
      </c>
      <c r="AY455" s="268" t="s">
        <v>173</v>
      </c>
    </row>
    <row r="456" spans="2:65" s="1" customFormat="1" ht="16.5" customHeight="1">
      <c r="B456" s="46"/>
      <c r="C456" s="235" t="s">
        <v>796</v>
      </c>
      <c r="D456" s="235" t="s">
        <v>175</v>
      </c>
      <c r="E456" s="236" t="s">
        <v>797</v>
      </c>
      <c r="F456" s="237" t="s">
        <v>798</v>
      </c>
      <c r="G456" s="238" t="s">
        <v>286</v>
      </c>
      <c r="H456" s="239">
        <v>1</v>
      </c>
      <c r="I456" s="240"/>
      <c r="J456" s="241">
        <f>ROUND(I456*H456,2)</f>
        <v>0</v>
      </c>
      <c r="K456" s="237" t="s">
        <v>278</v>
      </c>
      <c r="L456" s="72"/>
      <c r="M456" s="242" t="s">
        <v>22</v>
      </c>
      <c r="N456" s="243" t="s">
        <v>46</v>
      </c>
      <c r="O456" s="47"/>
      <c r="P456" s="244">
        <f>O456*H456</f>
        <v>0</v>
      </c>
      <c r="Q456" s="244">
        <v>0.00015</v>
      </c>
      <c r="R456" s="244">
        <f>Q456*H456</f>
        <v>0.00015</v>
      </c>
      <c r="S456" s="244">
        <v>0</v>
      </c>
      <c r="T456" s="245">
        <f>S456*H456</f>
        <v>0</v>
      </c>
      <c r="AR456" s="24" t="s">
        <v>266</v>
      </c>
      <c r="AT456" s="24" t="s">
        <v>175</v>
      </c>
      <c r="AU456" s="24" t="s">
        <v>83</v>
      </c>
      <c r="AY456" s="24" t="s">
        <v>173</v>
      </c>
      <c r="BE456" s="246">
        <f>IF(N456="základní",J456,0)</f>
        <v>0</v>
      </c>
      <c r="BF456" s="246">
        <f>IF(N456="snížená",J456,0)</f>
        <v>0</v>
      </c>
      <c r="BG456" s="246">
        <f>IF(N456="zákl. přenesená",J456,0)</f>
        <v>0</v>
      </c>
      <c r="BH456" s="246">
        <f>IF(N456="sníž. přenesená",J456,0)</f>
        <v>0</v>
      </c>
      <c r="BI456" s="246">
        <f>IF(N456="nulová",J456,0)</f>
        <v>0</v>
      </c>
      <c r="BJ456" s="24" t="s">
        <v>24</v>
      </c>
      <c r="BK456" s="246">
        <f>ROUND(I456*H456,2)</f>
        <v>0</v>
      </c>
      <c r="BL456" s="24" t="s">
        <v>266</v>
      </c>
      <c r="BM456" s="24" t="s">
        <v>799</v>
      </c>
    </row>
    <row r="457" spans="2:51" s="12" customFormat="1" ht="13.5">
      <c r="B457" s="247"/>
      <c r="C457" s="248"/>
      <c r="D457" s="249" t="s">
        <v>182</v>
      </c>
      <c r="E457" s="250" t="s">
        <v>22</v>
      </c>
      <c r="F457" s="251" t="s">
        <v>795</v>
      </c>
      <c r="G457" s="248"/>
      <c r="H457" s="250" t="s">
        <v>22</v>
      </c>
      <c r="I457" s="252"/>
      <c r="J457" s="248"/>
      <c r="K457" s="248"/>
      <c r="L457" s="253"/>
      <c r="M457" s="254"/>
      <c r="N457" s="255"/>
      <c r="O457" s="255"/>
      <c r="P457" s="255"/>
      <c r="Q457" s="255"/>
      <c r="R457" s="255"/>
      <c r="S457" s="255"/>
      <c r="T457" s="256"/>
      <c r="AT457" s="257" t="s">
        <v>182</v>
      </c>
      <c r="AU457" s="257" t="s">
        <v>83</v>
      </c>
      <c r="AV457" s="12" t="s">
        <v>24</v>
      </c>
      <c r="AW457" s="12" t="s">
        <v>39</v>
      </c>
      <c r="AX457" s="12" t="s">
        <v>75</v>
      </c>
      <c r="AY457" s="257" t="s">
        <v>173</v>
      </c>
    </row>
    <row r="458" spans="2:51" s="12" customFormat="1" ht="13.5">
      <c r="B458" s="247"/>
      <c r="C458" s="248"/>
      <c r="D458" s="249" t="s">
        <v>182</v>
      </c>
      <c r="E458" s="250" t="s">
        <v>22</v>
      </c>
      <c r="F458" s="251" t="s">
        <v>230</v>
      </c>
      <c r="G458" s="248"/>
      <c r="H458" s="250" t="s">
        <v>22</v>
      </c>
      <c r="I458" s="252"/>
      <c r="J458" s="248"/>
      <c r="K458" s="248"/>
      <c r="L458" s="253"/>
      <c r="M458" s="254"/>
      <c r="N458" s="255"/>
      <c r="O458" s="255"/>
      <c r="P458" s="255"/>
      <c r="Q458" s="255"/>
      <c r="R458" s="255"/>
      <c r="S458" s="255"/>
      <c r="T458" s="256"/>
      <c r="AT458" s="257" t="s">
        <v>182</v>
      </c>
      <c r="AU458" s="257" t="s">
        <v>83</v>
      </c>
      <c r="AV458" s="12" t="s">
        <v>24</v>
      </c>
      <c r="AW458" s="12" t="s">
        <v>39</v>
      </c>
      <c r="AX458" s="12" t="s">
        <v>75</v>
      </c>
      <c r="AY458" s="257" t="s">
        <v>173</v>
      </c>
    </row>
    <row r="459" spans="2:51" s="13" customFormat="1" ht="13.5">
      <c r="B459" s="258"/>
      <c r="C459" s="259"/>
      <c r="D459" s="249" t="s">
        <v>182</v>
      </c>
      <c r="E459" s="260" t="s">
        <v>22</v>
      </c>
      <c r="F459" s="261" t="s">
        <v>24</v>
      </c>
      <c r="G459" s="259"/>
      <c r="H459" s="262">
        <v>1</v>
      </c>
      <c r="I459" s="263"/>
      <c r="J459" s="259"/>
      <c r="K459" s="259"/>
      <c r="L459" s="264"/>
      <c r="M459" s="265"/>
      <c r="N459" s="266"/>
      <c r="O459" s="266"/>
      <c r="P459" s="266"/>
      <c r="Q459" s="266"/>
      <c r="R459" s="266"/>
      <c r="S459" s="266"/>
      <c r="T459" s="267"/>
      <c r="AT459" s="268" t="s">
        <v>182</v>
      </c>
      <c r="AU459" s="268" t="s">
        <v>83</v>
      </c>
      <c r="AV459" s="13" t="s">
        <v>83</v>
      </c>
      <c r="AW459" s="13" t="s">
        <v>39</v>
      </c>
      <c r="AX459" s="13" t="s">
        <v>75</v>
      </c>
      <c r="AY459" s="268" t="s">
        <v>173</v>
      </c>
    </row>
    <row r="460" spans="2:65" s="1" customFormat="1" ht="16.5" customHeight="1">
      <c r="B460" s="46"/>
      <c r="C460" s="235" t="s">
        <v>800</v>
      </c>
      <c r="D460" s="235" t="s">
        <v>175</v>
      </c>
      <c r="E460" s="236" t="s">
        <v>801</v>
      </c>
      <c r="F460" s="237" t="s">
        <v>802</v>
      </c>
      <c r="G460" s="238" t="s">
        <v>286</v>
      </c>
      <c r="H460" s="239">
        <v>2</v>
      </c>
      <c r="I460" s="240"/>
      <c r="J460" s="241">
        <f>ROUND(I460*H460,2)</f>
        <v>0</v>
      </c>
      <c r="K460" s="237" t="s">
        <v>278</v>
      </c>
      <c r="L460" s="72"/>
      <c r="M460" s="242" t="s">
        <v>22</v>
      </c>
      <c r="N460" s="243" t="s">
        <v>46</v>
      </c>
      <c r="O460" s="47"/>
      <c r="P460" s="244">
        <f>O460*H460</f>
        <v>0</v>
      </c>
      <c r="Q460" s="244">
        <v>0</v>
      </c>
      <c r="R460" s="244">
        <f>Q460*H460</f>
        <v>0</v>
      </c>
      <c r="S460" s="244">
        <v>0</v>
      </c>
      <c r="T460" s="245">
        <f>S460*H460</f>
        <v>0</v>
      </c>
      <c r="AR460" s="24" t="s">
        <v>266</v>
      </c>
      <c r="AT460" s="24" t="s">
        <v>175</v>
      </c>
      <c r="AU460" s="24" t="s">
        <v>83</v>
      </c>
      <c r="AY460" s="24" t="s">
        <v>173</v>
      </c>
      <c r="BE460" s="246">
        <f>IF(N460="základní",J460,0)</f>
        <v>0</v>
      </c>
      <c r="BF460" s="246">
        <f>IF(N460="snížená",J460,0)</f>
        <v>0</v>
      </c>
      <c r="BG460" s="246">
        <f>IF(N460="zákl. přenesená",J460,0)</f>
        <v>0</v>
      </c>
      <c r="BH460" s="246">
        <f>IF(N460="sníž. přenesená",J460,0)</f>
        <v>0</v>
      </c>
      <c r="BI460" s="246">
        <f>IF(N460="nulová",J460,0)</f>
        <v>0</v>
      </c>
      <c r="BJ460" s="24" t="s">
        <v>24</v>
      </c>
      <c r="BK460" s="246">
        <f>ROUND(I460*H460,2)</f>
        <v>0</v>
      </c>
      <c r="BL460" s="24" t="s">
        <v>266</v>
      </c>
      <c r="BM460" s="24" t="s">
        <v>803</v>
      </c>
    </row>
    <row r="461" spans="2:51" s="12" customFormat="1" ht="13.5">
      <c r="B461" s="247"/>
      <c r="C461" s="248"/>
      <c r="D461" s="249" t="s">
        <v>182</v>
      </c>
      <c r="E461" s="250" t="s">
        <v>22</v>
      </c>
      <c r="F461" s="251" t="s">
        <v>804</v>
      </c>
      <c r="G461" s="248"/>
      <c r="H461" s="250" t="s">
        <v>22</v>
      </c>
      <c r="I461" s="252"/>
      <c r="J461" s="248"/>
      <c r="K461" s="248"/>
      <c r="L461" s="253"/>
      <c r="M461" s="254"/>
      <c r="N461" s="255"/>
      <c r="O461" s="255"/>
      <c r="P461" s="255"/>
      <c r="Q461" s="255"/>
      <c r="R461" s="255"/>
      <c r="S461" s="255"/>
      <c r="T461" s="256"/>
      <c r="AT461" s="257" t="s">
        <v>182</v>
      </c>
      <c r="AU461" s="257" t="s">
        <v>83</v>
      </c>
      <c r="AV461" s="12" t="s">
        <v>24</v>
      </c>
      <c r="AW461" s="12" t="s">
        <v>39</v>
      </c>
      <c r="AX461" s="12" t="s">
        <v>75</v>
      </c>
      <c r="AY461" s="257" t="s">
        <v>173</v>
      </c>
    </row>
    <row r="462" spans="2:51" s="12" customFormat="1" ht="13.5">
      <c r="B462" s="247"/>
      <c r="C462" s="248"/>
      <c r="D462" s="249" t="s">
        <v>182</v>
      </c>
      <c r="E462" s="250" t="s">
        <v>22</v>
      </c>
      <c r="F462" s="251" t="s">
        <v>230</v>
      </c>
      <c r="G462" s="248"/>
      <c r="H462" s="250" t="s">
        <v>22</v>
      </c>
      <c r="I462" s="252"/>
      <c r="J462" s="248"/>
      <c r="K462" s="248"/>
      <c r="L462" s="253"/>
      <c r="M462" s="254"/>
      <c r="N462" s="255"/>
      <c r="O462" s="255"/>
      <c r="P462" s="255"/>
      <c r="Q462" s="255"/>
      <c r="R462" s="255"/>
      <c r="S462" s="255"/>
      <c r="T462" s="256"/>
      <c r="AT462" s="257" t="s">
        <v>182</v>
      </c>
      <c r="AU462" s="257" t="s">
        <v>83</v>
      </c>
      <c r="AV462" s="12" t="s">
        <v>24</v>
      </c>
      <c r="AW462" s="12" t="s">
        <v>39</v>
      </c>
      <c r="AX462" s="12" t="s">
        <v>75</v>
      </c>
      <c r="AY462" s="257" t="s">
        <v>173</v>
      </c>
    </row>
    <row r="463" spans="2:51" s="13" customFormat="1" ht="13.5">
      <c r="B463" s="258"/>
      <c r="C463" s="259"/>
      <c r="D463" s="249" t="s">
        <v>182</v>
      </c>
      <c r="E463" s="260" t="s">
        <v>22</v>
      </c>
      <c r="F463" s="261" t="s">
        <v>83</v>
      </c>
      <c r="G463" s="259"/>
      <c r="H463" s="262">
        <v>2</v>
      </c>
      <c r="I463" s="263"/>
      <c r="J463" s="259"/>
      <c r="K463" s="259"/>
      <c r="L463" s="264"/>
      <c r="M463" s="265"/>
      <c r="N463" s="266"/>
      <c r="O463" s="266"/>
      <c r="P463" s="266"/>
      <c r="Q463" s="266"/>
      <c r="R463" s="266"/>
      <c r="S463" s="266"/>
      <c r="T463" s="267"/>
      <c r="AT463" s="268" t="s">
        <v>182</v>
      </c>
      <c r="AU463" s="268" t="s">
        <v>83</v>
      </c>
      <c r="AV463" s="13" t="s">
        <v>83</v>
      </c>
      <c r="AW463" s="13" t="s">
        <v>39</v>
      </c>
      <c r="AX463" s="13" t="s">
        <v>75</v>
      </c>
      <c r="AY463" s="268" t="s">
        <v>173</v>
      </c>
    </row>
    <row r="464" spans="2:65" s="1" customFormat="1" ht="25.5" customHeight="1">
      <c r="B464" s="46"/>
      <c r="C464" s="235" t="s">
        <v>805</v>
      </c>
      <c r="D464" s="235" t="s">
        <v>175</v>
      </c>
      <c r="E464" s="236" t="s">
        <v>806</v>
      </c>
      <c r="F464" s="237" t="s">
        <v>807</v>
      </c>
      <c r="G464" s="238" t="s">
        <v>259</v>
      </c>
      <c r="H464" s="239">
        <v>33.075</v>
      </c>
      <c r="I464" s="240"/>
      <c r="J464" s="241">
        <f>ROUND(I464*H464,2)</f>
        <v>0</v>
      </c>
      <c r="K464" s="237" t="s">
        <v>278</v>
      </c>
      <c r="L464" s="72"/>
      <c r="M464" s="242" t="s">
        <v>22</v>
      </c>
      <c r="N464" s="243" t="s">
        <v>46</v>
      </c>
      <c r="O464" s="47"/>
      <c r="P464" s="244">
        <f>O464*H464</f>
        <v>0</v>
      </c>
      <c r="Q464" s="244">
        <v>0</v>
      </c>
      <c r="R464" s="244">
        <f>Q464*H464</f>
        <v>0</v>
      </c>
      <c r="S464" s="244">
        <v>0</v>
      </c>
      <c r="T464" s="245">
        <f>S464*H464</f>
        <v>0</v>
      </c>
      <c r="AR464" s="24" t="s">
        <v>266</v>
      </c>
      <c r="AT464" s="24" t="s">
        <v>175</v>
      </c>
      <c r="AU464" s="24" t="s">
        <v>83</v>
      </c>
      <c r="AY464" s="24" t="s">
        <v>173</v>
      </c>
      <c r="BE464" s="246">
        <f>IF(N464="základní",J464,0)</f>
        <v>0</v>
      </c>
      <c r="BF464" s="246">
        <f>IF(N464="snížená",J464,0)</f>
        <v>0</v>
      </c>
      <c r="BG464" s="246">
        <f>IF(N464="zákl. přenesená",J464,0)</f>
        <v>0</v>
      </c>
      <c r="BH464" s="246">
        <f>IF(N464="sníž. přenesená",J464,0)</f>
        <v>0</v>
      </c>
      <c r="BI464" s="246">
        <f>IF(N464="nulová",J464,0)</f>
        <v>0</v>
      </c>
      <c r="BJ464" s="24" t="s">
        <v>24</v>
      </c>
      <c r="BK464" s="246">
        <f>ROUND(I464*H464,2)</f>
        <v>0</v>
      </c>
      <c r="BL464" s="24" t="s">
        <v>266</v>
      </c>
      <c r="BM464" s="24" t="s">
        <v>808</v>
      </c>
    </row>
    <row r="465" spans="2:51" s="12" customFormat="1" ht="13.5">
      <c r="B465" s="247"/>
      <c r="C465" s="248"/>
      <c r="D465" s="249" t="s">
        <v>182</v>
      </c>
      <c r="E465" s="250" t="s">
        <v>22</v>
      </c>
      <c r="F465" s="251" t="s">
        <v>809</v>
      </c>
      <c r="G465" s="248"/>
      <c r="H465" s="250" t="s">
        <v>22</v>
      </c>
      <c r="I465" s="252"/>
      <c r="J465" s="248"/>
      <c r="K465" s="248"/>
      <c r="L465" s="253"/>
      <c r="M465" s="254"/>
      <c r="N465" s="255"/>
      <c r="O465" s="255"/>
      <c r="P465" s="255"/>
      <c r="Q465" s="255"/>
      <c r="R465" s="255"/>
      <c r="S465" s="255"/>
      <c r="T465" s="256"/>
      <c r="AT465" s="257" t="s">
        <v>182</v>
      </c>
      <c r="AU465" s="257" t="s">
        <v>83</v>
      </c>
      <c r="AV465" s="12" t="s">
        <v>24</v>
      </c>
      <c r="AW465" s="12" t="s">
        <v>39</v>
      </c>
      <c r="AX465" s="12" t="s">
        <v>75</v>
      </c>
      <c r="AY465" s="257" t="s">
        <v>173</v>
      </c>
    </row>
    <row r="466" spans="2:51" s="12" customFormat="1" ht="13.5">
      <c r="B466" s="247"/>
      <c r="C466" s="248"/>
      <c r="D466" s="249" t="s">
        <v>182</v>
      </c>
      <c r="E466" s="250" t="s">
        <v>22</v>
      </c>
      <c r="F466" s="251" t="s">
        <v>190</v>
      </c>
      <c r="G466" s="248"/>
      <c r="H466" s="250" t="s">
        <v>22</v>
      </c>
      <c r="I466" s="252"/>
      <c r="J466" s="248"/>
      <c r="K466" s="248"/>
      <c r="L466" s="253"/>
      <c r="M466" s="254"/>
      <c r="N466" s="255"/>
      <c r="O466" s="255"/>
      <c r="P466" s="255"/>
      <c r="Q466" s="255"/>
      <c r="R466" s="255"/>
      <c r="S466" s="255"/>
      <c r="T466" s="256"/>
      <c r="AT466" s="257" t="s">
        <v>182</v>
      </c>
      <c r="AU466" s="257" t="s">
        <v>83</v>
      </c>
      <c r="AV466" s="12" t="s">
        <v>24</v>
      </c>
      <c r="AW466" s="12" t="s">
        <v>39</v>
      </c>
      <c r="AX466" s="12" t="s">
        <v>75</v>
      </c>
      <c r="AY466" s="257" t="s">
        <v>173</v>
      </c>
    </row>
    <row r="467" spans="2:51" s="13" customFormat="1" ht="13.5">
      <c r="B467" s="258"/>
      <c r="C467" s="259"/>
      <c r="D467" s="249" t="s">
        <v>182</v>
      </c>
      <c r="E467" s="260" t="s">
        <v>22</v>
      </c>
      <c r="F467" s="261" t="s">
        <v>810</v>
      </c>
      <c r="G467" s="259"/>
      <c r="H467" s="262">
        <v>33.075</v>
      </c>
      <c r="I467" s="263"/>
      <c r="J467" s="259"/>
      <c r="K467" s="259"/>
      <c r="L467" s="264"/>
      <c r="M467" s="265"/>
      <c r="N467" s="266"/>
      <c r="O467" s="266"/>
      <c r="P467" s="266"/>
      <c r="Q467" s="266"/>
      <c r="R467" s="266"/>
      <c r="S467" s="266"/>
      <c r="T467" s="267"/>
      <c r="AT467" s="268" t="s">
        <v>182</v>
      </c>
      <c r="AU467" s="268" t="s">
        <v>83</v>
      </c>
      <c r="AV467" s="13" t="s">
        <v>83</v>
      </c>
      <c r="AW467" s="13" t="s">
        <v>39</v>
      </c>
      <c r="AX467" s="13" t="s">
        <v>75</v>
      </c>
      <c r="AY467" s="268" t="s">
        <v>173</v>
      </c>
    </row>
    <row r="468" spans="2:65" s="1" customFormat="1" ht="25.5" customHeight="1">
      <c r="B468" s="46"/>
      <c r="C468" s="235" t="s">
        <v>811</v>
      </c>
      <c r="D468" s="235" t="s">
        <v>175</v>
      </c>
      <c r="E468" s="236" t="s">
        <v>812</v>
      </c>
      <c r="F468" s="237" t="s">
        <v>813</v>
      </c>
      <c r="G468" s="238" t="s">
        <v>286</v>
      </c>
      <c r="H468" s="239">
        <v>1</v>
      </c>
      <c r="I468" s="240"/>
      <c r="J468" s="241">
        <f>ROUND(I468*H468,2)</f>
        <v>0</v>
      </c>
      <c r="K468" s="237" t="s">
        <v>278</v>
      </c>
      <c r="L468" s="72"/>
      <c r="M468" s="242" t="s">
        <v>22</v>
      </c>
      <c r="N468" s="243" t="s">
        <v>46</v>
      </c>
      <c r="O468" s="47"/>
      <c r="P468" s="244">
        <f>O468*H468</f>
        <v>0</v>
      </c>
      <c r="Q468" s="244">
        <v>0</v>
      </c>
      <c r="R468" s="244">
        <f>Q468*H468</f>
        <v>0</v>
      </c>
      <c r="S468" s="244">
        <v>0</v>
      </c>
      <c r="T468" s="245">
        <f>S468*H468</f>
        <v>0</v>
      </c>
      <c r="AR468" s="24" t="s">
        <v>266</v>
      </c>
      <c r="AT468" s="24" t="s">
        <v>175</v>
      </c>
      <c r="AU468" s="24" t="s">
        <v>83</v>
      </c>
      <c r="AY468" s="24" t="s">
        <v>173</v>
      </c>
      <c r="BE468" s="246">
        <f>IF(N468="základní",J468,0)</f>
        <v>0</v>
      </c>
      <c r="BF468" s="246">
        <f>IF(N468="snížená",J468,0)</f>
        <v>0</v>
      </c>
      <c r="BG468" s="246">
        <f>IF(N468="zákl. přenesená",J468,0)</f>
        <v>0</v>
      </c>
      <c r="BH468" s="246">
        <f>IF(N468="sníž. přenesená",J468,0)</f>
        <v>0</v>
      </c>
      <c r="BI468" s="246">
        <f>IF(N468="nulová",J468,0)</f>
        <v>0</v>
      </c>
      <c r="BJ468" s="24" t="s">
        <v>24</v>
      </c>
      <c r="BK468" s="246">
        <f>ROUND(I468*H468,2)</f>
        <v>0</v>
      </c>
      <c r="BL468" s="24" t="s">
        <v>266</v>
      </c>
      <c r="BM468" s="24" t="s">
        <v>814</v>
      </c>
    </row>
    <row r="469" spans="2:51" s="12" customFormat="1" ht="13.5">
      <c r="B469" s="247"/>
      <c r="C469" s="248"/>
      <c r="D469" s="249" t="s">
        <v>182</v>
      </c>
      <c r="E469" s="250" t="s">
        <v>22</v>
      </c>
      <c r="F469" s="251" t="s">
        <v>809</v>
      </c>
      <c r="G469" s="248"/>
      <c r="H469" s="250" t="s">
        <v>22</v>
      </c>
      <c r="I469" s="252"/>
      <c r="J469" s="248"/>
      <c r="K469" s="248"/>
      <c r="L469" s="253"/>
      <c r="M469" s="254"/>
      <c r="N469" s="255"/>
      <c r="O469" s="255"/>
      <c r="P469" s="255"/>
      <c r="Q469" s="255"/>
      <c r="R469" s="255"/>
      <c r="S469" s="255"/>
      <c r="T469" s="256"/>
      <c r="AT469" s="257" t="s">
        <v>182</v>
      </c>
      <c r="AU469" s="257" t="s">
        <v>83</v>
      </c>
      <c r="AV469" s="12" t="s">
        <v>24</v>
      </c>
      <c r="AW469" s="12" t="s">
        <v>39</v>
      </c>
      <c r="AX469" s="12" t="s">
        <v>75</v>
      </c>
      <c r="AY469" s="257" t="s">
        <v>173</v>
      </c>
    </row>
    <row r="470" spans="2:51" s="12" customFormat="1" ht="13.5">
      <c r="B470" s="247"/>
      <c r="C470" s="248"/>
      <c r="D470" s="249" t="s">
        <v>182</v>
      </c>
      <c r="E470" s="250" t="s">
        <v>22</v>
      </c>
      <c r="F470" s="251" t="s">
        <v>190</v>
      </c>
      <c r="G470" s="248"/>
      <c r="H470" s="250" t="s">
        <v>22</v>
      </c>
      <c r="I470" s="252"/>
      <c r="J470" s="248"/>
      <c r="K470" s="248"/>
      <c r="L470" s="253"/>
      <c r="M470" s="254"/>
      <c r="N470" s="255"/>
      <c r="O470" s="255"/>
      <c r="P470" s="255"/>
      <c r="Q470" s="255"/>
      <c r="R470" s="255"/>
      <c r="S470" s="255"/>
      <c r="T470" s="256"/>
      <c r="AT470" s="257" t="s">
        <v>182</v>
      </c>
      <c r="AU470" s="257" t="s">
        <v>83</v>
      </c>
      <c r="AV470" s="12" t="s">
        <v>24</v>
      </c>
      <c r="AW470" s="12" t="s">
        <v>39</v>
      </c>
      <c r="AX470" s="12" t="s">
        <v>75</v>
      </c>
      <c r="AY470" s="257" t="s">
        <v>173</v>
      </c>
    </row>
    <row r="471" spans="2:51" s="13" customFormat="1" ht="13.5">
      <c r="B471" s="258"/>
      <c r="C471" s="259"/>
      <c r="D471" s="249" t="s">
        <v>182</v>
      </c>
      <c r="E471" s="260" t="s">
        <v>22</v>
      </c>
      <c r="F471" s="261" t="s">
        <v>24</v>
      </c>
      <c r="G471" s="259"/>
      <c r="H471" s="262">
        <v>1</v>
      </c>
      <c r="I471" s="263"/>
      <c r="J471" s="259"/>
      <c r="K471" s="259"/>
      <c r="L471" s="264"/>
      <c r="M471" s="265"/>
      <c r="N471" s="266"/>
      <c r="O471" s="266"/>
      <c r="P471" s="266"/>
      <c r="Q471" s="266"/>
      <c r="R471" s="266"/>
      <c r="S471" s="266"/>
      <c r="T471" s="267"/>
      <c r="AT471" s="268" t="s">
        <v>182</v>
      </c>
      <c r="AU471" s="268" t="s">
        <v>83</v>
      </c>
      <c r="AV471" s="13" t="s">
        <v>83</v>
      </c>
      <c r="AW471" s="13" t="s">
        <v>39</v>
      </c>
      <c r="AX471" s="13" t="s">
        <v>75</v>
      </c>
      <c r="AY471" s="268" t="s">
        <v>173</v>
      </c>
    </row>
    <row r="472" spans="2:65" s="1" customFormat="1" ht="25.5" customHeight="1">
      <c r="B472" s="46"/>
      <c r="C472" s="235" t="s">
        <v>815</v>
      </c>
      <c r="D472" s="235" t="s">
        <v>175</v>
      </c>
      <c r="E472" s="236" t="s">
        <v>816</v>
      </c>
      <c r="F472" s="237" t="s">
        <v>817</v>
      </c>
      <c r="G472" s="238" t="s">
        <v>286</v>
      </c>
      <c r="H472" s="239">
        <v>1</v>
      </c>
      <c r="I472" s="240"/>
      <c r="J472" s="241">
        <f>ROUND(I472*H472,2)</f>
        <v>0</v>
      </c>
      <c r="K472" s="237" t="s">
        <v>278</v>
      </c>
      <c r="L472" s="72"/>
      <c r="M472" s="242" t="s">
        <v>22</v>
      </c>
      <c r="N472" s="243" t="s">
        <v>46</v>
      </c>
      <c r="O472" s="47"/>
      <c r="P472" s="244">
        <f>O472*H472</f>
        <v>0</v>
      </c>
      <c r="Q472" s="244">
        <v>0</v>
      </c>
      <c r="R472" s="244">
        <f>Q472*H472</f>
        <v>0</v>
      </c>
      <c r="S472" s="244">
        <v>0</v>
      </c>
      <c r="T472" s="245">
        <f>S472*H472</f>
        <v>0</v>
      </c>
      <c r="AR472" s="24" t="s">
        <v>266</v>
      </c>
      <c r="AT472" s="24" t="s">
        <v>175</v>
      </c>
      <c r="AU472" s="24" t="s">
        <v>83</v>
      </c>
      <c r="AY472" s="24" t="s">
        <v>173</v>
      </c>
      <c r="BE472" s="246">
        <f>IF(N472="základní",J472,0)</f>
        <v>0</v>
      </c>
      <c r="BF472" s="246">
        <f>IF(N472="snížená",J472,0)</f>
        <v>0</v>
      </c>
      <c r="BG472" s="246">
        <f>IF(N472="zákl. přenesená",J472,0)</f>
        <v>0</v>
      </c>
      <c r="BH472" s="246">
        <f>IF(N472="sníž. přenesená",J472,0)</f>
        <v>0</v>
      </c>
      <c r="BI472" s="246">
        <f>IF(N472="nulová",J472,0)</f>
        <v>0</v>
      </c>
      <c r="BJ472" s="24" t="s">
        <v>24</v>
      </c>
      <c r="BK472" s="246">
        <f>ROUND(I472*H472,2)</f>
        <v>0</v>
      </c>
      <c r="BL472" s="24" t="s">
        <v>266</v>
      </c>
      <c r="BM472" s="24" t="s">
        <v>818</v>
      </c>
    </row>
    <row r="473" spans="2:51" s="12" customFormat="1" ht="13.5">
      <c r="B473" s="247"/>
      <c r="C473" s="248"/>
      <c r="D473" s="249" t="s">
        <v>182</v>
      </c>
      <c r="E473" s="250" t="s">
        <v>22</v>
      </c>
      <c r="F473" s="251" t="s">
        <v>809</v>
      </c>
      <c r="G473" s="248"/>
      <c r="H473" s="250" t="s">
        <v>22</v>
      </c>
      <c r="I473" s="252"/>
      <c r="J473" s="248"/>
      <c r="K473" s="248"/>
      <c r="L473" s="253"/>
      <c r="M473" s="254"/>
      <c r="N473" s="255"/>
      <c r="O473" s="255"/>
      <c r="P473" s="255"/>
      <c r="Q473" s="255"/>
      <c r="R473" s="255"/>
      <c r="S473" s="255"/>
      <c r="T473" s="256"/>
      <c r="AT473" s="257" t="s">
        <v>182</v>
      </c>
      <c r="AU473" s="257" t="s">
        <v>83</v>
      </c>
      <c r="AV473" s="12" t="s">
        <v>24</v>
      </c>
      <c r="AW473" s="12" t="s">
        <v>39</v>
      </c>
      <c r="AX473" s="12" t="s">
        <v>75</v>
      </c>
      <c r="AY473" s="257" t="s">
        <v>173</v>
      </c>
    </row>
    <row r="474" spans="2:51" s="12" customFormat="1" ht="13.5">
      <c r="B474" s="247"/>
      <c r="C474" s="248"/>
      <c r="D474" s="249" t="s">
        <v>182</v>
      </c>
      <c r="E474" s="250" t="s">
        <v>22</v>
      </c>
      <c r="F474" s="251" t="s">
        <v>190</v>
      </c>
      <c r="G474" s="248"/>
      <c r="H474" s="250" t="s">
        <v>22</v>
      </c>
      <c r="I474" s="252"/>
      <c r="J474" s="248"/>
      <c r="K474" s="248"/>
      <c r="L474" s="253"/>
      <c r="M474" s="254"/>
      <c r="N474" s="255"/>
      <c r="O474" s="255"/>
      <c r="P474" s="255"/>
      <c r="Q474" s="255"/>
      <c r="R474" s="255"/>
      <c r="S474" s="255"/>
      <c r="T474" s="256"/>
      <c r="AT474" s="257" t="s">
        <v>182</v>
      </c>
      <c r="AU474" s="257" t="s">
        <v>83</v>
      </c>
      <c r="AV474" s="12" t="s">
        <v>24</v>
      </c>
      <c r="AW474" s="12" t="s">
        <v>39</v>
      </c>
      <c r="AX474" s="12" t="s">
        <v>75</v>
      </c>
      <c r="AY474" s="257" t="s">
        <v>173</v>
      </c>
    </row>
    <row r="475" spans="2:51" s="13" customFormat="1" ht="13.5">
      <c r="B475" s="258"/>
      <c r="C475" s="259"/>
      <c r="D475" s="249" t="s">
        <v>182</v>
      </c>
      <c r="E475" s="260" t="s">
        <v>22</v>
      </c>
      <c r="F475" s="261" t="s">
        <v>24</v>
      </c>
      <c r="G475" s="259"/>
      <c r="H475" s="262">
        <v>1</v>
      </c>
      <c r="I475" s="263"/>
      <c r="J475" s="259"/>
      <c r="K475" s="259"/>
      <c r="L475" s="264"/>
      <c r="M475" s="265"/>
      <c r="N475" s="266"/>
      <c r="O475" s="266"/>
      <c r="P475" s="266"/>
      <c r="Q475" s="266"/>
      <c r="R475" s="266"/>
      <c r="S475" s="266"/>
      <c r="T475" s="267"/>
      <c r="AT475" s="268" t="s">
        <v>182</v>
      </c>
      <c r="AU475" s="268" t="s">
        <v>83</v>
      </c>
      <c r="AV475" s="13" t="s">
        <v>83</v>
      </c>
      <c r="AW475" s="13" t="s">
        <v>39</v>
      </c>
      <c r="AX475" s="13" t="s">
        <v>75</v>
      </c>
      <c r="AY475" s="268" t="s">
        <v>173</v>
      </c>
    </row>
    <row r="476" spans="2:65" s="1" customFormat="1" ht="16.5" customHeight="1">
      <c r="B476" s="46"/>
      <c r="C476" s="235" t="s">
        <v>819</v>
      </c>
      <c r="D476" s="235" t="s">
        <v>175</v>
      </c>
      <c r="E476" s="236" t="s">
        <v>820</v>
      </c>
      <c r="F476" s="237" t="s">
        <v>821</v>
      </c>
      <c r="G476" s="238" t="s">
        <v>286</v>
      </c>
      <c r="H476" s="239">
        <v>1</v>
      </c>
      <c r="I476" s="240"/>
      <c r="J476" s="241">
        <f>ROUND(I476*H476,2)</f>
        <v>0</v>
      </c>
      <c r="K476" s="237" t="s">
        <v>278</v>
      </c>
      <c r="L476" s="72"/>
      <c r="M476" s="242" t="s">
        <v>22</v>
      </c>
      <c r="N476" s="243" t="s">
        <v>46</v>
      </c>
      <c r="O476" s="47"/>
      <c r="P476" s="244">
        <f>O476*H476</f>
        <v>0</v>
      </c>
      <c r="Q476" s="244">
        <v>0</v>
      </c>
      <c r="R476" s="244">
        <f>Q476*H476</f>
        <v>0</v>
      </c>
      <c r="S476" s="244">
        <v>0</v>
      </c>
      <c r="T476" s="245">
        <f>S476*H476</f>
        <v>0</v>
      </c>
      <c r="AR476" s="24" t="s">
        <v>266</v>
      </c>
      <c r="AT476" s="24" t="s">
        <v>175</v>
      </c>
      <c r="AU476" s="24" t="s">
        <v>83</v>
      </c>
      <c r="AY476" s="24" t="s">
        <v>173</v>
      </c>
      <c r="BE476" s="246">
        <f>IF(N476="základní",J476,0)</f>
        <v>0</v>
      </c>
      <c r="BF476" s="246">
        <f>IF(N476="snížená",J476,0)</f>
        <v>0</v>
      </c>
      <c r="BG476" s="246">
        <f>IF(N476="zákl. přenesená",J476,0)</f>
        <v>0</v>
      </c>
      <c r="BH476" s="246">
        <f>IF(N476="sníž. přenesená",J476,0)</f>
        <v>0</v>
      </c>
      <c r="BI476" s="246">
        <f>IF(N476="nulová",J476,0)</f>
        <v>0</v>
      </c>
      <c r="BJ476" s="24" t="s">
        <v>24</v>
      </c>
      <c r="BK476" s="246">
        <f>ROUND(I476*H476,2)</f>
        <v>0</v>
      </c>
      <c r="BL476" s="24" t="s">
        <v>266</v>
      </c>
      <c r="BM476" s="24" t="s">
        <v>822</v>
      </c>
    </row>
    <row r="477" spans="2:51" s="12" customFormat="1" ht="13.5">
      <c r="B477" s="247"/>
      <c r="C477" s="248"/>
      <c r="D477" s="249" t="s">
        <v>182</v>
      </c>
      <c r="E477" s="250" t="s">
        <v>22</v>
      </c>
      <c r="F477" s="251" t="s">
        <v>809</v>
      </c>
      <c r="G477" s="248"/>
      <c r="H477" s="250" t="s">
        <v>22</v>
      </c>
      <c r="I477" s="252"/>
      <c r="J477" s="248"/>
      <c r="K477" s="248"/>
      <c r="L477" s="253"/>
      <c r="M477" s="254"/>
      <c r="N477" s="255"/>
      <c r="O477" s="255"/>
      <c r="P477" s="255"/>
      <c r="Q477" s="255"/>
      <c r="R477" s="255"/>
      <c r="S477" s="255"/>
      <c r="T477" s="256"/>
      <c r="AT477" s="257" t="s">
        <v>182</v>
      </c>
      <c r="AU477" s="257" t="s">
        <v>83</v>
      </c>
      <c r="AV477" s="12" t="s">
        <v>24</v>
      </c>
      <c r="AW477" s="12" t="s">
        <v>39</v>
      </c>
      <c r="AX477" s="12" t="s">
        <v>75</v>
      </c>
      <c r="AY477" s="257" t="s">
        <v>173</v>
      </c>
    </row>
    <row r="478" spans="2:51" s="12" customFormat="1" ht="13.5">
      <c r="B478" s="247"/>
      <c r="C478" s="248"/>
      <c r="D478" s="249" t="s">
        <v>182</v>
      </c>
      <c r="E478" s="250" t="s">
        <v>22</v>
      </c>
      <c r="F478" s="251" t="s">
        <v>190</v>
      </c>
      <c r="G478" s="248"/>
      <c r="H478" s="250" t="s">
        <v>22</v>
      </c>
      <c r="I478" s="252"/>
      <c r="J478" s="248"/>
      <c r="K478" s="248"/>
      <c r="L478" s="253"/>
      <c r="M478" s="254"/>
      <c r="N478" s="255"/>
      <c r="O478" s="255"/>
      <c r="P478" s="255"/>
      <c r="Q478" s="255"/>
      <c r="R478" s="255"/>
      <c r="S478" s="255"/>
      <c r="T478" s="256"/>
      <c r="AT478" s="257" t="s">
        <v>182</v>
      </c>
      <c r="AU478" s="257" t="s">
        <v>83</v>
      </c>
      <c r="AV478" s="12" t="s">
        <v>24</v>
      </c>
      <c r="AW478" s="12" t="s">
        <v>39</v>
      </c>
      <c r="AX478" s="12" t="s">
        <v>75</v>
      </c>
      <c r="AY478" s="257" t="s">
        <v>173</v>
      </c>
    </row>
    <row r="479" spans="2:51" s="13" customFormat="1" ht="13.5">
      <c r="B479" s="258"/>
      <c r="C479" s="259"/>
      <c r="D479" s="249" t="s">
        <v>182</v>
      </c>
      <c r="E479" s="260" t="s">
        <v>22</v>
      </c>
      <c r="F479" s="261" t="s">
        <v>24</v>
      </c>
      <c r="G479" s="259"/>
      <c r="H479" s="262">
        <v>1</v>
      </c>
      <c r="I479" s="263"/>
      <c r="J479" s="259"/>
      <c r="K479" s="259"/>
      <c r="L479" s="264"/>
      <c r="M479" s="265"/>
      <c r="N479" s="266"/>
      <c r="O479" s="266"/>
      <c r="P479" s="266"/>
      <c r="Q479" s="266"/>
      <c r="R479" s="266"/>
      <c r="S479" s="266"/>
      <c r="T479" s="267"/>
      <c r="AT479" s="268" t="s">
        <v>182</v>
      </c>
      <c r="AU479" s="268" t="s">
        <v>83</v>
      </c>
      <c r="AV479" s="13" t="s">
        <v>83</v>
      </c>
      <c r="AW479" s="13" t="s">
        <v>39</v>
      </c>
      <c r="AX479" s="13" t="s">
        <v>75</v>
      </c>
      <c r="AY479" s="268" t="s">
        <v>173</v>
      </c>
    </row>
    <row r="480" spans="2:65" s="1" customFormat="1" ht="16.5" customHeight="1">
      <c r="B480" s="46"/>
      <c r="C480" s="235" t="s">
        <v>823</v>
      </c>
      <c r="D480" s="235" t="s">
        <v>175</v>
      </c>
      <c r="E480" s="236" t="s">
        <v>824</v>
      </c>
      <c r="F480" s="237" t="s">
        <v>825</v>
      </c>
      <c r="G480" s="238" t="s">
        <v>286</v>
      </c>
      <c r="H480" s="239">
        <v>1</v>
      </c>
      <c r="I480" s="240"/>
      <c r="J480" s="241">
        <f>ROUND(I480*H480,2)</f>
        <v>0</v>
      </c>
      <c r="K480" s="237" t="s">
        <v>278</v>
      </c>
      <c r="L480" s="72"/>
      <c r="M480" s="242" t="s">
        <v>22</v>
      </c>
      <c r="N480" s="243" t="s">
        <v>46</v>
      </c>
      <c r="O480" s="47"/>
      <c r="P480" s="244">
        <f>O480*H480</f>
        <v>0</v>
      </c>
      <c r="Q480" s="244">
        <v>0</v>
      </c>
      <c r="R480" s="244">
        <f>Q480*H480</f>
        <v>0</v>
      </c>
      <c r="S480" s="244">
        <v>0</v>
      </c>
      <c r="T480" s="245">
        <f>S480*H480</f>
        <v>0</v>
      </c>
      <c r="AR480" s="24" t="s">
        <v>266</v>
      </c>
      <c r="AT480" s="24" t="s">
        <v>175</v>
      </c>
      <c r="AU480" s="24" t="s">
        <v>83</v>
      </c>
      <c r="AY480" s="24" t="s">
        <v>173</v>
      </c>
      <c r="BE480" s="246">
        <f>IF(N480="základní",J480,0)</f>
        <v>0</v>
      </c>
      <c r="BF480" s="246">
        <f>IF(N480="snížená",J480,0)</f>
        <v>0</v>
      </c>
      <c r="BG480" s="246">
        <f>IF(N480="zákl. přenesená",J480,0)</f>
        <v>0</v>
      </c>
      <c r="BH480" s="246">
        <f>IF(N480="sníž. přenesená",J480,0)</f>
        <v>0</v>
      </c>
      <c r="BI480" s="246">
        <f>IF(N480="nulová",J480,0)</f>
        <v>0</v>
      </c>
      <c r="BJ480" s="24" t="s">
        <v>24</v>
      </c>
      <c r="BK480" s="246">
        <f>ROUND(I480*H480,2)</f>
        <v>0</v>
      </c>
      <c r="BL480" s="24" t="s">
        <v>266</v>
      </c>
      <c r="BM480" s="24" t="s">
        <v>826</v>
      </c>
    </row>
    <row r="481" spans="2:51" s="12" customFormat="1" ht="13.5">
      <c r="B481" s="247"/>
      <c r="C481" s="248"/>
      <c r="D481" s="249" t="s">
        <v>182</v>
      </c>
      <c r="E481" s="250" t="s">
        <v>22</v>
      </c>
      <c r="F481" s="251" t="s">
        <v>809</v>
      </c>
      <c r="G481" s="248"/>
      <c r="H481" s="250" t="s">
        <v>22</v>
      </c>
      <c r="I481" s="252"/>
      <c r="J481" s="248"/>
      <c r="K481" s="248"/>
      <c r="L481" s="253"/>
      <c r="M481" s="254"/>
      <c r="N481" s="255"/>
      <c r="O481" s="255"/>
      <c r="P481" s="255"/>
      <c r="Q481" s="255"/>
      <c r="R481" s="255"/>
      <c r="S481" s="255"/>
      <c r="T481" s="256"/>
      <c r="AT481" s="257" t="s">
        <v>182</v>
      </c>
      <c r="AU481" s="257" t="s">
        <v>83</v>
      </c>
      <c r="AV481" s="12" t="s">
        <v>24</v>
      </c>
      <c r="AW481" s="12" t="s">
        <v>39</v>
      </c>
      <c r="AX481" s="12" t="s">
        <v>75</v>
      </c>
      <c r="AY481" s="257" t="s">
        <v>173</v>
      </c>
    </row>
    <row r="482" spans="2:51" s="12" customFormat="1" ht="13.5">
      <c r="B482" s="247"/>
      <c r="C482" s="248"/>
      <c r="D482" s="249" t="s">
        <v>182</v>
      </c>
      <c r="E482" s="250" t="s">
        <v>22</v>
      </c>
      <c r="F482" s="251" t="s">
        <v>190</v>
      </c>
      <c r="G482" s="248"/>
      <c r="H482" s="250" t="s">
        <v>22</v>
      </c>
      <c r="I482" s="252"/>
      <c r="J482" s="248"/>
      <c r="K482" s="248"/>
      <c r="L482" s="253"/>
      <c r="M482" s="254"/>
      <c r="N482" s="255"/>
      <c r="O482" s="255"/>
      <c r="P482" s="255"/>
      <c r="Q482" s="255"/>
      <c r="R482" s="255"/>
      <c r="S482" s="255"/>
      <c r="T482" s="256"/>
      <c r="AT482" s="257" t="s">
        <v>182</v>
      </c>
      <c r="AU482" s="257" t="s">
        <v>83</v>
      </c>
      <c r="AV482" s="12" t="s">
        <v>24</v>
      </c>
      <c r="AW482" s="12" t="s">
        <v>39</v>
      </c>
      <c r="AX482" s="12" t="s">
        <v>75</v>
      </c>
      <c r="AY482" s="257" t="s">
        <v>173</v>
      </c>
    </row>
    <row r="483" spans="2:51" s="13" customFormat="1" ht="13.5">
      <c r="B483" s="258"/>
      <c r="C483" s="259"/>
      <c r="D483" s="249" t="s">
        <v>182</v>
      </c>
      <c r="E483" s="260" t="s">
        <v>22</v>
      </c>
      <c r="F483" s="261" t="s">
        <v>24</v>
      </c>
      <c r="G483" s="259"/>
      <c r="H483" s="262">
        <v>1</v>
      </c>
      <c r="I483" s="263"/>
      <c r="J483" s="259"/>
      <c r="K483" s="259"/>
      <c r="L483" s="264"/>
      <c r="M483" s="265"/>
      <c r="N483" s="266"/>
      <c r="O483" s="266"/>
      <c r="P483" s="266"/>
      <c r="Q483" s="266"/>
      <c r="R483" s="266"/>
      <c r="S483" s="266"/>
      <c r="T483" s="267"/>
      <c r="AT483" s="268" t="s">
        <v>182</v>
      </c>
      <c r="AU483" s="268" t="s">
        <v>83</v>
      </c>
      <c r="AV483" s="13" t="s">
        <v>83</v>
      </c>
      <c r="AW483" s="13" t="s">
        <v>39</v>
      </c>
      <c r="AX483" s="13" t="s">
        <v>75</v>
      </c>
      <c r="AY483" s="268" t="s">
        <v>173</v>
      </c>
    </row>
    <row r="484" spans="2:65" s="1" customFormat="1" ht="16.5" customHeight="1">
      <c r="B484" s="46"/>
      <c r="C484" s="235" t="s">
        <v>827</v>
      </c>
      <c r="D484" s="235" t="s">
        <v>175</v>
      </c>
      <c r="E484" s="236" t="s">
        <v>828</v>
      </c>
      <c r="F484" s="237" t="s">
        <v>829</v>
      </c>
      <c r="G484" s="238" t="s">
        <v>286</v>
      </c>
      <c r="H484" s="239">
        <v>1</v>
      </c>
      <c r="I484" s="240"/>
      <c r="J484" s="241">
        <f>ROUND(I484*H484,2)</f>
        <v>0</v>
      </c>
      <c r="K484" s="237" t="s">
        <v>278</v>
      </c>
      <c r="L484" s="72"/>
      <c r="M484" s="242" t="s">
        <v>22</v>
      </c>
      <c r="N484" s="243" t="s">
        <v>46</v>
      </c>
      <c r="O484" s="47"/>
      <c r="P484" s="244">
        <f>O484*H484</f>
        <v>0</v>
      </c>
      <c r="Q484" s="244">
        <v>0</v>
      </c>
      <c r="R484" s="244">
        <f>Q484*H484</f>
        <v>0</v>
      </c>
      <c r="S484" s="244">
        <v>0</v>
      </c>
      <c r="T484" s="245">
        <f>S484*H484</f>
        <v>0</v>
      </c>
      <c r="AR484" s="24" t="s">
        <v>266</v>
      </c>
      <c r="AT484" s="24" t="s">
        <v>175</v>
      </c>
      <c r="AU484" s="24" t="s">
        <v>83</v>
      </c>
      <c r="AY484" s="24" t="s">
        <v>173</v>
      </c>
      <c r="BE484" s="246">
        <f>IF(N484="základní",J484,0)</f>
        <v>0</v>
      </c>
      <c r="BF484" s="246">
        <f>IF(N484="snížená",J484,0)</f>
        <v>0</v>
      </c>
      <c r="BG484" s="246">
        <f>IF(N484="zákl. přenesená",J484,0)</f>
        <v>0</v>
      </c>
      <c r="BH484" s="246">
        <f>IF(N484="sníž. přenesená",J484,0)</f>
        <v>0</v>
      </c>
      <c r="BI484" s="246">
        <f>IF(N484="nulová",J484,0)</f>
        <v>0</v>
      </c>
      <c r="BJ484" s="24" t="s">
        <v>24</v>
      </c>
      <c r="BK484" s="246">
        <f>ROUND(I484*H484,2)</f>
        <v>0</v>
      </c>
      <c r="BL484" s="24" t="s">
        <v>266</v>
      </c>
      <c r="BM484" s="24" t="s">
        <v>830</v>
      </c>
    </row>
    <row r="485" spans="2:51" s="12" customFormat="1" ht="13.5">
      <c r="B485" s="247"/>
      <c r="C485" s="248"/>
      <c r="D485" s="249" t="s">
        <v>182</v>
      </c>
      <c r="E485" s="250" t="s">
        <v>22</v>
      </c>
      <c r="F485" s="251" t="s">
        <v>831</v>
      </c>
      <c r="G485" s="248"/>
      <c r="H485" s="250" t="s">
        <v>22</v>
      </c>
      <c r="I485" s="252"/>
      <c r="J485" s="248"/>
      <c r="K485" s="248"/>
      <c r="L485" s="253"/>
      <c r="M485" s="254"/>
      <c r="N485" s="255"/>
      <c r="O485" s="255"/>
      <c r="P485" s="255"/>
      <c r="Q485" s="255"/>
      <c r="R485" s="255"/>
      <c r="S485" s="255"/>
      <c r="T485" s="256"/>
      <c r="AT485" s="257" t="s">
        <v>182</v>
      </c>
      <c r="AU485" s="257" t="s">
        <v>83</v>
      </c>
      <c r="AV485" s="12" t="s">
        <v>24</v>
      </c>
      <c r="AW485" s="12" t="s">
        <v>39</v>
      </c>
      <c r="AX485" s="12" t="s">
        <v>75</v>
      </c>
      <c r="AY485" s="257" t="s">
        <v>173</v>
      </c>
    </row>
    <row r="486" spans="2:51" s="12" customFormat="1" ht="13.5">
      <c r="B486" s="247"/>
      <c r="C486" s="248"/>
      <c r="D486" s="249" t="s">
        <v>182</v>
      </c>
      <c r="E486" s="250" t="s">
        <v>22</v>
      </c>
      <c r="F486" s="251" t="s">
        <v>190</v>
      </c>
      <c r="G486" s="248"/>
      <c r="H486" s="250" t="s">
        <v>22</v>
      </c>
      <c r="I486" s="252"/>
      <c r="J486" s="248"/>
      <c r="K486" s="248"/>
      <c r="L486" s="253"/>
      <c r="M486" s="254"/>
      <c r="N486" s="255"/>
      <c r="O486" s="255"/>
      <c r="P486" s="255"/>
      <c r="Q486" s="255"/>
      <c r="R486" s="255"/>
      <c r="S486" s="255"/>
      <c r="T486" s="256"/>
      <c r="AT486" s="257" t="s">
        <v>182</v>
      </c>
      <c r="AU486" s="257" t="s">
        <v>83</v>
      </c>
      <c r="AV486" s="12" t="s">
        <v>24</v>
      </c>
      <c r="AW486" s="12" t="s">
        <v>39</v>
      </c>
      <c r="AX486" s="12" t="s">
        <v>75</v>
      </c>
      <c r="AY486" s="257" t="s">
        <v>173</v>
      </c>
    </row>
    <row r="487" spans="2:51" s="13" customFormat="1" ht="13.5">
      <c r="B487" s="258"/>
      <c r="C487" s="259"/>
      <c r="D487" s="249" t="s">
        <v>182</v>
      </c>
      <c r="E487" s="260" t="s">
        <v>22</v>
      </c>
      <c r="F487" s="261" t="s">
        <v>24</v>
      </c>
      <c r="G487" s="259"/>
      <c r="H487" s="262">
        <v>1</v>
      </c>
      <c r="I487" s="263"/>
      <c r="J487" s="259"/>
      <c r="K487" s="259"/>
      <c r="L487" s="264"/>
      <c r="M487" s="265"/>
      <c r="N487" s="266"/>
      <c r="O487" s="266"/>
      <c r="P487" s="266"/>
      <c r="Q487" s="266"/>
      <c r="R487" s="266"/>
      <c r="S487" s="266"/>
      <c r="T487" s="267"/>
      <c r="AT487" s="268" t="s">
        <v>182</v>
      </c>
      <c r="AU487" s="268" t="s">
        <v>83</v>
      </c>
      <c r="AV487" s="13" t="s">
        <v>83</v>
      </c>
      <c r="AW487" s="13" t="s">
        <v>39</v>
      </c>
      <c r="AX487" s="13" t="s">
        <v>75</v>
      </c>
      <c r="AY487" s="268" t="s">
        <v>173</v>
      </c>
    </row>
    <row r="488" spans="2:65" s="1" customFormat="1" ht="16.5" customHeight="1">
      <c r="B488" s="46"/>
      <c r="C488" s="235" t="s">
        <v>832</v>
      </c>
      <c r="D488" s="235" t="s">
        <v>175</v>
      </c>
      <c r="E488" s="236" t="s">
        <v>833</v>
      </c>
      <c r="F488" s="237" t="s">
        <v>834</v>
      </c>
      <c r="G488" s="238" t="s">
        <v>702</v>
      </c>
      <c r="H488" s="279"/>
      <c r="I488" s="240"/>
      <c r="J488" s="241">
        <f>ROUND(I488*H488,2)</f>
        <v>0</v>
      </c>
      <c r="K488" s="237" t="s">
        <v>179</v>
      </c>
      <c r="L488" s="72"/>
      <c r="M488" s="242" t="s">
        <v>22</v>
      </c>
      <c r="N488" s="243" t="s">
        <v>46</v>
      </c>
      <c r="O488" s="47"/>
      <c r="P488" s="244">
        <f>O488*H488</f>
        <v>0</v>
      </c>
      <c r="Q488" s="244">
        <v>0</v>
      </c>
      <c r="R488" s="244">
        <f>Q488*H488</f>
        <v>0</v>
      </c>
      <c r="S488" s="244">
        <v>0</v>
      </c>
      <c r="T488" s="245">
        <f>S488*H488</f>
        <v>0</v>
      </c>
      <c r="AR488" s="24" t="s">
        <v>266</v>
      </c>
      <c r="AT488" s="24" t="s">
        <v>175</v>
      </c>
      <c r="AU488" s="24" t="s">
        <v>83</v>
      </c>
      <c r="AY488" s="24" t="s">
        <v>173</v>
      </c>
      <c r="BE488" s="246">
        <f>IF(N488="základní",J488,0)</f>
        <v>0</v>
      </c>
      <c r="BF488" s="246">
        <f>IF(N488="snížená",J488,0)</f>
        <v>0</v>
      </c>
      <c r="BG488" s="246">
        <f>IF(N488="zákl. přenesená",J488,0)</f>
        <v>0</v>
      </c>
      <c r="BH488" s="246">
        <f>IF(N488="sníž. přenesená",J488,0)</f>
        <v>0</v>
      </c>
      <c r="BI488" s="246">
        <f>IF(N488="nulová",J488,0)</f>
        <v>0</v>
      </c>
      <c r="BJ488" s="24" t="s">
        <v>24</v>
      </c>
      <c r="BK488" s="246">
        <f>ROUND(I488*H488,2)</f>
        <v>0</v>
      </c>
      <c r="BL488" s="24" t="s">
        <v>266</v>
      </c>
      <c r="BM488" s="24" t="s">
        <v>835</v>
      </c>
    </row>
    <row r="489" spans="2:63" s="11" customFormat="1" ht="29.85" customHeight="1">
      <c r="B489" s="219"/>
      <c r="C489" s="220"/>
      <c r="D489" s="221" t="s">
        <v>74</v>
      </c>
      <c r="E489" s="233" t="s">
        <v>836</v>
      </c>
      <c r="F489" s="233" t="s">
        <v>837</v>
      </c>
      <c r="G489" s="220"/>
      <c r="H489" s="220"/>
      <c r="I489" s="223"/>
      <c r="J489" s="234">
        <f>BK489</f>
        <v>0</v>
      </c>
      <c r="K489" s="220"/>
      <c r="L489" s="225"/>
      <c r="M489" s="226"/>
      <c r="N489" s="227"/>
      <c r="O489" s="227"/>
      <c r="P489" s="228">
        <f>SUM(P490:P494)</f>
        <v>0</v>
      </c>
      <c r="Q489" s="227"/>
      <c r="R489" s="228">
        <f>SUM(R490:R494)</f>
        <v>1.4194144999999998</v>
      </c>
      <c r="S489" s="227"/>
      <c r="T489" s="229">
        <f>SUM(T490:T494)</f>
        <v>0</v>
      </c>
      <c r="AR489" s="230" t="s">
        <v>83</v>
      </c>
      <c r="AT489" s="231" t="s">
        <v>74</v>
      </c>
      <c r="AU489" s="231" t="s">
        <v>24</v>
      </c>
      <c r="AY489" s="230" t="s">
        <v>173</v>
      </c>
      <c r="BK489" s="232">
        <f>SUM(BK490:BK494)</f>
        <v>0</v>
      </c>
    </row>
    <row r="490" spans="2:65" s="1" customFormat="1" ht="25.5" customHeight="1">
      <c r="B490" s="46"/>
      <c r="C490" s="235" t="s">
        <v>838</v>
      </c>
      <c r="D490" s="235" t="s">
        <v>175</v>
      </c>
      <c r="E490" s="236" t="s">
        <v>839</v>
      </c>
      <c r="F490" s="237" t="s">
        <v>840</v>
      </c>
      <c r="G490" s="238" t="s">
        <v>249</v>
      </c>
      <c r="H490" s="239">
        <v>60.919</v>
      </c>
      <c r="I490" s="240"/>
      <c r="J490" s="241">
        <f>ROUND(I490*H490,2)</f>
        <v>0</v>
      </c>
      <c r="K490" s="237" t="s">
        <v>179</v>
      </c>
      <c r="L490" s="72"/>
      <c r="M490" s="242" t="s">
        <v>22</v>
      </c>
      <c r="N490" s="243" t="s">
        <v>46</v>
      </c>
      <c r="O490" s="47"/>
      <c r="P490" s="244">
        <f>O490*H490</f>
        <v>0</v>
      </c>
      <c r="Q490" s="244">
        <v>0.0035</v>
      </c>
      <c r="R490" s="244">
        <f>Q490*H490</f>
        <v>0.2132165</v>
      </c>
      <c r="S490" s="244">
        <v>0</v>
      </c>
      <c r="T490" s="245">
        <f>S490*H490</f>
        <v>0</v>
      </c>
      <c r="AR490" s="24" t="s">
        <v>266</v>
      </c>
      <c r="AT490" s="24" t="s">
        <v>175</v>
      </c>
      <c r="AU490" s="24" t="s">
        <v>83</v>
      </c>
      <c r="AY490" s="24" t="s">
        <v>173</v>
      </c>
      <c r="BE490" s="246">
        <f>IF(N490="základní",J490,0)</f>
        <v>0</v>
      </c>
      <c r="BF490" s="246">
        <f>IF(N490="snížená",J490,0)</f>
        <v>0</v>
      </c>
      <c r="BG490" s="246">
        <f>IF(N490="zákl. přenesená",J490,0)</f>
        <v>0</v>
      </c>
      <c r="BH490" s="246">
        <f>IF(N490="sníž. přenesená",J490,0)</f>
        <v>0</v>
      </c>
      <c r="BI490" s="246">
        <f>IF(N490="nulová",J490,0)</f>
        <v>0</v>
      </c>
      <c r="BJ490" s="24" t="s">
        <v>24</v>
      </c>
      <c r="BK490" s="246">
        <f>ROUND(I490*H490,2)</f>
        <v>0</v>
      </c>
      <c r="BL490" s="24" t="s">
        <v>266</v>
      </c>
      <c r="BM490" s="24" t="s">
        <v>841</v>
      </c>
    </row>
    <row r="491" spans="2:51" s="13" customFormat="1" ht="13.5">
      <c r="B491" s="258"/>
      <c r="C491" s="259"/>
      <c r="D491" s="249" t="s">
        <v>182</v>
      </c>
      <c r="E491" s="260" t="s">
        <v>22</v>
      </c>
      <c r="F491" s="261" t="s">
        <v>450</v>
      </c>
      <c r="G491" s="259"/>
      <c r="H491" s="262">
        <v>60.919</v>
      </c>
      <c r="I491" s="263"/>
      <c r="J491" s="259"/>
      <c r="K491" s="259"/>
      <c r="L491" s="264"/>
      <c r="M491" s="265"/>
      <c r="N491" s="266"/>
      <c r="O491" s="266"/>
      <c r="P491" s="266"/>
      <c r="Q491" s="266"/>
      <c r="R491" s="266"/>
      <c r="S491" s="266"/>
      <c r="T491" s="267"/>
      <c r="AT491" s="268" t="s">
        <v>182</v>
      </c>
      <c r="AU491" s="268" t="s">
        <v>83</v>
      </c>
      <c r="AV491" s="13" t="s">
        <v>83</v>
      </c>
      <c r="AW491" s="13" t="s">
        <v>39</v>
      </c>
      <c r="AX491" s="13" t="s">
        <v>75</v>
      </c>
      <c r="AY491" s="268" t="s">
        <v>173</v>
      </c>
    </row>
    <row r="492" spans="2:65" s="1" customFormat="1" ht="16.5" customHeight="1">
      <c r="B492" s="46"/>
      <c r="C492" s="269" t="s">
        <v>842</v>
      </c>
      <c r="D492" s="269" t="s">
        <v>240</v>
      </c>
      <c r="E492" s="270" t="s">
        <v>843</v>
      </c>
      <c r="F492" s="271" t="s">
        <v>844</v>
      </c>
      <c r="G492" s="272" t="s">
        <v>249</v>
      </c>
      <c r="H492" s="273">
        <v>67.011</v>
      </c>
      <c r="I492" s="274"/>
      <c r="J492" s="275">
        <f>ROUND(I492*H492,2)</f>
        <v>0</v>
      </c>
      <c r="K492" s="271" t="s">
        <v>278</v>
      </c>
      <c r="L492" s="276"/>
      <c r="M492" s="277" t="s">
        <v>22</v>
      </c>
      <c r="N492" s="278" t="s">
        <v>46</v>
      </c>
      <c r="O492" s="47"/>
      <c r="P492" s="244">
        <f>O492*H492</f>
        <v>0</v>
      </c>
      <c r="Q492" s="244">
        <v>0.018</v>
      </c>
      <c r="R492" s="244">
        <f>Q492*H492</f>
        <v>1.2061979999999999</v>
      </c>
      <c r="S492" s="244">
        <v>0</v>
      </c>
      <c r="T492" s="245">
        <f>S492*H492</f>
        <v>0</v>
      </c>
      <c r="AR492" s="24" t="s">
        <v>352</v>
      </c>
      <c r="AT492" s="24" t="s">
        <v>240</v>
      </c>
      <c r="AU492" s="24" t="s">
        <v>83</v>
      </c>
      <c r="AY492" s="24" t="s">
        <v>173</v>
      </c>
      <c r="BE492" s="246">
        <f>IF(N492="základní",J492,0)</f>
        <v>0</v>
      </c>
      <c r="BF492" s="246">
        <f>IF(N492="snížená",J492,0)</f>
        <v>0</v>
      </c>
      <c r="BG492" s="246">
        <f>IF(N492="zákl. přenesená",J492,0)</f>
        <v>0</v>
      </c>
      <c r="BH492" s="246">
        <f>IF(N492="sníž. přenesená",J492,0)</f>
        <v>0</v>
      </c>
      <c r="BI492" s="246">
        <f>IF(N492="nulová",J492,0)</f>
        <v>0</v>
      </c>
      <c r="BJ492" s="24" t="s">
        <v>24</v>
      </c>
      <c r="BK492" s="246">
        <f>ROUND(I492*H492,2)</f>
        <v>0</v>
      </c>
      <c r="BL492" s="24" t="s">
        <v>266</v>
      </c>
      <c r="BM492" s="24" t="s">
        <v>845</v>
      </c>
    </row>
    <row r="493" spans="2:51" s="13" customFormat="1" ht="13.5">
      <c r="B493" s="258"/>
      <c r="C493" s="259"/>
      <c r="D493" s="249" t="s">
        <v>182</v>
      </c>
      <c r="E493" s="259"/>
      <c r="F493" s="261" t="s">
        <v>846</v>
      </c>
      <c r="G493" s="259"/>
      <c r="H493" s="262">
        <v>67.011</v>
      </c>
      <c r="I493" s="263"/>
      <c r="J493" s="259"/>
      <c r="K493" s="259"/>
      <c r="L493" s="264"/>
      <c r="M493" s="265"/>
      <c r="N493" s="266"/>
      <c r="O493" s="266"/>
      <c r="P493" s="266"/>
      <c r="Q493" s="266"/>
      <c r="R493" s="266"/>
      <c r="S493" s="266"/>
      <c r="T493" s="267"/>
      <c r="AT493" s="268" t="s">
        <v>182</v>
      </c>
      <c r="AU493" s="268" t="s">
        <v>83</v>
      </c>
      <c r="AV493" s="13" t="s">
        <v>83</v>
      </c>
      <c r="AW493" s="13" t="s">
        <v>6</v>
      </c>
      <c r="AX493" s="13" t="s">
        <v>24</v>
      </c>
      <c r="AY493" s="268" t="s">
        <v>173</v>
      </c>
    </row>
    <row r="494" spans="2:65" s="1" customFormat="1" ht="16.5" customHeight="1">
      <c r="B494" s="46"/>
      <c r="C494" s="235" t="s">
        <v>847</v>
      </c>
      <c r="D494" s="235" t="s">
        <v>175</v>
      </c>
      <c r="E494" s="236" t="s">
        <v>848</v>
      </c>
      <c r="F494" s="237" t="s">
        <v>849</v>
      </c>
      <c r="G494" s="238" t="s">
        <v>702</v>
      </c>
      <c r="H494" s="279"/>
      <c r="I494" s="240"/>
      <c r="J494" s="241">
        <f>ROUND(I494*H494,2)</f>
        <v>0</v>
      </c>
      <c r="K494" s="237" t="s">
        <v>179</v>
      </c>
      <c r="L494" s="72"/>
      <c r="M494" s="242" t="s">
        <v>22</v>
      </c>
      <c r="N494" s="243" t="s">
        <v>46</v>
      </c>
      <c r="O494" s="47"/>
      <c r="P494" s="244">
        <f>O494*H494</f>
        <v>0</v>
      </c>
      <c r="Q494" s="244">
        <v>0</v>
      </c>
      <c r="R494" s="244">
        <f>Q494*H494</f>
        <v>0</v>
      </c>
      <c r="S494" s="244">
        <v>0</v>
      </c>
      <c r="T494" s="245">
        <f>S494*H494</f>
        <v>0</v>
      </c>
      <c r="AR494" s="24" t="s">
        <v>266</v>
      </c>
      <c r="AT494" s="24" t="s">
        <v>175</v>
      </c>
      <c r="AU494" s="24" t="s">
        <v>83</v>
      </c>
      <c r="AY494" s="24" t="s">
        <v>173</v>
      </c>
      <c r="BE494" s="246">
        <f>IF(N494="základní",J494,0)</f>
        <v>0</v>
      </c>
      <c r="BF494" s="246">
        <f>IF(N494="snížená",J494,0)</f>
        <v>0</v>
      </c>
      <c r="BG494" s="246">
        <f>IF(N494="zákl. přenesená",J494,0)</f>
        <v>0</v>
      </c>
      <c r="BH494" s="246">
        <f>IF(N494="sníž. přenesená",J494,0)</f>
        <v>0</v>
      </c>
      <c r="BI494" s="246">
        <f>IF(N494="nulová",J494,0)</f>
        <v>0</v>
      </c>
      <c r="BJ494" s="24" t="s">
        <v>24</v>
      </c>
      <c r="BK494" s="246">
        <f>ROUND(I494*H494,2)</f>
        <v>0</v>
      </c>
      <c r="BL494" s="24" t="s">
        <v>266</v>
      </c>
      <c r="BM494" s="24" t="s">
        <v>850</v>
      </c>
    </row>
    <row r="495" spans="2:63" s="11" customFormat="1" ht="29.85" customHeight="1">
      <c r="B495" s="219"/>
      <c r="C495" s="220"/>
      <c r="D495" s="221" t="s">
        <v>74</v>
      </c>
      <c r="E495" s="233" t="s">
        <v>851</v>
      </c>
      <c r="F495" s="233" t="s">
        <v>852</v>
      </c>
      <c r="G495" s="220"/>
      <c r="H495" s="220"/>
      <c r="I495" s="223"/>
      <c r="J495" s="234">
        <f>BK495</f>
        <v>0</v>
      </c>
      <c r="K495" s="220"/>
      <c r="L495" s="225"/>
      <c r="M495" s="226"/>
      <c r="N495" s="227"/>
      <c r="O495" s="227"/>
      <c r="P495" s="228">
        <f>SUM(P496:P499)</f>
        <v>0</v>
      </c>
      <c r="Q495" s="227"/>
      <c r="R495" s="228">
        <f>SUM(R496:R499)</f>
        <v>0.030138560000000002</v>
      </c>
      <c r="S495" s="227"/>
      <c r="T495" s="229">
        <f>SUM(T496:T499)</f>
        <v>0</v>
      </c>
      <c r="AR495" s="230" t="s">
        <v>83</v>
      </c>
      <c r="AT495" s="231" t="s">
        <v>74</v>
      </c>
      <c r="AU495" s="231" t="s">
        <v>24</v>
      </c>
      <c r="AY495" s="230" t="s">
        <v>173</v>
      </c>
      <c r="BK495" s="232">
        <f>SUM(BK496:BK499)</f>
        <v>0</v>
      </c>
    </row>
    <row r="496" spans="2:65" s="1" customFormat="1" ht="16.5" customHeight="1">
      <c r="B496" s="46"/>
      <c r="C496" s="235" t="s">
        <v>853</v>
      </c>
      <c r="D496" s="235" t="s">
        <v>175</v>
      </c>
      <c r="E496" s="236" t="s">
        <v>854</v>
      </c>
      <c r="F496" s="237" t="s">
        <v>855</v>
      </c>
      <c r="G496" s="238" t="s">
        <v>249</v>
      </c>
      <c r="H496" s="239">
        <v>19.828</v>
      </c>
      <c r="I496" s="240"/>
      <c r="J496" s="241">
        <f>ROUND(I496*H496,2)</f>
        <v>0</v>
      </c>
      <c r="K496" s="237" t="s">
        <v>278</v>
      </c>
      <c r="L496" s="72"/>
      <c r="M496" s="242" t="s">
        <v>22</v>
      </c>
      <c r="N496" s="243" t="s">
        <v>46</v>
      </c>
      <c r="O496" s="47"/>
      <c r="P496" s="244">
        <f>O496*H496</f>
        <v>0</v>
      </c>
      <c r="Q496" s="244">
        <v>0.00152</v>
      </c>
      <c r="R496" s="244">
        <f>Q496*H496</f>
        <v>0.030138560000000002</v>
      </c>
      <c r="S496" s="244">
        <v>0</v>
      </c>
      <c r="T496" s="245">
        <f>S496*H496</f>
        <v>0</v>
      </c>
      <c r="AR496" s="24" t="s">
        <v>266</v>
      </c>
      <c r="AT496" s="24" t="s">
        <v>175</v>
      </c>
      <c r="AU496" s="24" t="s">
        <v>83</v>
      </c>
      <c r="AY496" s="24" t="s">
        <v>173</v>
      </c>
      <c r="BE496" s="246">
        <f>IF(N496="základní",J496,0)</f>
        <v>0</v>
      </c>
      <c r="BF496" s="246">
        <f>IF(N496="snížená",J496,0)</f>
        <v>0</v>
      </c>
      <c r="BG496" s="246">
        <f>IF(N496="zákl. přenesená",J496,0)</f>
        <v>0</v>
      </c>
      <c r="BH496" s="246">
        <f>IF(N496="sníž. přenesená",J496,0)</f>
        <v>0</v>
      </c>
      <c r="BI496" s="246">
        <f>IF(N496="nulová",J496,0)</f>
        <v>0</v>
      </c>
      <c r="BJ496" s="24" t="s">
        <v>24</v>
      </c>
      <c r="BK496" s="246">
        <f>ROUND(I496*H496,2)</f>
        <v>0</v>
      </c>
      <c r="BL496" s="24" t="s">
        <v>266</v>
      </c>
      <c r="BM496" s="24" t="s">
        <v>856</v>
      </c>
    </row>
    <row r="497" spans="2:51" s="12" customFormat="1" ht="13.5">
      <c r="B497" s="247"/>
      <c r="C497" s="248"/>
      <c r="D497" s="249" t="s">
        <v>182</v>
      </c>
      <c r="E497" s="250" t="s">
        <v>22</v>
      </c>
      <c r="F497" s="251" t="s">
        <v>857</v>
      </c>
      <c r="G497" s="248"/>
      <c r="H497" s="250" t="s">
        <v>22</v>
      </c>
      <c r="I497" s="252"/>
      <c r="J497" s="248"/>
      <c r="K497" s="248"/>
      <c r="L497" s="253"/>
      <c r="M497" s="254"/>
      <c r="N497" s="255"/>
      <c r="O497" s="255"/>
      <c r="P497" s="255"/>
      <c r="Q497" s="255"/>
      <c r="R497" s="255"/>
      <c r="S497" s="255"/>
      <c r="T497" s="256"/>
      <c r="AT497" s="257" t="s">
        <v>182</v>
      </c>
      <c r="AU497" s="257" t="s">
        <v>83</v>
      </c>
      <c r="AV497" s="12" t="s">
        <v>24</v>
      </c>
      <c r="AW497" s="12" t="s">
        <v>39</v>
      </c>
      <c r="AX497" s="12" t="s">
        <v>75</v>
      </c>
      <c r="AY497" s="257" t="s">
        <v>173</v>
      </c>
    </row>
    <row r="498" spans="2:51" s="13" customFormat="1" ht="13.5">
      <c r="B498" s="258"/>
      <c r="C498" s="259"/>
      <c r="D498" s="249" t="s">
        <v>182</v>
      </c>
      <c r="E498" s="260" t="s">
        <v>22</v>
      </c>
      <c r="F498" s="261" t="s">
        <v>858</v>
      </c>
      <c r="G498" s="259"/>
      <c r="H498" s="262">
        <v>19.828</v>
      </c>
      <c r="I498" s="263"/>
      <c r="J498" s="259"/>
      <c r="K498" s="259"/>
      <c r="L498" s="264"/>
      <c r="M498" s="265"/>
      <c r="N498" s="266"/>
      <c r="O498" s="266"/>
      <c r="P498" s="266"/>
      <c r="Q498" s="266"/>
      <c r="R498" s="266"/>
      <c r="S498" s="266"/>
      <c r="T498" s="267"/>
      <c r="AT498" s="268" t="s">
        <v>182</v>
      </c>
      <c r="AU498" s="268" t="s">
        <v>83</v>
      </c>
      <c r="AV498" s="13" t="s">
        <v>83</v>
      </c>
      <c r="AW498" s="13" t="s">
        <v>39</v>
      </c>
      <c r="AX498" s="13" t="s">
        <v>24</v>
      </c>
      <c r="AY498" s="268" t="s">
        <v>173</v>
      </c>
    </row>
    <row r="499" spans="2:65" s="1" customFormat="1" ht="16.5" customHeight="1">
      <c r="B499" s="46"/>
      <c r="C499" s="235" t="s">
        <v>859</v>
      </c>
      <c r="D499" s="235" t="s">
        <v>175</v>
      </c>
      <c r="E499" s="236" t="s">
        <v>860</v>
      </c>
      <c r="F499" s="237" t="s">
        <v>861</v>
      </c>
      <c r="G499" s="238" t="s">
        <v>702</v>
      </c>
      <c r="H499" s="279"/>
      <c r="I499" s="240"/>
      <c r="J499" s="241">
        <f>ROUND(I499*H499,2)</f>
        <v>0</v>
      </c>
      <c r="K499" s="237" t="s">
        <v>179</v>
      </c>
      <c r="L499" s="72"/>
      <c r="M499" s="242" t="s">
        <v>22</v>
      </c>
      <c r="N499" s="243" t="s">
        <v>46</v>
      </c>
      <c r="O499" s="47"/>
      <c r="P499" s="244">
        <f>O499*H499</f>
        <v>0</v>
      </c>
      <c r="Q499" s="244">
        <v>0</v>
      </c>
      <c r="R499" s="244">
        <f>Q499*H499</f>
        <v>0</v>
      </c>
      <c r="S499" s="244">
        <v>0</v>
      </c>
      <c r="T499" s="245">
        <f>S499*H499</f>
        <v>0</v>
      </c>
      <c r="AR499" s="24" t="s">
        <v>266</v>
      </c>
      <c r="AT499" s="24" t="s">
        <v>175</v>
      </c>
      <c r="AU499" s="24" t="s">
        <v>83</v>
      </c>
      <c r="AY499" s="24" t="s">
        <v>173</v>
      </c>
      <c r="BE499" s="246">
        <f>IF(N499="základní",J499,0)</f>
        <v>0</v>
      </c>
      <c r="BF499" s="246">
        <f>IF(N499="snížená",J499,0)</f>
        <v>0</v>
      </c>
      <c r="BG499" s="246">
        <f>IF(N499="zákl. přenesená",J499,0)</f>
        <v>0</v>
      </c>
      <c r="BH499" s="246">
        <f>IF(N499="sníž. přenesená",J499,0)</f>
        <v>0</v>
      </c>
      <c r="BI499" s="246">
        <f>IF(N499="nulová",J499,0)</f>
        <v>0</v>
      </c>
      <c r="BJ499" s="24" t="s">
        <v>24</v>
      </c>
      <c r="BK499" s="246">
        <f>ROUND(I499*H499,2)</f>
        <v>0</v>
      </c>
      <c r="BL499" s="24" t="s">
        <v>266</v>
      </c>
      <c r="BM499" s="24" t="s">
        <v>862</v>
      </c>
    </row>
    <row r="500" spans="2:63" s="11" customFormat="1" ht="29.85" customHeight="1">
      <c r="B500" s="219"/>
      <c r="C500" s="220"/>
      <c r="D500" s="221" t="s">
        <v>74</v>
      </c>
      <c r="E500" s="233" t="s">
        <v>863</v>
      </c>
      <c r="F500" s="233" t="s">
        <v>864</v>
      </c>
      <c r="G500" s="220"/>
      <c r="H500" s="220"/>
      <c r="I500" s="223"/>
      <c r="J500" s="234">
        <f>BK500</f>
        <v>0</v>
      </c>
      <c r="K500" s="220"/>
      <c r="L500" s="225"/>
      <c r="M500" s="226"/>
      <c r="N500" s="227"/>
      <c r="O500" s="227"/>
      <c r="P500" s="228">
        <f>SUM(P501:P514)</f>
        <v>0</v>
      </c>
      <c r="Q500" s="227"/>
      <c r="R500" s="228">
        <f>SUM(R501:R514)</f>
        <v>1.7605048</v>
      </c>
      <c r="S500" s="227"/>
      <c r="T500" s="229">
        <f>SUM(T501:T514)</f>
        <v>0</v>
      </c>
      <c r="AR500" s="230" t="s">
        <v>83</v>
      </c>
      <c r="AT500" s="231" t="s">
        <v>74</v>
      </c>
      <c r="AU500" s="231" t="s">
        <v>24</v>
      </c>
      <c r="AY500" s="230" t="s">
        <v>173</v>
      </c>
      <c r="BK500" s="232">
        <f>SUM(BK501:BK514)</f>
        <v>0</v>
      </c>
    </row>
    <row r="501" spans="2:65" s="1" customFormat="1" ht="16.5" customHeight="1">
      <c r="B501" s="46"/>
      <c r="C501" s="235" t="s">
        <v>865</v>
      </c>
      <c r="D501" s="235" t="s">
        <v>175</v>
      </c>
      <c r="E501" s="236" t="s">
        <v>866</v>
      </c>
      <c r="F501" s="237" t="s">
        <v>867</v>
      </c>
      <c r="G501" s="238" t="s">
        <v>249</v>
      </c>
      <c r="H501" s="239">
        <v>60.2</v>
      </c>
      <c r="I501" s="240"/>
      <c r="J501" s="241">
        <f>ROUND(I501*H501,2)</f>
        <v>0</v>
      </c>
      <c r="K501" s="237" t="s">
        <v>278</v>
      </c>
      <c r="L501" s="72"/>
      <c r="M501" s="242" t="s">
        <v>22</v>
      </c>
      <c r="N501" s="243" t="s">
        <v>46</v>
      </c>
      <c r="O501" s="47"/>
      <c r="P501" s="244">
        <f>O501*H501</f>
        <v>0</v>
      </c>
      <c r="Q501" s="244">
        <v>0.008</v>
      </c>
      <c r="R501" s="244">
        <f>Q501*H501</f>
        <v>0.48160000000000003</v>
      </c>
      <c r="S501" s="244">
        <v>0</v>
      </c>
      <c r="T501" s="245">
        <f>S501*H501</f>
        <v>0</v>
      </c>
      <c r="AR501" s="24" t="s">
        <v>266</v>
      </c>
      <c r="AT501" s="24" t="s">
        <v>175</v>
      </c>
      <c r="AU501" s="24" t="s">
        <v>83</v>
      </c>
      <c r="AY501" s="24" t="s">
        <v>173</v>
      </c>
      <c r="BE501" s="246">
        <f>IF(N501="základní",J501,0)</f>
        <v>0</v>
      </c>
      <c r="BF501" s="246">
        <f>IF(N501="snížená",J501,0)</f>
        <v>0</v>
      </c>
      <c r="BG501" s="246">
        <f>IF(N501="zákl. přenesená",J501,0)</f>
        <v>0</v>
      </c>
      <c r="BH501" s="246">
        <f>IF(N501="sníž. přenesená",J501,0)</f>
        <v>0</v>
      </c>
      <c r="BI501" s="246">
        <f>IF(N501="nulová",J501,0)</f>
        <v>0</v>
      </c>
      <c r="BJ501" s="24" t="s">
        <v>24</v>
      </c>
      <c r="BK501" s="246">
        <f>ROUND(I501*H501,2)</f>
        <v>0</v>
      </c>
      <c r="BL501" s="24" t="s">
        <v>266</v>
      </c>
      <c r="BM501" s="24" t="s">
        <v>868</v>
      </c>
    </row>
    <row r="502" spans="2:51" s="12" customFormat="1" ht="13.5">
      <c r="B502" s="247"/>
      <c r="C502" s="248"/>
      <c r="D502" s="249" t="s">
        <v>182</v>
      </c>
      <c r="E502" s="250" t="s">
        <v>22</v>
      </c>
      <c r="F502" s="251" t="s">
        <v>392</v>
      </c>
      <c r="G502" s="248"/>
      <c r="H502" s="250" t="s">
        <v>22</v>
      </c>
      <c r="I502" s="252"/>
      <c r="J502" s="248"/>
      <c r="K502" s="248"/>
      <c r="L502" s="253"/>
      <c r="M502" s="254"/>
      <c r="N502" s="255"/>
      <c r="O502" s="255"/>
      <c r="P502" s="255"/>
      <c r="Q502" s="255"/>
      <c r="R502" s="255"/>
      <c r="S502" s="255"/>
      <c r="T502" s="256"/>
      <c r="AT502" s="257" t="s">
        <v>182</v>
      </c>
      <c r="AU502" s="257" t="s">
        <v>83</v>
      </c>
      <c r="AV502" s="12" t="s">
        <v>24</v>
      </c>
      <c r="AW502" s="12" t="s">
        <v>39</v>
      </c>
      <c r="AX502" s="12" t="s">
        <v>75</v>
      </c>
      <c r="AY502" s="257" t="s">
        <v>173</v>
      </c>
    </row>
    <row r="503" spans="2:51" s="13" customFormat="1" ht="13.5">
      <c r="B503" s="258"/>
      <c r="C503" s="259"/>
      <c r="D503" s="249" t="s">
        <v>182</v>
      </c>
      <c r="E503" s="260" t="s">
        <v>22</v>
      </c>
      <c r="F503" s="261" t="s">
        <v>869</v>
      </c>
      <c r="G503" s="259"/>
      <c r="H503" s="262">
        <v>60.2</v>
      </c>
      <c r="I503" s="263"/>
      <c r="J503" s="259"/>
      <c r="K503" s="259"/>
      <c r="L503" s="264"/>
      <c r="M503" s="265"/>
      <c r="N503" s="266"/>
      <c r="O503" s="266"/>
      <c r="P503" s="266"/>
      <c r="Q503" s="266"/>
      <c r="R503" s="266"/>
      <c r="S503" s="266"/>
      <c r="T503" s="267"/>
      <c r="AT503" s="268" t="s">
        <v>182</v>
      </c>
      <c r="AU503" s="268" t="s">
        <v>83</v>
      </c>
      <c r="AV503" s="13" t="s">
        <v>83</v>
      </c>
      <c r="AW503" s="13" t="s">
        <v>39</v>
      </c>
      <c r="AX503" s="13" t="s">
        <v>75</v>
      </c>
      <c r="AY503" s="268" t="s">
        <v>173</v>
      </c>
    </row>
    <row r="504" spans="2:65" s="1" customFormat="1" ht="25.5" customHeight="1">
      <c r="B504" s="46"/>
      <c r="C504" s="235" t="s">
        <v>870</v>
      </c>
      <c r="D504" s="235" t="s">
        <v>175</v>
      </c>
      <c r="E504" s="236" t="s">
        <v>871</v>
      </c>
      <c r="F504" s="237" t="s">
        <v>872</v>
      </c>
      <c r="G504" s="238" t="s">
        <v>249</v>
      </c>
      <c r="H504" s="239">
        <v>77.962</v>
      </c>
      <c r="I504" s="240"/>
      <c r="J504" s="241">
        <f>ROUND(I504*H504,2)</f>
        <v>0</v>
      </c>
      <c r="K504" s="237" t="s">
        <v>179</v>
      </c>
      <c r="L504" s="72"/>
      <c r="M504" s="242" t="s">
        <v>22</v>
      </c>
      <c r="N504" s="243" t="s">
        <v>46</v>
      </c>
      <c r="O504" s="47"/>
      <c r="P504" s="244">
        <f>O504*H504</f>
        <v>0</v>
      </c>
      <c r="Q504" s="244">
        <v>0.003</v>
      </c>
      <c r="R504" s="244">
        <f>Q504*H504</f>
        <v>0.233886</v>
      </c>
      <c r="S504" s="244">
        <v>0</v>
      </c>
      <c r="T504" s="245">
        <f>S504*H504</f>
        <v>0</v>
      </c>
      <c r="AR504" s="24" t="s">
        <v>266</v>
      </c>
      <c r="AT504" s="24" t="s">
        <v>175</v>
      </c>
      <c r="AU504" s="24" t="s">
        <v>83</v>
      </c>
      <c r="AY504" s="24" t="s">
        <v>173</v>
      </c>
      <c r="BE504" s="246">
        <f>IF(N504="základní",J504,0)</f>
        <v>0</v>
      </c>
      <c r="BF504" s="246">
        <f>IF(N504="snížená",J504,0)</f>
        <v>0</v>
      </c>
      <c r="BG504" s="246">
        <f>IF(N504="zákl. přenesená",J504,0)</f>
        <v>0</v>
      </c>
      <c r="BH504" s="246">
        <f>IF(N504="sníž. přenesená",J504,0)</f>
        <v>0</v>
      </c>
      <c r="BI504" s="246">
        <f>IF(N504="nulová",J504,0)</f>
        <v>0</v>
      </c>
      <c r="BJ504" s="24" t="s">
        <v>24</v>
      </c>
      <c r="BK504" s="246">
        <f>ROUND(I504*H504,2)</f>
        <v>0</v>
      </c>
      <c r="BL504" s="24" t="s">
        <v>266</v>
      </c>
      <c r="BM504" s="24" t="s">
        <v>873</v>
      </c>
    </row>
    <row r="505" spans="2:51" s="13" customFormat="1" ht="13.5">
      <c r="B505" s="258"/>
      <c r="C505" s="259"/>
      <c r="D505" s="249" t="s">
        <v>182</v>
      </c>
      <c r="E505" s="260" t="s">
        <v>22</v>
      </c>
      <c r="F505" s="261" t="s">
        <v>874</v>
      </c>
      <c r="G505" s="259"/>
      <c r="H505" s="262">
        <v>77.962</v>
      </c>
      <c r="I505" s="263"/>
      <c r="J505" s="259"/>
      <c r="K505" s="259"/>
      <c r="L505" s="264"/>
      <c r="M505" s="265"/>
      <c r="N505" s="266"/>
      <c r="O505" s="266"/>
      <c r="P505" s="266"/>
      <c r="Q505" s="266"/>
      <c r="R505" s="266"/>
      <c r="S505" s="266"/>
      <c r="T505" s="267"/>
      <c r="AT505" s="268" t="s">
        <v>182</v>
      </c>
      <c r="AU505" s="268" t="s">
        <v>83</v>
      </c>
      <c r="AV505" s="13" t="s">
        <v>83</v>
      </c>
      <c r="AW505" s="13" t="s">
        <v>39</v>
      </c>
      <c r="AX505" s="13" t="s">
        <v>75</v>
      </c>
      <c r="AY505" s="268" t="s">
        <v>173</v>
      </c>
    </row>
    <row r="506" spans="2:65" s="1" customFormat="1" ht="16.5" customHeight="1">
      <c r="B506" s="46"/>
      <c r="C506" s="269" t="s">
        <v>875</v>
      </c>
      <c r="D506" s="269" t="s">
        <v>240</v>
      </c>
      <c r="E506" s="270" t="s">
        <v>876</v>
      </c>
      <c r="F506" s="271" t="s">
        <v>877</v>
      </c>
      <c r="G506" s="272" t="s">
        <v>249</v>
      </c>
      <c r="H506" s="273">
        <v>85.758</v>
      </c>
      <c r="I506" s="274"/>
      <c r="J506" s="275">
        <f>ROUND(I506*H506,2)</f>
        <v>0</v>
      </c>
      <c r="K506" s="271" t="s">
        <v>278</v>
      </c>
      <c r="L506" s="276"/>
      <c r="M506" s="277" t="s">
        <v>22</v>
      </c>
      <c r="N506" s="278" t="s">
        <v>46</v>
      </c>
      <c r="O506" s="47"/>
      <c r="P506" s="244">
        <f>O506*H506</f>
        <v>0</v>
      </c>
      <c r="Q506" s="244">
        <v>0.0118</v>
      </c>
      <c r="R506" s="244">
        <f>Q506*H506</f>
        <v>1.0119444</v>
      </c>
      <c r="S506" s="244">
        <v>0</v>
      </c>
      <c r="T506" s="245">
        <f>S506*H506</f>
        <v>0</v>
      </c>
      <c r="AR506" s="24" t="s">
        <v>352</v>
      </c>
      <c r="AT506" s="24" t="s">
        <v>240</v>
      </c>
      <c r="AU506" s="24" t="s">
        <v>83</v>
      </c>
      <c r="AY506" s="24" t="s">
        <v>173</v>
      </c>
      <c r="BE506" s="246">
        <f>IF(N506="základní",J506,0)</f>
        <v>0</v>
      </c>
      <c r="BF506" s="246">
        <f>IF(N506="snížená",J506,0)</f>
        <v>0</v>
      </c>
      <c r="BG506" s="246">
        <f>IF(N506="zákl. přenesená",J506,0)</f>
        <v>0</v>
      </c>
      <c r="BH506" s="246">
        <f>IF(N506="sníž. přenesená",J506,0)</f>
        <v>0</v>
      </c>
      <c r="BI506" s="246">
        <f>IF(N506="nulová",J506,0)</f>
        <v>0</v>
      </c>
      <c r="BJ506" s="24" t="s">
        <v>24</v>
      </c>
      <c r="BK506" s="246">
        <f>ROUND(I506*H506,2)</f>
        <v>0</v>
      </c>
      <c r="BL506" s="24" t="s">
        <v>266</v>
      </c>
      <c r="BM506" s="24" t="s">
        <v>878</v>
      </c>
    </row>
    <row r="507" spans="2:51" s="13" customFormat="1" ht="13.5">
      <c r="B507" s="258"/>
      <c r="C507" s="259"/>
      <c r="D507" s="249" t="s">
        <v>182</v>
      </c>
      <c r="E507" s="259"/>
      <c r="F507" s="261" t="s">
        <v>879</v>
      </c>
      <c r="G507" s="259"/>
      <c r="H507" s="262">
        <v>85.758</v>
      </c>
      <c r="I507" s="263"/>
      <c r="J507" s="259"/>
      <c r="K507" s="259"/>
      <c r="L507" s="264"/>
      <c r="M507" s="265"/>
      <c r="N507" s="266"/>
      <c r="O507" s="266"/>
      <c r="P507" s="266"/>
      <c r="Q507" s="266"/>
      <c r="R507" s="266"/>
      <c r="S507" s="266"/>
      <c r="T507" s="267"/>
      <c r="AT507" s="268" t="s">
        <v>182</v>
      </c>
      <c r="AU507" s="268" t="s">
        <v>83</v>
      </c>
      <c r="AV507" s="13" t="s">
        <v>83</v>
      </c>
      <c r="AW507" s="13" t="s">
        <v>6</v>
      </c>
      <c r="AX507" s="13" t="s">
        <v>24</v>
      </c>
      <c r="AY507" s="268" t="s">
        <v>173</v>
      </c>
    </row>
    <row r="508" spans="2:65" s="1" customFormat="1" ht="16.5" customHeight="1">
      <c r="B508" s="46"/>
      <c r="C508" s="235" t="s">
        <v>880</v>
      </c>
      <c r="D508" s="235" t="s">
        <v>175</v>
      </c>
      <c r="E508" s="236" t="s">
        <v>881</v>
      </c>
      <c r="F508" s="237" t="s">
        <v>882</v>
      </c>
      <c r="G508" s="238" t="s">
        <v>259</v>
      </c>
      <c r="H508" s="239">
        <v>3.5</v>
      </c>
      <c r="I508" s="240"/>
      <c r="J508" s="241">
        <f>ROUND(I508*H508,2)</f>
        <v>0</v>
      </c>
      <c r="K508" s="237" t="s">
        <v>179</v>
      </c>
      <c r="L508" s="72"/>
      <c r="M508" s="242" t="s">
        <v>22</v>
      </c>
      <c r="N508" s="243" t="s">
        <v>46</v>
      </c>
      <c r="O508" s="47"/>
      <c r="P508" s="244">
        <f>O508*H508</f>
        <v>0</v>
      </c>
      <c r="Q508" s="244">
        <v>0.00031</v>
      </c>
      <c r="R508" s="244">
        <f>Q508*H508</f>
        <v>0.001085</v>
      </c>
      <c r="S508" s="244">
        <v>0</v>
      </c>
      <c r="T508" s="245">
        <f>S508*H508</f>
        <v>0</v>
      </c>
      <c r="AR508" s="24" t="s">
        <v>266</v>
      </c>
      <c r="AT508" s="24" t="s">
        <v>175</v>
      </c>
      <c r="AU508" s="24" t="s">
        <v>83</v>
      </c>
      <c r="AY508" s="24" t="s">
        <v>173</v>
      </c>
      <c r="BE508" s="246">
        <f>IF(N508="základní",J508,0)</f>
        <v>0</v>
      </c>
      <c r="BF508" s="246">
        <f>IF(N508="snížená",J508,0)</f>
        <v>0</v>
      </c>
      <c r="BG508" s="246">
        <f>IF(N508="zákl. přenesená",J508,0)</f>
        <v>0</v>
      </c>
      <c r="BH508" s="246">
        <f>IF(N508="sníž. přenesená",J508,0)</f>
        <v>0</v>
      </c>
      <c r="BI508" s="246">
        <f>IF(N508="nulová",J508,0)</f>
        <v>0</v>
      </c>
      <c r="BJ508" s="24" t="s">
        <v>24</v>
      </c>
      <c r="BK508" s="246">
        <f>ROUND(I508*H508,2)</f>
        <v>0</v>
      </c>
      <c r="BL508" s="24" t="s">
        <v>266</v>
      </c>
      <c r="BM508" s="24" t="s">
        <v>883</v>
      </c>
    </row>
    <row r="509" spans="2:51" s="13" customFormat="1" ht="13.5">
      <c r="B509" s="258"/>
      <c r="C509" s="259"/>
      <c r="D509" s="249" t="s">
        <v>182</v>
      </c>
      <c r="E509" s="260" t="s">
        <v>22</v>
      </c>
      <c r="F509" s="261" t="s">
        <v>884</v>
      </c>
      <c r="G509" s="259"/>
      <c r="H509" s="262">
        <v>3.5</v>
      </c>
      <c r="I509" s="263"/>
      <c r="J509" s="259"/>
      <c r="K509" s="259"/>
      <c r="L509" s="264"/>
      <c r="M509" s="265"/>
      <c r="N509" s="266"/>
      <c r="O509" s="266"/>
      <c r="P509" s="266"/>
      <c r="Q509" s="266"/>
      <c r="R509" s="266"/>
      <c r="S509" s="266"/>
      <c r="T509" s="267"/>
      <c r="AT509" s="268" t="s">
        <v>182</v>
      </c>
      <c r="AU509" s="268" t="s">
        <v>83</v>
      </c>
      <c r="AV509" s="13" t="s">
        <v>83</v>
      </c>
      <c r="AW509" s="13" t="s">
        <v>39</v>
      </c>
      <c r="AX509" s="13" t="s">
        <v>24</v>
      </c>
      <c r="AY509" s="268" t="s">
        <v>173</v>
      </c>
    </row>
    <row r="510" spans="2:65" s="1" customFormat="1" ht="16.5" customHeight="1">
      <c r="B510" s="46"/>
      <c r="C510" s="235" t="s">
        <v>885</v>
      </c>
      <c r="D510" s="235" t="s">
        <v>175</v>
      </c>
      <c r="E510" s="236" t="s">
        <v>886</v>
      </c>
      <c r="F510" s="237" t="s">
        <v>887</v>
      </c>
      <c r="G510" s="238" t="s">
        <v>259</v>
      </c>
      <c r="H510" s="239">
        <v>33.08</v>
      </c>
      <c r="I510" s="240"/>
      <c r="J510" s="241">
        <f>ROUND(I510*H510,2)</f>
        <v>0</v>
      </c>
      <c r="K510" s="237" t="s">
        <v>179</v>
      </c>
      <c r="L510" s="72"/>
      <c r="M510" s="242" t="s">
        <v>22</v>
      </c>
      <c r="N510" s="243" t="s">
        <v>46</v>
      </c>
      <c r="O510" s="47"/>
      <c r="P510" s="244">
        <f>O510*H510</f>
        <v>0</v>
      </c>
      <c r="Q510" s="244">
        <v>0.00026</v>
      </c>
      <c r="R510" s="244">
        <f>Q510*H510</f>
        <v>0.008600799999999999</v>
      </c>
      <c r="S510" s="244">
        <v>0</v>
      </c>
      <c r="T510" s="245">
        <f>S510*H510</f>
        <v>0</v>
      </c>
      <c r="AR510" s="24" t="s">
        <v>266</v>
      </c>
      <c r="AT510" s="24" t="s">
        <v>175</v>
      </c>
      <c r="AU510" s="24" t="s">
        <v>83</v>
      </c>
      <c r="AY510" s="24" t="s">
        <v>173</v>
      </c>
      <c r="BE510" s="246">
        <f>IF(N510="základní",J510,0)</f>
        <v>0</v>
      </c>
      <c r="BF510" s="246">
        <f>IF(N510="snížená",J510,0)</f>
        <v>0</v>
      </c>
      <c r="BG510" s="246">
        <f>IF(N510="zákl. přenesená",J510,0)</f>
        <v>0</v>
      </c>
      <c r="BH510" s="246">
        <f>IF(N510="sníž. přenesená",J510,0)</f>
        <v>0</v>
      </c>
      <c r="BI510" s="246">
        <f>IF(N510="nulová",J510,0)</f>
        <v>0</v>
      </c>
      <c r="BJ510" s="24" t="s">
        <v>24</v>
      </c>
      <c r="BK510" s="246">
        <f>ROUND(I510*H510,2)</f>
        <v>0</v>
      </c>
      <c r="BL510" s="24" t="s">
        <v>266</v>
      </c>
      <c r="BM510" s="24" t="s">
        <v>888</v>
      </c>
    </row>
    <row r="511" spans="2:51" s="13" customFormat="1" ht="13.5">
      <c r="B511" s="258"/>
      <c r="C511" s="259"/>
      <c r="D511" s="249" t="s">
        <v>182</v>
      </c>
      <c r="E511" s="260" t="s">
        <v>22</v>
      </c>
      <c r="F511" s="261" t="s">
        <v>889</v>
      </c>
      <c r="G511" s="259"/>
      <c r="H511" s="262">
        <v>33.08</v>
      </c>
      <c r="I511" s="263"/>
      <c r="J511" s="259"/>
      <c r="K511" s="259"/>
      <c r="L511" s="264"/>
      <c r="M511" s="265"/>
      <c r="N511" s="266"/>
      <c r="O511" s="266"/>
      <c r="P511" s="266"/>
      <c r="Q511" s="266"/>
      <c r="R511" s="266"/>
      <c r="S511" s="266"/>
      <c r="T511" s="267"/>
      <c r="AT511" s="268" t="s">
        <v>182</v>
      </c>
      <c r="AU511" s="268" t="s">
        <v>83</v>
      </c>
      <c r="AV511" s="13" t="s">
        <v>83</v>
      </c>
      <c r="AW511" s="13" t="s">
        <v>39</v>
      </c>
      <c r="AX511" s="13" t="s">
        <v>75</v>
      </c>
      <c r="AY511" s="268" t="s">
        <v>173</v>
      </c>
    </row>
    <row r="512" spans="2:65" s="1" customFormat="1" ht="16.5" customHeight="1">
      <c r="B512" s="46"/>
      <c r="C512" s="235" t="s">
        <v>890</v>
      </c>
      <c r="D512" s="235" t="s">
        <v>175</v>
      </c>
      <c r="E512" s="236" t="s">
        <v>891</v>
      </c>
      <c r="F512" s="237" t="s">
        <v>892</v>
      </c>
      <c r="G512" s="238" t="s">
        <v>249</v>
      </c>
      <c r="H512" s="239">
        <v>77.962</v>
      </c>
      <c r="I512" s="240"/>
      <c r="J512" s="241">
        <f>ROUND(I512*H512,2)</f>
        <v>0</v>
      </c>
      <c r="K512" s="237" t="s">
        <v>179</v>
      </c>
      <c r="L512" s="72"/>
      <c r="M512" s="242" t="s">
        <v>22</v>
      </c>
      <c r="N512" s="243" t="s">
        <v>46</v>
      </c>
      <c r="O512" s="47"/>
      <c r="P512" s="244">
        <f>O512*H512</f>
        <v>0</v>
      </c>
      <c r="Q512" s="244">
        <v>0.0003</v>
      </c>
      <c r="R512" s="244">
        <f>Q512*H512</f>
        <v>0.0233886</v>
      </c>
      <c r="S512" s="244">
        <v>0</v>
      </c>
      <c r="T512" s="245">
        <f>S512*H512</f>
        <v>0</v>
      </c>
      <c r="AR512" s="24" t="s">
        <v>266</v>
      </c>
      <c r="AT512" s="24" t="s">
        <v>175</v>
      </c>
      <c r="AU512" s="24" t="s">
        <v>83</v>
      </c>
      <c r="AY512" s="24" t="s">
        <v>173</v>
      </c>
      <c r="BE512" s="246">
        <f>IF(N512="základní",J512,0)</f>
        <v>0</v>
      </c>
      <c r="BF512" s="246">
        <f>IF(N512="snížená",J512,0)</f>
        <v>0</v>
      </c>
      <c r="BG512" s="246">
        <f>IF(N512="zákl. přenesená",J512,0)</f>
        <v>0</v>
      </c>
      <c r="BH512" s="246">
        <f>IF(N512="sníž. přenesená",J512,0)</f>
        <v>0</v>
      </c>
      <c r="BI512" s="246">
        <f>IF(N512="nulová",J512,0)</f>
        <v>0</v>
      </c>
      <c r="BJ512" s="24" t="s">
        <v>24</v>
      </c>
      <c r="BK512" s="246">
        <f>ROUND(I512*H512,2)</f>
        <v>0</v>
      </c>
      <c r="BL512" s="24" t="s">
        <v>266</v>
      </c>
      <c r="BM512" s="24" t="s">
        <v>893</v>
      </c>
    </row>
    <row r="513" spans="2:51" s="13" customFormat="1" ht="13.5">
      <c r="B513" s="258"/>
      <c r="C513" s="259"/>
      <c r="D513" s="249" t="s">
        <v>182</v>
      </c>
      <c r="E513" s="260" t="s">
        <v>22</v>
      </c>
      <c r="F513" s="261" t="s">
        <v>894</v>
      </c>
      <c r="G513" s="259"/>
      <c r="H513" s="262">
        <v>77.962</v>
      </c>
      <c r="I513" s="263"/>
      <c r="J513" s="259"/>
      <c r="K513" s="259"/>
      <c r="L513" s="264"/>
      <c r="M513" s="265"/>
      <c r="N513" s="266"/>
      <c r="O513" s="266"/>
      <c r="P513" s="266"/>
      <c r="Q513" s="266"/>
      <c r="R513" s="266"/>
      <c r="S513" s="266"/>
      <c r="T513" s="267"/>
      <c r="AT513" s="268" t="s">
        <v>182</v>
      </c>
      <c r="AU513" s="268" t="s">
        <v>83</v>
      </c>
      <c r="AV513" s="13" t="s">
        <v>83</v>
      </c>
      <c r="AW513" s="13" t="s">
        <v>39</v>
      </c>
      <c r="AX513" s="13" t="s">
        <v>75</v>
      </c>
      <c r="AY513" s="268" t="s">
        <v>173</v>
      </c>
    </row>
    <row r="514" spans="2:65" s="1" customFormat="1" ht="16.5" customHeight="1">
      <c r="B514" s="46"/>
      <c r="C514" s="235" t="s">
        <v>895</v>
      </c>
      <c r="D514" s="235" t="s">
        <v>175</v>
      </c>
      <c r="E514" s="236" t="s">
        <v>896</v>
      </c>
      <c r="F514" s="237" t="s">
        <v>897</v>
      </c>
      <c r="G514" s="238" t="s">
        <v>221</v>
      </c>
      <c r="H514" s="239">
        <v>1.761</v>
      </c>
      <c r="I514" s="240"/>
      <c r="J514" s="241">
        <f>ROUND(I514*H514,2)</f>
        <v>0</v>
      </c>
      <c r="K514" s="237" t="s">
        <v>179</v>
      </c>
      <c r="L514" s="72"/>
      <c r="M514" s="242" t="s">
        <v>22</v>
      </c>
      <c r="N514" s="243" t="s">
        <v>46</v>
      </c>
      <c r="O514" s="47"/>
      <c r="P514" s="244">
        <f>O514*H514</f>
        <v>0</v>
      </c>
      <c r="Q514" s="244">
        <v>0</v>
      </c>
      <c r="R514" s="244">
        <f>Q514*H514</f>
        <v>0</v>
      </c>
      <c r="S514" s="244">
        <v>0</v>
      </c>
      <c r="T514" s="245">
        <f>S514*H514</f>
        <v>0</v>
      </c>
      <c r="AR514" s="24" t="s">
        <v>266</v>
      </c>
      <c r="AT514" s="24" t="s">
        <v>175</v>
      </c>
      <c r="AU514" s="24" t="s">
        <v>83</v>
      </c>
      <c r="AY514" s="24" t="s">
        <v>173</v>
      </c>
      <c r="BE514" s="246">
        <f>IF(N514="základní",J514,0)</f>
        <v>0</v>
      </c>
      <c r="BF514" s="246">
        <f>IF(N514="snížená",J514,0)</f>
        <v>0</v>
      </c>
      <c r="BG514" s="246">
        <f>IF(N514="zákl. přenesená",J514,0)</f>
        <v>0</v>
      </c>
      <c r="BH514" s="246">
        <f>IF(N514="sníž. přenesená",J514,0)</f>
        <v>0</v>
      </c>
      <c r="BI514" s="246">
        <f>IF(N514="nulová",J514,0)</f>
        <v>0</v>
      </c>
      <c r="BJ514" s="24" t="s">
        <v>24</v>
      </c>
      <c r="BK514" s="246">
        <f>ROUND(I514*H514,2)</f>
        <v>0</v>
      </c>
      <c r="BL514" s="24" t="s">
        <v>266</v>
      </c>
      <c r="BM514" s="24" t="s">
        <v>898</v>
      </c>
    </row>
    <row r="515" spans="2:63" s="11" customFormat="1" ht="29.85" customHeight="1">
      <c r="B515" s="219"/>
      <c r="C515" s="220"/>
      <c r="D515" s="221" t="s">
        <v>74</v>
      </c>
      <c r="E515" s="233" t="s">
        <v>899</v>
      </c>
      <c r="F515" s="233" t="s">
        <v>900</v>
      </c>
      <c r="G515" s="220"/>
      <c r="H515" s="220"/>
      <c r="I515" s="223"/>
      <c r="J515" s="234">
        <f>BK515</f>
        <v>0</v>
      </c>
      <c r="K515" s="220"/>
      <c r="L515" s="225"/>
      <c r="M515" s="226"/>
      <c r="N515" s="227"/>
      <c r="O515" s="227"/>
      <c r="P515" s="228">
        <f>SUM(P516:P542)</f>
        <v>0</v>
      </c>
      <c r="Q515" s="227"/>
      <c r="R515" s="228">
        <f>SUM(R516:R542)</f>
        <v>0.0002106</v>
      </c>
      <c r="S515" s="227"/>
      <c r="T515" s="229">
        <f>SUM(T516:T542)</f>
        <v>0</v>
      </c>
      <c r="AR515" s="230" t="s">
        <v>83</v>
      </c>
      <c r="AT515" s="231" t="s">
        <v>74</v>
      </c>
      <c r="AU515" s="231" t="s">
        <v>24</v>
      </c>
      <c r="AY515" s="230" t="s">
        <v>173</v>
      </c>
      <c r="BK515" s="232">
        <f>SUM(BK516:BK542)</f>
        <v>0</v>
      </c>
    </row>
    <row r="516" spans="2:65" s="1" customFormat="1" ht="16.5" customHeight="1">
      <c r="B516" s="46"/>
      <c r="C516" s="235" t="s">
        <v>901</v>
      </c>
      <c r="D516" s="235" t="s">
        <v>175</v>
      </c>
      <c r="E516" s="236" t="s">
        <v>902</v>
      </c>
      <c r="F516" s="237" t="s">
        <v>903</v>
      </c>
      <c r="G516" s="238" t="s">
        <v>259</v>
      </c>
      <c r="H516" s="239">
        <v>103.73</v>
      </c>
      <c r="I516" s="240"/>
      <c r="J516" s="241">
        <f>ROUND(I516*H516,2)</f>
        <v>0</v>
      </c>
      <c r="K516" s="237" t="s">
        <v>179</v>
      </c>
      <c r="L516" s="72"/>
      <c r="M516" s="242" t="s">
        <v>22</v>
      </c>
      <c r="N516" s="243" t="s">
        <v>46</v>
      </c>
      <c r="O516" s="47"/>
      <c r="P516" s="244">
        <f>O516*H516</f>
        <v>0</v>
      </c>
      <c r="Q516" s="244">
        <v>0</v>
      </c>
      <c r="R516" s="244">
        <f>Q516*H516</f>
        <v>0</v>
      </c>
      <c r="S516" s="244">
        <v>0</v>
      </c>
      <c r="T516" s="245">
        <f>S516*H516</f>
        <v>0</v>
      </c>
      <c r="AR516" s="24" t="s">
        <v>266</v>
      </c>
      <c r="AT516" s="24" t="s">
        <v>175</v>
      </c>
      <c r="AU516" s="24" t="s">
        <v>83</v>
      </c>
      <c r="AY516" s="24" t="s">
        <v>173</v>
      </c>
      <c r="BE516" s="246">
        <f>IF(N516="základní",J516,0)</f>
        <v>0</v>
      </c>
      <c r="BF516" s="246">
        <f>IF(N516="snížená",J516,0)</f>
        <v>0</v>
      </c>
      <c r="BG516" s="246">
        <f>IF(N516="zákl. přenesená",J516,0)</f>
        <v>0</v>
      </c>
      <c r="BH516" s="246">
        <f>IF(N516="sníž. přenesená",J516,0)</f>
        <v>0</v>
      </c>
      <c r="BI516" s="246">
        <f>IF(N516="nulová",J516,0)</f>
        <v>0</v>
      </c>
      <c r="BJ516" s="24" t="s">
        <v>24</v>
      </c>
      <c r="BK516" s="246">
        <f>ROUND(I516*H516,2)</f>
        <v>0</v>
      </c>
      <c r="BL516" s="24" t="s">
        <v>266</v>
      </c>
      <c r="BM516" s="24" t="s">
        <v>904</v>
      </c>
    </row>
    <row r="517" spans="2:51" s="12" customFormat="1" ht="13.5">
      <c r="B517" s="247"/>
      <c r="C517" s="248"/>
      <c r="D517" s="249" t="s">
        <v>182</v>
      </c>
      <c r="E517" s="250" t="s">
        <v>22</v>
      </c>
      <c r="F517" s="251" t="s">
        <v>905</v>
      </c>
      <c r="G517" s="248"/>
      <c r="H517" s="250" t="s">
        <v>22</v>
      </c>
      <c r="I517" s="252"/>
      <c r="J517" s="248"/>
      <c r="K517" s="248"/>
      <c r="L517" s="253"/>
      <c r="M517" s="254"/>
      <c r="N517" s="255"/>
      <c r="O517" s="255"/>
      <c r="P517" s="255"/>
      <c r="Q517" s="255"/>
      <c r="R517" s="255"/>
      <c r="S517" s="255"/>
      <c r="T517" s="256"/>
      <c r="AT517" s="257" t="s">
        <v>182</v>
      </c>
      <c r="AU517" s="257" t="s">
        <v>83</v>
      </c>
      <c r="AV517" s="12" t="s">
        <v>24</v>
      </c>
      <c r="AW517" s="12" t="s">
        <v>39</v>
      </c>
      <c r="AX517" s="12" t="s">
        <v>75</v>
      </c>
      <c r="AY517" s="257" t="s">
        <v>173</v>
      </c>
    </row>
    <row r="518" spans="2:51" s="13" customFormat="1" ht="13.5">
      <c r="B518" s="258"/>
      <c r="C518" s="259"/>
      <c r="D518" s="249" t="s">
        <v>182</v>
      </c>
      <c r="E518" s="260" t="s">
        <v>22</v>
      </c>
      <c r="F518" s="261" t="s">
        <v>906</v>
      </c>
      <c r="G518" s="259"/>
      <c r="H518" s="262">
        <v>28.62</v>
      </c>
      <c r="I518" s="263"/>
      <c r="J518" s="259"/>
      <c r="K518" s="259"/>
      <c r="L518" s="264"/>
      <c r="M518" s="265"/>
      <c r="N518" s="266"/>
      <c r="O518" s="266"/>
      <c r="P518" s="266"/>
      <c r="Q518" s="266"/>
      <c r="R518" s="266"/>
      <c r="S518" s="266"/>
      <c r="T518" s="267"/>
      <c r="AT518" s="268" t="s">
        <v>182</v>
      </c>
      <c r="AU518" s="268" t="s">
        <v>83</v>
      </c>
      <c r="AV518" s="13" t="s">
        <v>83</v>
      </c>
      <c r="AW518" s="13" t="s">
        <v>39</v>
      </c>
      <c r="AX518" s="13" t="s">
        <v>75</v>
      </c>
      <c r="AY518" s="268" t="s">
        <v>173</v>
      </c>
    </row>
    <row r="519" spans="2:51" s="12" customFormat="1" ht="13.5">
      <c r="B519" s="247"/>
      <c r="C519" s="248"/>
      <c r="D519" s="249" t="s">
        <v>182</v>
      </c>
      <c r="E519" s="250" t="s">
        <v>22</v>
      </c>
      <c r="F519" s="251" t="s">
        <v>907</v>
      </c>
      <c r="G519" s="248"/>
      <c r="H519" s="250" t="s">
        <v>22</v>
      </c>
      <c r="I519" s="252"/>
      <c r="J519" s="248"/>
      <c r="K519" s="248"/>
      <c r="L519" s="253"/>
      <c r="M519" s="254"/>
      <c r="N519" s="255"/>
      <c r="O519" s="255"/>
      <c r="P519" s="255"/>
      <c r="Q519" s="255"/>
      <c r="R519" s="255"/>
      <c r="S519" s="255"/>
      <c r="T519" s="256"/>
      <c r="AT519" s="257" t="s">
        <v>182</v>
      </c>
      <c r="AU519" s="257" t="s">
        <v>83</v>
      </c>
      <c r="AV519" s="12" t="s">
        <v>24</v>
      </c>
      <c r="AW519" s="12" t="s">
        <v>39</v>
      </c>
      <c r="AX519" s="12" t="s">
        <v>75</v>
      </c>
      <c r="AY519" s="257" t="s">
        <v>173</v>
      </c>
    </row>
    <row r="520" spans="2:51" s="13" customFormat="1" ht="13.5">
      <c r="B520" s="258"/>
      <c r="C520" s="259"/>
      <c r="D520" s="249" t="s">
        <v>182</v>
      </c>
      <c r="E520" s="260" t="s">
        <v>22</v>
      </c>
      <c r="F520" s="261" t="s">
        <v>908</v>
      </c>
      <c r="G520" s="259"/>
      <c r="H520" s="262">
        <v>17.2</v>
      </c>
      <c r="I520" s="263"/>
      <c r="J520" s="259"/>
      <c r="K520" s="259"/>
      <c r="L520" s="264"/>
      <c r="M520" s="265"/>
      <c r="N520" s="266"/>
      <c r="O520" s="266"/>
      <c r="P520" s="266"/>
      <c r="Q520" s="266"/>
      <c r="R520" s="266"/>
      <c r="S520" s="266"/>
      <c r="T520" s="267"/>
      <c r="AT520" s="268" t="s">
        <v>182</v>
      </c>
      <c r="AU520" s="268" t="s">
        <v>83</v>
      </c>
      <c r="AV520" s="13" t="s">
        <v>83</v>
      </c>
      <c r="AW520" s="13" t="s">
        <v>39</v>
      </c>
      <c r="AX520" s="13" t="s">
        <v>75</v>
      </c>
      <c r="AY520" s="268" t="s">
        <v>173</v>
      </c>
    </row>
    <row r="521" spans="2:51" s="12" customFormat="1" ht="13.5">
      <c r="B521" s="247"/>
      <c r="C521" s="248"/>
      <c r="D521" s="249" t="s">
        <v>182</v>
      </c>
      <c r="E521" s="250" t="s">
        <v>22</v>
      </c>
      <c r="F521" s="251" t="s">
        <v>909</v>
      </c>
      <c r="G521" s="248"/>
      <c r="H521" s="250" t="s">
        <v>22</v>
      </c>
      <c r="I521" s="252"/>
      <c r="J521" s="248"/>
      <c r="K521" s="248"/>
      <c r="L521" s="253"/>
      <c r="M521" s="254"/>
      <c r="N521" s="255"/>
      <c r="O521" s="255"/>
      <c r="P521" s="255"/>
      <c r="Q521" s="255"/>
      <c r="R521" s="255"/>
      <c r="S521" s="255"/>
      <c r="T521" s="256"/>
      <c r="AT521" s="257" t="s">
        <v>182</v>
      </c>
      <c r="AU521" s="257" t="s">
        <v>83</v>
      </c>
      <c r="AV521" s="12" t="s">
        <v>24</v>
      </c>
      <c r="AW521" s="12" t="s">
        <v>39</v>
      </c>
      <c r="AX521" s="12" t="s">
        <v>75</v>
      </c>
      <c r="AY521" s="257" t="s">
        <v>173</v>
      </c>
    </row>
    <row r="522" spans="2:51" s="13" customFormat="1" ht="13.5">
      <c r="B522" s="258"/>
      <c r="C522" s="259"/>
      <c r="D522" s="249" t="s">
        <v>182</v>
      </c>
      <c r="E522" s="260" t="s">
        <v>22</v>
      </c>
      <c r="F522" s="261" t="s">
        <v>910</v>
      </c>
      <c r="G522" s="259"/>
      <c r="H522" s="262">
        <v>57.91</v>
      </c>
      <c r="I522" s="263"/>
      <c r="J522" s="259"/>
      <c r="K522" s="259"/>
      <c r="L522" s="264"/>
      <c r="M522" s="265"/>
      <c r="N522" s="266"/>
      <c r="O522" s="266"/>
      <c r="P522" s="266"/>
      <c r="Q522" s="266"/>
      <c r="R522" s="266"/>
      <c r="S522" s="266"/>
      <c r="T522" s="267"/>
      <c r="AT522" s="268" t="s">
        <v>182</v>
      </c>
      <c r="AU522" s="268" t="s">
        <v>83</v>
      </c>
      <c r="AV522" s="13" t="s">
        <v>83</v>
      </c>
      <c r="AW522" s="13" t="s">
        <v>39</v>
      </c>
      <c r="AX522" s="13" t="s">
        <v>75</v>
      </c>
      <c r="AY522" s="268" t="s">
        <v>173</v>
      </c>
    </row>
    <row r="523" spans="2:65" s="1" customFormat="1" ht="16.5" customHeight="1">
      <c r="B523" s="46"/>
      <c r="C523" s="269" t="s">
        <v>911</v>
      </c>
      <c r="D523" s="269" t="s">
        <v>240</v>
      </c>
      <c r="E523" s="270" t="s">
        <v>912</v>
      </c>
      <c r="F523" s="271" t="s">
        <v>913</v>
      </c>
      <c r="G523" s="272" t="s">
        <v>259</v>
      </c>
      <c r="H523" s="273">
        <v>108.917</v>
      </c>
      <c r="I523" s="274"/>
      <c r="J523" s="275">
        <f>ROUND(I523*H523,2)</f>
        <v>0</v>
      </c>
      <c r="K523" s="271" t="s">
        <v>179</v>
      </c>
      <c r="L523" s="276"/>
      <c r="M523" s="277" t="s">
        <v>22</v>
      </c>
      <c r="N523" s="278" t="s">
        <v>46</v>
      </c>
      <c r="O523" s="47"/>
      <c r="P523" s="244">
        <f>O523*H523</f>
        <v>0</v>
      </c>
      <c r="Q523" s="244">
        <v>0</v>
      </c>
      <c r="R523" s="244">
        <f>Q523*H523</f>
        <v>0</v>
      </c>
      <c r="S523" s="244">
        <v>0</v>
      </c>
      <c r="T523" s="245">
        <f>S523*H523</f>
        <v>0</v>
      </c>
      <c r="AR523" s="24" t="s">
        <v>352</v>
      </c>
      <c r="AT523" s="24" t="s">
        <v>240</v>
      </c>
      <c r="AU523" s="24" t="s">
        <v>83</v>
      </c>
      <c r="AY523" s="24" t="s">
        <v>173</v>
      </c>
      <c r="BE523" s="246">
        <f>IF(N523="základní",J523,0)</f>
        <v>0</v>
      </c>
      <c r="BF523" s="246">
        <f>IF(N523="snížená",J523,0)</f>
        <v>0</v>
      </c>
      <c r="BG523" s="246">
        <f>IF(N523="zákl. přenesená",J523,0)</f>
        <v>0</v>
      </c>
      <c r="BH523" s="246">
        <f>IF(N523="sníž. přenesená",J523,0)</f>
        <v>0</v>
      </c>
      <c r="BI523" s="246">
        <f>IF(N523="nulová",J523,0)</f>
        <v>0</v>
      </c>
      <c r="BJ523" s="24" t="s">
        <v>24</v>
      </c>
      <c r="BK523" s="246">
        <f>ROUND(I523*H523,2)</f>
        <v>0</v>
      </c>
      <c r="BL523" s="24" t="s">
        <v>266</v>
      </c>
      <c r="BM523" s="24" t="s">
        <v>914</v>
      </c>
    </row>
    <row r="524" spans="2:51" s="13" customFormat="1" ht="13.5">
      <c r="B524" s="258"/>
      <c r="C524" s="259"/>
      <c r="D524" s="249" t="s">
        <v>182</v>
      </c>
      <c r="E524" s="259"/>
      <c r="F524" s="261" t="s">
        <v>915</v>
      </c>
      <c r="G524" s="259"/>
      <c r="H524" s="262">
        <v>108.917</v>
      </c>
      <c r="I524" s="263"/>
      <c r="J524" s="259"/>
      <c r="K524" s="259"/>
      <c r="L524" s="264"/>
      <c r="M524" s="265"/>
      <c r="N524" s="266"/>
      <c r="O524" s="266"/>
      <c r="P524" s="266"/>
      <c r="Q524" s="266"/>
      <c r="R524" s="266"/>
      <c r="S524" s="266"/>
      <c r="T524" s="267"/>
      <c r="AT524" s="268" t="s">
        <v>182</v>
      </c>
      <c r="AU524" s="268" t="s">
        <v>83</v>
      </c>
      <c r="AV524" s="13" t="s">
        <v>83</v>
      </c>
      <c r="AW524" s="13" t="s">
        <v>6</v>
      </c>
      <c r="AX524" s="13" t="s">
        <v>24</v>
      </c>
      <c r="AY524" s="268" t="s">
        <v>173</v>
      </c>
    </row>
    <row r="525" spans="2:65" s="1" customFormat="1" ht="16.5" customHeight="1">
      <c r="B525" s="46"/>
      <c r="C525" s="235" t="s">
        <v>916</v>
      </c>
      <c r="D525" s="235" t="s">
        <v>175</v>
      </c>
      <c r="E525" s="236" t="s">
        <v>917</v>
      </c>
      <c r="F525" s="237" t="s">
        <v>918</v>
      </c>
      <c r="G525" s="238" t="s">
        <v>249</v>
      </c>
      <c r="H525" s="239">
        <v>72.67</v>
      </c>
      <c r="I525" s="240"/>
      <c r="J525" s="241">
        <f>ROUND(I525*H525,2)</f>
        <v>0</v>
      </c>
      <c r="K525" s="237" t="s">
        <v>179</v>
      </c>
      <c r="L525" s="72"/>
      <c r="M525" s="242" t="s">
        <v>22</v>
      </c>
      <c r="N525" s="243" t="s">
        <v>46</v>
      </c>
      <c r="O525" s="47"/>
      <c r="P525" s="244">
        <f>O525*H525</f>
        <v>0</v>
      </c>
      <c r="Q525" s="244">
        <v>0</v>
      </c>
      <c r="R525" s="244">
        <f>Q525*H525</f>
        <v>0</v>
      </c>
      <c r="S525" s="244">
        <v>0</v>
      </c>
      <c r="T525" s="245">
        <f>S525*H525</f>
        <v>0</v>
      </c>
      <c r="AR525" s="24" t="s">
        <v>266</v>
      </c>
      <c r="AT525" s="24" t="s">
        <v>175</v>
      </c>
      <c r="AU525" s="24" t="s">
        <v>83</v>
      </c>
      <c r="AY525" s="24" t="s">
        <v>173</v>
      </c>
      <c r="BE525" s="246">
        <f>IF(N525="základní",J525,0)</f>
        <v>0</v>
      </c>
      <c r="BF525" s="246">
        <f>IF(N525="snížená",J525,0)</f>
        <v>0</v>
      </c>
      <c r="BG525" s="246">
        <f>IF(N525="zákl. přenesená",J525,0)</f>
        <v>0</v>
      </c>
      <c r="BH525" s="246">
        <f>IF(N525="sníž. přenesená",J525,0)</f>
        <v>0</v>
      </c>
      <c r="BI525" s="246">
        <f>IF(N525="nulová",J525,0)</f>
        <v>0</v>
      </c>
      <c r="BJ525" s="24" t="s">
        <v>24</v>
      </c>
      <c r="BK525" s="246">
        <f>ROUND(I525*H525,2)</f>
        <v>0</v>
      </c>
      <c r="BL525" s="24" t="s">
        <v>266</v>
      </c>
      <c r="BM525" s="24" t="s">
        <v>919</v>
      </c>
    </row>
    <row r="526" spans="2:51" s="13" customFormat="1" ht="13.5">
      <c r="B526" s="258"/>
      <c r="C526" s="259"/>
      <c r="D526" s="249" t="s">
        <v>182</v>
      </c>
      <c r="E526" s="260" t="s">
        <v>22</v>
      </c>
      <c r="F526" s="261" t="s">
        <v>501</v>
      </c>
      <c r="G526" s="259"/>
      <c r="H526" s="262">
        <v>60.36</v>
      </c>
      <c r="I526" s="263"/>
      <c r="J526" s="259"/>
      <c r="K526" s="259"/>
      <c r="L526" s="264"/>
      <c r="M526" s="265"/>
      <c r="N526" s="266"/>
      <c r="O526" s="266"/>
      <c r="P526" s="266"/>
      <c r="Q526" s="266"/>
      <c r="R526" s="266"/>
      <c r="S526" s="266"/>
      <c r="T526" s="267"/>
      <c r="AT526" s="268" t="s">
        <v>182</v>
      </c>
      <c r="AU526" s="268" t="s">
        <v>83</v>
      </c>
      <c r="AV526" s="13" t="s">
        <v>83</v>
      </c>
      <c r="AW526" s="13" t="s">
        <v>39</v>
      </c>
      <c r="AX526" s="13" t="s">
        <v>75</v>
      </c>
      <c r="AY526" s="268" t="s">
        <v>173</v>
      </c>
    </row>
    <row r="527" spans="2:51" s="13" customFormat="1" ht="13.5">
      <c r="B527" s="258"/>
      <c r="C527" s="259"/>
      <c r="D527" s="249" t="s">
        <v>182</v>
      </c>
      <c r="E527" s="260" t="s">
        <v>22</v>
      </c>
      <c r="F527" s="261" t="s">
        <v>494</v>
      </c>
      <c r="G527" s="259"/>
      <c r="H527" s="262">
        <v>12.31</v>
      </c>
      <c r="I527" s="263"/>
      <c r="J527" s="259"/>
      <c r="K527" s="259"/>
      <c r="L527" s="264"/>
      <c r="M527" s="265"/>
      <c r="N527" s="266"/>
      <c r="O527" s="266"/>
      <c r="P527" s="266"/>
      <c r="Q527" s="266"/>
      <c r="R527" s="266"/>
      <c r="S527" s="266"/>
      <c r="T527" s="267"/>
      <c r="AT527" s="268" t="s">
        <v>182</v>
      </c>
      <c r="AU527" s="268" t="s">
        <v>83</v>
      </c>
      <c r="AV527" s="13" t="s">
        <v>83</v>
      </c>
      <c r="AW527" s="13" t="s">
        <v>39</v>
      </c>
      <c r="AX527" s="13" t="s">
        <v>75</v>
      </c>
      <c r="AY527" s="268" t="s">
        <v>173</v>
      </c>
    </row>
    <row r="528" spans="2:65" s="1" customFormat="1" ht="16.5" customHeight="1">
      <c r="B528" s="46"/>
      <c r="C528" s="235" t="s">
        <v>920</v>
      </c>
      <c r="D528" s="235" t="s">
        <v>175</v>
      </c>
      <c r="E528" s="236" t="s">
        <v>921</v>
      </c>
      <c r="F528" s="237" t="s">
        <v>922</v>
      </c>
      <c r="G528" s="238" t="s">
        <v>249</v>
      </c>
      <c r="H528" s="239">
        <v>19.556</v>
      </c>
      <c r="I528" s="240"/>
      <c r="J528" s="241">
        <f>ROUND(I528*H528,2)</f>
        <v>0</v>
      </c>
      <c r="K528" s="237" t="s">
        <v>179</v>
      </c>
      <c r="L528" s="72"/>
      <c r="M528" s="242" t="s">
        <v>22</v>
      </c>
      <c r="N528" s="243" t="s">
        <v>46</v>
      </c>
      <c r="O528" s="47"/>
      <c r="P528" s="244">
        <f>O528*H528</f>
        <v>0</v>
      </c>
      <c r="Q528" s="244">
        <v>0</v>
      </c>
      <c r="R528" s="244">
        <f>Q528*H528</f>
        <v>0</v>
      </c>
      <c r="S528" s="244">
        <v>0</v>
      </c>
      <c r="T528" s="245">
        <f>S528*H528</f>
        <v>0</v>
      </c>
      <c r="AR528" s="24" t="s">
        <v>266</v>
      </c>
      <c r="AT528" s="24" t="s">
        <v>175</v>
      </c>
      <c r="AU528" s="24" t="s">
        <v>83</v>
      </c>
      <c r="AY528" s="24" t="s">
        <v>173</v>
      </c>
      <c r="BE528" s="246">
        <f>IF(N528="základní",J528,0)</f>
        <v>0</v>
      </c>
      <c r="BF528" s="246">
        <f>IF(N528="snížená",J528,0)</f>
        <v>0</v>
      </c>
      <c r="BG528" s="246">
        <f>IF(N528="zákl. přenesená",J528,0)</f>
        <v>0</v>
      </c>
      <c r="BH528" s="246">
        <f>IF(N528="sníž. přenesená",J528,0)</f>
        <v>0</v>
      </c>
      <c r="BI528" s="246">
        <f>IF(N528="nulová",J528,0)</f>
        <v>0</v>
      </c>
      <c r="BJ528" s="24" t="s">
        <v>24</v>
      </c>
      <c r="BK528" s="246">
        <f>ROUND(I528*H528,2)</f>
        <v>0</v>
      </c>
      <c r="BL528" s="24" t="s">
        <v>266</v>
      </c>
      <c r="BM528" s="24" t="s">
        <v>923</v>
      </c>
    </row>
    <row r="529" spans="2:51" s="12" customFormat="1" ht="13.5">
      <c r="B529" s="247"/>
      <c r="C529" s="248"/>
      <c r="D529" s="249" t="s">
        <v>182</v>
      </c>
      <c r="E529" s="250" t="s">
        <v>22</v>
      </c>
      <c r="F529" s="251" t="s">
        <v>905</v>
      </c>
      <c r="G529" s="248"/>
      <c r="H529" s="250" t="s">
        <v>22</v>
      </c>
      <c r="I529" s="252"/>
      <c r="J529" s="248"/>
      <c r="K529" s="248"/>
      <c r="L529" s="253"/>
      <c r="M529" s="254"/>
      <c r="N529" s="255"/>
      <c r="O529" s="255"/>
      <c r="P529" s="255"/>
      <c r="Q529" s="255"/>
      <c r="R529" s="255"/>
      <c r="S529" s="255"/>
      <c r="T529" s="256"/>
      <c r="AT529" s="257" t="s">
        <v>182</v>
      </c>
      <c r="AU529" s="257" t="s">
        <v>83</v>
      </c>
      <c r="AV529" s="12" t="s">
        <v>24</v>
      </c>
      <c r="AW529" s="12" t="s">
        <v>39</v>
      </c>
      <c r="AX529" s="12" t="s">
        <v>75</v>
      </c>
      <c r="AY529" s="257" t="s">
        <v>173</v>
      </c>
    </row>
    <row r="530" spans="2:51" s="13" customFormat="1" ht="13.5">
      <c r="B530" s="258"/>
      <c r="C530" s="259"/>
      <c r="D530" s="249" t="s">
        <v>182</v>
      </c>
      <c r="E530" s="260" t="s">
        <v>22</v>
      </c>
      <c r="F530" s="261" t="s">
        <v>924</v>
      </c>
      <c r="G530" s="259"/>
      <c r="H530" s="262">
        <v>14.356</v>
      </c>
      <c r="I530" s="263"/>
      <c r="J530" s="259"/>
      <c r="K530" s="259"/>
      <c r="L530" s="264"/>
      <c r="M530" s="265"/>
      <c r="N530" s="266"/>
      <c r="O530" s="266"/>
      <c r="P530" s="266"/>
      <c r="Q530" s="266"/>
      <c r="R530" s="266"/>
      <c r="S530" s="266"/>
      <c r="T530" s="267"/>
      <c r="AT530" s="268" t="s">
        <v>182</v>
      </c>
      <c r="AU530" s="268" t="s">
        <v>83</v>
      </c>
      <c r="AV530" s="13" t="s">
        <v>83</v>
      </c>
      <c r="AW530" s="13" t="s">
        <v>39</v>
      </c>
      <c r="AX530" s="13" t="s">
        <v>75</v>
      </c>
      <c r="AY530" s="268" t="s">
        <v>173</v>
      </c>
    </row>
    <row r="531" spans="2:51" s="12" customFormat="1" ht="13.5">
      <c r="B531" s="247"/>
      <c r="C531" s="248"/>
      <c r="D531" s="249" t="s">
        <v>182</v>
      </c>
      <c r="E531" s="250" t="s">
        <v>22</v>
      </c>
      <c r="F531" s="251" t="s">
        <v>907</v>
      </c>
      <c r="G531" s="248"/>
      <c r="H531" s="250" t="s">
        <v>22</v>
      </c>
      <c r="I531" s="252"/>
      <c r="J531" s="248"/>
      <c r="K531" s="248"/>
      <c r="L531" s="253"/>
      <c r="M531" s="254"/>
      <c r="N531" s="255"/>
      <c r="O531" s="255"/>
      <c r="P531" s="255"/>
      <c r="Q531" s="255"/>
      <c r="R531" s="255"/>
      <c r="S531" s="255"/>
      <c r="T531" s="256"/>
      <c r="AT531" s="257" t="s">
        <v>182</v>
      </c>
      <c r="AU531" s="257" t="s">
        <v>83</v>
      </c>
      <c r="AV531" s="12" t="s">
        <v>24</v>
      </c>
      <c r="AW531" s="12" t="s">
        <v>39</v>
      </c>
      <c r="AX531" s="12" t="s">
        <v>75</v>
      </c>
      <c r="AY531" s="257" t="s">
        <v>173</v>
      </c>
    </row>
    <row r="532" spans="2:51" s="13" customFormat="1" ht="13.5">
      <c r="B532" s="258"/>
      <c r="C532" s="259"/>
      <c r="D532" s="249" t="s">
        <v>182</v>
      </c>
      <c r="E532" s="260" t="s">
        <v>22</v>
      </c>
      <c r="F532" s="261" t="s">
        <v>925</v>
      </c>
      <c r="G532" s="259"/>
      <c r="H532" s="262">
        <v>5.2</v>
      </c>
      <c r="I532" s="263"/>
      <c r="J532" s="259"/>
      <c r="K532" s="259"/>
      <c r="L532" s="264"/>
      <c r="M532" s="265"/>
      <c r="N532" s="266"/>
      <c r="O532" s="266"/>
      <c r="P532" s="266"/>
      <c r="Q532" s="266"/>
      <c r="R532" s="266"/>
      <c r="S532" s="266"/>
      <c r="T532" s="267"/>
      <c r="AT532" s="268" t="s">
        <v>182</v>
      </c>
      <c r="AU532" s="268" t="s">
        <v>83</v>
      </c>
      <c r="AV532" s="13" t="s">
        <v>83</v>
      </c>
      <c r="AW532" s="13" t="s">
        <v>39</v>
      </c>
      <c r="AX532" s="13" t="s">
        <v>75</v>
      </c>
      <c r="AY532" s="268" t="s">
        <v>173</v>
      </c>
    </row>
    <row r="533" spans="2:65" s="1" customFormat="1" ht="16.5" customHeight="1">
      <c r="B533" s="46"/>
      <c r="C533" s="269" t="s">
        <v>926</v>
      </c>
      <c r="D533" s="269" t="s">
        <v>240</v>
      </c>
      <c r="E533" s="270" t="s">
        <v>927</v>
      </c>
      <c r="F533" s="271" t="s">
        <v>928</v>
      </c>
      <c r="G533" s="272" t="s">
        <v>249</v>
      </c>
      <c r="H533" s="273">
        <v>106.06</v>
      </c>
      <c r="I533" s="274"/>
      <c r="J533" s="275">
        <f>ROUND(I533*H533,2)</f>
        <v>0</v>
      </c>
      <c r="K533" s="271" t="s">
        <v>179</v>
      </c>
      <c r="L533" s="276"/>
      <c r="M533" s="277" t="s">
        <v>22</v>
      </c>
      <c r="N533" s="278" t="s">
        <v>46</v>
      </c>
      <c r="O533" s="47"/>
      <c r="P533" s="244">
        <f>O533*H533</f>
        <v>0</v>
      </c>
      <c r="Q533" s="244">
        <v>0</v>
      </c>
      <c r="R533" s="244">
        <f>Q533*H533</f>
        <v>0</v>
      </c>
      <c r="S533" s="244">
        <v>0</v>
      </c>
      <c r="T533" s="245">
        <f>S533*H533</f>
        <v>0</v>
      </c>
      <c r="AR533" s="24" t="s">
        <v>352</v>
      </c>
      <c r="AT533" s="24" t="s">
        <v>240</v>
      </c>
      <c r="AU533" s="24" t="s">
        <v>83</v>
      </c>
      <c r="AY533" s="24" t="s">
        <v>173</v>
      </c>
      <c r="BE533" s="246">
        <f>IF(N533="základní",J533,0)</f>
        <v>0</v>
      </c>
      <c r="BF533" s="246">
        <f>IF(N533="snížená",J533,0)</f>
        <v>0</v>
      </c>
      <c r="BG533" s="246">
        <f>IF(N533="zákl. přenesená",J533,0)</f>
        <v>0</v>
      </c>
      <c r="BH533" s="246">
        <f>IF(N533="sníž. přenesená",J533,0)</f>
        <v>0</v>
      </c>
      <c r="BI533" s="246">
        <f>IF(N533="nulová",J533,0)</f>
        <v>0</v>
      </c>
      <c r="BJ533" s="24" t="s">
        <v>24</v>
      </c>
      <c r="BK533" s="246">
        <f>ROUND(I533*H533,2)</f>
        <v>0</v>
      </c>
      <c r="BL533" s="24" t="s">
        <v>266</v>
      </c>
      <c r="BM533" s="24" t="s">
        <v>929</v>
      </c>
    </row>
    <row r="534" spans="2:51" s="13" customFormat="1" ht="13.5">
      <c r="B534" s="258"/>
      <c r="C534" s="259"/>
      <c r="D534" s="249" t="s">
        <v>182</v>
      </c>
      <c r="E534" s="259"/>
      <c r="F534" s="261" t="s">
        <v>930</v>
      </c>
      <c r="G534" s="259"/>
      <c r="H534" s="262">
        <v>106.06</v>
      </c>
      <c r="I534" s="263"/>
      <c r="J534" s="259"/>
      <c r="K534" s="259"/>
      <c r="L534" s="264"/>
      <c r="M534" s="265"/>
      <c r="N534" s="266"/>
      <c r="O534" s="266"/>
      <c r="P534" s="266"/>
      <c r="Q534" s="266"/>
      <c r="R534" s="266"/>
      <c r="S534" s="266"/>
      <c r="T534" s="267"/>
      <c r="AT534" s="268" t="s">
        <v>182</v>
      </c>
      <c r="AU534" s="268" t="s">
        <v>83</v>
      </c>
      <c r="AV534" s="13" t="s">
        <v>83</v>
      </c>
      <c r="AW534" s="13" t="s">
        <v>6</v>
      </c>
      <c r="AX534" s="13" t="s">
        <v>24</v>
      </c>
      <c r="AY534" s="268" t="s">
        <v>173</v>
      </c>
    </row>
    <row r="535" spans="2:65" s="1" customFormat="1" ht="25.5" customHeight="1">
      <c r="B535" s="46"/>
      <c r="C535" s="235" t="s">
        <v>931</v>
      </c>
      <c r="D535" s="235" t="s">
        <v>175</v>
      </c>
      <c r="E535" s="236" t="s">
        <v>932</v>
      </c>
      <c r="F535" s="237" t="s">
        <v>933</v>
      </c>
      <c r="G535" s="238" t="s">
        <v>249</v>
      </c>
      <c r="H535" s="239">
        <v>148.633</v>
      </c>
      <c r="I535" s="240"/>
      <c r="J535" s="241">
        <f>ROUND(I535*H535,2)</f>
        <v>0</v>
      </c>
      <c r="K535" s="237" t="s">
        <v>278</v>
      </c>
      <c r="L535" s="72"/>
      <c r="M535" s="242" t="s">
        <v>22</v>
      </c>
      <c r="N535" s="243" t="s">
        <v>46</v>
      </c>
      <c r="O535" s="47"/>
      <c r="P535" s="244">
        <f>O535*H535</f>
        <v>0</v>
      </c>
      <c r="Q535" s="244">
        <v>0</v>
      </c>
      <c r="R535" s="244">
        <f>Q535*H535</f>
        <v>0</v>
      </c>
      <c r="S535" s="244">
        <v>0</v>
      </c>
      <c r="T535" s="245">
        <f>S535*H535</f>
        <v>0</v>
      </c>
      <c r="AR535" s="24" t="s">
        <v>266</v>
      </c>
      <c r="AT535" s="24" t="s">
        <v>175</v>
      </c>
      <c r="AU535" s="24" t="s">
        <v>83</v>
      </c>
      <c r="AY535" s="24" t="s">
        <v>173</v>
      </c>
      <c r="BE535" s="246">
        <f>IF(N535="základní",J535,0)</f>
        <v>0</v>
      </c>
      <c r="BF535" s="246">
        <f>IF(N535="snížená",J535,0)</f>
        <v>0</v>
      </c>
      <c r="BG535" s="246">
        <f>IF(N535="zákl. přenesená",J535,0)</f>
        <v>0</v>
      </c>
      <c r="BH535" s="246">
        <f>IF(N535="sníž. přenesená",J535,0)</f>
        <v>0</v>
      </c>
      <c r="BI535" s="246">
        <f>IF(N535="nulová",J535,0)</f>
        <v>0</v>
      </c>
      <c r="BJ535" s="24" t="s">
        <v>24</v>
      </c>
      <c r="BK535" s="246">
        <f>ROUND(I535*H535,2)</f>
        <v>0</v>
      </c>
      <c r="BL535" s="24" t="s">
        <v>266</v>
      </c>
      <c r="BM535" s="24" t="s">
        <v>934</v>
      </c>
    </row>
    <row r="536" spans="2:51" s="13" customFormat="1" ht="13.5">
      <c r="B536" s="258"/>
      <c r="C536" s="259"/>
      <c r="D536" s="249" t="s">
        <v>182</v>
      </c>
      <c r="E536" s="260" t="s">
        <v>22</v>
      </c>
      <c r="F536" s="261" t="s">
        <v>935</v>
      </c>
      <c r="G536" s="259"/>
      <c r="H536" s="262">
        <v>106.216</v>
      </c>
      <c r="I536" s="263"/>
      <c r="J536" s="259"/>
      <c r="K536" s="259"/>
      <c r="L536" s="264"/>
      <c r="M536" s="265"/>
      <c r="N536" s="266"/>
      <c r="O536" s="266"/>
      <c r="P536" s="266"/>
      <c r="Q536" s="266"/>
      <c r="R536" s="266"/>
      <c r="S536" s="266"/>
      <c r="T536" s="267"/>
      <c r="AT536" s="268" t="s">
        <v>182</v>
      </c>
      <c r="AU536" s="268" t="s">
        <v>83</v>
      </c>
      <c r="AV536" s="13" t="s">
        <v>83</v>
      </c>
      <c r="AW536" s="13" t="s">
        <v>39</v>
      </c>
      <c r="AX536" s="13" t="s">
        <v>75</v>
      </c>
      <c r="AY536" s="268" t="s">
        <v>173</v>
      </c>
    </row>
    <row r="537" spans="2:51" s="13" customFormat="1" ht="13.5">
      <c r="B537" s="258"/>
      <c r="C537" s="259"/>
      <c r="D537" s="249" t="s">
        <v>182</v>
      </c>
      <c r="E537" s="260" t="s">
        <v>22</v>
      </c>
      <c r="F537" s="261" t="s">
        <v>936</v>
      </c>
      <c r="G537" s="259"/>
      <c r="H537" s="262">
        <v>41.607</v>
      </c>
      <c r="I537" s="263"/>
      <c r="J537" s="259"/>
      <c r="K537" s="259"/>
      <c r="L537" s="264"/>
      <c r="M537" s="265"/>
      <c r="N537" s="266"/>
      <c r="O537" s="266"/>
      <c r="P537" s="266"/>
      <c r="Q537" s="266"/>
      <c r="R537" s="266"/>
      <c r="S537" s="266"/>
      <c r="T537" s="267"/>
      <c r="AT537" s="268" t="s">
        <v>182</v>
      </c>
      <c r="AU537" s="268" t="s">
        <v>83</v>
      </c>
      <c r="AV537" s="13" t="s">
        <v>83</v>
      </c>
      <c r="AW537" s="13" t="s">
        <v>39</v>
      </c>
      <c r="AX537" s="13" t="s">
        <v>75</v>
      </c>
      <c r="AY537" s="268" t="s">
        <v>173</v>
      </c>
    </row>
    <row r="538" spans="2:51" s="12" customFormat="1" ht="13.5">
      <c r="B538" s="247"/>
      <c r="C538" s="248"/>
      <c r="D538" s="249" t="s">
        <v>182</v>
      </c>
      <c r="E538" s="250" t="s">
        <v>22</v>
      </c>
      <c r="F538" s="251" t="s">
        <v>358</v>
      </c>
      <c r="G538" s="248"/>
      <c r="H538" s="250" t="s">
        <v>22</v>
      </c>
      <c r="I538" s="252"/>
      <c r="J538" s="248"/>
      <c r="K538" s="248"/>
      <c r="L538" s="253"/>
      <c r="M538" s="254"/>
      <c r="N538" s="255"/>
      <c r="O538" s="255"/>
      <c r="P538" s="255"/>
      <c r="Q538" s="255"/>
      <c r="R538" s="255"/>
      <c r="S538" s="255"/>
      <c r="T538" s="256"/>
      <c r="AT538" s="257" t="s">
        <v>182</v>
      </c>
      <c r="AU538" s="257" t="s">
        <v>83</v>
      </c>
      <c r="AV538" s="12" t="s">
        <v>24</v>
      </c>
      <c r="AW538" s="12" t="s">
        <v>39</v>
      </c>
      <c r="AX538" s="12" t="s">
        <v>75</v>
      </c>
      <c r="AY538" s="257" t="s">
        <v>173</v>
      </c>
    </row>
    <row r="539" spans="2:51" s="13" customFormat="1" ht="13.5">
      <c r="B539" s="258"/>
      <c r="C539" s="259"/>
      <c r="D539" s="249" t="s">
        <v>182</v>
      </c>
      <c r="E539" s="260" t="s">
        <v>22</v>
      </c>
      <c r="F539" s="261" t="s">
        <v>302</v>
      </c>
      <c r="G539" s="259"/>
      <c r="H539" s="262">
        <v>0.81</v>
      </c>
      <c r="I539" s="263"/>
      <c r="J539" s="259"/>
      <c r="K539" s="259"/>
      <c r="L539" s="264"/>
      <c r="M539" s="265"/>
      <c r="N539" s="266"/>
      <c r="O539" s="266"/>
      <c r="P539" s="266"/>
      <c r="Q539" s="266"/>
      <c r="R539" s="266"/>
      <c r="S539" s="266"/>
      <c r="T539" s="267"/>
      <c r="AT539" s="268" t="s">
        <v>182</v>
      </c>
      <c r="AU539" s="268" t="s">
        <v>83</v>
      </c>
      <c r="AV539" s="13" t="s">
        <v>83</v>
      </c>
      <c r="AW539" s="13" t="s">
        <v>39</v>
      </c>
      <c r="AX539" s="13" t="s">
        <v>75</v>
      </c>
      <c r="AY539" s="268" t="s">
        <v>173</v>
      </c>
    </row>
    <row r="540" spans="2:65" s="1" customFormat="1" ht="16.5" customHeight="1">
      <c r="B540" s="46"/>
      <c r="C540" s="235" t="s">
        <v>937</v>
      </c>
      <c r="D540" s="235" t="s">
        <v>175</v>
      </c>
      <c r="E540" s="236" t="s">
        <v>938</v>
      </c>
      <c r="F540" s="237" t="s">
        <v>939</v>
      </c>
      <c r="G540" s="238" t="s">
        <v>249</v>
      </c>
      <c r="H540" s="239">
        <v>0.81</v>
      </c>
      <c r="I540" s="240"/>
      <c r="J540" s="241">
        <f>ROUND(I540*H540,2)</f>
        <v>0</v>
      </c>
      <c r="K540" s="237" t="s">
        <v>179</v>
      </c>
      <c r="L540" s="72"/>
      <c r="M540" s="242" t="s">
        <v>22</v>
      </c>
      <c r="N540" s="243" t="s">
        <v>46</v>
      </c>
      <c r="O540" s="47"/>
      <c r="P540" s="244">
        <f>O540*H540</f>
        <v>0</v>
      </c>
      <c r="Q540" s="244">
        <v>0.00026</v>
      </c>
      <c r="R540" s="244">
        <f>Q540*H540</f>
        <v>0.0002106</v>
      </c>
      <c r="S540" s="244">
        <v>0</v>
      </c>
      <c r="T540" s="245">
        <f>S540*H540</f>
        <v>0</v>
      </c>
      <c r="AR540" s="24" t="s">
        <v>266</v>
      </c>
      <c r="AT540" s="24" t="s">
        <v>175</v>
      </c>
      <c r="AU540" s="24" t="s">
        <v>83</v>
      </c>
      <c r="AY540" s="24" t="s">
        <v>173</v>
      </c>
      <c r="BE540" s="246">
        <f>IF(N540="základní",J540,0)</f>
        <v>0</v>
      </c>
      <c r="BF540" s="246">
        <f>IF(N540="snížená",J540,0)</f>
        <v>0</v>
      </c>
      <c r="BG540" s="246">
        <f>IF(N540="zákl. přenesená",J540,0)</f>
        <v>0</v>
      </c>
      <c r="BH540" s="246">
        <f>IF(N540="sníž. přenesená",J540,0)</f>
        <v>0</v>
      </c>
      <c r="BI540" s="246">
        <f>IF(N540="nulová",J540,0)</f>
        <v>0</v>
      </c>
      <c r="BJ540" s="24" t="s">
        <v>24</v>
      </c>
      <c r="BK540" s="246">
        <f>ROUND(I540*H540,2)</f>
        <v>0</v>
      </c>
      <c r="BL540" s="24" t="s">
        <v>266</v>
      </c>
      <c r="BM540" s="24" t="s">
        <v>940</v>
      </c>
    </row>
    <row r="541" spans="2:51" s="12" customFormat="1" ht="13.5">
      <c r="B541" s="247"/>
      <c r="C541" s="248"/>
      <c r="D541" s="249" t="s">
        <v>182</v>
      </c>
      <c r="E541" s="250" t="s">
        <v>22</v>
      </c>
      <c r="F541" s="251" t="s">
        <v>358</v>
      </c>
      <c r="G541" s="248"/>
      <c r="H541" s="250" t="s">
        <v>22</v>
      </c>
      <c r="I541" s="252"/>
      <c r="J541" s="248"/>
      <c r="K541" s="248"/>
      <c r="L541" s="253"/>
      <c r="M541" s="254"/>
      <c r="N541" s="255"/>
      <c r="O541" s="255"/>
      <c r="P541" s="255"/>
      <c r="Q541" s="255"/>
      <c r="R541" s="255"/>
      <c r="S541" s="255"/>
      <c r="T541" s="256"/>
      <c r="AT541" s="257" t="s">
        <v>182</v>
      </c>
      <c r="AU541" s="257" t="s">
        <v>83</v>
      </c>
      <c r="AV541" s="12" t="s">
        <v>24</v>
      </c>
      <c r="AW541" s="12" t="s">
        <v>39</v>
      </c>
      <c r="AX541" s="12" t="s">
        <v>75</v>
      </c>
      <c r="AY541" s="257" t="s">
        <v>173</v>
      </c>
    </row>
    <row r="542" spans="2:51" s="13" customFormat="1" ht="13.5">
      <c r="B542" s="258"/>
      <c r="C542" s="259"/>
      <c r="D542" s="249" t="s">
        <v>182</v>
      </c>
      <c r="E542" s="260" t="s">
        <v>22</v>
      </c>
      <c r="F542" s="261" t="s">
        <v>302</v>
      </c>
      <c r="G542" s="259"/>
      <c r="H542" s="262">
        <v>0.81</v>
      </c>
      <c r="I542" s="263"/>
      <c r="J542" s="259"/>
      <c r="K542" s="259"/>
      <c r="L542" s="264"/>
      <c r="M542" s="280"/>
      <c r="N542" s="281"/>
      <c r="O542" s="281"/>
      <c r="P542" s="281"/>
      <c r="Q542" s="281"/>
      <c r="R542" s="281"/>
      <c r="S542" s="281"/>
      <c r="T542" s="282"/>
      <c r="AT542" s="268" t="s">
        <v>182</v>
      </c>
      <c r="AU542" s="268" t="s">
        <v>83</v>
      </c>
      <c r="AV542" s="13" t="s">
        <v>83</v>
      </c>
      <c r="AW542" s="13" t="s">
        <v>39</v>
      </c>
      <c r="AX542" s="13" t="s">
        <v>24</v>
      </c>
      <c r="AY542" s="268" t="s">
        <v>173</v>
      </c>
    </row>
    <row r="543" spans="2:12" s="1" customFormat="1" ht="6.95" customHeight="1">
      <c r="B543" s="67"/>
      <c r="C543" s="68"/>
      <c r="D543" s="68"/>
      <c r="E543" s="68"/>
      <c r="F543" s="68"/>
      <c r="G543" s="68"/>
      <c r="H543" s="68"/>
      <c r="I543" s="178"/>
      <c r="J543" s="68"/>
      <c r="K543" s="68"/>
      <c r="L543" s="72"/>
    </row>
  </sheetData>
  <sheetProtection password="CC35" sheet="1" objects="1" scenarios="1" formatColumns="0" formatRows="0" autoFilter="0"/>
  <autoFilter ref="C109:K542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98:H98"/>
    <mergeCell ref="E100:H100"/>
    <mergeCell ref="E102:H102"/>
    <mergeCell ref="G1:H1"/>
    <mergeCell ref="L2:V2"/>
  </mergeCells>
  <hyperlinks>
    <hyperlink ref="F1:G1" location="C2" display="1) Krycí list soupisu"/>
    <hyperlink ref="G1:H1" location="C58" display="2) Rekapitulace"/>
    <hyperlink ref="J1" location="C10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114</v>
      </c>
      <c r="G1" s="151" t="s">
        <v>115</v>
      </c>
      <c r="H1" s="151"/>
      <c r="I1" s="152"/>
      <c r="J1" s="151" t="s">
        <v>116</v>
      </c>
      <c r="K1" s="150" t="s">
        <v>117</v>
      </c>
      <c r="L1" s="151" t="s">
        <v>118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91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119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SOUP Jílové - dílna kuchyň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120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121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122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941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21</v>
      </c>
      <c r="E13" s="47"/>
      <c r="F13" s="35" t="s">
        <v>22</v>
      </c>
      <c r="G13" s="47"/>
      <c r="H13" s="47"/>
      <c r="I13" s="158" t="s">
        <v>23</v>
      </c>
      <c r="J13" s="35" t="s">
        <v>22</v>
      </c>
      <c r="K13" s="51"/>
    </row>
    <row r="14" spans="2:11" s="1" customFormat="1" ht="14.4" customHeight="1">
      <c r="B14" s="46"/>
      <c r="C14" s="47"/>
      <c r="D14" s="40" t="s">
        <v>25</v>
      </c>
      <c r="E14" s="47"/>
      <c r="F14" s="35" t="s">
        <v>26</v>
      </c>
      <c r="G14" s="47"/>
      <c r="H14" s="47"/>
      <c r="I14" s="158" t="s">
        <v>27</v>
      </c>
      <c r="J14" s="159" t="str">
        <f>'Rekapitulace stavby'!AN8</f>
        <v>5. 9. 2016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31</v>
      </c>
      <c r="E16" s="47"/>
      <c r="F16" s="47"/>
      <c r="G16" s="47"/>
      <c r="H16" s="47"/>
      <c r="I16" s="158" t="s">
        <v>32</v>
      </c>
      <c r="J16" s="35" t="s">
        <v>22</v>
      </c>
      <c r="K16" s="51"/>
    </row>
    <row r="17" spans="2:11" s="1" customFormat="1" ht="18" customHeight="1">
      <c r="B17" s="46"/>
      <c r="C17" s="47"/>
      <c r="D17" s="47"/>
      <c r="E17" s="35" t="s">
        <v>33</v>
      </c>
      <c r="F17" s="47"/>
      <c r="G17" s="47"/>
      <c r="H17" s="47"/>
      <c r="I17" s="158" t="s">
        <v>34</v>
      </c>
      <c r="J17" s="35" t="s">
        <v>22</v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35</v>
      </c>
      <c r="E19" s="47"/>
      <c r="F19" s="47"/>
      <c r="G19" s="47"/>
      <c r="H19" s="47"/>
      <c r="I19" s="158" t="s">
        <v>32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34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37</v>
      </c>
      <c r="E22" s="47"/>
      <c r="F22" s="47"/>
      <c r="G22" s="47"/>
      <c r="H22" s="47"/>
      <c r="I22" s="158" t="s">
        <v>32</v>
      </c>
      <c r="J22" s="35" t="s">
        <v>22</v>
      </c>
      <c r="K22" s="51"/>
    </row>
    <row r="23" spans="2:11" s="1" customFormat="1" ht="18" customHeight="1">
      <c r="B23" s="46"/>
      <c r="C23" s="47"/>
      <c r="D23" s="47"/>
      <c r="E23" s="35" t="s">
        <v>38</v>
      </c>
      <c r="F23" s="47"/>
      <c r="G23" s="47"/>
      <c r="H23" s="47"/>
      <c r="I23" s="158" t="s">
        <v>34</v>
      </c>
      <c r="J23" s="35" t="s">
        <v>22</v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40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22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41</v>
      </c>
      <c r="E29" s="47"/>
      <c r="F29" s="47"/>
      <c r="G29" s="47"/>
      <c r="H29" s="47"/>
      <c r="I29" s="156"/>
      <c r="J29" s="167">
        <f>ROUND(J86,2)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43</v>
      </c>
      <c r="G31" s="47"/>
      <c r="H31" s="47"/>
      <c r="I31" s="168" t="s">
        <v>42</v>
      </c>
      <c r="J31" s="52" t="s">
        <v>44</v>
      </c>
      <c r="K31" s="51"/>
    </row>
    <row r="32" spans="2:11" s="1" customFormat="1" ht="14.4" customHeight="1">
      <c r="B32" s="46"/>
      <c r="C32" s="47"/>
      <c r="D32" s="55" t="s">
        <v>45</v>
      </c>
      <c r="E32" s="55" t="s">
        <v>46</v>
      </c>
      <c r="F32" s="169">
        <f>ROUND(SUM(BE86:BE115),2)</f>
        <v>0</v>
      </c>
      <c r="G32" s="47"/>
      <c r="H32" s="47"/>
      <c r="I32" s="170">
        <v>0.21</v>
      </c>
      <c r="J32" s="169">
        <f>ROUND(ROUND((SUM(BE86:BE115)),2)*I32,2)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47</v>
      </c>
      <c r="F33" s="169">
        <f>ROUND(SUM(BF86:BF115),2)</f>
        <v>0</v>
      </c>
      <c r="G33" s="47"/>
      <c r="H33" s="47"/>
      <c r="I33" s="170">
        <v>0.15</v>
      </c>
      <c r="J33" s="169">
        <f>ROUND(ROUND((SUM(BF86:BF115)),2)*I33,2)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69">
        <f>ROUND(SUM(BG86:BG115),2)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49</v>
      </c>
      <c r="F35" s="169">
        <f>ROUND(SUM(BH86:BH115),2)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50</v>
      </c>
      <c r="F36" s="169">
        <f>ROUND(SUM(BI86:BI115),2)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51</v>
      </c>
      <c r="E38" s="98"/>
      <c r="F38" s="98"/>
      <c r="G38" s="173" t="s">
        <v>52</v>
      </c>
      <c r="H38" s="174" t="s">
        <v>53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124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SOUP Jílové - dílna kuchyň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120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121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122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D1_01_3 - Požárně bezpečnostní řešení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25</v>
      </c>
      <c r="D53" s="47"/>
      <c r="E53" s="47"/>
      <c r="F53" s="35" t="str">
        <f>F14</f>
        <v>Jílové u Prahy</v>
      </c>
      <c r="G53" s="47"/>
      <c r="H53" s="47"/>
      <c r="I53" s="158" t="s">
        <v>27</v>
      </c>
      <c r="J53" s="159" t="str">
        <f>IF(J14="","",J14)</f>
        <v>5. 9. 2016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31</v>
      </c>
      <c r="D55" s="47"/>
      <c r="E55" s="47"/>
      <c r="F55" s="35" t="str">
        <f>E17</f>
        <v>SOUp, Šenflukova 220, Jílove u Prahy</v>
      </c>
      <c r="G55" s="47"/>
      <c r="H55" s="47"/>
      <c r="I55" s="158" t="s">
        <v>37</v>
      </c>
      <c r="J55" s="44" t="str">
        <f>E23</f>
        <v>Ing. Jan Suk, EREKTA</v>
      </c>
      <c r="K55" s="51"/>
    </row>
    <row r="56" spans="2:11" s="1" customFormat="1" ht="14.4" customHeight="1">
      <c r="B56" s="46"/>
      <c r="C56" s="40" t="s">
        <v>35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125</v>
      </c>
      <c r="D58" s="171"/>
      <c r="E58" s="171"/>
      <c r="F58" s="171"/>
      <c r="G58" s="171"/>
      <c r="H58" s="171"/>
      <c r="I58" s="185"/>
      <c r="J58" s="186" t="s">
        <v>126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127</v>
      </c>
      <c r="D60" s="47"/>
      <c r="E60" s="47"/>
      <c r="F60" s="47"/>
      <c r="G60" s="47"/>
      <c r="H60" s="47"/>
      <c r="I60" s="156"/>
      <c r="J60" s="167">
        <f>J86</f>
        <v>0</v>
      </c>
      <c r="K60" s="51"/>
      <c r="AU60" s="24" t="s">
        <v>128</v>
      </c>
    </row>
    <row r="61" spans="2:11" s="8" customFormat="1" ht="24.95" customHeight="1">
      <c r="B61" s="189"/>
      <c r="C61" s="190"/>
      <c r="D61" s="191" t="s">
        <v>942</v>
      </c>
      <c r="E61" s="192"/>
      <c r="F61" s="192"/>
      <c r="G61" s="192"/>
      <c r="H61" s="192"/>
      <c r="I61" s="193"/>
      <c r="J61" s="194">
        <f>J87</f>
        <v>0</v>
      </c>
      <c r="K61" s="195"/>
    </row>
    <row r="62" spans="2:11" s="9" customFormat="1" ht="19.9" customHeight="1">
      <c r="B62" s="196"/>
      <c r="C62" s="197"/>
      <c r="D62" s="198" t="s">
        <v>943</v>
      </c>
      <c r="E62" s="199"/>
      <c r="F62" s="199"/>
      <c r="G62" s="199"/>
      <c r="H62" s="199"/>
      <c r="I62" s="200"/>
      <c r="J62" s="201">
        <f>J88</f>
        <v>0</v>
      </c>
      <c r="K62" s="202"/>
    </row>
    <row r="63" spans="2:11" s="8" customFormat="1" ht="24.95" customHeight="1">
      <c r="B63" s="189"/>
      <c r="C63" s="190"/>
      <c r="D63" s="191" t="s">
        <v>144</v>
      </c>
      <c r="E63" s="192"/>
      <c r="F63" s="192"/>
      <c r="G63" s="192"/>
      <c r="H63" s="192"/>
      <c r="I63" s="193"/>
      <c r="J63" s="194">
        <f>J108</f>
        <v>0</v>
      </c>
      <c r="K63" s="195"/>
    </row>
    <row r="64" spans="2:11" s="9" customFormat="1" ht="19.9" customHeight="1">
      <c r="B64" s="196"/>
      <c r="C64" s="197"/>
      <c r="D64" s="198" t="s">
        <v>146</v>
      </c>
      <c r="E64" s="199"/>
      <c r="F64" s="199"/>
      <c r="G64" s="199"/>
      <c r="H64" s="199"/>
      <c r="I64" s="200"/>
      <c r="J64" s="201">
        <f>J109</f>
        <v>0</v>
      </c>
      <c r="K64" s="202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56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78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81"/>
      <c r="J70" s="71"/>
      <c r="K70" s="71"/>
      <c r="L70" s="72"/>
    </row>
    <row r="71" spans="2:12" s="1" customFormat="1" ht="36.95" customHeight="1">
      <c r="B71" s="46"/>
      <c r="C71" s="73" t="s">
        <v>157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6.5" customHeight="1">
      <c r="B74" s="46"/>
      <c r="C74" s="74"/>
      <c r="D74" s="74"/>
      <c r="E74" s="204" t="str">
        <f>E7</f>
        <v>SOUP Jílové - dílna kuchyň</v>
      </c>
      <c r="F74" s="76"/>
      <c r="G74" s="76"/>
      <c r="H74" s="76"/>
      <c r="I74" s="203"/>
      <c r="J74" s="74"/>
      <c r="K74" s="74"/>
      <c r="L74" s="72"/>
    </row>
    <row r="75" spans="2:12" ht="13.5">
      <c r="B75" s="28"/>
      <c r="C75" s="76" t="s">
        <v>120</v>
      </c>
      <c r="D75" s="205"/>
      <c r="E75" s="205"/>
      <c r="F75" s="205"/>
      <c r="G75" s="205"/>
      <c r="H75" s="205"/>
      <c r="I75" s="148"/>
      <c r="J75" s="205"/>
      <c r="K75" s="205"/>
      <c r="L75" s="206"/>
    </row>
    <row r="76" spans="2:12" s="1" customFormat="1" ht="16.5" customHeight="1">
      <c r="B76" s="46"/>
      <c r="C76" s="74"/>
      <c r="D76" s="74"/>
      <c r="E76" s="204" t="s">
        <v>121</v>
      </c>
      <c r="F76" s="74"/>
      <c r="G76" s="74"/>
      <c r="H76" s="74"/>
      <c r="I76" s="203"/>
      <c r="J76" s="74"/>
      <c r="K76" s="74"/>
      <c r="L76" s="72"/>
    </row>
    <row r="77" spans="2:12" s="1" customFormat="1" ht="14.4" customHeight="1">
      <c r="B77" s="46"/>
      <c r="C77" s="76" t="s">
        <v>122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7.25" customHeight="1">
      <c r="B78" s="46"/>
      <c r="C78" s="74"/>
      <c r="D78" s="74"/>
      <c r="E78" s="82" t="str">
        <f>E11</f>
        <v>D1_01_3 - Požárně bezpečnostní řešení</v>
      </c>
      <c r="F78" s="74"/>
      <c r="G78" s="74"/>
      <c r="H78" s="74"/>
      <c r="I78" s="203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8" customHeight="1">
      <c r="B80" s="46"/>
      <c r="C80" s="76" t="s">
        <v>25</v>
      </c>
      <c r="D80" s="74"/>
      <c r="E80" s="74"/>
      <c r="F80" s="207" t="str">
        <f>F14</f>
        <v>Jílové u Prahy</v>
      </c>
      <c r="G80" s="74"/>
      <c r="H80" s="74"/>
      <c r="I80" s="208" t="s">
        <v>27</v>
      </c>
      <c r="J80" s="85" t="str">
        <f>IF(J14="","",J14)</f>
        <v>5. 9. 2016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3.5">
      <c r="B82" s="46"/>
      <c r="C82" s="76" t="s">
        <v>31</v>
      </c>
      <c r="D82" s="74"/>
      <c r="E82" s="74"/>
      <c r="F82" s="207" t="str">
        <f>E17</f>
        <v>SOUp, Šenflukova 220, Jílove u Prahy</v>
      </c>
      <c r="G82" s="74"/>
      <c r="H82" s="74"/>
      <c r="I82" s="208" t="s">
        <v>37</v>
      </c>
      <c r="J82" s="207" t="str">
        <f>E23</f>
        <v>Ing. Jan Suk, EREKTA</v>
      </c>
      <c r="K82" s="74"/>
      <c r="L82" s="72"/>
    </row>
    <row r="83" spans="2:12" s="1" customFormat="1" ht="14.4" customHeight="1">
      <c r="B83" s="46"/>
      <c r="C83" s="76" t="s">
        <v>35</v>
      </c>
      <c r="D83" s="74"/>
      <c r="E83" s="74"/>
      <c r="F83" s="207" t="str">
        <f>IF(E20="","",E20)</f>
        <v/>
      </c>
      <c r="G83" s="74"/>
      <c r="H83" s="74"/>
      <c r="I83" s="203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20" s="10" customFormat="1" ht="29.25" customHeight="1">
      <c r="B85" s="209"/>
      <c r="C85" s="210" t="s">
        <v>158</v>
      </c>
      <c r="D85" s="211" t="s">
        <v>60</v>
      </c>
      <c r="E85" s="211" t="s">
        <v>56</v>
      </c>
      <c r="F85" s="211" t="s">
        <v>159</v>
      </c>
      <c r="G85" s="211" t="s">
        <v>160</v>
      </c>
      <c r="H85" s="211" t="s">
        <v>161</v>
      </c>
      <c r="I85" s="212" t="s">
        <v>162</v>
      </c>
      <c r="J85" s="211" t="s">
        <v>126</v>
      </c>
      <c r="K85" s="213" t="s">
        <v>163</v>
      </c>
      <c r="L85" s="214"/>
      <c r="M85" s="102" t="s">
        <v>164</v>
      </c>
      <c r="N85" s="103" t="s">
        <v>45</v>
      </c>
      <c r="O85" s="103" t="s">
        <v>165</v>
      </c>
      <c r="P85" s="103" t="s">
        <v>166</v>
      </c>
      <c r="Q85" s="103" t="s">
        <v>167</v>
      </c>
      <c r="R85" s="103" t="s">
        <v>168</v>
      </c>
      <c r="S85" s="103" t="s">
        <v>169</v>
      </c>
      <c r="T85" s="104" t="s">
        <v>170</v>
      </c>
    </row>
    <row r="86" spans="2:63" s="1" customFormat="1" ht="29.25" customHeight="1">
      <c r="B86" s="46"/>
      <c r="C86" s="108" t="s">
        <v>127</v>
      </c>
      <c r="D86" s="74"/>
      <c r="E86" s="74"/>
      <c r="F86" s="74"/>
      <c r="G86" s="74"/>
      <c r="H86" s="74"/>
      <c r="I86" s="203"/>
      <c r="J86" s="215">
        <f>BK86</f>
        <v>0</v>
      </c>
      <c r="K86" s="74"/>
      <c r="L86" s="72"/>
      <c r="M86" s="105"/>
      <c r="N86" s="106"/>
      <c r="O86" s="106"/>
      <c r="P86" s="216">
        <f>P87+P108</f>
        <v>0</v>
      </c>
      <c r="Q86" s="106"/>
      <c r="R86" s="216">
        <f>R87+R108</f>
        <v>0.011300000000000001</v>
      </c>
      <c r="S86" s="106"/>
      <c r="T86" s="217">
        <f>T87+T108</f>
        <v>0</v>
      </c>
      <c r="AT86" s="24" t="s">
        <v>74</v>
      </c>
      <c r="AU86" s="24" t="s">
        <v>128</v>
      </c>
      <c r="BK86" s="218">
        <f>BK87+BK108</f>
        <v>0</v>
      </c>
    </row>
    <row r="87" spans="2:63" s="11" customFormat="1" ht="37.4" customHeight="1">
      <c r="B87" s="219"/>
      <c r="C87" s="220"/>
      <c r="D87" s="221" t="s">
        <v>74</v>
      </c>
      <c r="E87" s="222" t="s">
        <v>171</v>
      </c>
      <c r="F87" s="222" t="s">
        <v>171</v>
      </c>
      <c r="G87" s="220"/>
      <c r="H87" s="220"/>
      <c r="I87" s="223"/>
      <c r="J87" s="224">
        <f>BK87</f>
        <v>0</v>
      </c>
      <c r="K87" s="220"/>
      <c r="L87" s="225"/>
      <c r="M87" s="226"/>
      <c r="N87" s="227"/>
      <c r="O87" s="227"/>
      <c r="P87" s="228">
        <f>P88</f>
        <v>0</v>
      </c>
      <c r="Q87" s="227"/>
      <c r="R87" s="228">
        <f>R88</f>
        <v>0.0068000000000000005</v>
      </c>
      <c r="S87" s="227"/>
      <c r="T87" s="229">
        <f>T88</f>
        <v>0</v>
      </c>
      <c r="AR87" s="230" t="s">
        <v>24</v>
      </c>
      <c r="AT87" s="231" t="s">
        <v>74</v>
      </c>
      <c r="AU87" s="231" t="s">
        <v>75</v>
      </c>
      <c r="AY87" s="230" t="s">
        <v>173</v>
      </c>
      <c r="BK87" s="232">
        <f>BK88</f>
        <v>0</v>
      </c>
    </row>
    <row r="88" spans="2:63" s="11" customFormat="1" ht="19.9" customHeight="1">
      <c r="B88" s="219"/>
      <c r="C88" s="220"/>
      <c r="D88" s="221" t="s">
        <v>74</v>
      </c>
      <c r="E88" s="233" t="s">
        <v>944</v>
      </c>
      <c r="F88" s="233" t="s">
        <v>945</v>
      </c>
      <c r="G88" s="220"/>
      <c r="H88" s="220"/>
      <c r="I88" s="223"/>
      <c r="J88" s="234">
        <f>BK88</f>
        <v>0</v>
      </c>
      <c r="K88" s="220"/>
      <c r="L88" s="225"/>
      <c r="M88" s="226"/>
      <c r="N88" s="227"/>
      <c r="O88" s="227"/>
      <c r="P88" s="228">
        <f>SUM(P89:P107)</f>
        <v>0</v>
      </c>
      <c r="Q88" s="227"/>
      <c r="R88" s="228">
        <f>SUM(R89:R107)</f>
        <v>0.0068000000000000005</v>
      </c>
      <c r="S88" s="227"/>
      <c r="T88" s="229">
        <f>SUM(T89:T107)</f>
        <v>0</v>
      </c>
      <c r="AR88" s="230" t="s">
        <v>24</v>
      </c>
      <c r="AT88" s="231" t="s">
        <v>74</v>
      </c>
      <c r="AU88" s="231" t="s">
        <v>24</v>
      </c>
      <c r="AY88" s="230" t="s">
        <v>173</v>
      </c>
      <c r="BK88" s="232">
        <f>SUM(BK89:BK107)</f>
        <v>0</v>
      </c>
    </row>
    <row r="89" spans="2:65" s="1" customFormat="1" ht="16.5" customHeight="1">
      <c r="B89" s="46"/>
      <c r="C89" s="235" t="s">
        <v>24</v>
      </c>
      <c r="D89" s="235" t="s">
        <v>175</v>
      </c>
      <c r="E89" s="236" t="s">
        <v>946</v>
      </c>
      <c r="F89" s="237" t="s">
        <v>947</v>
      </c>
      <c r="G89" s="238" t="s">
        <v>948</v>
      </c>
      <c r="H89" s="239">
        <v>1</v>
      </c>
      <c r="I89" s="240"/>
      <c r="J89" s="241">
        <f>ROUND(I89*H89,2)</f>
        <v>0</v>
      </c>
      <c r="K89" s="237" t="s">
        <v>278</v>
      </c>
      <c r="L89" s="72"/>
      <c r="M89" s="242" t="s">
        <v>22</v>
      </c>
      <c r="N89" s="243" t="s">
        <v>46</v>
      </c>
      <c r="O89" s="47"/>
      <c r="P89" s="244">
        <f>O89*H89</f>
        <v>0</v>
      </c>
      <c r="Q89" s="244">
        <v>0</v>
      </c>
      <c r="R89" s="244">
        <f>Q89*H89</f>
        <v>0</v>
      </c>
      <c r="S89" s="244">
        <v>0</v>
      </c>
      <c r="T89" s="245">
        <f>S89*H89</f>
        <v>0</v>
      </c>
      <c r="AR89" s="24" t="s">
        <v>180</v>
      </c>
      <c r="AT89" s="24" t="s">
        <v>175</v>
      </c>
      <c r="AU89" s="24" t="s">
        <v>83</v>
      </c>
      <c r="AY89" s="24" t="s">
        <v>173</v>
      </c>
      <c r="BE89" s="246">
        <f>IF(N89="základní",J89,0)</f>
        <v>0</v>
      </c>
      <c r="BF89" s="246">
        <f>IF(N89="snížená",J89,0)</f>
        <v>0</v>
      </c>
      <c r="BG89" s="246">
        <f>IF(N89="zákl. přenesená",J89,0)</f>
        <v>0</v>
      </c>
      <c r="BH89" s="246">
        <f>IF(N89="sníž. přenesená",J89,0)</f>
        <v>0</v>
      </c>
      <c r="BI89" s="246">
        <f>IF(N89="nulová",J89,0)</f>
        <v>0</v>
      </c>
      <c r="BJ89" s="24" t="s">
        <v>24</v>
      </c>
      <c r="BK89" s="246">
        <f>ROUND(I89*H89,2)</f>
        <v>0</v>
      </c>
      <c r="BL89" s="24" t="s">
        <v>180</v>
      </c>
      <c r="BM89" s="24" t="s">
        <v>949</v>
      </c>
    </row>
    <row r="90" spans="2:51" s="13" customFormat="1" ht="13.5">
      <c r="B90" s="258"/>
      <c r="C90" s="259"/>
      <c r="D90" s="249" t="s">
        <v>182</v>
      </c>
      <c r="E90" s="260" t="s">
        <v>22</v>
      </c>
      <c r="F90" s="261" t="s">
        <v>24</v>
      </c>
      <c r="G90" s="259"/>
      <c r="H90" s="262">
        <v>1</v>
      </c>
      <c r="I90" s="263"/>
      <c r="J90" s="259"/>
      <c r="K90" s="259"/>
      <c r="L90" s="264"/>
      <c r="M90" s="265"/>
      <c r="N90" s="266"/>
      <c r="O90" s="266"/>
      <c r="P90" s="266"/>
      <c r="Q90" s="266"/>
      <c r="R90" s="266"/>
      <c r="S90" s="266"/>
      <c r="T90" s="267"/>
      <c r="AT90" s="268" t="s">
        <v>182</v>
      </c>
      <c r="AU90" s="268" t="s">
        <v>83</v>
      </c>
      <c r="AV90" s="13" t="s">
        <v>83</v>
      </c>
      <c r="AW90" s="13" t="s">
        <v>39</v>
      </c>
      <c r="AX90" s="13" t="s">
        <v>24</v>
      </c>
      <c r="AY90" s="268" t="s">
        <v>173</v>
      </c>
    </row>
    <row r="91" spans="2:65" s="1" customFormat="1" ht="16.5" customHeight="1">
      <c r="B91" s="46"/>
      <c r="C91" s="235" t="s">
        <v>83</v>
      </c>
      <c r="D91" s="235" t="s">
        <v>175</v>
      </c>
      <c r="E91" s="236" t="s">
        <v>950</v>
      </c>
      <c r="F91" s="237" t="s">
        <v>951</v>
      </c>
      <c r="G91" s="238" t="s">
        <v>948</v>
      </c>
      <c r="H91" s="239">
        <v>6</v>
      </c>
      <c r="I91" s="240"/>
      <c r="J91" s="241">
        <f>ROUND(I91*H91,2)</f>
        <v>0</v>
      </c>
      <c r="K91" s="237" t="s">
        <v>278</v>
      </c>
      <c r="L91" s="72"/>
      <c r="M91" s="242" t="s">
        <v>22</v>
      </c>
      <c r="N91" s="243" t="s">
        <v>46</v>
      </c>
      <c r="O91" s="47"/>
      <c r="P91" s="244">
        <f>O91*H91</f>
        <v>0</v>
      </c>
      <c r="Q91" s="244">
        <v>0</v>
      </c>
      <c r="R91" s="244">
        <f>Q91*H91</f>
        <v>0</v>
      </c>
      <c r="S91" s="244">
        <v>0</v>
      </c>
      <c r="T91" s="245">
        <f>S91*H91</f>
        <v>0</v>
      </c>
      <c r="AR91" s="24" t="s">
        <v>180</v>
      </c>
      <c r="AT91" s="24" t="s">
        <v>175</v>
      </c>
      <c r="AU91" s="24" t="s">
        <v>83</v>
      </c>
      <c r="AY91" s="24" t="s">
        <v>173</v>
      </c>
      <c r="BE91" s="246">
        <f>IF(N91="základní",J91,0)</f>
        <v>0</v>
      </c>
      <c r="BF91" s="246">
        <f>IF(N91="snížená",J91,0)</f>
        <v>0</v>
      </c>
      <c r="BG91" s="246">
        <f>IF(N91="zákl. přenesená",J91,0)</f>
        <v>0</v>
      </c>
      <c r="BH91" s="246">
        <f>IF(N91="sníž. přenesená",J91,0)</f>
        <v>0</v>
      </c>
      <c r="BI91" s="246">
        <f>IF(N91="nulová",J91,0)</f>
        <v>0</v>
      </c>
      <c r="BJ91" s="24" t="s">
        <v>24</v>
      </c>
      <c r="BK91" s="246">
        <f>ROUND(I91*H91,2)</f>
        <v>0</v>
      </c>
      <c r="BL91" s="24" t="s">
        <v>180</v>
      </c>
      <c r="BM91" s="24" t="s">
        <v>952</v>
      </c>
    </row>
    <row r="92" spans="2:51" s="13" customFormat="1" ht="13.5">
      <c r="B92" s="258"/>
      <c r="C92" s="259"/>
      <c r="D92" s="249" t="s">
        <v>182</v>
      </c>
      <c r="E92" s="260" t="s">
        <v>22</v>
      </c>
      <c r="F92" s="261" t="s">
        <v>209</v>
      </c>
      <c r="G92" s="259"/>
      <c r="H92" s="262">
        <v>6</v>
      </c>
      <c r="I92" s="263"/>
      <c r="J92" s="259"/>
      <c r="K92" s="259"/>
      <c r="L92" s="264"/>
      <c r="M92" s="265"/>
      <c r="N92" s="266"/>
      <c r="O92" s="266"/>
      <c r="P92" s="266"/>
      <c r="Q92" s="266"/>
      <c r="R92" s="266"/>
      <c r="S92" s="266"/>
      <c r="T92" s="267"/>
      <c r="AT92" s="268" t="s">
        <v>182</v>
      </c>
      <c r="AU92" s="268" t="s">
        <v>83</v>
      </c>
      <c r="AV92" s="13" t="s">
        <v>83</v>
      </c>
      <c r="AW92" s="13" t="s">
        <v>39</v>
      </c>
      <c r="AX92" s="13" t="s">
        <v>24</v>
      </c>
      <c r="AY92" s="268" t="s">
        <v>173</v>
      </c>
    </row>
    <row r="93" spans="2:65" s="1" customFormat="1" ht="16.5" customHeight="1">
      <c r="B93" s="46"/>
      <c r="C93" s="269" t="s">
        <v>193</v>
      </c>
      <c r="D93" s="269" t="s">
        <v>240</v>
      </c>
      <c r="E93" s="270" t="s">
        <v>953</v>
      </c>
      <c r="F93" s="271" t="s">
        <v>954</v>
      </c>
      <c r="G93" s="272" t="s">
        <v>948</v>
      </c>
      <c r="H93" s="273">
        <v>3</v>
      </c>
      <c r="I93" s="274"/>
      <c r="J93" s="275">
        <f>ROUND(I93*H93,2)</f>
        <v>0</v>
      </c>
      <c r="K93" s="271" t="s">
        <v>278</v>
      </c>
      <c r="L93" s="276"/>
      <c r="M93" s="277" t="s">
        <v>22</v>
      </c>
      <c r="N93" s="278" t="s">
        <v>46</v>
      </c>
      <c r="O93" s="47"/>
      <c r="P93" s="244">
        <f>O93*H93</f>
        <v>0</v>
      </c>
      <c r="Q93" s="244">
        <v>0.0004</v>
      </c>
      <c r="R93" s="244">
        <f>Q93*H93</f>
        <v>0.0012000000000000001</v>
      </c>
      <c r="S93" s="244">
        <v>0</v>
      </c>
      <c r="T93" s="245">
        <f>S93*H93</f>
        <v>0</v>
      </c>
      <c r="AR93" s="24" t="s">
        <v>218</v>
      </c>
      <c r="AT93" s="24" t="s">
        <v>240</v>
      </c>
      <c r="AU93" s="24" t="s">
        <v>83</v>
      </c>
      <c r="AY93" s="24" t="s">
        <v>173</v>
      </c>
      <c r="BE93" s="246">
        <f>IF(N93="základní",J93,0)</f>
        <v>0</v>
      </c>
      <c r="BF93" s="246">
        <f>IF(N93="snížená",J93,0)</f>
        <v>0</v>
      </c>
      <c r="BG93" s="246">
        <f>IF(N93="zákl. přenesená",J93,0)</f>
        <v>0</v>
      </c>
      <c r="BH93" s="246">
        <f>IF(N93="sníž. přenesená",J93,0)</f>
        <v>0</v>
      </c>
      <c r="BI93" s="246">
        <f>IF(N93="nulová",J93,0)</f>
        <v>0</v>
      </c>
      <c r="BJ93" s="24" t="s">
        <v>24</v>
      </c>
      <c r="BK93" s="246">
        <f>ROUND(I93*H93,2)</f>
        <v>0</v>
      </c>
      <c r="BL93" s="24" t="s">
        <v>180</v>
      </c>
      <c r="BM93" s="24" t="s">
        <v>955</v>
      </c>
    </row>
    <row r="94" spans="2:51" s="13" customFormat="1" ht="13.5">
      <c r="B94" s="258"/>
      <c r="C94" s="259"/>
      <c r="D94" s="249" t="s">
        <v>182</v>
      </c>
      <c r="E94" s="260" t="s">
        <v>22</v>
      </c>
      <c r="F94" s="261" t="s">
        <v>193</v>
      </c>
      <c r="G94" s="259"/>
      <c r="H94" s="262">
        <v>3</v>
      </c>
      <c r="I94" s="263"/>
      <c r="J94" s="259"/>
      <c r="K94" s="259"/>
      <c r="L94" s="264"/>
      <c r="M94" s="265"/>
      <c r="N94" s="266"/>
      <c r="O94" s="266"/>
      <c r="P94" s="266"/>
      <c r="Q94" s="266"/>
      <c r="R94" s="266"/>
      <c r="S94" s="266"/>
      <c r="T94" s="267"/>
      <c r="AT94" s="268" t="s">
        <v>182</v>
      </c>
      <c r="AU94" s="268" t="s">
        <v>83</v>
      </c>
      <c r="AV94" s="13" t="s">
        <v>83</v>
      </c>
      <c r="AW94" s="13" t="s">
        <v>39</v>
      </c>
      <c r="AX94" s="13" t="s">
        <v>24</v>
      </c>
      <c r="AY94" s="268" t="s">
        <v>173</v>
      </c>
    </row>
    <row r="95" spans="2:65" s="1" customFormat="1" ht="16.5" customHeight="1">
      <c r="B95" s="46"/>
      <c r="C95" s="269" t="s">
        <v>180</v>
      </c>
      <c r="D95" s="269" t="s">
        <v>240</v>
      </c>
      <c r="E95" s="270" t="s">
        <v>956</v>
      </c>
      <c r="F95" s="271" t="s">
        <v>957</v>
      </c>
      <c r="G95" s="272" t="s">
        <v>948</v>
      </c>
      <c r="H95" s="273">
        <v>1</v>
      </c>
      <c r="I95" s="274"/>
      <c r="J95" s="275">
        <f>ROUND(I95*H95,2)</f>
        <v>0</v>
      </c>
      <c r="K95" s="271" t="s">
        <v>278</v>
      </c>
      <c r="L95" s="276"/>
      <c r="M95" s="277" t="s">
        <v>22</v>
      </c>
      <c r="N95" s="278" t="s">
        <v>46</v>
      </c>
      <c r="O95" s="47"/>
      <c r="P95" s="244">
        <f>O95*H95</f>
        <v>0</v>
      </c>
      <c r="Q95" s="244">
        <v>0.0004</v>
      </c>
      <c r="R95" s="244">
        <f>Q95*H95</f>
        <v>0.0004</v>
      </c>
      <c r="S95" s="244">
        <v>0</v>
      </c>
      <c r="T95" s="245">
        <f>S95*H95</f>
        <v>0</v>
      </c>
      <c r="AR95" s="24" t="s">
        <v>218</v>
      </c>
      <c r="AT95" s="24" t="s">
        <v>240</v>
      </c>
      <c r="AU95" s="24" t="s">
        <v>83</v>
      </c>
      <c r="AY95" s="24" t="s">
        <v>173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4" t="s">
        <v>24</v>
      </c>
      <c r="BK95" s="246">
        <f>ROUND(I95*H95,2)</f>
        <v>0</v>
      </c>
      <c r="BL95" s="24" t="s">
        <v>180</v>
      </c>
      <c r="BM95" s="24" t="s">
        <v>958</v>
      </c>
    </row>
    <row r="96" spans="2:51" s="13" customFormat="1" ht="13.5">
      <c r="B96" s="258"/>
      <c r="C96" s="259"/>
      <c r="D96" s="249" t="s">
        <v>182</v>
      </c>
      <c r="E96" s="260" t="s">
        <v>22</v>
      </c>
      <c r="F96" s="261" t="s">
        <v>24</v>
      </c>
      <c r="G96" s="259"/>
      <c r="H96" s="262">
        <v>1</v>
      </c>
      <c r="I96" s="263"/>
      <c r="J96" s="259"/>
      <c r="K96" s="259"/>
      <c r="L96" s="264"/>
      <c r="M96" s="265"/>
      <c r="N96" s="266"/>
      <c r="O96" s="266"/>
      <c r="P96" s="266"/>
      <c r="Q96" s="266"/>
      <c r="R96" s="266"/>
      <c r="S96" s="266"/>
      <c r="T96" s="267"/>
      <c r="AT96" s="268" t="s">
        <v>182</v>
      </c>
      <c r="AU96" s="268" t="s">
        <v>83</v>
      </c>
      <c r="AV96" s="13" t="s">
        <v>83</v>
      </c>
      <c r="AW96" s="13" t="s">
        <v>39</v>
      </c>
      <c r="AX96" s="13" t="s">
        <v>24</v>
      </c>
      <c r="AY96" s="268" t="s">
        <v>173</v>
      </c>
    </row>
    <row r="97" spans="2:65" s="1" customFormat="1" ht="16.5" customHeight="1">
      <c r="B97" s="46"/>
      <c r="C97" s="269" t="s">
        <v>204</v>
      </c>
      <c r="D97" s="269" t="s">
        <v>240</v>
      </c>
      <c r="E97" s="270" t="s">
        <v>959</v>
      </c>
      <c r="F97" s="271" t="s">
        <v>960</v>
      </c>
      <c r="G97" s="272" t="s">
        <v>948</v>
      </c>
      <c r="H97" s="273">
        <v>2</v>
      </c>
      <c r="I97" s="274"/>
      <c r="J97" s="275">
        <f>ROUND(I97*H97,2)</f>
        <v>0</v>
      </c>
      <c r="K97" s="271" t="s">
        <v>278</v>
      </c>
      <c r="L97" s="276"/>
      <c r="M97" s="277" t="s">
        <v>22</v>
      </c>
      <c r="N97" s="278" t="s">
        <v>46</v>
      </c>
      <c r="O97" s="47"/>
      <c r="P97" s="244">
        <f>O97*H97</f>
        <v>0</v>
      </c>
      <c r="Q97" s="244">
        <v>0.0004</v>
      </c>
      <c r="R97" s="244">
        <f>Q97*H97</f>
        <v>0.0008</v>
      </c>
      <c r="S97" s="244">
        <v>0</v>
      </c>
      <c r="T97" s="245">
        <f>S97*H97</f>
        <v>0</v>
      </c>
      <c r="AR97" s="24" t="s">
        <v>218</v>
      </c>
      <c r="AT97" s="24" t="s">
        <v>240</v>
      </c>
      <c r="AU97" s="24" t="s">
        <v>83</v>
      </c>
      <c r="AY97" s="24" t="s">
        <v>173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4" t="s">
        <v>24</v>
      </c>
      <c r="BK97" s="246">
        <f>ROUND(I97*H97,2)</f>
        <v>0</v>
      </c>
      <c r="BL97" s="24" t="s">
        <v>180</v>
      </c>
      <c r="BM97" s="24" t="s">
        <v>961</v>
      </c>
    </row>
    <row r="98" spans="2:51" s="13" customFormat="1" ht="13.5">
      <c r="B98" s="258"/>
      <c r="C98" s="259"/>
      <c r="D98" s="249" t="s">
        <v>182</v>
      </c>
      <c r="E98" s="260" t="s">
        <v>22</v>
      </c>
      <c r="F98" s="261" t="s">
        <v>83</v>
      </c>
      <c r="G98" s="259"/>
      <c r="H98" s="262">
        <v>2</v>
      </c>
      <c r="I98" s="263"/>
      <c r="J98" s="259"/>
      <c r="K98" s="259"/>
      <c r="L98" s="264"/>
      <c r="M98" s="265"/>
      <c r="N98" s="266"/>
      <c r="O98" s="266"/>
      <c r="P98" s="266"/>
      <c r="Q98" s="266"/>
      <c r="R98" s="266"/>
      <c r="S98" s="266"/>
      <c r="T98" s="267"/>
      <c r="AT98" s="268" t="s">
        <v>182</v>
      </c>
      <c r="AU98" s="268" t="s">
        <v>83</v>
      </c>
      <c r="AV98" s="13" t="s">
        <v>83</v>
      </c>
      <c r="AW98" s="13" t="s">
        <v>39</v>
      </c>
      <c r="AX98" s="13" t="s">
        <v>24</v>
      </c>
      <c r="AY98" s="268" t="s">
        <v>173</v>
      </c>
    </row>
    <row r="99" spans="2:65" s="1" customFormat="1" ht="16.5" customHeight="1">
      <c r="B99" s="46"/>
      <c r="C99" s="235" t="s">
        <v>209</v>
      </c>
      <c r="D99" s="235" t="s">
        <v>175</v>
      </c>
      <c r="E99" s="236" t="s">
        <v>962</v>
      </c>
      <c r="F99" s="237" t="s">
        <v>963</v>
      </c>
      <c r="G99" s="238" t="s">
        <v>948</v>
      </c>
      <c r="H99" s="239">
        <v>10</v>
      </c>
      <c r="I99" s="240"/>
      <c r="J99" s="241">
        <f>ROUND(I99*H99,2)</f>
        <v>0</v>
      </c>
      <c r="K99" s="237" t="s">
        <v>278</v>
      </c>
      <c r="L99" s="72"/>
      <c r="M99" s="242" t="s">
        <v>22</v>
      </c>
      <c r="N99" s="243" t="s">
        <v>46</v>
      </c>
      <c r="O99" s="47"/>
      <c r="P99" s="244">
        <f>O99*H99</f>
        <v>0</v>
      </c>
      <c r="Q99" s="244">
        <v>0</v>
      </c>
      <c r="R99" s="244">
        <f>Q99*H99</f>
        <v>0</v>
      </c>
      <c r="S99" s="244">
        <v>0</v>
      </c>
      <c r="T99" s="245">
        <f>S99*H99</f>
        <v>0</v>
      </c>
      <c r="AR99" s="24" t="s">
        <v>180</v>
      </c>
      <c r="AT99" s="24" t="s">
        <v>175</v>
      </c>
      <c r="AU99" s="24" t="s">
        <v>83</v>
      </c>
      <c r="AY99" s="24" t="s">
        <v>173</v>
      </c>
      <c r="BE99" s="246">
        <f>IF(N99="základní",J99,0)</f>
        <v>0</v>
      </c>
      <c r="BF99" s="246">
        <f>IF(N99="snížená",J99,0)</f>
        <v>0</v>
      </c>
      <c r="BG99" s="246">
        <f>IF(N99="zákl. přenesená",J99,0)</f>
        <v>0</v>
      </c>
      <c r="BH99" s="246">
        <f>IF(N99="sníž. přenesená",J99,0)</f>
        <v>0</v>
      </c>
      <c r="BI99" s="246">
        <f>IF(N99="nulová",J99,0)</f>
        <v>0</v>
      </c>
      <c r="BJ99" s="24" t="s">
        <v>24</v>
      </c>
      <c r="BK99" s="246">
        <f>ROUND(I99*H99,2)</f>
        <v>0</v>
      </c>
      <c r="BL99" s="24" t="s">
        <v>180</v>
      </c>
      <c r="BM99" s="24" t="s">
        <v>964</v>
      </c>
    </row>
    <row r="100" spans="2:51" s="13" customFormat="1" ht="13.5">
      <c r="B100" s="258"/>
      <c r="C100" s="259"/>
      <c r="D100" s="249" t="s">
        <v>182</v>
      </c>
      <c r="E100" s="260" t="s">
        <v>22</v>
      </c>
      <c r="F100" s="261" t="s">
        <v>29</v>
      </c>
      <c r="G100" s="259"/>
      <c r="H100" s="262">
        <v>10</v>
      </c>
      <c r="I100" s="263"/>
      <c r="J100" s="259"/>
      <c r="K100" s="259"/>
      <c r="L100" s="264"/>
      <c r="M100" s="265"/>
      <c r="N100" s="266"/>
      <c r="O100" s="266"/>
      <c r="P100" s="266"/>
      <c r="Q100" s="266"/>
      <c r="R100" s="266"/>
      <c r="S100" s="266"/>
      <c r="T100" s="267"/>
      <c r="AT100" s="268" t="s">
        <v>182</v>
      </c>
      <c r="AU100" s="268" t="s">
        <v>83</v>
      </c>
      <c r="AV100" s="13" t="s">
        <v>83</v>
      </c>
      <c r="AW100" s="13" t="s">
        <v>39</v>
      </c>
      <c r="AX100" s="13" t="s">
        <v>24</v>
      </c>
      <c r="AY100" s="268" t="s">
        <v>173</v>
      </c>
    </row>
    <row r="101" spans="2:65" s="1" customFormat="1" ht="16.5" customHeight="1">
      <c r="B101" s="46"/>
      <c r="C101" s="269" t="s">
        <v>214</v>
      </c>
      <c r="D101" s="269" t="s">
        <v>240</v>
      </c>
      <c r="E101" s="270" t="s">
        <v>965</v>
      </c>
      <c r="F101" s="271" t="s">
        <v>966</v>
      </c>
      <c r="G101" s="272" t="s">
        <v>948</v>
      </c>
      <c r="H101" s="273">
        <v>1</v>
      </c>
      <c r="I101" s="274"/>
      <c r="J101" s="275">
        <f>ROUND(I101*H101,2)</f>
        <v>0</v>
      </c>
      <c r="K101" s="271" t="s">
        <v>278</v>
      </c>
      <c r="L101" s="276"/>
      <c r="M101" s="277" t="s">
        <v>22</v>
      </c>
      <c r="N101" s="278" t="s">
        <v>46</v>
      </c>
      <c r="O101" s="47"/>
      <c r="P101" s="244">
        <f>O101*H101</f>
        <v>0</v>
      </c>
      <c r="Q101" s="244">
        <v>0.0004</v>
      </c>
      <c r="R101" s="244">
        <f>Q101*H101</f>
        <v>0.0004</v>
      </c>
      <c r="S101" s="244">
        <v>0</v>
      </c>
      <c r="T101" s="245">
        <f>S101*H101</f>
        <v>0</v>
      </c>
      <c r="AR101" s="24" t="s">
        <v>218</v>
      </c>
      <c r="AT101" s="24" t="s">
        <v>240</v>
      </c>
      <c r="AU101" s="24" t="s">
        <v>83</v>
      </c>
      <c r="AY101" s="24" t="s">
        <v>173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4" t="s">
        <v>24</v>
      </c>
      <c r="BK101" s="246">
        <f>ROUND(I101*H101,2)</f>
        <v>0</v>
      </c>
      <c r="BL101" s="24" t="s">
        <v>180</v>
      </c>
      <c r="BM101" s="24" t="s">
        <v>967</v>
      </c>
    </row>
    <row r="102" spans="2:51" s="13" customFormat="1" ht="13.5">
      <c r="B102" s="258"/>
      <c r="C102" s="259"/>
      <c r="D102" s="249" t="s">
        <v>182</v>
      </c>
      <c r="E102" s="260" t="s">
        <v>22</v>
      </c>
      <c r="F102" s="261" t="s">
        <v>24</v>
      </c>
      <c r="G102" s="259"/>
      <c r="H102" s="262">
        <v>1</v>
      </c>
      <c r="I102" s="263"/>
      <c r="J102" s="259"/>
      <c r="K102" s="259"/>
      <c r="L102" s="264"/>
      <c r="M102" s="265"/>
      <c r="N102" s="266"/>
      <c r="O102" s="266"/>
      <c r="P102" s="266"/>
      <c r="Q102" s="266"/>
      <c r="R102" s="266"/>
      <c r="S102" s="266"/>
      <c r="T102" s="267"/>
      <c r="AT102" s="268" t="s">
        <v>182</v>
      </c>
      <c r="AU102" s="268" t="s">
        <v>83</v>
      </c>
      <c r="AV102" s="13" t="s">
        <v>83</v>
      </c>
      <c r="AW102" s="13" t="s">
        <v>39</v>
      </c>
      <c r="AX102" s="13" t="s">
        <v>75</v>
      </c>
      <c r="AY102" s="268" t="s">
        <v>173</v>
      </c>
    </row>
    <row r="103" spans="2:51" s="14" customFormat="1" ht="13.5">
      <c r="B103" s="283"/>
      <c r="C103" s="284"/>
      <c r="D103" s="249" t="s">
        <v>182</v>
      </c>
      <c r="E103" s="285" t="s">
        <v>22</v>
      </c>
      <c r="F103" s="286" t="s">
        <v>968</v>
      </c>
      <c r="G103" s="284"/>
      <c r="H103" s="287">
        <v>1</v>
      </c>
      <c r="I103" s="288"/>
      <c r="J103" s="284"/>
      <c r="K103" s="284"/>
      <c r="L103" s="289"/>
      <c r="M103" s="290"/>
      <c r="N103" s="291"/>
      <c r="O103" s="291"/>
      <c r="P103" s="291"/>
      <c r="Q103" s="291"/>
      <c r="R103" s="291"/>
      <c r="S103" s="291"/>
      <c r="T103" s="292"/>
      <c r="AT103" s="293" t="s">
        <v>182</v>
      </c>
      <c r="AU103" s="293" t="s">
        <v>83</v>
      </c>
      <c r="AV103" s="14" t="s">
        <v>180</v>
      </c>
      <c r="AW103" s="14" t="s">
        <v>39</v>
      </c>
      <c r="AX103" s="14" t="s">
        <v>24</v>
      </c>
      <c r="AY103" s="293" t="s">
        <v>173</v>
      </c>
    </row>
    <row r="104" spans="2:65" s="1" customFormat="1" ht="16.5" customHeight="1">
      <c r="B104" s="46"/>
      <c r="C104" s="269" t="s">
        <v>218</v>
      </c>
      <c r="D104" s="269" t="s">
        <v>240</v>
      </c>
      <c r="E104" s="270" t="s">
        <v>969</v>
      </c>
      <c r="F104" s="271" t="s">
        <v>970</v>
      </c>
      <c r="G104" s="272" t="s">
        <v>948</v>
      </c>
      <c r="H104" s="273">
        <v>10</v>
      </c>
      <c r="I104" s="274"/>
      <c r="J104" s="275">
        <f>ROUND(I104*H104,2)</f>
        <v>0</v>
      </c>
      <c r="K104" s="271" t="s">
        <v>278</v>
      </c>
      <c r="L104" s="276"/>
      <c r="M104" s="277" t="s">
        <v>22</v>
      </c>
      <c r="N104" s="278" t="s">
        <v>46</v>
      </c>
      <c r="O104" s="47"/>
      <c r="P104" s="244">
        <f>O104*H104</f>
        <v>0</v>
      </c>
      <c r="Q104" s="244">
        <v>0.0004</v>
      </c>
      <c r="R104" s="244">
        <f>Q104*H104</f>
        <v>0.004</v>
      </c>
      <c r="S104" s="244">
        <v>0</v>
      </c>
      <c r="T104" s="245">
        <f>S104*H104</f>
        <v>0</v>
      </c>
      <c r="AR104" s="24" t="s">
        <v>218</v>
      </c>
      <c r="AT104" s="24" t="s">
        <v>240</v>
      </c>
      <c r="AU104" s="24" t="s">
        <v>83</v>
      </c>
      <c r="AY104" s="24" t="s">
        <v>173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24</v>
      </c>
      <c r="BK104" s="246">
        <f>ROUND(I104*H104,2)</f>
        <v>0</v>
      </c>
      <c r="BL104" s="24" t="s">
        <v>180</v>
      </c>
      <c r="BM104" s="24" t="s">
        <v>971</v>
      </c>
    </row>
    <row r="105" spans="2:51" s="13" customFormat="1" ht="13.5">
      <c r="B105" s="258"/>
      <c r="C105" s="259"/>
      <c r="D105" s="249" t="s">
        <v>182</v>
      </c>
      <c r="E105" s="260" t="s">
        <v>22</v>
      </c>
      <c r="F105" s="261" t="s">
        <v>29</v>
      </c>
      <c r="G105" s="259"/>
      <c r="H105" s="262">
        <v>10</v>
      </c>
      <c r="I105" s="263"/>
      <c r="J105" s="259"/>
      <c r="K105" s="259"/>
      <c r="L105" s="264"/>
      <c r="M105" s="265"/>
      <c r="N105" s="266"/>
      <c r="O105" s="266"/>
      <c r="P105" s="266"/>
      <c r="Q105" s="266"/>
      <c r="R105" s="266"/>
      <c r="S105" s="266"/>
      <c r="T105" s="267"/>
      <c r="AT105" s="268" t="s">
        <v>182</v>
      </c>
      <c r="AU105" s="268" t="s">
        <v>83</v>
      </c>
      <c r="AV105" s="13" t="s">
        <v>83</v>
      </c>
      <c r="AW105" s="13" t="s">
        <v>39</v>
      </c>
      <c r="AX105" s="13" t="s">
        <v>24</v>
      </c>
      <c r="AY105" s="268" t="s">
        <v>173</v>
      </c>
    </row>
    <row r="106" spans="2:65" s="1" customFormat="1" ht="16.5" customHeight="1">
      <c r="B106" s="46"/>
      <c r="C106" s="235" t="s">
        <v>224</v>
      </c>
      <c r="D106" s="235" t="s">
        <v>175</v>
      </c>
      <c r="E106" s="236" t="s">
        <v>972</v>
      </c>
      <c r="F106" s="237" t="s">
        <v>973</v>
      </c>
      <c r="G106" s="238" t="s">
        <v>948</v>
      </c>
      <c r="H106" s="239">
        <v>1</v>
      </c>
      <c r="I106" s="240"/>
      <c r="J106" s="241">
        <f>ROUND(I106*H106,2)</f>
        <v>0</v>
      </c>
      <c r="K106" s="237" t="s">
        <v>278</v>
      </c>
      <c r="L106" s="72"/>
      <c r="M106" s="242" t="s">
        <v>22</v>
      </c>
      <c r="N106" s="243" t="s">
        <v>46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180</v>
      </c>
      <c r="AT106" s="24" t="s">
        <v>175</v>
      </c>
      <c r="AU106" s="24" t="s">
        <v>83</v>
      </c>
      <c r="AY106" s="24" t="s">
        <v>173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24</v>
      </c>
      <c r="BK106" s="246">
        <f>ROUND(I106*H106,2)</f>
        <v>0</v>
      </c>
      <c r="BL106" s="24" t="s">
        <v>180</v>
      </c>
      <c r="BM106" s="24" t="s">
        <v>974</v>
      </c>
    </row>
    <row r="107" spans="2:51" s="13" customFormat="1" ht="13.5">
      <c r="B107" s="258"/>
      <c r="C107" s="259"/>
      <c r="D107" s="249" t="s">
        <v>182</v>
      </c>
      <c r="E107" s="260" t="s">
        <v>22</v>
      </c>
      <c r="F107" s="261" t="s">
        <v>24</v>
      </c>
      <c r="G107" s="259"/>
      <c r="H107" s="262">
        <v>1</v>
      </c>
      <c r="I107" s="263"/>
      <c r="J107" s="259"/>
      <c r="K107" s="259"/>
      <c r="L107" s="264"/>
      <c r="M107" s="265"/>
      <c r="N107" s="266"/>
      <c r="O107" s="266"/>
      <c r="P107" s="266"/>
      <c r="Q107" s="266"/>
      <c r="R107" s="266"/>
      <c r="S107" s="266"/>
      <c r="T107" s="267"/>
      <c r="AT107" s="268" t="s">
        <v>182</v>
      </c>
      <c r="AU107" s="268" t="s">
        <v>83</v>
      </c>
      <c r="AV107" s="13" t="s">
        <v>83</v>
      </c>
      <c r="AW107" s="13" t="s">
        <v>39</v>
      </c>
      <c r="AX107" s="13" t="s">
        <v>24</v>
      </c>
      <c r="AY107" s="268" t="s">
        <v>173</v>
      </c>
    </row>
    <row r="108" spans="2:63" s="11" customFormat="1" ht="37.4" customHeight="1">
      <c r="B108" s="219"/>
      <c r="C108" s="220"/>
      <c r="D108" s="221" t="s">
        <v>74</v>
      </c>
      <c r="E108" s="222" t="s">
        <v>664</v>
      </c>
      <c r="F108" s="222" t="s">
        <v>665</v>
      </c>
      <c r="G108" s="220"/>
      <c r="H108" s="220"/>
      <c r="I108" s="223"/>
      <c r="J108" s="224">
        <f>BK108</f>
        <v>0</v>
      </c>
      <c r="K108" s="220"/>
      <c r="L108" s="225"/>
      <c r="M108" s="226"/>
      <c r="N108" s="227"/>
      <c r="O108" s="227"/>
      <c r="P108" s="228">
        <f>P109</f>
        <v>0</v>
      </c>
      <c r="Q108" s="227"/>
      <c r="R108" s="228">
        <f>R109</f>
        <v>0.0045000000000000005</v>
      </c>
      <c r="S108" s="227"/>
      <c r="T108" s="229">
        <f>T109</f>
        <v>0</v>
      </c>
      <c r="AR108" s="230" t="s">
        <v>83</v>
      </c>
      <c r="AT108" s="231" t="s">
        <v>74</v>
      </c>
      <c r="AU108" s="231" t="s">
        <v>75</v>
      </c>
      <c r="AY108" s="230" t="s">
        <v>173</v>
      </c>
      <c r="BK108" s="232">
        <f>BK109</f>
        <v>0</v>
      </c>
    </row>
    <row r="109" spans="2:63" s="11" customFormat="1" ht="19.9" customHeight="1">
      <c r="B109" s="219"/>
      <c r="C109" s="220"/>
      <c r="D109" s="221" t="s">
        <v>74</v>
      </c>
      <c r="E109" s="233" t="s">
        <v>690</v>
      </c>
      <c r="F109" s="233" t="s">
        <v>691</v>
      </c>
      <c r="G109" s="220"/>
      <c r="H109" s="220"/>
      <c r="I109" s="223"/>
      <c r="J109" s="234">
        <f>BK109</f>
        <v>0</v>
      </c>
      <c r="K109" s="220"/>
      <c r="L109" s="225"/>
      <c r="M109" s="226"/>
      <c r="N109" s="227"/>
      <c r="O109" s="227"/>
      <c r="P109" s="228">
        <f>SUM(P110:P115)</f>
        <v>0</v>
      </c>
      <c r="Q109" s="227"/>
      <c r="R109" s="228">
        <f>SUM(R110:R115)</f>
        <v>0.0045000000000000005</v>
      </c>
      <c r="S109" s="227"/>
      <c r="T109" s="229">
        <f>SUM(T110:T115)</f>
        <v>0</v>
      </c>
      <c r="AR109" s="230" t="s">
        <v>83</v>
      </c>
      <c r="AT109" s="231" t="s">
        <v>74</v>
      </c>
      <c r="AU109" s="231" t="s">
        <v>24</v>
      </c>
      <c r="AY109" s="230" t="s">
        <v>173</v>
      </c>
      <c r="BK109" s="232">
        <f>SUM(BK110:BK115)</f>
        <v>0</v>
      </c>
    </row>
    <row r="110" spans="2:65" s="1" customFormat="1" ht="16.5" customHeight="1">
      <c r="B110" s="46"/>
      <c r="C110" s="269" t="s">
        <v>29</v>
      </c>
      <c r="D110" s="269" t="s">
        <v>240</v>
      </c>
      <c r="E110" s="270" t="s">
        <v>975</v>
      </c>
      <c r="F110" s="271" t="s">
        <v>976</v>
      </c>
      <c r="G110" s="272" t="s">
        <v>249</v>
      </c>
      <c r="H110" s="273">
        <v>5</v>
      </c>
      <c r="I110" s="274"/>
      <c r="J110" s="275">
        <f>ROUND(I110*H110,2)</f>
        <v>0</v>
      </c>
      <c r="K110" s="271" t="s">
        <v>278</v>
      </c>
      <c r="L110" s="276"/>
      <c r="M110" s="277" t="s">
        <v>22</v>
      </c>
      <c r="N110" s="278" t="s">
        <v>46</v>
      </c>
      <c r="O110" s="47"/>
      <c r="P110" s="244">
        <f>O110*H110</f>
        <v>0</v>
      </c>
      <c r="Q110" s="244">
        <v>0.0008</v>
      </c>
      <c r="R110" s="244">
        <f>Q110*H110</f>
        <v>0.004</v>
      </c>
      <c r="S110" s="244">
        <v>0</v>
      </c>
      <c r="T110" s="245">
        <f>S110*H110</f>
        <v>0</v>
      </c>
      <c r="AR110" s="24" t="s">
        <v>352</v>
      </c>
      <c r="AT110" s="24" t="s">
        <v>240</v>
      </c>
      <c r="AU110" s="24" t="s">
        <v>83</v>
      </c>
      <c r="AY110" s="24" t="s">
        <v>173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24</v>
      </c>
      <c r="BK110" s="246">
        <f>ROUND(I110*H110,2)</f>
        <v>0</v>
      </c>
      <c r="BL110" s="24" t="s">
        <v>266</v>
      </c>
      <c r="BM110" s="24" t="s">
        <v>977</v>
      </c>
    </row>
    <row r="111" spans="2:51" s="13" customFormat="1" ht="13.5">
      <c r="B111" s="258"/>
      <c r="C111" s="259"/>
      <c r="D111" s="249" t="s">
        <v>182</v>
      </c>
      <c r="E111" s="260" t="s">
        <v>22</v>
      </c>
      <c r="F111" s="261" t="s">
        <v>204</v>
      </c>
      <c r="G111" s="259"/>
      <c r="H111" s="262">
        <v>5</v>
      </c>
      <c r="I111" s="263"/>
      <c r="J111" s="259"/>
      <c r="K111" s="259"/>
      <c r="L111" s="264"/>
      <c r="M111" s="265"/>
      <c r="N111" s="266"/>
      <c r="O111" s="266"/>
      <c r="P111" s="266"/>
      <c r="Q111" s="266"/>
      <c r="R111" s="266"/>
      <c r="S111" s="266"/>
      <c r="T111" s="267"/>
      <c r="AT111" s="268" t="s">
        <v>182</v>
      </c>
      <c r="AU111" s="268" t="s">
        <v>83</v>
      </c>
      <c r="AV111" s="13" t="s">
        <v>83</v>
      </c>
      <c r="AW111" s="13" t="s">
        <v>39</v>
      </c>
      <c r="AX111" s="13" t="s">
        <v>75</v>
      </c>
      <c r="AY111" s="268" t="s">
        <v>173</v>
      </c>
    </row>
    <row r="112" spans="2:51" s="14" customFormat="1" ht="13.5">
      <c r="B112" s="283"/>
      <c r="C112" s="284"/>
      <c r="D112" s="249" t="s">
        <v>182</v>
      </c>
      <c r="E112" s="285" t="s">
        <v>22</v>
      </c>
      <c r="F112" s="286" t="s">
        <v>968</v>
      </c>
      <c r="G112" s="284"/>
      <c r="H112" s="287">
        <v>5</v>
      </c>
      <c r="I112" s="288"/>
      <c r="J112" s="284"/>
      <c r="K112" s="284"/>
      <c r="L112" s="289"/>
      <c r="M112" s="290"/>
      <c r="N112" s="291"/>
      <c r="O112" s="291"/>
      <c r="P112" s="291"/>
      <c r="Q112" s="291"/>
      <c r="R112" s="291"/>
      <c r="S112" s="291"/>
      <c r="T112" s="292"/>
      <c r="AT112" s="293" t="s">
        <v>182</v>
      </c>
      <c r="AU112" s="293" t="s">
        <v>83</v>
      </c>
      <c r="AV112" s="14" t="s">
        <v>180</v>
      </c>
      <c r="AW112" s="14" t="s">
        <v>39</v>
      </c>
      <c r="AX112" s="14" t="s">
        <v>24</v>
      </c>
      <c r="AY112" s="293" t="s">
        <v>173</v>
      </c>
    </row>
    <row r="113" spans="2:65" s="1" customFormat="1" ht="16.5" customHeight="1">
      <c r="B113" s="46"/>
      <c r="C113" s="235" t="s">
        <v>239</v>
      </c>
      <c r="D113" s="235" t="s">
        <v>175</v>
      </c>
      <c r="E113" s="236" t="s">
        <v>978</v>
      </c>
      <c r="F113" s="237" t="s">
        <v>979</v>
      </c>
      <c r="G113" s="238" t="s">
        <v>249</v>
      </c>
      <c r="H113" s="239">
        <v>5</v>
      </c>
      <c r="I113" s="240"/>
      <c r="J113" s="241">
        <f>ROUND(I113*H113,2)</f>
        <v>0</v>
      </c>
      <c r="K113" s="237" t="s">
        <v>278</v>
      </c>
      <c r="L113" s="72"/>
      <c r="M113" s="242" t="s">
        <v>22</v>
      </c>
      <c r="N113" s="243" t="s">
        <v>46</v>
      </c>
      <c r="O113" s="47"/>
      <c r="P113" s="244">
        <f>O113*H113</f>
        <v>0</v>
      </c>
      <c r="Q113" s="244">
        <v>0.0001</v>
      </c>
      <c r="R113" s="244">
        <f>Q113*H113</f>
        <v>0.0005</v>
      </c>
      <c r="S113" s="244">
        <v>0</v>
      </c>
      <c r="T113" s="245">
        <f>S113*H113</f>
        <v>0</v>
      </c>
      <c r="AR113" s="24" t="s">
        <v>266</v>
      </c>
      <c r="AT113" s="24" t="s">
        <v>175</v>
      </c>
      <c r="AU113" s="24" t="s">
        <v>83</v>
      </c>
      <c r="AY113" s="24" t="s">
        <v>173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24</v>
      </c>
      <c r="BK113" s="246">
        <f>ROUND(I113*H113,2)</f>
        <v>0</v>
      </c>
      <c r="BL113" s="24" t="s">
        <v>266</v>
      </c>
      <c r="BM113" s="24" t="s">
        <v>980</v>
      </c>
    </row>
    <row r="114" spans="2:51" s="13" customFormat="1" ht="13.5">
      <c r="B114" s="258"/>
      <c r="C114" s="259"/>
      <c r="D114" s="249" t="s">
        <v>182</v>
      </c>
      <c r="E114" s="260" t="s">
        <v>22</v>
      </c>
      <c r="F114" s="261" t="s">
        <v>204</v>
      </c>
      <c r="G114" s="259"/>
      <c r="H114" s="262">
        <v>5</v>
      </c>
      <c r="I114" s="263"/>
      <c r="J114" s="259"/>
      <c r="K114" s="259"/>
      <c r="L114" s="264"/>
      <c r="M114" s="265"/>
      <c r="N114" s="266"/>
      <c r="O114" s="266"/>
      <c r="P114" s="266"/>
      <c r="Q114" s="266"/>
      <c r="R114" s="266"/>
      <c r="S114" s="266"/>
      <c r="T114" s="267"/>
      <c r="AT114" s="268" t="s">
        <v>182</v>
      </c>
      <c r="AU114" s="268" t="s">
        <v>83</v>
      </c>
      <c r="AV114" s="13" t="s">
        <v>83</v>
      </c>
      <c r="AW114" s="13" t="s">
        <v>39</v>
      </c>
      <c r="AX114" s="13" t="s">
        <v>75</v>
      </c>
      <c r="AY114" s="268" t="s">
        <v>173</v>
      </c>
    </row>
    <row r="115" spans="2:51" s="14" customFormat="1" ht="13.5">
      <c r="B115" s="283"/>
      <c r="C115" s="284"/>
      <c r="D115" s="249" t="s">
        <v>182</v>
      </c>
      <c r="E115" s="285" t="s">
        <v>22</v>
      </c>
      <c r="F115" s="286" t="s">
        <v>968</v>
      </c>
      <c r="G115" s="284"/>
      <c r="H115" s="287">
        <v>5</v>
      </c>
      <c r="I115" s="288"/>
      <c r="J115" s="284"/>
      <c r="K115" s="284"/>
      <c r="L115" s="289"/>
      <c r="M115" s="294"/>
      <c r="N115" s="295"/>
      <c r="O115" s="295"/>
      <c r="P115" s="295"/>
      <c r="Q115" s="295"/>
      <c r="R115" s="295"/>
      <c r="S115" s="295"/>
      <c r="T115" s="296"/>
      <c r="AT115" s="293" t="s">
        <v>182</v>
      </c>
      <c r="AU115" s="293" t="s">
        <v>83</v>
      </c>
      <c r="AV115" s="14" t="s">
        <v>180</v>
      </c>
      <c r="AW115" s="14" t="s">
        <v>39</v>
      </c>
      <c r="AX115" s="14" t="s">
        <v>24</v>
      </c>
      <c r="AY115" s="293" t="s">
        <v>173</v>
      </c>
    </row>
    <row r="116" spans="2:12" s="1" customFormat="1" ht="6.95" customHeight="1">
      <c r="B116" s="67"/>
      <c r="C116" s="68"/>
      <c r="D116" s="68"/>
      <c r="E116" s="68"/>
      <c r="F116" s="68"/>
      <c r="G116" s="68"/>
      <c r="H116" s="68"/>
      <c r="I116" s="178"/>
      <c r="J116" s="68"/>
      <c r="K116" s="68"/>
      <c r="L116" s="72"/>
    </row>
  </sheetData>
  <sheetProtection password="CC35" sheet="1" objects="1" scenarios="1" formatColumns="0" formatRows="0" autoFilter="0"/>
  <autoFilter ref="C85:K115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114</v>
      </c>
      <c r="G1" s="151" t="s">
        <v>115</v>
      </c>
      <c r="H1" s="151"/>
      <c r="I1" s="152"/>
      <c r="J1" s="151" t="s">
        <v>116</v>
      </c>
      <c r="K1" s="150" t="s">
        <v>117</v>
      </c>
      <c r="L1" s="151" t="s">
        <v>118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94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119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SOUP Jílové - dílna kuchyň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120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121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122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981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21</v>
      </c>
      <c r="E13" s="47"/>
      <c r="F13" s="35" t="s">
        <v>22</v>
      </c>
      <c r="G13" s="47"/>
      <c r="H13" s="47"/>
      <c r="I13" s="158" t="s">
        <v>23</v>
      </c>
      <c r="J13" s="35" t="s">
        <v>22</v>
      </c>
      <c r="K13" s="51"/>
    </row>
    <row r="14" spans="2:11" s="1" customFormat="1" ht="14.4" customHeight="1">
      <c r="B14" s="46"/>
      <c r="C14" s="47"/>
      <c r="D14" s="40" t="s">
        <v>25</v>
      </c>
      <c r="E14" s="47"/>
      <c r="F14" s="35" t="s">
        <v>982</v>
      </c>
      <c r="G14" s="47"/>
      <c r="H14" s="47"/>
      <c r="I14" s="158" t="s">
        <v>27</v>
      </c>
      <c r="J14" s="159" t="str">
        <f>'Rekapitulace stavby'!AN8</f>
        <v>5. 9. 2016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31</v>
      </c>
      <c r="E16" s="47"/>
      <c r="F16" s="47"/>
      <c r="G16" s="47"/>
      <c r="H16" s="47"/>
      <c r="I16" s="158" t="s">
        <v>32</v>
      </c>
      <c r="J16" s="35" t="s">
        <v>22</v>
      </c>
      <c r="K16" s="51"/>
    </row>
    <row r="17" spans="2:11" s="1" customFormat="1" ht="18" customHeight="1">
      <c r="B17" s="46"/>
      <c r="C17" s="47"/>
      <c r="D17" s="47"/>
      <c r="E17" s="35" t="s">
        <v>33</v>
      </c>
      <c r="F17" s="47"/>
      <c r="G17" s="47"/>
      <c r="H17" s="47"/>
      <c r="I17" s="158" t="s">
        <v>34</v>
      </c>
      <c r="J17" s="35" t="s">
        <v>22</v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35</v>
      </c>
      <c r="E19" s="47"/>
      <c r="F19" s="47"/>
      <c r="G19" s="47"/>
      <c r="H19" s="47"/>
      <c r="I19" s="158" t="s">
        <v>32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34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37</v>
      </c>
      <c r="E22" s="47"/>
      <c r="F22" s="47"/>
      <c r="G22" s="47"/>
      <c r="H22" s="47"/>
      <c r="I22" s="158" t="s">
        <v>32</v>
      </c>
      <c r="J22" s="35" t="s">
        <v>22</v>
      </c>
      <c r="K22" s="51"/>
    </row>
    <row r="23" spans="2:11" s="1" customFormat="1" ht="18" customHeight="1">
      <c r="B23" s="46"/>
      <c r="C23" s="47"/>
      <c r="D23" s="47"/>
      <c r="E23" s="35" t="s">
        <v>38</v>
      </c>
      <c r="F23" s="47"/>
      <c r="G23" s="47"/>
      <c r="H23" s="47"/>
      <c r="I23" s="158" t="s">
        <v>34</v>
      </c>
      <c r="J23" s="35" t="s">
        <v>22</v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40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22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41</v>
      </c>
      <c r="E29" s="47"/>
      <c r="F29" s="47"/>
      <c r="G29" s="47"/>
      <c r="H29" s="47"/>
      <c r="I29" s="156"/>
      <c r="J29" s="167">
        <f>ROUND(J89,2)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43</v>
      </c>
      <c r="G31" s="47"/>
      <c r="H31" s="47"/>
      <c r="I31" s="168" t="s">
        <v>42</v>
      </c>
      <c r="J31" s="52" t="s">
        <v>44</v>
      </c>
      <c r="K31" s="51"/>
    </row>
    <row r="32" spans="2:11" s="1" customFormat="1" ht="14.4" customHeight="1">
      <c r="B32" s="46"/>
      <c r="C32" s="47"/>
      <c r="D32" s="55" t="s">
        <v>45</v>
      </c>
      <c r="E32" s="55" t="s">
        <v>46</v>
      </c>
      <c r="F32" s="169">
        <f>ROUND(SUM(BE89:BE190),2)</f>
        <v>0</v>
      </c>
      <c r="G32" s="47"/>
      <c r="H32" s="47"/>
      <c r="I32" s="170">
        <v>0.21</v>
      </c>
      <c r="J32" s="169">
        <f>ROUND(ROUND((SUM(BE89:BE190)),2)*I32,2)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47</v>
      </c>
      <c r="F33" s="169">
        <f>ROUND(SUM(BF89:BF190),2)</f>
        <v>0</v>
      </c>
      <c r="G33" s="47"/>
      <c r="H33" s="47"/>
      <c r="I33" s="170">
        <v>0.15</v>
      </c>
      <c r="J33" s="169">
        <f>ROUND(ROUND((SUM(BF89:BF190)),2)*I33,2)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69">
        <f>ROUND(SUM(BG89:BG190),2)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49</v>
      </c>
      <c r="F35" s="169">
        <f>ROUND(SUM(BH89:BH190),2)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50</v>
      </c>
      <c r="F36" s="169">
        <f>ROUND(SUM(BI89:BI190),2)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51</v>
      </c>
      <c r="E38" s="98"/>
      <c r="F38" s="98"/>
      <c r="G38" s="173" t="s">
        <v>52</v>
      </c>
      <c r="H38" s="174" t="s">
        <v>53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124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SOUP Jílové - dílna kuchyň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120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121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122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D1_01_4a - Vytápění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25</v>
      </c>
      <c r="D53" s="47"/>
      <c r="E53" s="47"/>
      <c r="F53" s="35" t="str">
        <f>F14</f>
        <v>Jílove u Prahy</v>
      </c>
      <c r="G53" s="47"/>
      <c r="H53" s="47"/>
      <c r="I53" s="158" t="s">
        <v>27</v>
      </c>
      <c r="J53" s="159" t="str">
        <f>IF(J14="","",J14)</f>
        <v>5. 9. 2016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31</v>
      </c>
      <c r="D55" s="47"/>
      <c r="E55" s="47"/>
      <c r="F55" s="35" t="str">
        <f>E17</f>
        <v>SOUp, Šenflukova 220, Jílove u Prahy</v>
      </c>
      <c r="G55" s="47"/>
      <c r="H55" s="47"/>
      <c r="I55" s="158" t="s">
        <v>37</v>
      </c>
      <c r="J55" s="44" t="str">
        <f>E23</f>
        <v>Ing. Jan Suk, EREKTA</v>
      </c>
      <c r="K55" s="51"/>
    </row>
    <row r="56" spans="2:11" s="1" customFormat="1" ht="14.4" customHeight="1">
      <c r="B56" s="46"/>
      <c r="C56" s="40" t="s">
        <v>35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125</v>
      </c>
      <c r="D58" s="171"/>
      <c r="E58" s="171"/>
      <c r="F58" s="171"/>
      <c r="G58" s="171"/>
      <c r="H58" s="171"/>
      <c r="I58" s="185"/>
      <c r="J58" s="186" t="s">
        <v>126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127</v>
      </c>
      <c r="D60" s="47"/>
      <c r="E60" s="47"/>
      <c r="F60" s="47"/>
      <c r="G60" s="47"/>
      <c r="H60" s="47"/>
      <c r="I60" s="156"/>
      <c r="J60" s="167">
        <f>J89</f>
        <v>0</v>
      </c>
      <c r="K60" s="51"/>
      <c r="AU60" s="24" t="s">
        <v>128</v>
      </c>
    </row>
    <row r="61" spans="2:11" s="8" customFormat="1" ht="24.95" customHeight="1">
      <c r="B61" s="189"/>
      <c r="C61" s="190"/>
      <c r="D61" s="191" t="s">
        <v>144</v>
      </c>
      <c r="E61" s="192"/>
      <c r="F61" s="192"/>
      <c r="G61" s="192"/>
      <c r="H61" s="192"/>
      <c r="I61" s="193"/>
      <c r="J61" s="194">
        <f>J90</f>
        <v>0</v>
      </c>
      <c r="K61" s="195"/>
    </row>
    <row r="62" spans="2:11" s="9" customFormat="1" ht="19.9" customHeight="1">
      <c r="B62" s="196"/>
      <c r="C62" s="197"/>
      <c r="D62" s="198" t="s">
        <v>983</v>
      </c>
      <c r="E62" s="199"/>
      <c r="F62" s="199"/>
      <c r="G62" s="199"/>
      <c r="H62" s="199"/>
      <c r="I62" s="200"/>
      <c r="J62" s="201">
        <f>J91</f>
        <v>0</v>
      </c>
      <c r="K62" s="202"/>
    </row>
    <row r="63" spans="2:11" s="9" customFormat="1" ht="19.9" customHeight="1">
      <c r="B63" s="196"/>
      <c r="C63" s="197"/>
      <c r="D63" s="198" t="s">
        <v>984</v>
      </c>
      <c r="E63" s="199"/>
      <c r="F63" s="199"/>
      <c r="G63" s="199"/>
      <c r="H63" s="199"/>
      <c r="I63" s="200"/>
      <c r="J63" s="201">
        <f>J108</f>
        <v>0</v>
      </c>
      <c r="K63" s="202"/>
    </row>
    <row r="64" spans="2:11" s="9" customFormat="1" ht="19.9" customHeight="1">
      <c r="B64" s="196"/>
      <c r="C64" s="197"/>
      <c r="D64" s="198" t="s">
        <v>985</v>
      </c>
      <c r="E64" s="199"/>
      <c r="F64" s="199"/>
      <c r="G64" s="199"/>
      <c r="H64" s="199"/>
      <c r="I64" s="200"/>
      <c r="J64" s="201">
        <f>J125</f>
        <v>0</v>
      </c>
      <c r="K64" s="202"/>
    </row>
    <row r="65" spans="2:11" s="9" customFormat="1" ht="19.9" customHeight="1">
      <c r="B65" s="196"/>
      <c r="C65" s="197"/>
      <c r="D65" s="198" t="s">
        <v>986</v>
      </c>
      <c r="E65" s="199"/>
      <c r="F65" s="199"/>
      <c r="G65" s="199"/>
      <c r="H65" s="199"/>
      <c r="I65" s="200"/>
      <c r="J65" s="201">
        <f>J148</f>
        <v>0</v>
      </c>
      <c r="K65" s="202"/>
    </row>
    <row r="66" spans="2:11" s="9" customFormat="1" ht="19.9" customHeight="1">
      <c r="B66" s="196"/>
      <c r="C66" s="197"/>
      <c r="D66" s="198" t="s">
        <v>146</v>
      </c>
      <c r="E66" s="199"/>
      <c r="F66" s="199"/>
      <c r="G66" s="199"/>
      <c r="H66" s="199"/>
      <c r="I66" s="200"/>
      <c r="J66" s="201">
        <f>J155</f>
        <v>0</v>
      </c>
      <c r="K66" s="202"/>
    </row>
    <row r="67" spans="2:11" s="9" customFormat="1" ht="19.9" customHeight="1">
      <c r="B67" s="196"/>
      <c r="C67" s="197"/>
      <c r="D67" s="198" t="s">
        <v>987</v>
      </c>
      <c r="E67" s="199"/>
      <c r="F67" s="199"/>
      <c r="G67" s="199"/>
      <c r="H67" s="199"/>
      <c r="I67" s="200"/>
      <c r="J67" s="201">
        <f>J174</f>
        <v>0</v>
      </c>
      <c r="K67" s="202"/>
    </row>
    <row r="68" spans="2:11" s="1" customFormat="1" ht="21.8" customHeight="1">
      <c r="B68" s="46"/>
      <c r="C68" s="47"/>
      <c r="D68" s="47"/>
      <c r="E68" s="47"/>
      <c r="F68" s="47"/>
      <c r="G68" s="47"/>
      <c r="H68" s="47"/>
      <c r="I68" s="156"/>
      <c r="J68" s="47"/>
      <c r="K68" s="51"/>
    </row>
    <row r="69" spans="2:11" s="1" customFormat="1" ht="6.95" customHeight="1">
      <c r="B69" s="67"/>
      <c r="C69" s="68"/>
      <c r="D69" s="68"/>
      <c r="E69" s="68"/>
      <c r="F69" s="68"/>
      <c r="G69" s="68"/>
      <c r="H69" s="68"/>
      <c r="I69" s="178"/>
      <c r="J69" s="68"/>
      <c r="K69" s="69"/>
    </row>
    <row r="73" spans="2:12" s="1" customFormat="1" ht="6.95" customHeight="1">
      <c r="B73" s="70"/>
      <c r="C73" s="71"/>
      <c r="D73" s="71"/>
      <c r="E73" s="71"/>
      <c r="F73" s="71"/>
      <c r="G73" s="71"/>
      <c r="H73" s="71"/>
      <c r="I73" s="181"/>
      <c r="J73" s="71"/>
      <c r="K73" s="71"/>
      <c r="L73" s="72"/>
    </row>
    <row r="74" spans="2:12" s="1" customFormat="1" ht="36.95" customHeight="1">
      <c r="B74" s="46"/>
      <c r="C74" s="73" t="s">
        <v>157</v>
      </c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14.4" customHeight="1">
      <c r="B76" s="46"/>
      <c r="C76" s="76" t="s">
        <v>18</v>
      </c>
      <c r="D76" s="74"/>
      <c r="E76" s="74"/>
      <c r="F76" s="74"/>
      <c r="G76" s="74"/>
      <c r="H76" s="74"/>
      <c r="I76" s="203"/>
      <c r="J76" s="74"/>
      <c r="K76" s="74"/>
      <c r="L76" s="72"/>
    </row>
    <row r="77" spans="2:12" s="1" customFormat="1" ht="16.5" customHeight="1">
      <c r="B77" s="46"/>
      <c r="C77" s="74"/>
      <c r="D77" s="74"/>
      <c r="E77" s="204" t="str">
        <f>E7</f>
        <v>SOUP Jílové - dílna kuchyň</v>
      </c>
      <c r="F77" s="76"/>
      <c r="G77" s="76"/>
      <c r="H77" s="76"/>
      <c r="I77" s="203"/>
      <c r="J77" s="74"/>
      <c r="K77" s="74"/>
      <c r="L77" s="72"/>
    </row>
    <row r="78" spans="2:12" ht="13.5">
      <c r="B78" s="28"/>
      <c r="C78" s="76" t="s">
        <v>120</v>
      </c>
      <c r="D78" s="205"/>
      <c r="E78" s="205"/>
      <c r="F78" s="205"/>
      <c r="G78" s="205"/>
      <c r="H78" s="205"/>
      <c r="I78" s="148"/>
      <c r="J78" s="205"/>
      <c r="K78" s="205"/>
      <c r="L78" s="206"/>
    </row>
    <row r="79" spans="2:12" s="1" customFormat="1" ht="16.5" customHeight="1">
      <c r="B79" s="46"/>
      <c r="C79" s="74"/>
      <c r="D79" s="74"/>
      <c r="E79" s="204" t="s">
        <v>121</v>
      </c>
      <c r="F79" s="74"/>
      <c r="G79" s="74"/>
      <c r="H79" s="74"/>
      <c r="I79" s="203"/>
      <c r="J79" s="74"/>
      <c r="K79" s="74"/>
      <c r="L79" s="72"/>
    </row>
    <row r="80" spans="2:12" s="1" customFormat="1" ht="14.4" customHeight="1">
      <c r="B80" s="46"/>
      <c r="C80" s="76" t="s">
        <v>122</v>
      </c>
      <c r="D80" s="74"/>
      <c r="E80" s="74"/>
      <c r="F80" s="74"/>
      <c r="G80" s="74"/>
      <c r="H80" s="74"/>
      <c r="I80" s="203"/>
      <c r="J80" s="74"/>
      <c r="K80" s="74"/>
      <c r="L80" s="72"/>
    </row>
    <row r="81" spans="2:12" s="1" customFormat="1" ht="17.25" customHeight="1">
      <c r="B81" s="46"/>
      <c r="C81" s="74"/>
      <c r="D81" s="74"/>
      <c r="E81" s="82" t="str">
        <f>E11</f>
        <v>D1_01_4a - Vytápění</v>
      </c>
      <c r="F81" s="74"/>
      <c r="G81" s="74"/>
      <c r="H81" s="74"/>
      <c r="I81" s="203"/>
      <c r="J81" s="74"/>
      <c r="K81" s="74"/>
      <c r="L81" s="72"/>
    </row>
    <row r="82" spans="2:12" s="1" customFormat="1" ht="6.95" customHeight="1">
      <c r="B82" s="46"/>
      <c r="C82" s="74"/>
      <c r="D82" s="74"/>
      <c r="E82" s="74"/>
      <c r="F82" s="74"/>
      <c r="G82" s="74"/>
      <c r="H82" s="74"/>
      <c r="I82" s="203"/>
      <c r="J82" s="74"/>
      <c r="K82" s="74"/>
      <c r="L82" s="72"/>
    </row>
    <row r="83" spans="2:12" s="1" customFormat="1" ht="18" customHeight="1">
      <c r="B83" s="46"/>
      <c r="C83" s="76" t="s">
        <v>25</v>
      </c>
      <c r="D83" s="74"/>
      <c r="E83" s="74"/>
      <c r="F83" s="207" t="str">
        <f>F14</f>
        <v>Jílove u Prahy</v>
      </c>
      <c r="G83" s="74"/>
      <c r="H83" s="74"/>
      <c r="I83" s="208" t="s">
        <v>27</v>
      </c>
      <c r="J83" s="85" t="str">
        <f>IF(J14="","",J14)</f>
        <v>5. 9. 2016</v>
      </c>
      <c r="K83" s="74"/>
      <c r="L83" s="72"/>
    </row>
    <row r="84" spans="2:12" s="1" customFormat="1" ht="6.95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12" s="1" customFormat="1" ht="13.5">
      <c r="B85" s="46"/>
      <c r="C85" s="76" t="s">
        <v>31</v>
      </c>
      <c r="D85" s="74"/>
      <c r="E85" s="74"/>
      <c r="F85" s="207" t="str">
        <f>E17</f>
        <v>SOUp, Šenflukova 220, Jílove u Prahy</v>
      </c>
      <c r="G85" s="74"/>
      <c r="H85" s="74"/>
      <c r="I85" s="208" t="s">
        <v>37</v>
      </c>
      <c r="J85" s="207" t="str">
        <f>E23</f>
        <v>Ing. Jan Suk, EREKTA</v>
      </c>
      <c r="K85" s="74"/>
      <c r="L85" s="72"/>
    </row>
    <row r="86" spans="2:12" s="1" customFormat="1" ht="14.4" customHeight="1">
      <c r="B86" s="46"/>
      <c r="C86" s="76" t="s">
        <v>35</v>
      </c>
      <c r="D86" s="74"/>
      <c r="E86" s="74"/>
      <c r="F86" s="207" t="str">
        <f>IF(E20="","",E20)</f>
        <v/>
      </c>
      <c r="G86" s="74"/>
      <c r="H86" s="74"/>
      <c r="I86" s="203"/>
      <c r="J86" s="74"/>
      <c r="K86" s="74"/>
      <c r="L86" s="72"/>
    </row>
    <row r="87" spans="2:12" s="1" customFormat="1" ht="10.3" customHeight="1">
      <c r="B87" s="46"/>
      <c r="C87" s="74"/>
      <c r="D87" s="74"/>
      <c r="E87" s="74"/>
      <c r="F87" s="74"/>
      <c r="G87" s="74"/>
      <c r="H87" s="74"/>
      <c r="I87" s="203"/>
      <c r="J87" s="74"/>
      <c r="K87" s="74"/>
      <c r="L87" s="72"/>
    </row>
    <row r="88" spans="2:20" s="10" customFormat="1" ht="29.25" customHeight="1">
      <c r="B88" s="209"/>
      <c r="C88" s="210" t="s">
        <v>158</v>
      </c>
      <c r="D88" s="211" t="s">
        <v>60</v>
      </c>
      <c r="E88" s="211" t="s">
        <v>56</v>
      </c>
      <c r="F88" s="211" t="s">
        <v>159</v>
      </c>
      <c r="G88" s="211" t="s">
        <v>160</v>
      </c>
      <c r="H88" s="211" t="s">
        <v>161</v>
      </c>
      <c r="I88" s="212" t="s">
        <v>162</v>
      </c>
      <c r="J88" s="211" t="s">
        <v>126</v>
      </c>
      <c r="K88" s="213" t="s">
        <v>163</v>
      </c>
      <c r="L88" s="214"/>
      <c r="M88" s="102" t="s">
        <v>164</v>
      </c>
      <c r="N88" s="103" t="s">
        <v>45</v>
      </c>
      <c r="O88" s="103" t="s">
        <v>165</v>
      </c>
      <c r="P88" s="103" t="s">
        <v>166</v>
      </c>
      <c r="Q88" s="103" t="s">
        <v>167</v>
      </c>
      <c r="R88" s="103" t="s">
        <v>168</v>
      </c>
      <c r="S88" s="103" t="s">
        <v>169</v>
      </c>
      <c r="T88" s="104" t="s">
        <v>170</v>
      </c>
    </row>
    <row r="89" spans="2:63" s="1" customFormat="1" ht="29.25" customHeight="1">
      <c r="B89" s="46"/>
      <c r="C89" s="108" t="s">
        <v>127</v>
      </c>
      <c r="D89" s="74"/>
      <c r="E89" s="74"/>
      <c r="F89" s="74"/>
      <c r="G89" s="74"/>
      <c r="H89" s="74"/>
      <c r="I89" s="203"/>
      <c r="J89" s="215">
        <f>BK89</f>
        <v>0</v>
      </c>
      <c r="K89" s="74"/>
      <c r="L89" s="72"/>
      <c r="M89" s="105"/>
      <c r="N89" s="106"/>
      <c r="O89" s="106"/>
      <c r="P89" s="216">
        <f>P90</f>
        <v>0</v>
      </c>
      <c r="Q89" s="106"/>
      <c r="R89" s="216">
        <f>R90</f>
        <v>0.42226</v>
      </c>
      <c r="S89" s="106"/>
      <c r="T89" s="217">
        <f>T90</f>
        <v>0.7819900000000001</v>
      </c>
      <c r="AT89" s="24" t="s">
        <v>74</v>
      </c>
      <c r="AU89" s="24" t="s">
        <v>128</v>
      </c>
      <c r="BK89" s="218">
        <f>BK90</f>
        <v>0</v>
      </c>
    </row>
    <row r="90" spans="2:63" s="11" customFormat="1" ht="37.4" customHeight="1">
      <c r="B90" s="219"/>
      <c r="C90" s="220"/>
      <c r="D90" s="221" t="s">
        <v>74</v>
      </c>
      <c r="E90" s="222" t="s">
        <v>664</v>
      </c>
      <c r="F90" s="222" t="s">
        <v>665</v>
      </c>
      <c r="G90" s="220"/>
      <c r="H90" s="220"/>
      <c r="I90" s="223"/>
      <c r="J90" s="224">
        <f>BK90</f>
        <v>0</v>
      </c>
      <c r="K90" s="220"/>
      <c r="L90" s="225"/>
      <c r="M90" s="226"/>
      <c r="N90" s="227"/>
      <c r="O90" s="227"/>
      <c r="P90" s="228">
        <f>P91+P108+P125+P148+P155+P174</f>
        <v>0</v>
      </c>
      <c r="Q90" s="227"/>
      <c r="R90" s="228">
        <f>R91+R108+R125+R148+R155+R174</f>
        <v>0.42226</v>
      </c>
      <c r="S90" s="227"/>
      <c r="T90" s="229">
        <f>T91+T108+T125+T148+T155+T174</f>
        <v>0.7819900000000001</v>
      </c>
      <c r="AR90" s="230" t="s">
        <v>83</v>
      </c>
      <c r="AT90" s="231" t="s">
        <v>74</v>
      </c>
      <c r="AU90" s="231" t="s">
        <v>75</v>
      </c>
      <c r="AY90" s="230" t="s">
        <v>173</v>
      </c>
      <c r="BK90" s="232">
        <f>BK91+BK108+BK125+BK148+BK155+BK174</f>
        <v>0</v>
      </c>
    </row>
    <row r="91" spans="2:63" s="11" customFormat="1" ht="19.9" customHeight="1">
      <c r="B91" s="219"/>
      <c r="C91" s="220"/>
      <c r="D91" s="221" t="s">
        <v>74</v>
      </c>
      <c r="E91" s="233" t="s">
        <v>988</v>
      </c>
      <c r="F91" s="233" t="s">
        <v>989</v>
      </c>
      <c r="G91" s="220"/>
      <c r="H91" s="220"/>
      <c r="I91" s="223"/>
      <c r="J91" s="234">
        <f>BK91</f>
        <v>0</v>
      </c>
      <c r="K91" s="220"/>
      <c r="L91" s="225"/>
      <c r="M91" s="226"/>
      <c r="N91" s="227"/>
      <c r="O91" s="227"/>
      <c r="P91" s="228">
        <f>SUM(P92:P107)</f>
        <v>0</v>
      </c>
      <c r="Q91" s="227"/>
      <c r="R91" s="228">
        <f>SUM(R92:R107)</f>
        <v>0.0935</v>
      </c>
      <c r="S91" s="227"/>
      <c r="T91" s="229">
        <f>SUM(T92:T107)</f>
        <v>0.14400000000000002</v>
      </c>
      <c r="AR91" s="230" t="s">
        <v>83</v>
      </c>
      <c r="AT91" s="231" t="s">
        <v>74</v>
      </c>
      <c r="AU91" s="231" t="s">
        <v>24</v>
      </c>
      <c r="AY91" s="230" t="s">
        <v>173</v>
      </c>
      <c r="BK91" s="232">
        <f>SUM(BK92:BK107)</f>
        <v>0</v>
      </c>
    </row>
    <row r="92" spans="2:65" s="1" customFormat="1" ht="16.5" customHeight="1">
      <c r="B92" s="46"/>
      <c r="C92" s="235" t="s">
        <v>24</v>
      </c>
      <c r="D92" s="235" t="s">
        <v>175</v>
      </c>
      <c r="E92" s="236" t="s">
        <v>990</v>
      </c>
      <c r="F92" s="237" t="s">
        <v>991</v>
      </c>
      <c r="G92" s="238" t="s">
        <v>259</v>
      </c>
      <c r="H92" s="239">
        <v>45</v>
      </c>
      <c r="I92" s="240"/>
      <c r="J92" s="241">
        <f>ROUND(I92*H92,2)</f>
        <v>0</v>
      </c>
      <c r="K92" s="237" t="s">
        <v>179</v>
      </c>
      <c r="L92" s="72"/>
      <c r="M92" s="242" t="s">
        <v>22</v>
      </c>
      <c r="N92" s="243" t="s">
        <v>46</v>
      </c>
      <c r="O92" s="47"/>
      <c r="P92" s="244">
        <f>O92*H92</f>
        <v>0</v>
      </c>
      <c r="Q92" s="244">
        <v>2E-05</v>
      </c>
      <c r="R92" s="244">
        <f>Q92*H92</f>
        <v>0.0009000000000000001</v>
      </c>
      <c r="S92" s="244">
        <v>0.0032</v>
      </c>
      <c r="T92" s="245">
        <f>S92*H92</f>
        <v>0.14400000000000002</v>
      </c>
      <c r="AR92" s="24" t="s">
        <v>266</v>
      </c>
      <c r="AT92" s="24" t="s">
        <v>175</v>
      </c>
      <c r="AU92" s="24" t="s">
        <v>83</v>
      </c>
      <c r="AY92" s="24" t="s">
        <v>173</v>
      </c>
      <c r="BE92" s="246">
        <f>IF(N92="základní",J92,0)</f>
        <v>0</v>
      </c>
      <c r="BF92" s="246">
        <f>IF(N92="snížená",J92,0)</f>
        <v>0</v>
      </c>
      <c r="BG92" s="246">
        <f>IF(N92="zákl. přenesená",J92,0)</f>
        <v>0</v>
      </c>
      <c r="BH92" s="246">
        <f>IF(N92="sníž. přenesená",J92,0)</f>
        <v>0</v>
      </c>
      <c r="BI92" s="246">
        <f>IF(N92="nulová",J92,0)</f>
        <v>0</v>
      </c>
      <c r="BJ92" s="24" t="s">
        <v>24</v>
      </c>
      <c r="BK92" s="246">
        <f>ROUND(I92*H92,2)</f>
        <v>0</v>
      </c>
      <c r="BL92" s="24" t="s">
        <v>266</v>
      </c>
      <c r="BM92" s="24" t="s">
        <v>992</v>
      </c>
    </row>
    <row r="93" spans="2:51" s="13" customFormat="1" ht="13.5">
      <c r="B93" s="258"/>
      <c r="C93" s="259"/>
      <c r="D93" s="249" t="s">
        <v>182</v>
      </c>
      <c r="E93" s="260" t="s">
        <v>22</v>
      </c>
      <c r="F93" s="261" t="s">
        <v>313</v>
      </c>
      <c r="G93" s="259"/>
      <c r="H93" s="262">
        <v>45</v>
      </c>
      <c r="I93" s="263"/>
      <c r="J93" s="259"/>
      <c r="K93" s="259"/>
      <c r="L93" s="264"/>
      <c r="M93" s="265"/>
      <c r="N93" s="266"/>
      <c r="O93" s="266"/>
      <c r="P93" s="266"/>
      <c r="Q93" s="266"/>
      <c r="R93" s="266"/>
      <c r="S93" s="266"/>
      <c r="T93" s="267"/>
      <c r="AT93" s="268" t="s">
        <v>182</v>
      </c>
      <c r="AU93" s="268" t="s">
        <v>83</v>
      </c>
      <c r="AV93" s="13" t="s">
        <v>83</v>
      </c>
      <c r="AW93" s="13" t="s">
        <v>39</v>
      </c>
      <c r="AX93" s="13" t="s">
        <v>24</v>
      </c>
      <c r="AY93" s="268" t="s">
        <v>173</v>
      </c>
    </row>
    <row r="94" spans="2:65" s="1" customFormat="1" ht="25.5" customHeight="1">
      <c r="B94" s="46"/>
      <c r="C94" s="235" t="s">
        <v>83</v>
      </c>
      <c r="D94" s="235" t="s">
        <v>175</v>
      </c>
      <c r="E94" s="236" t="s">
        <v>993</v>
      </c>
      <c r="F94" s="237" t="s">
        <v>994</v>
      </c>
      <c r="G94" s="238" t="s">
        <v>221</v>
      </c>
      <c r="H94" s="239">
        <v>0.144</v>
      </c>
      <c r="I94" s="240"/>
      <c r="J94" s="241">
        <f>ROUND(I94*H94,2)</f>
        <v>0</v>
      </c>
      <c r="K94" s="237" t="s">
        <v>179</v>
      </c>
      <c r="L94" s="72"/>
      <c r="M94" s="242" t="s">
        <v>22</v>
      </c>
      <c r="N94" s="243" t="s">
        <v>46</v>
      </c>
      <c r="O94" s="47"/>
      <c r="P94" s="244">
        <f>O94*H94</f>
        <v>0</v>
      </c>
      <c r="Q94" s="244">
        <v>0</v>
      </c>
      <c r="R94" s="244">
        <f>Q94*H94</f>
        <v>0</v>
      </c>
      <c r="S94" s="244">
        <v>0</v>
      </c>
      <c r="T94" s="245">
        <f>S94*H94</f>
        <v>0</v>
      </c>
      <c r="AR94" s="24" t="s">
        <v>266</v>
      </c>
      <c r="AT94" s="24" t="s">
        <v>175</v>
      </c>
      <c r="AU94" s="24" t="s">
        <v>83</v>
      </c>
      <c r="AY94" s="24" t="s">
        <v>173</v>
      </c>
      <c r="BE94" s="246">
        <f>IF(N94="základní",J94,0)</f>
        <v>0</v>
      </c>
      <c r="BF94" s="246">
        <f>IF(N94="snížená",J94,0)</f>
        <v>0</v>
      </c>
      <c r="BG94" s="246">
        <f>IF(N94="zákl. přenesená",J94,0)</f>
        <v>0</v>
      </c>
      <c r="BH94" s="246">
        <f>IF(N94="sníž. přenesená",J94,0)</f>
        <v>0</v>
      </c>
      <c r="BI94" s="246">
        <f>IF(N94="nulová",J94,0)</f>
        <v>0</v>
      </c>
      <c r="BJ94" s="24" t="s">
        <v>24</v>
      </c>
      <c r="BK94" s="246">
        <f>ROUND(I94*H94,2)</f>
        <v>0</v>
      </c>
      <c r="BL94" s="24" t="s">
        <v>266</v>
      </c>
      <c r="BM94" s="24" t="s">
        <v>995</v>
      </c>
    </row>
    <row r="95" spans="2:51" s="13" customFormat="1" ht="13.5">
      <c r="B95" s="258"/>
      <c r="C95" s="259"/>
      <c r="D95" s="249" t="s">
        <v>182</v>
      </c>
      <c r="E95" s="260" t="s">
        <v>22</v>
      </c>
      <c r="F95" s="261" t="s">
        <v>996</v>
      </c>
      <c r="G95" s="259"/>
      <c r="H95" s="262">
        <v>0.144</v>
      </c>
      <c r="I95" s="263"/>
      <c r="J95" s="259"/>
      <c r="K95" s="259"/>
      <c r="L95" s="264"/>
      <c r="M95" s="265"/>
      <c r="N95" s="266"/>
      <c r="O95" s="266"/>
      <c r="P95" s="266"/>
      <c r="Q95" s="266"/>
      <c r="R95" s="266"/>
      <c r="S95" s="266"/>
      <c r="T95" s="267"/>
      <c r="AT95" s="268" t="s">
        <v>182</v>
      </c>
      <c r="AU95" s="268" t="s">
        <v>83</v>
      </c>
      <c r="AV95" s="13" t="s">
        <v>83</v>
      </c>
      <c r="AW95" s="13" t="s">
        <v>39</v>
      </c>
      <c r="AX95" s="13" t="s">
        <v>24</v>
      </c>
      <c r="AY95" s="268" t="s">
        <v>173</v>
      </c>
    </row>
    <row r="96" spans="2:65" s="1" customFormat="1" ht="16.5" customHeight="1">
      <c r="B96" s="46"/>
      <c r="C96" s="235" t="s">
        <v>193</v>
      </c>
      <c r="D96" s="235" t="s">
        <v>175</v>
      </c>
      <c r="E96" s="236" t="s">
        <v>997</v>
      </c>
      <c r="F96" s="237" t="s">
        <v>998</v>
      </c>
      <c r="G96" s="238" t="s">
        <v>259</v>
      </c>
      <c r="H96" s="239">
        <v>24</v>
      </c>
      <c r="I96" s="240"/>
      <c r="J96" s="241">
        <f>ROUND(I96*H96,2)</f>
        <v>0</v>
      </c>
      <c r="K96" s="237" t="s">
        <v>179</v>
      </c>
      <c r="L96" s="72"/>
      <c r="M96" s="242" t="s">
        <v>22</v>
      </c>
      <c r="N96" s="243" t="s">
        <v>46</v>
      </c>
      <c r="O96" s="47"/>
      <c r="P96" s="244">
        <f>O96*H96</f>
        <v>0</v>
      </c>
      <c r="Q96" s="244">
        <v>0.00148</v>
      </c>
      <c r="R96" s="244">
        <f>Q96*H96</f>
        <v>0.035519999999999996</v>
      </c>
      <c r="S96" s="244">
        <v>0</v>
      </c>
      <c r="T96" s="245">
        <f>S96*H96</f>
        <v>0</v>
      </c>
      <c r="AR96" s="24" t="s">
        <v>266</v>
      </c>
      <c r="AT96" s="24" t="s">
        <v>175</v>
      </c>
      <c r="AU96" s="24" t="s">
        <v>83</v>
      </c>
      <c r="AY96" s="24" t="s">
        <v>173</v>
      </c>
      <c r="BE96" s="246">
        <f>IF(N96="základní",J96,0)</f>
        <v>0</v>
      </c>
      <c r="BF96" s="246">
        <f>IF(N96="snížená",J96,0)</f>
        <v>0</v>
      </c>
      <c r="BG96" s="246">
        <f>IF(N96="zákl. přenesená",J96,0)</f>
        <v>0</v>
      </c>
      <c r="BH96" s="246">
        <f>IF(N96="sníž. přenesená",J96,0)</f>
        <v>0</v>
      </c>
      <c r="BI96" s="246">
        <f>IF(N96="nulová",J96,0)</f>
        <v>0</v>
      </c>
      <c r="BJ96" s="24" t="s">
        <v>24</v>
      </c>
      <c r="BK96" s="246">
        <f>ROUND(I96*H96,2)</f>
        <v>0</v>
      </c>
      <c r="BL96" s="24" t="s">
        <v>266</v>
      </c>
      <c r="BM96" s="24" t="s">
        <v>999</v>
      </c>
    </row>
    <row r="97" spans="2:51" s="13" customFormat="1" ht="13.5">
      <c r="B97" s="258"/>
      <c r="C97" s="259"/>
      <c r="D97" s="249" t="s">
        <v>182</v>
      </c>
      <c r="E97" s="260" t="s">
        <v>22</v>
      </c>
      <c r="F97" s="261" t="s">
        <v>308</v>
      </c>
      <c r="G97" s="259"/>
      <c r="H97" s="262">
        <v>24</v>
      </c>
      <c r="I97" s="263"/>
      <c r="J97" s="259"/>
      <c r="K97" s="259"/>
      <c r="L97" s="264"/>
      <c r="M97" s="265"/>
      <c r="N97" s="266"/>
      <c r="O97" s="266"/>
      <c r="P97" s="266"/>
      <c r="Q97" s="266"/>
      <c r="R97" s="266"/>
      <c r="S97" s="266"/>
      <c r="T97" s="267"/>
      <c r="AT97" s="268" t="s">
        <v>182</v>
      </c>
      <c r="AU97" s="268" t="s">
        <v>83</v>
      </c>
      <c r="AV97" s="13" t="s">
        <v>83</v>
      </c>
      <c r="AW97" s="13" t="s">
        <v>39</v>
      </c>
      <c r="AX97" s="13" t="s">
        <v>24</v>
      </c>
      <c r="AY97" s="268" t="s">
        <v>173</v>
      </c>
    </row>
    <row r="98" spans="2:65" s="1" customFormat="1" ht="16.5" customHeight="1">
      <c r="B98" s="46"/>
      <c r="C98" s="235" t="s">
        <v>180</v>
      </c>
      <c r="D98" s="235" t="s">
        <v>175</v>
      </c>
      <c r="E98" s="236" t="s">
        <v>1000</v>
      </c>
      <c r="F98" s="237" t="s">
        <v>1001</v>
      </c>
      <c r="G98" s="238" t="s">
        <v>259</v>
      </c>
      <c r="H98" s="239">
        <v>7</v>
      </c>
      <c r="I98" s="240"/>
      <c r="J98" s="241">
        <f>ROUND(I98*H98,2)</f>
        <v>0</v>
      </c>
      <c r="K98" s="237" t="s">
        <v>179</v>
      </c>
      <c r="L98" s="72"/>
      <c r="M98" s="242" t="s">
        <v>22</v>
      </c>
      <c r="N98" s="243" t="s">
        <v>46</v>
      </c>
      <c r="O98" s="47"/>
      <c r="P98" s="244">
        <f>O98*H98</f>
        <v>0</v>
      </c>
      <c r="Q98" s="244">
        <v>0.00188</v>
      </c>
      <c r="R98" s="244">
        <f>Q98*H98</f>
        <v>0.01316</v>
      </c>
      <c r="S98" s="244">
        <v>0</v>
      </c>
      <c r="T98" s="245">
        <f>S98*H98</f>
        <v>0</v>
      </c>
      <c r="AR98" s="24" t="s">
        <v>266</v>
      </c>
      <c r="AT98" s="24" t="s">
        <v>175</v>
      </c>
      <c r="AU98" s="24" t="s">
        <v>83</v>
      </c>
      <c r="AY98" s="24" t="s">
        <v>173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4" t="s">
        <v>24</v>
      </c>
      <c r="BK98" s="246">
        <f>ROUND(I98*H98,2)</f>
        <v>0</v>
      </c>
      <c r="BL98" s="24" t="s">
        <v>266</v>
      </c>
      <c r="BM98" s="24" t="s">
        <v>1002</v>
      </c>
    </row>
    <row r="99" spans="2:51" s="13" customFormat="1" ht="13.5">
      <c r="B99" s="258"/>
      <c r="C99" s="259"/>
      <c r="D99" s="249" t="s">
        <v>182</v>
      </c>
      <c r="E99" s="260" t="s">
        <v>22</v>
      </c>
      <c r="F99" s="261" t="s">
        <v>214</v>
      </c>
      <c r="G99" s="259"/>
      <c r="H99" s="262">
        <v>7</v>
      </c>
      <c r="I99" s="263"/>
      <c r="J99" s="259"/>
      <c r="K99" s="259"/>
      <c r="L99" s="264"/>
      <c r="M99" s="265"/>
      <c r="N99" s="266"/>
      <c r="O99" s="266"/>
      <c r="P99" s="266"/>
      <c r="Q99" s="266"/>
      <c r="R99" s="266"/>
      <c r="S99" s="266"/>
      <c r="T99" s="267"/>
      <c r="AT99" s="268" t="s">
        <v>182</v>
      </c>
      <c r="AU99" s="268" t="s">
        <v>83</v>
      </c>
      <c r="AV99" s="13" t="s">
        <v>83</v>
      </c>
      <c r="AW99" s="13" t="s">
        <v>39</v>
      </c>
      <c r="AX99" s="13" t="s">
        <v>24</v>
      </c>
      <c r="AY99" s="268" t="s">
        <v>173</v>
      </c>
    </row>
    <row r="100" spans="2:65" s="1" customFormat="1" ht="16.5" customHeight="1">
      <c r="B100" s="46"/>
      <c r="C100" s="235" t="s">
        <v>204</v>
      </c>
      <c r="D100" s="235" t="s">
        <v>175</v>
      </c>
      <c r="E100" s="236" t="s">
        <v>1003</v>
      </c>
      <c r="F100" s="237" t="s">
        <v>1004</v>
      </c>
      <c r="G100" s="238" t="s">
        <v>259</v>
      </c>
      <c r="H100" s="239">
        <v>12</v>
      </c>
      <c r="I100" s="240"/>
      <c r="J100" s="241">
        <f>ROUND(I100*H100,2)</f>
        <v>0</v>
      </c>
      <c r="K100" s="237" t="s">
        <v>179</v>
      </c>
      <c r="L100" s="72"/>
      <c r="M100" s="242" t="s">
        <v>22</v>
      </c>
      <c r="N100" s="243" t="s">
        <v>46</v>
      </c>
      <c r="O100" s="47"/>
      <c r="P100" s="244">
        <f>O100*H100</f>
        <v>0</v>
      </c>
      <c r="Q100" s="244">
        <v>0.00366</v>
      </c>
      <c r="R100" s="244">
        <f>Q100*H100</f>
        <v>0.04392</v>
      </c>
      <c r="S100" s="244">
        <v>0</v>
      </c>
      <c r="T100" s="245">
        <f>S100*H100</f>
        <v>0</v>
      </c>
      <c r="AR100" s="24" t="s">
        <v>266</v>
      </c>
      <c r="AT100" s="24" t="s">
        <v>175</v>
      </c>
      <c r="AU100" s="24" t="s">
        <v>83</v>
      </c>
      <c r="AY100" s="24" t="s">
        <v>173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24</v>
      </c>
      <c r="BK100" s="246">
        <f>ROUND(I100*H100,2)</f>
        <v>0</v>
      </c>
      <c r="BL100" s="24" t="s">
        <v>266</v>
      </c>
      <c r="BM100" s="24" t="s">
        <v>1005</v>
      </c>
    </row>
    <row r="101" spans="2:51" s="13" customFormat="1" ht="13.5">
      <c r="B101" s="258"/>
      <c r="C101" s="259"/>
      <c r="D101" s="249" t="s">
        <v>182</v>
      </c>
      <c r="E101" s="260" t="s">
        <v>22</v>
      </c>
      <c r="F101" s="261" t="s">
        <v>246</v>
      </c>
      <c r="G101" s="259"/>
      <c r="H101" s="262">
        <v>12</v>
      </c>
      <c r="I101" s="263"/>
      <c r="J101" s="259"/>
      <c r="K101" s="259"/>
      <c r="L101" s="264"/>
      <c r="M101" s="265"/>
      <c r="N101" s="266"/>
      <c r="O101" s="266"/>
      <c r="P101" s="266"/>
      <c r="Q101" s="266"/>
      <c r="R101" s="266"/>
      <c r="S101" s="266"/>
      <c r="T101" s="267"/>
      <c r="AT101" s="268" t="s">
        <v>182</v>
      </c>
      <c r="AU101" s="268" t="s">
        <v>83</v>
      </c>
      <c r="AV101" s="13" t="s">
        <v>83</v>
      </c>
      <c r="AW101" s="13" t="s">
        <v>39</v>
      </c>
      <c r="AX101" s="13" t="s">
        <v>24</v>
      </c>
      <c r="AY101" s="268" t="s">
        <v>173</v>
      </c>
    </row>
    <row r="102" spans="2:65" s="1" customFormat="1" ht="16.5" customHeight="1">
      <c r="B102" s="46"/>
      <c r="C102" s="235" t="s">
        <v>209</v>
      </c>
      <c r="D102" s="235" t="s">
        <v>175</v>
      </c>
      <c r="E102" s="236" t="s">
        <v>1006</v>
      </c>
      <c r="F102" s="237" t="s">
        <v>1007</v>
      </c>
      <c r="G102" s="238" t="s">
        <v>259</v>
      </c>
      <c r="H102" s="239">
        <v>43</v>
      </c>
      <c r="I102" s="240"/>
      <c r="J102" s="241">
        <f>ROUND(I102*H102,2)</f>
        <v>0</v>
      </c>
      <c r="K102" s="237" t="s">
        <v>179</v>
      </c>
      <c r="L102" s="72"/>
      <c r="M102" s="242" t="s">
        <v>22</v>
      </c>
      <c r="N102" s="243" t="s">
        <v>46</v>
      </c>
      <c r="O102" s="47"/>
      <c r="P102" s="244">
        <f>O102*H102</f>
        <v>0</v>
      </c>
      <c r="Q102" s="244">
        <v>0</v>
      </c>
      <c r="R102" s="244">
        <f>Q102*H102</f>
        <v>0</v>
      </c>
      <c r="S102" s="244">
        <v>0</v>
      </c>
      <c r="T102" s="245">
        <f>S102*H102</f>
        <v>0</v>
      </c>
      <c r="AR102" s="24" t="s">
        <v>266</v>
      </c>
      <c r="AT102" s="24" t="s">
        <v>175</v>
      </c>
      <c r="AU102" s="24" t="s">
        <v>83</v>
      </c>
      <c r="AY102" s="24" t="s">
        <v>173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4" t="s">
        <v>24</v>
      </c>
      <c r="BK102" s="246">
        <f>ROUND(I102*H102,2)</f>
        <v>0</v>
      </c>
      <c r="BL102" s="24" t="s">
        <v>266</v>
      </c>
      <c r="BM102" s="24" t="s">
        <v>1008</v>
      </c>
    </row>
    <row r="103" spans="2:51" s="13" customFormat="1" ht="13.5">
      <c r="B103" s="258"/>
      <c r="C103" s="259"/>
      <c r="D103" s="249" t="s">
        <v>182</v>
      </c>
      <c r="E103" s="260" t="s">
        <v>22</v>
      </c>
      <c r="F103" s="261" t="s">
        <v>1009</v>
      </c>
      <c r="G103" s="259"/>
      <c r="H103" s="262">
        <v>43</v>
      </c>
      <c r="I103" s="263"/>
      <c r="J103" s="259"/>
      <c r="K103" s="259"/>
      <c r="L103" s="264"/>
      <c r="M103" s="265"/>
      <c r="N103" s="266"/>
      <c r="O103" s="266"/>
      <c r="P103" s="266"/>
      <c r="Q103" s="266"/>
      <c r="R103" s="266"/>
      <c r="S103" s="266"/>
      <c r="T103" s="267"/>
      <c r="AT103" s="268" t="s">
        <v>182</v>
      </c>
      <c r="AU103" s="268" t="s">
        <v>83</v>
      </c>
      <c r="AV103" s="13" t="s">
        <v>83</v>
      </c>
      <c r="AW103" s="13" t="s">
        <v>39</v>
      </c>
      <c r="AX103" s="13" t="s">
        <v>24</v>
      </c>
      <c r="AY103" s="268" t="s">
        <v>173</v>
      </c>
    </row>
    <row r="104" spans="2:65" s="1" customFormat="1" ht="25.5" customHeight="1">
      <c r="B104" s="46"/>
      <c r="C104" s="235" t="s">
        <v>214</v>
      </c>
      <c r="D104" s="235" t="s">
        <v>175</v>
      </c>
      <c r="E104" s="236" t="s">
        <v>1010</v>
      </c>
      <c r="F104" s="237" t="s">
        <v>1011</v>
      </c>
      <c r="G104" s="238" t="s">
        <v>286</v>
      </c>
      <c r="H104" s="239">
        <v>8</v>
      </c>
      <c r="I104" s="240"/>
      <c r="J104" s="241">
        <f>ROUND(I104*H104,2)</f>
        <v>0</v>
      </c>
      <c r="K104" s="237" t="s">
        <v>179</v>
      </c>
      <c r="L104" s="72"/>
      <c r="M104" s="242" t="s">
        <v>22</v>
      </c>
      <c r="N104" s="243" t="s">
        <v>46</v>
      </c>
      <c r="O104" s="47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4" t="s">
        <v>266</v>
      </c>
      <c r="AT104" s="24" t="s">
        <v>175</v>
      </c>
      <c r="AU104" s="24" t="s">
        <v>83</v>
      </c>
      <c r="AY104" s="24" t="s">
        <v>173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24</v>
      </c>
      <c r="BK104" s="246">
        <f>ROUND(I104*H104,2)</f>
        <v>0</v>
      </c>
      <c r="BL104" s="24" t="s">
        <v>266</v>
      </c>
      <c r="BM104" s="24" t="s">
        <v>1012</v>
      </c>
    </row>
    <row r="105" spans="2:51" s="13" customFormat="1" ht="13.5">
      <c r="B105" s="258"/>
      <c r="C105" s="259"/>
      <c r="D105" s="249" t="s">
        <v>182</v>
      </c>
      <c r="E105" s="260" t="s">
        <v>22</v>
      </c>
      <c r="F105" s="261" t="s">
        <v>218</v>
      </c>
      <c r="G105" s="259"/>
      <c r="H105" s="262">
        <v>8</v>
      </c>
      <c r="I105" s="263"/>
      <c r="J105" s="259"/>
      <c r="K105" s="259"/>
      <c r="L105" s="264"/>
      <c r="M105" s="265"/>
      <c r="N105" s="266"/>
      <c r="O105" s="266"/>
      <c r="P105" s="266"/>
      <c r="Q105" s="266"/>
      <c r="R105" s="266"/>
      <c r="S105" s="266"/>
      <c r="T105" s="267"/>
      <c r="AT105" s="268" t="s">
        <v>182</v>
      </c>
      <c r="AU105" s="268" t="s">
        <v>83</v>
      </c>
      <c r="AV105" s="13" t="s">
        <v>83</v>
      </c>
      <c r="AW105" s="13" t="s">
        <v>39</v>
      </c>
      <c r="AX105" s="13" t="s">
        <v>24</v>
      </c>
      <c r="AY105" s="268" t="s">
        <v>173</v>
      </c>
    </row>
    <row r="106" spans="2:65" s="1" customFormat="1" ht="16.5" customHeight="1">
      <c r="B106" s="46"/>
      <c r="C106" s="235" t="s">
        <v>218</v>
      </c>
      <c r="D106" s="235" t="s">
        <v>175</v>
      </c>
      <c r="E106" s="236" t="s">
        <v>1013</v>
      </c>
      <c r="F106" s="237" t="s">
        <v>1014</v>
      </c>
      <c r="G106" s="238" t="s">
        <v>221</v>
      </c>
      <c r="H106" s="239">
        <v>0.094</v>
      </c>
      <c r="I106" s="240"/>
      <c r="J106" s="241">
        <f>ROUND(I106*H106,2)</f>
        <v>0</v>
      </c>
      <c r="K106" s="237" t="s">
        <v>179</v>
      </c>
      <c r="L106" s="72"/>
      <c r="M106" s="242" t="s">
        <v>22</v>
      </c>
      <c r="N106" s="243" t="s">
        <v>46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266</v>
      </c>
      <c r="AT106" s="24" t="s">
        <v>175</v>
      </c>
      <c r="AU106" s="24" t="s">
        <v>83</v>
      </c>
      <c r="AY106" s="24" t="s">
        <v>173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24</v>
      </c>
      <c r="BK106" s="246">
        <f>ROUND(I106*H106,2)</f>
        <v>0</v>
      </c>
      <c r="BL106" s="24" t="s">
        <v>266</v>
      </c>
      <c r="BM106" s="24" t="s">
        <v>1015</v>
      </c>
    </row>
    <row r="107" spans="2:51" s="13" customFormat="1" ht="13.5">
      <c r="B107" s="258"/>
      <c r="C107" s="259"/>
      <c r="D107" s="249" t="s">
        <v>182</v>
      </c>
      <c r="E107" s="260" t="s">
        <v>22</v>
      </c>
      <c r="F107" s="261" t="s">
        <v>1016</v>
      </c>
      <c r="G107" s="259"/>
      <c r="H107" s="262">
        <v>0.094</v>
      </c>
      <c r="I107" s="263"/>
      <c r="J107" s="259"/>
      <c r="K107" s="259"/>
      <c r="L107" s="264"/>
      <c r="M107" s="265"/>
      <c r="N107" s="266"/>
      <c r="O107" s="266"/>
      <c r="P107" s="266"/>
      <c r="Q107" s="266"/>
      <c r="R107" s="266"/>
      <c r="S107" s="266"/>
      <c r="T107" s="267"/>
      <c r="AT107" s="268" t="s">
        <v>182</v>
      </c>
      <c r="AU107" s="268" t="s">
        <v>83</v>
      </c>
      <c r="AV107" s="13" t="s">
        <v>83</v>
      </c>
      <c r="AW107" s="13" t="s">
        <v>39</v>
      </c>
      <c r="AX107" s="13" t="s">
        <v>24</v>
      </c>
      <c r="AY107" s="268" t="s">
        <v>173</v>
      </c>
    </row>
    <row r="108" spans="2:63" s="11" customFormat="1" ht="29.85" customHeight="1">
      <c r="B108" s="219"/>
      <c r="C108" s="220"/>
      <c r="D108" s="221" t="s">
        <v>74</v>
      </c>
      <c r="E108" s="233" t="s">
        <v>1017</v>
      </c>
      <c r="F108" s="233" t="s">
        <v>1018</v>
      </c>
      <c r="G108" s="220"/>
      <c r="H108" s="220"/>
      <c r="I108" s="223"/>
      <c r="J108" s="234">
        <f>BK108</f>
        <v>0</v>
      </c>
      <c r="K108" s="220"/>
      <c r="L108" s="225"/>
      <c r="M108" s="226"/>
      <c r="N108" s="227"/>
      <c r="O108" s="227"/>
      <c r="P108" s="228">
        <f>SUM(P109:P124)</f>
        <v>0</v>
      </c>
      <c r="Q108" s="227"/>
      <c r="R108" s="228">
        <f>SUM(R109:R124)</f>
        <v>0.006000000000000001</v>
      </c>
      <c r="S108" s="227"/>
      <c r="T108" s="229">
        <f>SUM(T109:T124)</f>
        <v>0.0088</v>
      </c>
      <c r="AR108" s="230" t="s">
        <v>83</v>
      </c>
      <c r="AT108" s="231" t="s">
        <v>74</v>
      </c>
      <c r="AU108" s="231" t="s">
        <v>24</v>
      </c>
      <c r="AY108" s="230" t="s">
        <v>173</v>
      </c>
      <c r="BK108" s="232">
        <f>SUM(BK109:BK124)</f>
        <v>0</v>
      </c>
    </row>
    <row r="109" spans="2:65" s="1" customFormat="1" ht="16.5" customHeight="1">
      <c r="B109" s="46"/>
      <c r="C109" s="235" t="s">
        <v>224</v>
      </c>
      <c r="D109" s="235" t="s">
        <v>175</v>
      </c>
      <c r="E109" s="236" t="s">
        <v>1019</v>
      </c>
      <c r="F109" s="237" t="s">
        <v>1020</v>
      </c>
      <c r="G109" s="238" t="s">
        <v>286</v>
      </c>
      <c r="H109" s="239">
        <v>8</v>
      </c>
      <c r="I109" s="240"/>
      <c r="J109" s="241">
        <f>ROUND(I109*H109,2)</f>
        <v>0</v>
      </c>
      <c r="K109" s="237" t="s">
        <v>179</v>
      </c>
      <c r="L109" s="72"/>
      <c r="M109" s="242" t="s">
        <v>22</v>
      </c>
      <c r="N109" s="243" t="s">
        <v>46</v>
      </c>
      <c r="O109" s="47"/>
      <c r="P109" s="244">
        <f>O109*H109</f>
        <v>0</v>
      </c>
      <c r="Q109" s="244">
        <v>0.00013</v>
      </c>
      <c r="R109" s="244">
        <f>Q109*H109</f>
        <v>0.00104</v>
      </c>
      <c r="S109" s="244">
        <v>0.0011</v>
      </c>
      <c r="T109" s="245">
        <f>S109*H109</f>
        <v>0.0088</v>
      </c>
      <c r="AR109" s="24" t="s">
        <v>266</v>
      </c>
      <c r="AT109" s="24" t="s">
        <v>175</v>
      </c>
      <c r="AU109" s="24" t="s">
        <v>83</v>
      </c>
      <c r="AY109" s="24" t="s">
        <v>173</v>
      </c>
      <c r="BE109" s="246">
        <f>IF(N109="základní",J109,0)</f>
        <v>0</v>
      </c>
      <c r="BF109" s="246">
        <f>IF(N109="snížená",J109,0)</f>
        <v>0</v>
      </c>
      <c r="BG109" s="246">
        <f>IF(N109="zákl. přenesená",J109,0)</f>
        <v>0</v>
      </c>
      <c r="BH109" s="246">
        <f>IF(N109="sníž. přenesená",J109,0)</f>
        <v>0</v>
      </c>
      <c r="BI109" s="246">
        <f>IF(N109="nulová",J109,0)</f>
        <v>0</v>
      </c>
      <c r="BJ109" s="24" t="s">
        <v>24</v>
      </c>
      <c r="BK109" s="246">
        <f>ROUND(I109*H109,2)</f>
        <v>0</v>
      </c>
      <c r="BL109" s="24" t="s">
        <v>266</v>
      </c>
      <c r="BM109" s="24" t="s">
        <v>1021</v>
      </c>
    </row>
    <row r="110" spans="2:51" s="13" customFormat="1" ht="13.5">
      <c r="B110" s="258"/>
      <c r="C110" s="259"/>
      <c r="D110" s="249" t="s">
        <v>182</v>
      </c>
      <c r="E110" s="260" t="s">
        <v>22</v>
      </c>
      <c r="F110" s="261" t="s">
        <v>218</v>
      </c>
      <c r="G110" s="259"/>
      <c r="H110" s="262">
        <v>8</v>
      </c>
      <c r="I110" s="263"/>
      <c r="J110" s="259"/>
      <c r="K110" s="259"/>
      <c r="L110" s="264"/>
      <c r="M110" s="265"/>
      <c r="N110" s="266"/>
      <c r="O110" s="266"/>
      <c r="P110" s="266"/>
      <c r="Q110" s="266"/>
      <c r="R110" s="266"/>
      <c r="S110" s="266"/>
      <c r="T110" s="267"/>
      <c r="AT110" s="268" t="s">
        <v>182</v>
      </c>
      <c r="AU110" s="268" t="s">
        <v>83</v>
      </c>
      <c r="AV110" s="13" t="s">
        <v>83</v>
      </c>
      <c r="AW110" s="13" t="s">
        <v>39</v>
      </c>
      <c r="AX110" s="13" t="s">
        <v>24</v>
      </c>
      <c r="AY110" s="268" t="s">
        <v>173</v>
      </c>
    </row>
    <row r="111" spans="2:65" s="1" customFormat="1" ht="25.5" customHeight="1">
      <c r="B111" s="46"/>
      <c r="C111" s="235" t="s">
        <v>29</v>
      </c>
      <c r="D111" s="235" t="s">
        <v>175</v>
      </c>
      <c r="E111" s="236" t="s">
        <v>1022</v>
      </c>
      <c r="F111" s="237" t="s">
        <v>1023</v>
      </c>
      <c r="G111" s="238" t="s">
        <v>221</v>
      </c>
      <c r="H111" s="239">
        <v>0.009</v>
      </c>
      <c r="I111" s="240"/>
      <c r="J111" s="241">
        <f>ROUND(I111*H111,2)</f>
        <v>0</v>
      </c>
      <c r="K111" s="237" t="s">
        <v>179</v>
      </c>
      <c r="L111" s="72"/>
      <c r="M111" s="242" t="s">
        <v>22</v>
      </c>
      <c r="N111" s="243" t="s">
        <v>46</v>
      </c>
      <c r="O111" s="47"/>
      <c r="P111" s="244">
        <f>O111*H111</f>
        <v>0</v>
      </c>
      <c r="Q111" s="244">
        <v>0</v>
      </c>
      <c r="R111" s="244">
        <f>Q111*H111</f>
        <v>0</v>
      </c>
      <c r="S111" s="244">
        <v>0</v>
      </c>
      <c r="T111" s="245">
        <f>S111*H111</f>
        <v>0</v>
      </c>
      <c r="AR111" s="24" t="s">
        <v>266</v>
      </c>
      <c r="AT111" s="24" t="s">
        <v>175</v>
      </c>
      <c r="AU111" s="24" t="s">
        <v>83</v>
      </c>
      <c r="AY111" s="24" t="s">
        <v>173</v>
      </c>
      <c r="BE111" s="246">
        <f>IF(N111="základní",J111,0)</f>
        <v>0</v>
      </c>
      <c r="BF111" s="246">
        <f>IF(N111="snížená",J111,0)</f>
        <v>0</v>
      </c>
      <c r="BG111" s="246">
        <f>IF(N111="zákl. přenesená",J111,0)</f>
        <v>0</v>
      </c>
      <c r="BH111" s="246">
        <f>IF(N111="sníž. přenesená",J111,0)</f>
        <v>0</v>
      </c>
      <c r="BI111" s="246">
        <f>IF(N111="nulová",J111,0)</f>
        <v>0</v>
      </c>
      <c r="BJ111" s="24" t="s">
        <v>24</v>
      </c>
      <c r="BK111" s="246">
        <f>ROUND(I111*H111,2)</f>
        <v>0</v>
      </c>
      <c r="BL111" s="24" t="s">
        <v>266</v>
      </c>
      <c r="BM111" s="24" t="s">
        <v>1024</v>
      </c>
    </row>
    <row r="112" spans="2:51" s="13" customFormat="1" ht="13.5">
      <c r="B112" s="258"/>
      <c r="C112" s="259"/>
      <c r="D112" s="249" t="s">
        <v>182</v>
      </c>
      <c r="E112" s="260" t="s">
        <v>22</v>
      </c>
      <c r="F112" s="261" t="s">
        <v>1025</v>
      </c>
      <c r="G112" s="259"/>
      <c r="H112" s="262">
        <v>0.009</v>
      </c>
      <c r="I112" s="263"/>
      <c r="J112" s="259"/>
      <c r="K112" s="259"/>
      <c r="L112" s="264"/>
      <c r="M112" s="265"/>
      <c r="N112" s="266"/>
      <c r="O112" s="266"/>
      <c r="P112" s="266"/>
      <c r="Q112" s="266"/>
      <c r="R112" s="266"/>
      <c r="S112" s="266"/>
      <c r="T112" s="267"/>
      <c r="AT112" s="268" t="s">
        <v>182</v>
      </c>
      <c r="AU112" s="268" t="s">
        <v>83</v>
      </c>
      <c r="AV112" s="13" t="s">
        <v>83</v>
      </c>
      <c r="AW112" s="13" t="s">
        <v>39</v>
      </c>
      <c r="AX112" s="13" t="s">
        <v>24</v>
      </c>
      <c r="AY112" s="268" t="s">
        <v>173</v>
      </c>
    </row>
    <row r="113" spans="2:65" s="1" customFormat="1" ht="16.5" customHeight="1">
      <c r="B113" s="46"/>
      <c r="C113" s="235" t="s">
        <v>239</v>
      </c>
      <c r="D113" s="235" t="s">
        <v>175</v>
      </c>
      <c r="E113" s="236" t="s">
        <v>1026</v>
      </c>
      <c r="F113" s="237" t="s">
        <v>1027</v>
      </c>
      <c r="G113" s="238" t="s">
        <v>286</v>
      </c>
      <c r="H113" s="239">
        <v>8</v>
      </c>
      <c r="I113" s="240"/>
      <c r="J113" s="241">
        <f>ROUND(I113*H113,2)</f>
        <v>0</v>
      </c>
      <c r="K113" s="237" t="s">
        <v>179</v>
      </c>
      <c r="L113" s="72"/>
      <c r="M113" s="242" t="s">
        <v>22</v>
      </c>
      <c r="N113" s="243" t="s">
        <v>46</v>
      </c>
      <c r="O113" s="47"/>
      <c r="P113" s="244">
        <f>O113*H113</f>
        <v>0</v>
      </c>
      <c r="Q113" s="244">
        <v>8E-05</v>
      </c>
      <c r="R113" s="244">
        <f>Q113*H113</f>
        <v>0.00064</v>
      </c>
      <c r="S113" s="244">
        <v>0</v>
      </c>
      <c r="T113" s="245">
        <f>S113*H113</f>
        <v>0</v>
      </c>
      <c r="AR113" s="24" t="s">
        <v>266</v>
      </c>
      <c r="AT113" s="24" t="s">
        <v>175</v>
      </c>
      <c r="AU113" s="24" t="s">
        <v>83</v>
      </c>
      <c r="AY113" s="24" t="s">
        <v>173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24</v>
      </c>
      <c r="BK113" s="246">
        <f>ROUND(I113*H113,2)</f>
        <v>0</v>
      </c>
      <c r="BL113" s="24" t="s">
        <v>266</v>
      </c>
      <c r="BM113" s="24" t="s">
        <v>1028</v>
      </c>
    </row>
    <row r="114" spans="2:51" s="13" customFormat="1" ht="13.5">
      <c r="B114" s="258"/>
      <c r="C114" s="259"/>
      <c r="D114" s="249" t="s">
        <v>182</v>
      </c>
      <c r="E114" s="260" t="s">
        <v>22</v>
      </c>
      <c r="F114" s="261" t="s">
        <v>218</v>
      </c>
      <c r="G114" s="259"/>
      <c r="H114" s="262">
        <v>8</v>
      </c>
      <c r="I114" s="263"/>
      <c r="J114" s="259"/>
      <c r="K114" s="259"/>
      <c r="L114" s="264"/>
      <c r="M114" s="265"/>
      <c r="N114" s="266"/>
      <c r="O114" s="266"/>
      <c r="P114" s="266"/>
      <c r="Q114" s="266"/>
      <c r="R114" s="266"/>
      <c r="S114" s="266"/>
      <c r="T114" s="267"/>
      <c r="AT114" s="268" t="s">
        <v>182</v>
      </c>
      <c r="AU114" s="268" t="s">
        <v>83</v>
      </c>
      <c r="AV114" s="13" t="s">
        <v>83</v>
      </c>
      <c r="AW114" s="13" t="s">
        <v>39</v>
      </c>
      <c r="AX114" s="13" t="s">
        <v>24</v>
      </c>
      <c r="AY114" s="268" t="s">
        <v>173</v>
      </c>
    </row>
    <row r="115" spans="2:65" s="1" customFormat="1" ht="25.5" customHeight="1">
      <c r="B115" s="46"/>
      <c r="C115" s="269" t="s">
        <v>246</v>
      </c>
      <c r="D115" s="269" t="s">
        <v>240</v>
      </c>
      <c r="E115" s="270" t="s">
        <v>1029</v>
      </c>
      <c r="F115" s="271" t="s">
        <v>1030</v>
      </c>
      <c r="G115" s="272" t="s">
        <v>286</v>
      </c>
      <c r="H115" s="273">
        <v>4</v>
      </c>
      <c r="I115" s="274"/>
      <c r="J115" s="275">
        <f>ROUND(I115*H115,2)</f>
        <v>0</v>
      </c>
      <c r="K115" s="271" t="s">
        <v>278</v>
      </c>
      <c r="L115" s="276"/>
      <c r="M115" s="277" t="s">
        <v>22</v>
      </c>
      <c r="N115" s="278" t="s">
        <v>46</v>
      </c>
      <c r="O115" s="47"/>
      <c r="P115" s="244">
        <f>O115*H115</f>
        <v>0</v>
      </c>
      <c r="Q115" s="244">
        <v>0.00034</v>
      </c>
      <c r="R115" s="244">
        <f>Q115*H115</f>
        <v>0.00136</v>
      </c>
      <c r="S115" s="244">
        <v>0</v>
      </c>
      <c r="T115" s="245">
        <f>S115*H115</f>
        <v>0</v>
      </c>
      <c r="AR115" s="24" t="s">
        <v>352</v>
      </c>
      <c r="AT115" s="24" t="s">
        <v>240</v>
      </c>
      <c r="AU115" s="24" t="s">
        <v>83</v>
      </c>
      <c r="AY115" s="24" t="s">
        <v>173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4" t="s">
        <v>24</v>
      </c>
      <c r="BK115" s="246">
        <f>ROUND(I115*H115,2)</f>
        <v>0</v>
      </c>
      <c r="BL115" s="24" t="s">
        <v>266</v>
      </c>
      <c r="BM115" s="24" t="s">
        <v>1031</v>
      </c>
    </row>
    <row r="116" spans="2:51" s="13" customFormat="1" ht="13.5">
      <c r="B116" s="258"/>
      <c r="C116" s="259"/>
      <c r="D116" s="249" t="s">
        <v>182</v>
      </c>
      <c r="E116" s="260" t="s">
        <v>22</v>
      </c>
      <c r="F116" s="261" t="s">
        <v>180</v>
      </c>
      <c r="G116" s="259"/>
      <c r="H116" s="262">
        <v>4</v>
      </c>
      <c r="I116" s="263"/>
      <c r="J116" s="259"/>
      <c r="K116" s="259"/>
      <c r="L116" s="264"/>
      <c r="M116" s="265"/>
      <c r="N116" s="266"/>
      <c r="O116" s="266"/>
      <c r="P116" s="266"/>
      <c r="Q116" s="266"/>
      <c r="R116" s="266"/>
      <c r="S116" s="266"/>
      <c r="T116" s="267"/>
      <c r="AT116" s="268" t="s">
        <v>182</v>
      </c>
      <c r="AU116" s="268" t="s">
        <v>83</v>
      </c>
      <c r="AV116" s="13" t="s">
        <v>83</v>
      </c>
      <c r="AW116" s="13" t="s">
        <v>39</v>
      </c>
      <c r="AX116" s="13" t="s">
        <v>24</v>
      </c>
      <c r="AY116" s="268" t="s">
        <v>173</v>
      </c>
    </row>
    <row r="117" spans="2:65" s="1" customFormat="1" ht="16.5" customHeight="1">
      <c r="B117" s="46"/>
      <c r="C117" s="235" t="s">
        <v>252</v>
      </c>
      <c r="D117" s="235" t="s">
        <v>175</v>
      </c>
      <c r="E117" s="236" t="s">
        <v>1032</v>
      </c>
      <c r="F117" s="237" t="s">
        <v>1033</v>
      </c>
      <c r="G117" s="238" t="s">
        <v>286</v>
      </c>
      <c r="H117" s="239">
        <v>4</v>
      </c>
      <c r="I117" s="240"/>
      <c r="J117" s="241">
        <f>ROUND(I117*H117,2)</f>
        <v>0</v>
      </c>
      <c r="K117" s="237" t="s">
        <v>179</v>
      </c>
      <c r="L117" s="72"/>
      <c r="M117" s="242" t="s">
        <v>22</v>
      </c>
      <c r="N117" s="243" t="s">
        <v>46</v>
      </c>
      <c r="O117" s="47"/>
      <c r="P117" s="244">
        <f>O117*H117</f>
        <v>0</v>
      </c>
      <c r="Q117" s="244">
        <v>0.00028</v>
      </c>
      <c r="R117" s="244">
        <f>Q117*H117</f>
        <v>0.00112</v>
      </c>
      <c r="S117" s="244">
        <v>0</v>
      </c>
      <c r="T117" s="245">
        <f>S117*H117</f>
        <v>0</v>
      </c>
      <c r="AR117" s="24" t="s">
        <v>266</v>
      </c>
      <c r="AT117" s="24" t="s">
        <v>175</v>
      </c>
      <c r="AU117" s="24" t="s">
        <v>83</v>
      </c>
      <c r="AY117" s="24" t="s">
        <v>173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4" t="s">
        <v>24</v>
      </c>
      <c r="BK117" s="246">
        <f>ROUND(I117*H117,2)</f>
        <v>0</v>
      </c>
      <c r="BL117" s="24" t="s">
        <v>266</v>
      </c>
      <c r="BM117" s="24" t="s">
        <v>1034</v>
      </c>
    </row>
    <row r="118" spans="2:51" s="13" customFormat="1" ht="13.5">
      <c r="B118" s="258"/>
      <c r="C118" s="259"/>
      <c r="D118" s="249" t="s">
        <v>182</v>
      </c>
      <c r="E118" s="260" t="s">
        <v>22</v>
      </c>
      <c r="F118" s="261" t="s">
        <v>180</v>
      </c>
      <c r="G118" s="259"/>
      <c r="H118" s="262">
        <v>4</v>
      </c>
      <c r="I118" s="263"/>
      <c r="J118" s="259"/>
      <c r="K118" s="259"/>
      <c r="L118" s="264"/>
      <c r="M118" s="265"/>
      <c r="N118" s="266"/>
      <c r="O118" s="266"/>
      <c r="P118" s="266"/>
      <c r="Q118" s="266"/>
      <c r="R118" s="266"/>
      <c r="S118" s="266"/>
      <c r="T118" s="267"/>
      <c r="AT118" s="268" t="s">
        <v>182</v>
      </c>
      <c r="AU118" s="268" t="s">
        <v>83</v>
      </c>
      <c r="AV118" s="13" t="s">
        <v>83</v>
      </c>
      <c r="AW118" s="13" t="s">
        <v>39</v>
      </c>
      <c r="AX118" s="13" t="s">
        <v>24</v>
      </c>
      <c r="AY118" s="268" t="s">
        <v>173</v>
      </c>
    </row>
    <row r="119" spans="2:65" s="1" customFormat="1" ht="16.5" customHeight="1">
      <c r="B119" s="46"/>
      <c r="C119" s="235" t="s">
        <v>256</v>
      </c>
      <c r="D119" s="235" t="s">
        <v>175</v>
      </c>
      <c r="E119" s="236" t="s">
        <v>1035</v>
      </c>
      <c r="F119" s="237" t="s">
        <v>1036</v>
      </c>
      <c r="G119" s="238" t="s">
        <v>286</v>
      </c>
      <c r="H119" s="239">
        <v>2</v>
      </c>
      <c r="I119" s="240"/>
      <c r="J119" s="241">
        <f>ROUND(I119*H119,2)</f>
        <v>0</v>
      </c>
      <c r="K119" s="237" t="s">
        <v>179</v>
      </c>
      <c r="L119" s="72"/>
      <c r="M119" s="242" t="s">
        <v>22</v>
      </c>
      <c r="N119" s="243" t="s">
        <v>46</v>
      </c>
      <c r="O119" s="47"/>
      <c r="P119" s="244">
        <f>O119*H119</f>
        <v>0</v>
      </c>
      <c r="Q119" s="244">
        <v>0.00022</v>
      </c>
      <c r="R119" s="244">
        <f>Q119*H119</f>
        <v>0.00044</v>
      </c>
      <c r="S119" s="244">
        <v>0</v>
      </c>
      <c r="T119" s="245">
        <f>S119*H119</f>
        <v>0</v>
      </c>
      <c r="AR119" s="24" t="s">
        <v>266</v>
      </c>
      <c r="AT119" s="24" t="s">
        <v>175</v>
      </c>
      <c r="AU119" s="24" t="s">
        <v>83</v>
      </c>
      <c r="AY119" s="24" t="s">
        <v>173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4" t="s">
        <v>24</v>
      </c>
      <c r="BK119" s="246">
        <f>ROUND(I119*H119,2)</f>
        <v>0</v>
      </c>
      <c r="BL119" s="24" t="s">
        <v>266</v>
      </c>
      <c r="BM119" s="24" t="s">
        <v>1037</v>
      </c>
    </row>
    <row r="120" spans="2:51" s="13" customFormat="1" ht="13.5">
      <c r="B120" s="258"/>
      <c r="C120" s="259"/>
      <c r="D120" s="249" t="s">
        <v>182</v>
      </c>
      <c r="E120" s="260" t="s">
        <v>22</v>
      </c>
      <c r="F120" s="261" t="s">
        <v>83</v>
      </c>
      <c r="G120" s="259"/>
      <c r="H120" s="262">
        <v>2</v>
      </c>
      <c r="I120" s="263"/>
      <c r="J120" s="259"/>
      <c r="K120" s="259"/>
      <c r="L120" s="264"/>
      <c r="M120" s="265"/>
      <c r="N120" s="266"/>
      <c r="O120" s="266"/>
      <c r="P120" s="266"/>
      <c r="Q120" s="266"/>
      <c r="R120" s="266"/>
      <c r="S120" s="266"/>
      <c r="T120" s="267"/>
      <c r="AT120" s="268" t="s">
        <v>182</v>
      </c>
      <c r="AU120" s="268" t="s">
        <v>83</v>
      </c>
      <c r="AV120" s="13" t="s">
        <v>83</v>
      </c>
      <c r="AW120" s="13" t="s">
        <v>39</v>
      </c>
      <c r="AX120" s="13" t="s">
        <v>24</v>
      </c>
      <c r="AY120" s="268" t="s">
        <v>173</v>
      </c>
    </row>
    <row r="121" spans="2:65" s="1" customFormat="1" ht="16.5" customHeight="1">
      <c r="B121" s="46"/>
      <c r="C121" s="235" t="s">
        <v>10</v>
      </c>
      <c r="D121" s="235" t="s">
        <v>175</v>
      </c>
      <c r="E121" s="236" t="s">
        <v>1038</v>
      </c>
      <c r="F121" s="237" t="s">
        <v>1039</v>
      </c>
      <c r="G121" s="238" t="s">
        <v>286</v>
      </c>
      <c r="H121" s="239">
        <v>2</v>
      </c>
      <c r="I121" s="240"/>
      <c r="J121" s="241">
        <f>ROUND(I121*H121,2)</f>
        <v>0</v>
      </c>
      <c r="K121" s="237" t="s">
        <v>179</v>
      </c>
      <c r="L121" s="72"/>
      <c r="M121" s="242" t="s">
        <v>22</v>
      </c>
      <c r="N121" s="243" t="s">
        <v>46</v>
      </c>
      <c r="O121" s="47"/>
      <c r="P121" s="244">
        <f>O121*H121</f>
        <v>0</v>
      </c>
      <c r="Q121" s="244">
        <v>0.0007</v>
      </c>
      <c r="R121" s="244">
        <f>Q121*H121</f>
        <v>0.0014</v>
      </c>
      <c r="S121" s="244">
        <v>0</v>
      </c>
      <c r="T121" s="245">
        <f>S121*H121</f>
        <v>0</v>
      </c>
      <c r="AR121" s="24" t="s">
        <v>266</v>
      </c>
      <c r="AT121" s="24" t="s">
        <v>175</v>
      </c>
      <c r="AU121" s="24" t="s">
        <v>83</v>
      </c>
      <c r="AY121" s="24" t="s">
        <v>173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24</v>
      </c>
      <c r="BK121" s="246">
        <f>ROUND(I121*H121,2)</f>
        <v>0</v>
      </c>
      <c r="BL121" s="24" t="s">
        <v>266</v>
      </c>
      <c r="BM121" s="24" t="s">
        <v>1040</v>
      </c>
    </row>
    <row r="122" spans="2:51" s="13" customFormat="1" ht="13.5">
      <c r="B122" s="258"/>
      <c r="C122" s="259"/>
      <c r="D122" s="249" t="s">
        <v>182</v>
      </c>
      <c r="E122" s="260" t="s">
        <v>22</v>
      </c>
      <c r="F122" s="261" t="s">
        <v>83</v>
      </c>
      <c r="G122" s="259"/>
      <c r="H122" s="262">
        <v>2</v>
      </c>
      <c r="I122" s="263"/>
      <c r="J122" s="259"/>
      <c r="K122" s="259"/>
      <c r="L122" s="264"/>
      <c r="M122" s="265"/>
      <c r="N122" s="266"/>
      <c r="O122" s="266"/>
      <c r="P122" s="266"/>
      <c r="Q122" s="266"/>
      <c r="R122" s="266"/>
      <c r="S122" s="266"/>
      <c r="T122" s="267"/>
      <c r="AT122" s="268" t="s">
        <v>182</v>
      </c>
      <c r="AU122" s="268" t="s">
        <v>83</v>
      </c>
      <c r="AV122" s="13" t="s">
        <v>83</v>
      </c>
      <c r="AW122" s="13" t="s">
        <v>39</v>
      </c>
      <c r="AX122" s="13" t="s">
        <v>24</v>
      </c>
      <c r="AY122" s="268" t="s">
        <v>173</v>
      </c>
    </row>
    <row r="123" spans="2:65" s="1" customFormat="1" ht="16.5" customHeight="1">
      <c r="B123" s="46"/>
      <c r="C123" s="235" t="s">
        <v>266</v>
      </c>
      <c r="D123" s="235" t="s">
        <v>175</v>
      </c>
      <c r="E123" s="236" t="s">
        <v>1041</v>
      </c>
      <c r="F123" s="237" t="s">
        <v>1042</v>
      </c>
      <c r="G123" s="238" t="s">
        <v>221</v>
      </c>
      <c r="H123" s="239">
        <v>0.006</v>
      </c>
      <c r="I123" s="240"/>
      <c r="J123" s="241">
        <f>ROUND(I123*H123,2)</f>
        <v>0</v>
      </c>
      <c r="K123" s="237" t="s">
        <v>179</v>
      </c>
      <c r="L123" s="72"/>
      <c r="M123" s="242" t="s">
        <v>22</v>
      </c>
      <c r="N123" s="243" t="s">
        <v>46</v>
      </c>
      <c r="O123" s="47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AR123" s="24" t="s">
        <v>266</v>
      </c>
      <c r="AT123" s="24" t="s">
        <v>175</v>
      </c>
      <c r="AU123" s="24" t="s">
        <v>83</v>
      </c>
      <c r="AY123" s="24" t="s">
        <v>173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24</v>
      </c>
      <c r="BK123" s="246">
        <f>ROUND(I123*H123,2)</f>
        <v>0</v>
      </c>
      <c r="BL123" s="24" t="s">
        <v>266</v>
      </c>
      <c r="BM123" s="24" t="s">
        <v>1043</v>
      </c>
    </row>
    <row r="124" spans="2:51" s="13" customFormat="1" ht="13.5">
      <c r="B124" s="258"/>
      <c r="C124" s="259"/>
      <c r="D124" s="249" t="s">
        <v>182</v>
      </c>
      <c r="E124" s="260" t="s">
        <v>22</v>
      </c>
      <c r="F124" s="261" t="s">
        <v>1044</v>
      </c>
      <c r="G124" s="259"/>
      <c r="H124" s="262">
        <v>0.006</v>
      </c>
      <c r="I124" s="263"/>
      <c r="J124" s="259"/>
      <c r="K124" s="259"/>
      <c r="L124" s="264"/>
      <c r="M124" s="265"/>
      <c r="N124" s="266"/>
      <c r="O124" s="266"/>
      <c r="P124" s="266"/>
      <c r="Q124" s="266"/>
      <c r="R124" s="266"/>
      <c r="S124" s="266"/>
      <c r="T124" s="267"/>
      <c r="AT124" s="268" t="s">
        <v>182</v>
      </c>
      <c r="AU124" s="268" t="s">
        <v>83</v>
      </c>
      <c r="AV124" s="13" t="s">
        <v>83</v>
      </c>
      <c r="AW124" s="13" t="s">
        <v>39</v>
      </c>
      <c r="AX124" s="13" t="s">
        <v>24</v>
      </c>
      <c r="AY124" s="268" t="s">
        <v>173</v>
      </c>
    </row>
    <row r="125" spans="2:63" s="11" customFormat="1" ht="29.85" customHeight="1">
      <c r="B125" s="219"/>
      <c r="C125" s="220"/>
      <c r="D125" s="221" t="s">
        <v>74</v>
      </c>
      <c r="E125" s="233" t="s">
        <v>1045</v>
      </c>
      <c r="F125" s="233" t="s">
        <v>1046</v>
      </c>
      <c r="G125" s="220"/>
      <c r="H125" s="220"/>
      <c r="I125" s="223"/>
      <c r="J125" s="234">
        <f>BK125</f>
        <v>0</v>
      </c>
      <c r="K125" s="220"/>
      <c r="L125" s="225"/>
      <c r="M125" s="226"/>
      <c r="N125" s="227"/>
      <c r="O125" s="227"/>
      <c r="P125" s="228">
        <f>SUM(P126:P147)</f>
        <v>0</v>
      </c>
      <c r="Q125" s="227"/>
      <c r="R125" s="228">
        <f>SUM(R126:R147)</f>
        <v>0.28252</v>
      </c>
      <c r="S125" s="227"/>
      <c r="T125" s="229">
        <f>SUM(T126:T147)</f>
        <v>0.52079</v>
      </c>
      <c r="AR125" s="230" t="s">
        <v>83</v>
      </c>
      <c r="AT125" s="231" t="s">
        <v>74</v>
      </c>
      <c r="AU125" s="231" t="s">
        <v>24</v>
      </c>
      <c r="AY125" s="230" t="s">
        <v>173</v>
      </c>
      <c r="BK125" s="232">
        <f>SUM(BK126:BK147)</f>
        <v>0</v>
      </c>
    </row>
    <row r="126" spans="2:65" s="1" customFormat="1" ht="16.5" customHeight="1">
      <c r="B126" s="46"/>
      <c r="C126" s="235" t="s">
        <v>270</v>
      </c>
      <c r="D126" s="235" t="s">
        <v>175</v>
      </c>
      <c r="E126" s="236" t="s">
        <v>1047</v>
      </c>
      <c r="F126" s="237" t="s">
        <v>1048</v>
      </c>
      <c r="G126" s="238" t="s">
        <v>249</v>
      </c>
      <c r="H126" s="239">
        <v>47</v>
      </c>
      <c r="I126" s="240"/>
      <c r="J126" s="241">
        <f>ROUND(I126*H126,2)</f>
        <v>0</v>
      </c>
      <c r="K126" s="237" t="s">
        <v>179</v>
      </c>
      <c r="L126" s="72"/>
      <c r="M126" s="242" t="s">
        <v>22</v>
      </c>
      <c r="N126" s="243" t="s">
        <v>46</v>
      </c>
      <c r="O126" s="47"/>
      <c r="P126" s="244">
        <f>O126*H126</f>
        <v>0</v>
      </c>
      <c r="Q126" s="244">
        <v>0</v>
      </c>
      <c r="R126" s="244">
        <f>Q126*H126</f>
        <v>0</v>
      </c>
      <c r="S126" s="244">
        <v>0.01057</v>
      </c>
      <c r="T126" s="245">
        <f>S126*H126</f>
        <v>0.49678999999999995</v>
      </c>
      <c r="AR126" s="24" t="s">
        <v>266</v>
      </c>
      <c r="AT126" s="24" t="s">
        <v>175</v>
      </c>
      <c r="AU126" s="24" t="s">
        <v>83</v>
      </c>
      <c r="AY126" s="24" t="s">
        <v>173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24</v>
      </c>
      <c r="BK126" s="246">
        <f>ROUND(I126*H126,2)</f>
        <v>0</v>
      </c>
      <c r="BL126" s="24" t="s">
        <v>266</v>
      </c>
      <c r="BM126" s="24" t="s">
        <v>1049</v>
      </c>
    </row>
    <row r="127" spans="2:51" s="13" customFormat="1" ht="13.5">
      <c r="B127" s="258"/>
      <c r="C127" s="259"/>
      <c r="D127" s="249" t="s">
        <v>182</v>
      </c>
      <c r="E127" s="260" t="s">
        <v>22</v>
      </c>
      <c r="F127" s="261" t="s">
        <v>438</v>
      </c>
      <c r="G127" s="259"/>
      <c r="H127" s="262">
        <v>47</v>
      </c>
      <c r="I127" s="263"/>
      <c r="J127" s="259"/>
      <c r="K127" s="259"/>
      <c r="L127" s="264"/>
      <c r="M127" s="265"/>
      <c r="N127" s="266"/>
      <c r="O127" s="266"/>
      <c r="P127" s="266"/>
      <c r="Q127" s="266"/>
      <c r="R127" s="266"/>
      <c r="S127" s="266"/>
      <c r="T127" s="267"/>
      <c r="AT127" s="268" t="s">
        <v>182</v>
      </c>
      <c r="AU127" s="268" t="s">
        <v>83</v>
      </c>
      <c r="AV127" s="13" t="s">
        <v>83</v>
      </c>
      <c r="AW127" s="13" t="s">
        <v>39</v>
      </c>
      <c r="AX127" s="13" t="s">
        <v>24</v>
      </c>
      <c r="AY127" s="268" t="s">
        <v>173</v>
      </c>
    </row>
    <row r="128" spans="2:65" s="1" customFormat="1" ht="25.5" customHeight="1">
      <c r="B128" s="46"/>
      <c r="C128" s="235" t="s">
        <v>275</v>
      </c>
      <c r="D128" s="235" t="s">
        <v>175</v>
      </c>
      <c r="E128" s="236" t="s">
        <v>1050</v>
      </c>
      <c r="F128" s="237" t="s">
        <v>1051</v>
      </c>
      <c r="G128" s="238" t="s">
        <v>286</v>
      </c>
      <c r="H128" s="239">
        <v>32</v>
      </c>
      <c r="I128" s="240"/>
      <c r="J128" s="241">
        <f>ROUND(I128*H128,2)</f>
        <v>0</v>
      </c>
      <c r="K128" s="237" t="s">
        <v>179</v>
      </c>
      <c r="L128" s="72"/>
      <c r="M128" s="242" t="s">
        <v>22</v>
      </c>
      <c r="N128" s="243" t="s">
        <v>46</v>
      </c>
      <c r="O128" s="47"/>
      <c r="P128" s="244">
        <f>O128*H128</f>
        <v>0</v>
      </c>
      <c r="Q128" s="244">
        <v>1E-05</v>
      </c>
      <c r="R128" s="244">
        <f>Q128*H128</f>
        <v>0.00032</v>
      </c>
      <c r="S128" s="244">
        <v>0.00075</v>
      </c>
      <c r="T128" s="245">
        <f>S128*H128</f>
        <v>0.024</v>
      </c>
      <c r="AR128" s="24" t="s">
        <v>266</v>
      </c>
      <c r="AT128" s="24" t="s">
        <v>175</v>
      </c>
      <c r="AU128" s="24" t="s">
        <v>83</v>
      </c>
      <c r="AY128" s="24" t="s">
        <v>173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4" t="s">
        <v>24</v>
      </c>
      <c r="BK128" s="246">
        <f>ROUND(I128*H128,2)</f>
        <v>0</v>
      </c>
      <c r="BL128" s="24" t="s">
        <v>266</v>
      </c>
      <c r="BM128" s="24" t="s">
        <v>1052</v>
      </c>
    </row>
    <row r="129" spans="2:51" s="13" customFormat="1" ht="13.5">
      <c r="B129" s="258"/>
      <c r="C129" s="259"/>
      <c r="D129" s="249" t="s">
        <v>182</v>
      </c>
      <c r="E129" s="260" t="s">
        <v>22</v>
      </c>
      <c r="F129" s="261" t="s">
        <v>352</v>
      </c>
      <c r="G129" s="259"/>
      <c r="H129" s="262">
        <v>32</v>
      </c>
      <c r="I129" s="263"/>
      <c r="J129" s="259"/>
      <c r="K129" s="259"/>
      <c r="L129" s="264"/>
      <c r="M129" s="265"/>
      <c r="N129" s="266"/>
      <c r="O129" s="266"/>
      <c r="P129" s="266"/>
      <c r="Q129" s="266"/>
      <c r="R129" s="266"/>
      <c r="S129" s="266"/>
      <c r="T129" s="267"/>
      <c r="AT129" s="268" t="s">
        <v>182</v>
      </c>
      <c r="AU129" s="268" t="s">
        <v>83</v>
      </c>
      <c r="AV129" s="13" t="s">
        <v>83</v>
      </c>
      <c r="AW129" s="13" t="s">
        <v>39</v>
      </c>
      <c r="AX129" s="13" t="s">
        <v>24</v>
      </c>
      <c r="AY129" s="268" t="s">
        <v>173</v>
      </c>
    </row>
    <row r="130" spans="2:65" s="1" customFormat="1" ht="25.5" customHeight="1">
      <c r="B130" s="46"/>
      <c r="C130" s="235" t="s">
        <v>283</v>
      </c>
      <c r="D130" s="235" t="s">
        <v>175</v>
      </c>
      <c r="E130" s="236" t="s">
        <v>1053</v>
      </c>
      <c r="F130" s="237" t="s">
        <v>1054</v>
      </c>
      <c r="G130" s="238" t="s">
        <v>221</v>
      </c>
      <c r="H130" s="239">
        <v>0.521</v>
      </c>
      <c r="I130" s="240"/>
      <c r="J130" s="241">
        <f>ROUND(I130*H130,2)</f>
        <v>0</v>
      </c>
      <c r="K130" s="237" t="s">
        <v>179</v>
      </c>
      <c r="L130" s="72"/>
      <c r="M130" s="242" t="s">
        <v>22</v>
      </c>
      <c r="N130" s="243" t="s">
        <v>46</v>
      </c>
      <c r="O130" s="47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AR130" s="24" t="s">
        <v>266</v>
      </c>
      <c r="AT130" s="24" t="s">
        <v>175</v>
      </c>
      <c r="AU130" s="24" t="s">
        <v>83</v>
      </c>
      <c r="AY130" s="24" t="s">
        <v>173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24" t="s">
        <v>24</v>
      </c>
      <c r="BK130" s="246">
        <f>ROUND(I130*H130,2)</f>
        <v>0</v>
      </c>
      <c r="BL130" s="24" t="s">
        <v>266</v>
      </c>
      <c r="BM130" s="24" t="s">
        <v>1055</v>
      </c>
    </row>
    <row r="131" spans="2:51" s="13" customFormat="1" ht="13.5">
      <c r="B131" s="258"/>
      <c r="C131" s="259"/>
      <c r="D131" s="249" t="s">
        <v>182</v>
      </c>
      <c r="E131" s="260" t="s">
        <v>22</v>
      </c>
      <c r="F131" s="261" t="s">
        <v>1056</v>
      </c>
      <c r="G131" s="259"/>
      <c r="H131" s="262">
        <v>0.521</v>
      </c>
      <c r="I131" s="263"/>
      <c r="J131" s="259"/>
      <c r="K131" s="259"/>
      <c r="L131" s="264"/>
      <c r="M131" s="265"/>
      <c r="N131" s="266"/>
      <c r="O131" s="266"/>
      <c r="P131" s="266"/>
      <c r="Q131" s="266"/>
      <c r="R131" s="266"/>
      <c r="S131" s="266"/>
      <c r="T131" s="267"/>
      <c r="AT131" s="268" t="s">
        <v>182</v>
      </c>
      <c r="AU131" s="268" t="s">
        <v>83</v>
      </c>
      <c r="AV131" s="13" t="s">
        <v>83</v>
      </c>
      <c r="AW131" s="13" t="s">
        <v>39</v>
      </c>
      <c r="AX131" s="13" t="s">
        <v>24</v>
      </c>
      <c r="AY131" s="268" t="s">
        <v>173</v>
      </c>
    </row>
    <row r="132" spans="2:65" s="1" customFormat="1" ht="16.5" customHeight="1">
      <c r="B132" s="46"/>
      <c r="C132" s="235" t="s">
        <v>288</v>
      </c>
      <c r="D132" s="235" t="s">
        <v>175</v>
      </c>
      <c r="E132" s="236" t="s">
        <v>1057</v>
      </c>
      <c r="F132" s="237" t="s">
        <v>1058</v>
      </c>
      <c r="G132" s="238" t="s">
        <v>286</v>
      </c>
      <c r="H132" s="239">
        <v>1</v>
      </c>
      <c r="I132" s="240"/>
      <c r="J132" s="241">
        <f>ROUND(I132*H132,2)</f>
        <v>0</v>
      </c>
      <c r="K132" s="237" t="s">
        <v>179</v>
      </c>
      <c r="L132" s="72"/>
      <c r="M132" s="242" t="s">
        <v>22</v>
      </c>
      <c r="N132" s="243" t="s">
        <v>46</v>
      </c>
      <c r="O132" s="47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AR132" s="24" t="s">
        <v>266</v>
      </c>
      <c r="AT132" s="24" t="s">
        <v>175</v>
      </c>
      <c r="AU132" s="24" t="s">
        <v>83</v>
      </c>
      <c r="AY132" s="24" t="s">
        <v>173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24</v>
      </c>
      <c r="BK132" s="246">
        <f>ROUND(I132*H132,2)</f>
        <v>0</v>
      </c>
      <c r="BL132" s="24" t="s">
        <v>266</v>
      </c>
      <c r="BM132" s="24" t="s">
        <v>1059</v>
      </c>
    </row>
    <row r="133" spans="2:51" s="13" customFormat="1" ht="13.5">
      <c r="B133" s="258"/>
      <c r="C133" s="259"/>
      <c r="D133" s="249" t="s">
        <v>182</v>
      </c>
      <c r="E133" s="260" t="s">
        <v>22</v>
      </c>
      <c r="F133" s="261" t="s">
        <v>24</v>
      </c>
      <c r="G133" s="259"/>
      <c r="H133" s="262">
        <v>1</v>
      </c>
      <c r="I133" s="263"/>
      <c r="J133" s="259"/>
      <c r="K133" s="259"/>
      <c r="L133" s="264"/>
      <c r="M133" s="265"/>
      <c r="N133" s="266"/>
      <c r="O133" s="266"/>
      <c r="P133" s="266"/>
      <c r="Q133" s="266"/>
      <c r="R133" s="266"/>
      <c r="S133" s="266"/>
      <c r="T133" s="267"/>
      <c r="AT133" s="268" t="s">
        <v>182</v>
      </c>
      <c r="AU133" s="268" t="s">
        <v>83</v>
      </c>
      <c r="AV133" s="13" t="s">
        <v>83</v>
      </c>
      <c r="AW133" s="13" t="s">
        <v>39</v>
      </c>
      <c r="AX133" s="13" t="s">
        <v>24</v>
      </c>
      <c r="AY133" s="268" t="s">
        <v>173</v>
      </c>
    </row>
    <row r="134" spans="2:65" s="1" customFormat="1" ht="16.5" customHeight="1">
      <c r="B134" s="46"/>
      <c r="C134" s="235" t="s">
        <v>9</v>
      </c>
      <c r="D134" s="235" t="s">
        <v>175</v>
      </c>
      <c r="E134" s="236" t="s">
        <v>1060</v>
      </c>
      <c r="F134" s="237" t="s">
        <v>1061</v>
      </c>
      <c r="G134" s="238" t="s">
        <v>286</v>
      </c>
      <c r="H134" s="239">
        <v>1</v>
      </c>
      <c r="I134" s="240"/>
      <c r="J134" s="241">
        <f>ROUND(I134*H134,2)</f>
        <v>0</v>
      </c>
      <c r="K134" s="237" t="s">
        <v>278</v>
      </c>
      <c r="L134" s="72"/>
      <c r="M134" s="242" t="s">
        <v>22</v>
      </c>
      <c r="N134" s="243" t="s">
        <v>46</v>
      </c>
      <c r="O134" s="47"/>
      <c r="P134" s="244">
        <f>O134*H134</f>
        <v>0</v>
      </c>
      <c r="Q134" s="244">
        <v>0.02915</v>
      </c>
      <c r="R134" s="244">
        <f>Q134*H134</f>
        <v>0.02915</v>
      </c>
      <c r="S134" s="244">
        <v>0</v>
      </c>
      <c r="T134" s="245">
        <f>S134*H134</f>
        <v>0</v>
      </c>
      <c r="AR134" s="24" t="s">
        <v>266</v>
      </c>
      <c r="AT134" s="24" t="s">
        <v>175</v>
      </c>
      <c r="AU134" s="24" t="s">
        <v>83</v>
      </c>
      <c r="AY134" s="24" t="s">
        <v>173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24</v>
      </c>
      <c r="BK134" s="246">
        <f>ROUND(I134*H134,2)</f>
        <v>0</v>
      </c>
      <c r="BL134" s="24" t="s">
        <v>266</v>
      </c>
      <c r="BM134" s="24" t="s">
        <v>1062</v>
      </c>
    </row>
    <row r="135" spans="2:51" s="13" customFormat="1" ht="13.5">
      <c r="B135" s="258"/>
      <c r="C135" s="259"/>
      <c r="D135" s="249" t="s">
        <v>182</v>
      </c>
      <c r="E135" s="260" t="s">
        <v>22</v>
      </c>
      <c r="F135" s="261" t="s">
        <v>24</v>
      </c>
      <c r="G135" s="259"/>
      <c r="H135" s="262">
        <v>1</v>
      </c>
      <c r="I135" s="263"/>
      <c r="J135" s="259"/>
      <c r="K135" s="259"/>
      <c r="L135" s="264"/>
      <c r="M135" s="265"/>
      <c r="N135" s="266"/>
      <c r="O135" s="266"/>
      <c r="P135" s="266"/>
      <c r="Q135" s="266"/>
      <c r="R135" s="266"/>
      <c r="S135" s="266"/>
      <c r="T135" s="267"/>
      <c r="AT135" s="268" t="s">
        <v>182</v>
      </c>
      <c r="AU135" s="268" t="s">
        <v>83</v>
      </c>
      <c r="AV135" s="13" t="s">
        <v>83</v>
      </c>
      <c r="AW135" s="13" t="s">
        <v>39</v>
      </c>
      <c r="AX135" s="13" t="s">
        <v>24</v>
      </c>
      <c r="AY135" s="268" t="s">
        <v>173</v>
      </c>
    </row>
    <row r="136" spans="2:65" s="1" customFormat="1" ht="16.5" customHeight="1">
      <c r="B136" s="46"/>
      <c r="C136" s="235" t="s">
        <v>298</v>
      </c>
      <c r="D136" s="235" t="s">
        <v>175</v>
      </c>
      <c r="E136" s="236" t="s">
        <v>1063</v>
      </c>
      <c r="F136" s="237" t="s">
        <v>1064</v>
      </c>
      <c r="G136" s="238" t="s">
        <v>286</v>
      </c>
      <c r="H136" s="239">
        <v>1</v>
      </c>
      <c r="I136" s="240"/>
      <c r="J136" s="241">
        <f>ROUND(I136*H136,2)</f>
        <v>0</v>
      </c>
      <c r="K136" s="237" t="s">
        <v>179</v>
      </c>
      <c r="L136" s="72"/>
      <c r="M136" s="242" t="s">
        <v>22</v>
      </c>
      <c r="N136" s="243" t="s">
        <v>46</v>
      </c>
      <c r="O136" s="47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AR136" s="24" t="s">
        <v>266</v>
      </c>
      <c r="AT136" s="24" t="s">
        <v>175</v>
      </c>
      <c r="AU136" s="24" t="s">
        <v>83</v>
      </c>
      <c r="AY136" s="24" t="s">
        <v>173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24" t="s">
        <v>24</v>
      </c>
      <c r="BK136" s="246">
        <f>ROUND(I136*H136,2)</f>
        <v>0</v>
      </c>
      <c r="BL136" s="24" t="s">
        <v>266</v>
      </c>
      <c r="BM136" s="24" t="s">
        <v>1065</v>
      </c>
    </row>
    <row r="137" spans="2:51" s="13" customFormat="1" ht="13.5">
      <c r="B137" s="258"/>
      <c r="C137" s="259"/>
      <c r="D137" s="249" t="s">
        <v>182</v>
      </c>
      <c r="E137" s="260" t="s">
        <v>22</v>
      </c>
      <c r="F137" s="261" t="s">
        <v>24</v>
      </c>
      <c r="G137" s="259"/>
      <c r="H137" s="262">
        <v>1</v>
      </c>
      <c r="I137" s="263"/>
      <c r="J137" s="259"/>
      <c r="K137" s="259"/>
      <c r="L137" s="264"/>
      <c r="M137" s="265"/>
      <c r="N137" s="266"/>
      <c r="O137" s="266"/>
      <c r="P137" s="266"/>
      <c r="Q137" s="266"/>
      <c r="R137" s="266"/>
      <c r="S137" s="266"/>
      <c r="T137" s="267"/>
      <c r="AT137" s="268" t="s">
        <v>182</v>
      </c>
      <c r="AU137" s="268" t="s">
        <v>83</v>
      </c>
      <c r="AV137" s="13" t="s">
        <v>83</v>
      </c>
      <c r="AW137" s="13" t="s">
        <v>39</v>
      </c>
      <c r="AX137" s="13" t="s">
        <v>24</v>
      </c>
      <c r="AY137" s="268" t="s">
        <v>173</v>
      </c>
    </row>
    <row r="138" spans="2:65" s="1" customFormat="1" ht="16.5" customHeight="1">
      <c r="B138" s="46"/>
      <c r="C138" s="235" t="s">
        <v>303</v>
      </c>
      <c r="D138" s="235" t="s">
        <v>175</v>
      </c>
      <c r="E138" s="236" t="s">
        <v>1066</v>
      </c>
      <c r="F138" s="237" t="s">
        <v>1067</v>
      </c>
      <c r="G138" s="238" t="s">
        <v>286</v>
      </c>
      <c r="H138" s="239">
        <v>1</v>
      </c>
      <c r="I138" s="240"/>
      <c r="J138" s="241">
        <f>ROUND(I138*H138,2)</f>
        <v>0</v>
      </c>
      <c r="K138" s="237" t="s">
        <v>278</v>
      </c>
      <c r="L138" s="72"/>
      <c r="M138" s="242" t="s">
        <v>22</v>
      </c>
      <c r="N138" s="243" t="s">
        <v>46</v>
      </c>
      <c r="O138" s="47"/>
      <c r="P138" s="244">
        <f>O138*H138</f>
        <v>0</v>
      </c>
      <c r="Q138" s="244">
        <v>0.05785</v>
      </c>
      <c r="R138" s="244">
        <f>Q138*H138</f>
        <v>0.05785</v>
      </c>
      <c r="S138" s="244">
        <v>0</v>
      </c>
      <c r="T138" s="245">
        <f>S138*H138</f>
        <v>0</v>
      </c>
      <c r="AR138" s="24" t="s">
        <v>266</v>
      </c>
      <c r="AT138" s="24" t="s">
        <v>175</v>
      </c>
      <c r="AU138" s="24" t="s">
        <v>83</v>
      </c>
      <c r="AY138" s="24" t="s">
        <v>173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4" t="s">
        <v>24</v>
      </c>
      <c r="BK138" s="246">
        <f>ROUND(I138*H138,2)</f>
        <v>0</v>
      </c>
      <c r="BL138" s="24" t="s">
        <v>266</v>
      </c>
      <c r="BM138" s="24" t="s">
        <v>1068</v>
      </c>
    </row>
    <row r="139" spans="2:51" s="13" customFormat="1" ht="13.5">
      <c r="B139" s="258"/>
      <c r="C139" s="259"/>
      <c r="D139" s="249" t="s">
        <v>182</v>
      </c>
      <c r="E139" s="260" t="s">
        <v>22</v>
      </c>
      <c r="F139" s="261" t="s">
        <v>24</v>
      </c>
      <c r="G139" s="259"/>
      <c r="H139" s="262">
        <v>1</v>
      </c>
      <c r="I139" s="263"/>
      <c r="J139" s="259"/>
      <c r="K139" s="259"/>
      <c r="L139" s="264"/>
      <c r="M139" s="265"/>
      <c r="N139" s="266"/>
      <c r="O139" s="266"/>
      <c r="P139" s="266"/>
      <c r="Q139" s="266"/>
      <c r="R139" s="266"/>
      <c r="S139" s="266"/>
      <c r="T139" s="267"/>
      <c r="AT139" s="268" t="s">
        <v>182</v>
      </c>
      <c r="AU139" s="268" t="s">
        <v>83</v>
      </c>
      <c r="AV139" s="13" t="s">
        <v>83</v>
      </c>
      <c r="AW139" s="13" t="s">
        <v>39</v>
      </c>
      <c r="AX139" s="13" t="s">
        <v>24</v>
      </c>
      <c r="AY139" s="268" t="s">
        <v>173</v>
      </c>
    </row>
    <row r="140" spans="2:65" s="1" customFormat="1" ht="16.5" customHeight="1">
      <c r="B140" s="46"/>
      <c r="C140" s="235" t="s">
        <v>308</v>
      </c>
      <c r="D140" s="235" t="s">
        <v>175</v>
      </c>
      <c r="E140" s="236" t="s">
        <v>1069</v>
      </c>
      <c r="F140" s="237" t="s">
        <v>1070</v>
      </c>
      <c r="G140" s="238" t="s">
        <v>286</v>
      </c>
      <c r="H140" s="239">
        <v>2</v>
      </c>
      <c r="I140" s="240"/>
      <c r="J140" s="241">
        <f>ROUND(I140*H140,2)</f>
        <v>0</v>
      </c>
      <c r="K140" s="237" t="s">
        <v>179</v>
      </c>
      <c r="L140" s="72"/>
      <c r="M140" s="242" t="s">
        <v>22</v>
      </c>
      <c r="N140" s="243" t="s">
        <v>46</v>
      </c>
      <c r="O140" s="47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AR140" s="24" t="s">
        <v>266</v>
      </c>
      <c r="AT140" s="24" t="s">
        <v>175</v>
      </c>
      <c r="AU140" s="24" t="s">
        <v>83</v>
      </c>
      <c r="AY140" s="24" t="s">
        <v>173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4" t="s">
        <v>24</v>
      </c>
      <c r="BK140" s="246">
        <f>ROUND(I140*H140,2)</f>
        <v>0</v>
      </c>
      <c r="BL140" s="24" t="s">
        <v>266</v>
      </c>
      <c r="BM140" s="24" t="s">
        <v>1071</v>
      </c>
    </row>
    <row r="141" spans="2:51" s="13" customFormat="1" ht="13.5">
      <c r="B141" s="258"/>
      <c r="C141" s="259"/>
      <c r="D141" s="249" t="s">
        <v>182</v>
      </c>
      <c r="E141" s="260" t="s">
        <v>22</v>
      </c>
      <c r="F141" s="261" t="s">
        <v>83</v>
      </c>
      <c r="G141" s="259"/>
      <c r="H141" s="262">
        <v>2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AT141" s="268" t="s">
        <v>182</v>
      </c>
      <c r="AU141" s="268" t="s">
        <v>83</v>
      </c>
      <c r="AV141" s="13" t="s">
        <v>83</v>
      </c>
      <c r="AW141" s="13" t="s">
        <v>39</v>
      </c>
      <c r="AX141" s="13" t="s">
        <v>24</v>
      </c>
      <c r="AY141" s="268" t="s">
        <v>173</v>
      </c>
    </row>
    <row r="142" spans="2:65" s="1" customFormat="1" ht="16.5" customHeight="1">
      <c r="B142" s="46"/>
      <c r="C142" s="235" t="s">
        <v>315</v>
      </c>
      <c r="D142" s="235" t="s">
        <v>175</v>
      </c>
      <c r="E142" s="236" t="s">
        <v>1072</v>
      </c>
      <c r="F142" s="237" t="s">
        <v>1073</v>
      </c>
      <c r="G142" s="238" t="s">
        <v>286</v>
      </c>
      <c r="H142" s="239">
        <v>1</v>
      </c>
      <c r="I142" s="240"/>
      <c r="J142" s="241">
        <f>ROUND(I142*H142,2)</f>
        <v>0</v>
      </c>
      <c r="K142" s="237" t="s">
        <v>278</v>
      </c>
      <c r="L142" s="72"/>
      <c r="M142" s="242" t="s">
        <v>22</v>
      </c>
      <c r="N142" s="243" t="s">
        <v>46</v>
      </c>
      <c r="O142" s="47"/>
      <c r="P142" s="244">
        <f>O142*H142</f>
        <v>0</v>
      </c>
      <c r="Q142" s="244">
        <v>0.0817</v>
      </c>
      <c r="R142" s="244">
        <f>Q142*H142</f>
        <v>0.0817</v>
      </c>
      <c r="S142" s="244">
        <v>0</v>
      </c>
      <c r="T142" s="245">
        <f>S142*H142</f>
        <v>0</v>
      </c>
      <c r="AR142" s="24" t="s">
        <v>266</v>
      </c>
      <c r="AT142" s="24" t="s">
        <v>175</v>
      </c>
      <c r="AU142" s="24" t="s">
        <v>83</v>
      </c>
      <c r="AY142" s="24" t="s">
        <v>173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24</v>
      </c>
      <c r="BK142" s="246">
        <f>ROUND(I142*H142,2)</f>
        <v>0</v>
      </c>
      <c r="BL142" s="24" t="s">
        <v>266</v>
      </c>
      <c r="BM142" s="24" t="s">
        <v>1074</v>
      </c>
    </row>
    <row r="143" spans="2:51" s="13" customFormat="1" ht="13.5">
      <c r="B143" s="258"/>
      <c r="C143" s="259"/>
      <c r="D143" s="249" t="s">
        <v>182</v>
      </c>
      <c r="E143" s="260" t="s">
        <v>22</v>
      </c>
      <c r="F143" s="261" t="s">
        <v>24</v>
      </c>
      <c r="G143" s="259"/>
      <c r="H143" s="262">
        <v>1</v>
      </c>
      <c r="I143" s="263"/>
      <c r="J143" s="259"/>
      <c r="K143" s="259"/>
      <c r="L143" s="264"/>
      <c r="M143" s="265"/>
      <c r="N143" s="266"/>
      <c r="O143" s="266"/>
      <c r="P143" s="266"/>
      <c r="Q143" s="266"/>
      <c r="R143" s="266"/>
      <c r="S143" s="266"/>
      <c r="T143" s="267"/>
      <c r="AT143" s="268" t="s">
        <v>182</v>
      </c>
      <c r="AU143" s="268" t="s">
        <v>83</v>
      </c>
      <c r="AV143" s="13" t="s">
        <v>83</v>
      </c>
      <c r="AW143" s="13" t="s">
        <v>39</v>
      </c>
      <c r="AX143" s="13" t="s">
        <v>24</v>
      </c>
      <c r="AY143" s="268" t="s">
        <v>173</v>
      </c>
    </row>
    <row r="144" spans="2:65" s="1" customFormat="1" ht="16.5" customHeight="1">
      <c r="B144" s="46"/>
      <c r="C144" s="235" t="s">
        <v>322</v>
      </c>
      <c r="D144" s="235" t="s">
        <v>175</v>
      </c>
      <c r="E144" s="236" t="s">
        <v>1075</v>
      </c>
      <c r="F144" s="237" t="s">
        <v>1076</v>
      </c>
      <c r="G144" s="238" t="s">
        <v>286</v>
      </c>
      <c r="H144" s="239">
        <v>1</v>
      </c>
      <c r="I144" s="240"/>
      <c r="J144" s="241">
        <f>ROUND(I144*H144,2)</f>
        <v>0</v>
      </c>
      <c r="K144" s="237" t="s">
        <v>278</v>
      </c>
      <c r="L144" s="72"/>
      <c r="M144" s="242" t="s">
        <v>22</v>
      </c>
      <c r="N144" s="243" t="s">
        <v>46</v>
      </c>
      <c r="O144" s="47"/>
      <c r="P144" s="244">
        <f>O144*H144</f>
        <v>0</v>
      </c>
      <c r="Q144" s="244">
        <v>0.1135</v>
      </c>
      <c r="R144" s="244">
        <f>Q144*H144</f>
        <v>0.1135</v>
      </c>
      <c r="S144" s="244">
        <v>0</v>
      </c>
      <c r="T144" s="245">
        <f>S144*H144</f>
        <v>0</v>
      </c>
      <c r="AR144" s="24" t="s">
        <v>266</v>
      </c>
      <c r="AT144" s="24" t="s">
        <v>175</v>
      </c>
      <c r="AU144" s="24" t="s">
        <v>83</v>
      </c>
      <c r="AY144" s="24" t="s">
        <v>173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4" t="s">
        <v>24</v>
      </c>
      <c r="BK144" s="246">
        <f>ROUND(I144*H144,2)</f>
        <v>0</v>
      </c>
      <c r="BL144" s="24" t="s">
        <v>266</v>
      </c>
      <c r="BM144" s="24" t="s">
        <v>1077</v>
      </c>
    </row>
    <row r="145" spans="2:51" s="13" customFormat="1" ht="13.5">
      <c r="B145" s="258"/>
      <c r="C145" s="259"/>
      <c r="D145" s="249" t="s">
        <v>182</v>
      </c>
      <c r="E145" s="260" t="s">
        <v>22</v>
      </c>
      <c r="F145" s="261" t="s">
        <v>24</v>
      </c>
      <c r="G145" s="259"/>
      <c r="H145" s="262">
        <v>1</v>
      </c>
      <c r="I145" s="263"/>
      <c r="J145" s="259"/>
      <c r="K145" s="259"/>
      <c r="L145" s="264"/>
      <c r="M145" s="265"/>
      <c r="N145" s="266"/>
      <c r="O145" s="266"/>
      <c r="P145" s="266"/>
      <c r="Q145" s="266"/>
      <c r="R145" s="266"/>
      <c r="S145" s="266"/>
      <c r="T145" s="267"/>
      <c r="AT145" s="268" t="s">
        <v>182</v>
      </c>
      <c r="AU145" s="268" t="s">
        <v>83</v>
      </c>
      <c r="AV145" s="13" t="s">
        <v>83</v>
      </c>
      <c r="AW145" s="13" t="s">
        <v>39</v>
      </c>
      <c r="AX145" s="13" t="s">
        <v>24</v>
      </c>
      <c r="AY145" s="268" t="s">
        <v>173</v>
      </c>
    </row>
    <row r="146" spans="2:65" s="1" customFormat="1" ht="16.5" customHeight="1">
      <c r="B146" s="46"/>
      <c r="C146" s="235" t="s">
        <v>327</v>
      </c>
      <c r="D146" s="235" t="s">
        <v>175</v>
      </c>
      <c r="E146" s="236" t="s">
        <v>1078</v>
      </c>
      <c r="F146" s="237" t="s">
        <v>1079</v>
      </c>
      <c r="G146" s="238" t="s">
        <v>221</v>
      </c>
      <c r="H146" s="239">
        <v>0.283</v>
      </c>
      <c r="I146" s="240"/>
      <c r="J146" s="241">
        <f>ROUND(I146*H146,2)</f>
        <v>0</v>
      </c>
      <c r="K146" s="237" t="s">
        <v>179</v>
      </c>
      <c r="L146" s="72"/>
      <c r="M146" s="242" t="s">
        <v>22</v>
      </c>
      <c r="N146" s="243" t="s">
        <v>46</v>
      </c>
      <c r="O146" s="47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AR146" s="24" t="s">
        <v>266</v>
      </c>
      <c r="AT146" s="24" t="s">
        <v>175</v>
      </c>
      <c r="AU146" s="24" t="s">
        <v>83</v>
      </c>
      <c r="AY146" s="24" t="s">
        <v>173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4" t="s">
        <v>24</v>
      </c>
      <c r="BK146" s="246">
        <f>ROUND(I146*H146,2)</f>
        <v>0</v>
      </c>
      <c r="BL146" s="24" t="s">
        <v>266</v>
      </c>
      <c r="BM146" s="24" t="s">
        <v>1080</v>
      </c>
    </row>
    <row r="147" spans="2:51" s="13" customFormat="1" ht="13.5">
      <c r="B147" s="258"/>
      <c r="C147" s="259"/>
      <c r="D147" s="249" t="s">
        <v>182</v>
      </c>
      <c r="E147" s="260" t="s">
        <v>22</v>
      </c>
      <c r="F147" s="261" t="s">
        <v>1081</v>
      </c>
      <c r="G147" s="259"/>
      <c r="H147" s="262">
        <v>0.283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AT147" s="268" t="s">
        <v>182</v>
      </c>
      <c r="AU147" s="268" t="s">
        <v>83</v>
      </c>
      <c r="AV147" s="13" t="s">
        <v>83</v>
      </c>
      <c r="AW147" s="13" t="s">
        <v>39</v>
      </c>
      <c r="AX147" s="13" t="s">
        <v>24</v>
      </c>
      <c r="AY147" s="268" t="s">
        <v>173</v>
      </c>
    </row>
    <row r="148" spans="2:63" s="11" customFormat="1" ht="29.85" customHeight="1">
      <c r="B148" s="219"/>
      <c r="C148" s="220"/>
      <c r="D148" s="221" t="s">
        <v>74</v>
      </c>
      <c r="E148" s="233" t="s">
        <v>1082</v>
      </c>
      <c r="F148" s="233" t="s">
        <v>1083</v>
      </c>
      <c r="G148" s="220"/>
      <c r="H148" s="220"/>
      <c r="I148" s="223"/>
      <c r="J148" s="234">
        <f>BK148</f>
        <v>0</v>
      </c>
      <c r="K148" s="220"/>
      <c r="L148" s="225"/>
      <c r="M148" s="226"/>
      <c r="N148" s="227"/>
      <c r="O148" s="227"/>
      <c r="P148" s="228">
        <f>SUM(P149:P154)</f>
        <v>0</v>
      </c>
      <c r="Q148" s="227"/>
      <c r="R148" s="228">
        <f>SUM(R149:R154)</f>
        <v>0.00194</v>
      </c>
      <c r="S148" s="227"/>
      <c r="T148" s="229">
        <f>SUM(T149:T154)</f>
        <v>0</v>
      </c>
      <c r="AR148" s="230" t="s">
        <v>83</v>
      </c>
      <c r="AT148" s="231" t="s">
        <v>74</v>
      </c>
      <c r="AU148" s="231" t="s">
        <v>24</v>
      </c>
      <c r="AY148" s="230" t="s">
        <v>173</v>
      </c>
      <c r="BK148" s="232">
        <f>SUM(BK149:BK154)</f>
        <v>0</v>
      </c>
    </row>
    <row r="149" spans="2:65" s="1" customFormat="1" ht="16.5" customHeight="1">
      <c r="B149" s="46"/>
      <c r="C149" s="235" t="s">
        <v>331</v>
      </c>
      <c r="D149" s="235" t="s">
        <v>175</v>
      </c>
      <c r="E149" s="236" t="s">
        <v>1084</v>
      </c>
      <c r="F149" s="237" t="s">
        <v>1085</v>
      </c>
      <c r="G149" s="238" t="s">
        <v>259</v>
      </c>
      <c r="H149" s="239">
        <v>41</v>
      </c>
      <c r="I149" s="240"/>
      <c r="J149" s="241">
        <f>ROUND(I149*H149,2)</f>
        <v>0</v>
      </c>
      <c r="K149" s="237" t="s">
        <v>179</v>
      </c>
      <c r="L149" s="72"/>
      <c r="M149" s="242" t="s">
        <v>22</v>
      </c>
      <c r="N149" s="243" t="s">
        <v>46</v>
      </c>
      <c r="O149" s="47"/>
      <c r="P149" s="244">
        <f>O149*H149</f>
        <v>0</v>
      </c>
      <c r="Q149" s="244">
        <v>2E-05</v>
      </c>
      <c r="R149" s="244">
        <f>Q149*H149</f>
        <v>0.0008200000000000001</v>
      </c>
      <c r="S149" s="244">
        <v>0</v>
      </c>
      <c r="T149" s="245">
        <f>S149*H149</f>
        <v>0</v>
      </c>
      <c r="AR149" s="24" t="s">
        <v>266</v>
      </c>
      <c r="AT149" s="24" t="s">
        <v>175</v>
      </c>
      <c r="AU149" s="24" t="s">
        <v>83</v>
      </c>
      <c r="AY149" s="24" t="s">
        <v>173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24</v>
      </c>
      <c r="BK149" s="246">
        <f>ROUND(I149*H149,2)</f>
        <v>0</v>
      </c>
      <c r="BL149" s="24" t="s">
        <v>266</v>
      </c>
      <c r="BM149" s="24" t="s">
        <v>1086</v>
      </c>
    </row>
    <row r="150" spans="2:51" s="13" customFormat="1" ht="13.5">
      <c r="B150" s="258"/>
      <c r="C150" s="259"/>
      <c r="D150" s="249" t="s">
        <v>182</v>
      </c>
      <c r="E150" s="260" t="s">
        <v>22</v>
      </c>
      <c r="F150" s="261" t="s">
        <v>404</v>
      </c>
      <c r="G150" s="259"/>
      <c r="H150" s="262">
        <v>41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AT150" s="268" t="s">
        <v>182</v>
      </c>
      <c r="AU150" s="268" t="s">
        <v>83</v>
      </c>
      <c r="AV150" s="13" t="s">
        <v>83</v>
      </c>
      <c r="AW150" s="13" t="s">
        <v>39</v>
      </c>
      <c r="AX150" s="13" t="s">
        <v>24</v>
      </c>
      <c r="AY150" s="268" t="s">
        <v>173</v>
      </c>
    </row>
    <row r="151" spans="2:65" s="1" customFormat="1" ht="16.5" customHeight="1">
      <c r="B151" s="46"/>
      <c r="C151" s="235" t="s">
        <v>335</v>
      </c>
      <c r="D151" s="235" t="s">
        <v>175</v>
      </c>
      <c r="E151" s="236" t="s">
        <v>1087</v>
      </c>
      <c r="F151" s="237" t="s">
        <v>1088</v>
      </c>
      <c r="G151" s="238" t="s">
        <v>259</v>
      </c>
      <c r="H151" s="239">
        <v>20</v>
      </c>
      <c r="I151" s="240"/>
      <c r="J151" s="241">
        <f>ROUND(I151*H151,2)</f>
        <v>0</v>
      </c>
      <c r="K151" s="237" t="s">
        <v>179</v>
      </c>
      <c r="L151" s="72"/>
      <c r="M151" s="242" t="s">
        <v>22</v>
      </c>
      <c r="N151" s="243" t="s">
        <v>46</v>
      </c>
      <c r="O151" s="47"/>
      <c r="P151" s="244">
        <f>O151*H151</f>
        <v>0</v>
      </c>
      <c r="Q151" s="244">
        <v>5E-05</v>
      </c>
      <c r="R151" s="244">
        <f>Q151*H151</f>
        <v>0.001</v>
      </c>
      <c r="S151" s="244">
        <v>0</v>
      </c>
      <c r="T151" s="245">
        <f>S151*H151</f>
        <v>0</v>
      </c>
      <c r="AR151" s="24" t="s">
        <v>266</v>
      </c>
      <c r="AT151" s="24" t="s">
        <v>175</v>
      </c>
      <c r="AU151" s="24" t="s">
        <v>83</v>
      </c>
      <c r="AY151" s="24" t="s">
        <v>173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4" t="s">
        <v>24</v>
      </c>
      <c r="BK151" s="246">
        <f>ROUND(I151*H151,2)</f>
        <v>0</v>
      </c>
      <c r="BL151" s="24" t="s">
        <v>266</v>
      </c>
      <c r="BM151" s="24" t="s">
        <v>1089</v>
      </c>
    </row>
    <row r="152" spans="2:51" s="13" customFormat="1" ht="13.5">
      <c r="B152" s="258"/>
      <c r="C152" s="259"/>
      <c r="D152" s="249" t="s">
        <v>182</v>
      </c>
      <c r="E152" s="260" t="s">
        <v>22</v>
      </c>
      <c r="F152" s="261" t="s">
        <v>288</v>
      </c>
      <c r="G152" s="259"/>
      <c r="H152" s="262">
        <v>20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AT152" s="268" t="s">
        <v>182</v>
      </c>
      <c r="AU152" s="268" t="s">
        <v>83</v>
      </c>
      <c r="AV152" s="13" t="s">
        <v>83</v>
      </c>
      <c r="AW152" s="13" t="s">
        <v>39</v>
      </c>
      <c r="AX152" s="13" t="s">
        <v>24</v>
      </c>
      <c r="AY152" s="268" t="s">
        <v>173</v>
      </c>
    </row>
    <row r="153" spans="2:65" s="1" customFormat="1" ht="16.5" customHeight="1">
      <c r="B153" s="46"/>
      <c r="C153" s="235" t="s">
        <v>341</v>
      </c>
      <c r="D153" s="235" t="s">
        <v>175</v>
      </c>
      <c r="E153" s="236" t="s">
        <v>1090</v>
      </c>
      <c r="F153" s="237" t="s">
        <v>1091</v>
      </c>
      <c r="G153" s="238" t="s">
        <v>259</v>
      </c>
      <c r="H153" s="239">
        <v>4</v>
      </c>
      <c r="I153" s="240"/>
      <c r="J153" s="241">
        <f>ROUND(I153*H153,2)</f>
        <v>0</v>
      </c>
      <c r="K153" s="237" t="s">
        <v>179</v>
      </c>
      <c r="L153" s="72"/>
      <c r="M153" s="242" t="s">
        <v>22</v>
      </c>
      <c r="N153" s="243" t="s">
        <v>46</v>
      </c>
      <c r="O153" s="47"/>
      <c r="P153" s="244">
        <f>O153*H153</f>
        <v>0</v>
      </c>
      <c r="Q153" s="244">
        <v>3E-05</v>
      </c>
      <c r="R153" s="244">
        <f>Q153*H153</f>
        <v>0.00012</v>
      </c>
      <c r="S153" s="244">
        <v>0</v>
      </c>
      <c r="T153" s="245">
        <f>S153*H153</f>
        <v>0</v>
      </c>
      <c r="AR153" s="24" t="s">
        <v>266</v>
      </c>
      <c r="AT153" s="24" t="s">
        <v>175</v>
      </c>
      <c r="AU153" s="24" t="s">
        <v>83</v>
      </c>
      <c r="AY153" s="24" t="s">
        <v>173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4" t="s">
        <v>24</v>
      </c>
      <c r="BK153" s="246">
        <f>ROUND(I153*H153,2)</f>
        <v>0</v>
      </c>
      <c r="BL153" s="24" t="s">
        <v>266</v>
      </c>
      <c r="BM153" s="24" t="s">
        <v>1092</v>
      </c>
    </row>
    <row r="154" spans="2:51" s="13" customFormat="1" ht="13.5">
      <c r="B154" s="258"/>
      <c r="C154" s="259"/>
      <c r="D154" s="249" t="s">
        <v>182</v>
      </c>
      <c r="E154" s="260" t="s">
        <v>22</v>
      </c>
      <c r="F154" s="261" t="s">
        <v>180</v>
      </c>
      <c r="G154" s="259"/>
      <c r="H154" s="262">
        <v>4</v>
      </c>
      <c r="I154" s="263"/>
      <c r="J154" s="259"/>
      <c r="K154" s="259"/>
      <c r="L154" s="264"/>
      <c r="M154" s="265"/>
      <c r="N154" s="266"/>
      <c r="O154" s="266"/>
      <c r="P154" s="266"/>
      <c r="Q154" s="266"/>
      <c r="R154" s="266"/>
      <c r="S154" s="266"/>
      <c r="T154" s="267"/>
      <c r="AT154" s="268" t="s">
        <v>182</v>
      </c>
      <c r="AU154" s="268" t="s">
        <v>83</v>
      </c>
      <c r="AV154" s="13" t="s">
        <v>83</v>
      </c>
      <c r="AW154" s="13" t="s">
        <v>39</v>
      </c>
      <c r="AX154" s="13" t="s">
        <v>24</v>
      </c>
      <c r="AY154" s="268" t="s">
        <v>173</v>
      </c>
    </row>
    <row r="155" spans="2:63" s="11" customFormat="1" ht="29.85" customHeight="1">
      <c r="B155" s="219"/>
      <c r="C155" s="220"/>
      <c r="D155" s="221" t="s">
        <v>74</v>
      </c>
      <c r="E155" s="233" t="s">
        <v>690</v>
      </c>
      <c r="F155" s="233" t="s">
        <v>691</v>
      </c>
      <c r="G155" s="220"/>
      <c r="H155" s="220"/>
      <c r="I155" s="223"/>
      <c r="J155" s="234">
        <f>BK155</f>
        <v>0</v>
      </c>
      <c r="K155" s="220"/>
      <c r="L155" s="225"/>
      <c r="M155" s="226"/>
      <c r="N155" s="227"/>
      <c r="O155" s="227"/>
      <c r="P155" s="228">
        <f>SUM(P156:P173)</f>
        <v>0</v>
      </c>
      <c r="Q155" s="227"/>
      <c r="R155" s="228">
        <f>SUM(R156:R173)</f>
        <v>0.038299999999999994</v>
      </c>
      <c r="S155" s="227"/>
      <c r="T155" s="229">
        <f>SUM(T156:T173)</f>
        <v>0.10840000000000001</v>
      </c>
      <c r="AR155" s="230" t="s">
        <v>83</v>
      </c>
      <c r="AT155" s="231" t="s">
        <v>74</v>
      </c>
      <c r="AU155" s="231" t="s">
        <v>24</v>
      </c>
      <c r="AY155" s="230" t="s">
        <v>173</v>
      </c>
      <c r="BK155" s="232">
        <f>SUM(BK156:BK173)</f>
        <v>0</v>
      </c>
    </row>
    <row r="156" spans="2:65" s="1" customFormat="1" ht="25.5" customHeight="1">
      <c r="B156" s="46"/>
      <c r="C156" s="235" t="s">
        <v>345</v>
      </c>
      <c r="D156" s="235" t="s">
        <v>175</v>
      </c>
      <c r="E156" s="236" t="s">
        <v>1093</v>
      </c>
      <c r="F156" s="237" t="s">
        <v>1094</v>
      </c>
      <c r="G156" s="238" t="s">
        <v>259</v>
      </c>
      <c r="H156" s="239">
        <v>20</v>
      </c>
      <c r="I156" s="240"/>
      <c r="J156" s="241">
        <f>ROUND(I156*H156,2)</f>
        <v>0</v>
      </c>
      <c r="K156" s="237" t="s">
        <v>179</v>
      </c>
      <c r="L156" s="72"/>
      <c r="M156" s="242" t="s">
        <v>22</v>
      </c>
      <c r="N156" s="243" t="s">
        <v>46</v>
      </c>
      <c r="O156" s="47"/>
      <c r="P156" s="244">
        <f>O156*H156</f>
        <v>0</v>
      </c>
      <c r="Q156" s="244">
        <v>0</v>
      </c>
      <c r="R156" s="244">
        <f>Q156*H156</f>
        <v>0</v>
      </c>
      <c r="S156" s="244">
        <v>0.00542</v>
      </c>
      <c r="T156" s="245">
        <f>S156*H156</f>
        <v>0.10840000000000001</v>
      </c>
      <c r="AR156" s="24" t="s">
        <v>266</v>
      </c>
      <c r="AT156" s="24" t="s">
        <v>175</v>
      </c>
      <c r="AU156" s="24" t="s">
        <v>83</v>
      </c>
      <c r="AY156" s="24" t="s">
        <v>173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4" t="s">
        <v>24</v>
      </c>
      <c r="BK156" s="246">
        <f>ROUND(I156*H156,2)</f>
        <v>0</v>
      </c>
      <c r="BL156" s="24" t="s">
        <v>266</v>
      </c>
      <c r="BM156" s="24" t="s">
        <v>1095</v>
      </c>
    </row>
    <row r="157" spans="2:51" s="13" customFormat="1" ht="13.5">
      <c r="B157" s="258"/>
      <c r="C157" s="259"/>
      <c r="D157" s="249" t="s">
        <v>182</v>
      </c>
      <c r="E157" s="260" t="s">
        <v>22</v>
      </c>
      <c r="F157" s="261" t="s">
        <v>288</v>
      </c>
      <c r="G157" s="259"/>
      <c r="H157" s="262">
        <v>20</v>
      </c>
      <c r="I157" s="263"/>
      <c r="J157" s="259"/>
      <c r="K157" s="259"/>
      <c r="L157" s="264"/>
      <c r="M157" s="265"/>
      <c r="N157" s="266"/>
      <c r="O157" s="266"/>
      <c r="P157" s="266"/>
      <c r="Q157" s="266"/>
      <c r="R157" s="266"/>
      <c r="S157" s="266"/>
      <c r="T157" s="267"/>
      <c r="AT157" s="268" t="s">
        <v>182</v>
      </c>
      <c r="AU157" s="268" t="s">
        <v>83</v>
      </c>
      <c r="AV157" s="13" t="s">
        <v>83</v>
      </c>
      <c r="AW157" s="13" t="s">
        <v>39</v>
      </c>
      <c r="AX157" s="13" t="s">
        <v>24</v>
      </c>
      <c r="AY157" s="268" t="s">
        <v>173</v>
      </c>
    </row>
    <row r="158" spans="2:65" s="1" customFormat="1" ht="25.5" customHeight="1">
      <c r="B158" s="46"/>
      <c r="C158" s="235" t="s">
        <v>352</v>
      </c>
      <c r="D158" s="235" t="s">
        <v>175</v>
      </c>
      <c r="E158" s="236" t="s">
        <v>1096</v>
      </c>
      <c r="F158" s="237" t="s">
        <v>1097</v>
      </c>
      <c r="G158" s="238" t="s">
        <v>259</v>
      </c>
      <c r="H158" s="239">
        <v>20</v>
      </c>
      <c r="I158" s="240"/>
      <c r="J158" s="241">
        <f>ROUND(I158*H158,2)</f>
        <v>0</v>
      </c>
      <c r="K158" s="237" t="s">
        <v>179</v>
      </c>
      <c r="L158" s="72"/>
      <c r="M158" s="242" t="s">
        <v>22</v>
      </c>
      <c r="N158" s="243" t="s">
        <v>46</v>
      </c>
      <c r="O158" s="47"/>
      <c r="P158" s="244">
        <f>O158*H158</f>
        <v>0</v>
      </c>
      <c r="Q158" s="244">
        <v>0.00018</v>
      </c>
      <c r="R158" s="244">
        <f>Q158*H158</f>
        <v>0.0036000000000000003</v>
      </c>
      <c r="S158" s="244">
        <v>0</v>
      </c>
      <c r="T158" s="245">
        <f>S158*H158</f>
        <v>0</v>
      </c>
      <c r="AR158" s="24" t="s">
        <v>266</v>
      </c>
      <c r="AT158" s="24" t="s">
        <v>175</v>
      </c>
      <c r="AU158" s="24" t="s">
        <v>83</v>
      </c>
      <c r="AY158" s="24" t="s">
        <v>173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24" t="s">
        <v>24</v>
      </c>
      <c r="BK158" s="246">
        <f>ROUND(I158*H158,2)</f>
        <v>0</v>
      </c>
      <c r="BL158" s="24" t="s">
        <v>266</v>
      </c>
      <c r="BM158" s="24" t="s">
        <v>1098</v>
      </c>
    </row>
    <row r="159" spans="2:51" s="13" customFormat="1" ht="13.5">
      <c r="B159" s="258"/>
      <c r="C159" s="259"/>
      <c r="D159" s="249" t="s">
        <v>182</v>
      </c>
      <c r="E159" s="260" t="s">
        <v>22</v>
      </c>
      <c r="F159" s="261" t="s">
        <v>288</v>
      </c>
      <c r="G159" s="259"/>
      <c r="H159" s="262">
        <v>20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AT159" s="268" t="s">
        <v>182</v>
      </c>
      <c r="AU159" s="268" t="s">
        <v>83</v>
      </c>
      <c r="AV159" s="13" t="s">
        <v>83</v>
      </c>
      <c r="AW159" s="13" t="s">
        <v>39</v>
      </c>
      <c r="AX159" s="13" t="s">
        <v>24</v>
      </c>
      <c r="AY159" s="268" t="s">
        <v>173</v>
      </c>
    </row>
    <row r="160" spans="2:65" s="1" customFormat="1" ht="16.5" customHeight="1">
      <c r="B160" s="46"/>
      <c r="C160" s="269" t="s">
        <v>359</v>
      </c>
      <c r="D160" s="269" t="s">
        <v>240</v>
      </c>
      <c r="E160" s="270" t="s">
        <v>1099</v>
      </c>
      <c r="F160" s="271" t="s">
        <v>1100</v>
      </c>
      <c r="G160" s="272" t="s">
        <v>259</v>
      </c>
      <c r="H160" s="273">
        <v>20</v>
      </c>
      <c r="I160" s="274"/>
      <c r="J160" s="275">
        <f>ROUND(I160*H160,2)</f>
        <v>0</v>
      </c>
      <c r="K160" s="271" t="s">
        <v>278</v>
      </c>
      <c r="L160" s="276"/>
      <c r="M160" s="277" t="s">
        <v>22</v>
      </c>
      <c r="N160" s="278" t="s">
        <v>46</v>
      </c>
      <c r="O160" s="47"/>
      <c r="P160" s="244">
        <f>O160*H160</f>
        <v>0</v>
      </c>
      <c r="Q160" s="244">
        <v>0.00121</v>
      </c>
      <c r="R160" s="244">
        <f>Q160*H160</f>
        <v>0.0242</v>
      </c>
      <c r="S160" s="244">
        <v>0</v>
      </c>
      <c r="T160" s="245">
        <f>S160*H160</f>
        <v>0</v>
      </c>
      <c r="AR160" s="24" t="s">
        <v>352</v>
      </c>
      <c r="AT160" s="24" t="s">
        <v>240</v>
      </c>
      <c r="AU160" s="24" t="s">
        <v>83</v>
      </c>
      <c r="AY160" s="24" t="s">
        <v>173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4" t="s">
        <v>24</v>
      </c>
      <c r="BK160" s="246">
        <f>ROUND(I160*H160,2)</f>
        <v>0</v>
      </c>
      <c r="BL160" s="24" t="s">
        <v>266</v>
      </c>
      <c r="BM160" s="24" t="s">
        <v>1101</v>
      </c>
    </row>
    <row r="161" spans="2:51" s="13" customFormat="1" ht="13.5">
      <c r="B161" s="258"/>
      <c r="C161" s="259"/>
      <c r="D161" s="249" t="s">
        <v>182</v>
      </c>
      <c r="E161" s="260" t="s">
        <v>22</v>
      </c>
      <c r="F161" s="261" t="s">
        <v>288</v>
      </c>
      <c r="G161" s="259"/>
      <c r="H161" s="262">
        <v>20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AT161" s="268" t="s">
        <v>182</v>
      </c>
      <c r="AU161" s="268" t="s">
        <v>83</v>
      </c>
      <c r="AV161" s="13" t="s">
        <v>83</v>
      </c>
      <c r="AW161" s="13" t="s">
        <v>39</v>
      </c>
      <c r="AX161" s="13" t="s">
        <v>24</v>
      </c>
      <c r="AY161" s="268" t="s">
        <v>173</v>
      </c>
    </row>
    <row r="162" spans="2:65" s="1" customFormat="1" ht="25.5" customHeight="1">
      <c r="B162" s="46"/>
      <c r="C162" s="235" t="s">
        <v>365</v>
      </c>
      <c r="D162" s="235" t="s">
        <v>175</v>
      </c>
      <c r="E162" s="236" t="s">
        <v>1102</v>
      </c>
      <c r="F162" s="237" t="s">
        <v>1103</v>
      </c>
      <c r="G162" s="238" t="s">
        <v>259</v>
      </c>
      <c r="H162" s="239">
        <v>24</v>
      </c>
      <c r="I162" s="240"/>
      <c r="J162" s="241">
        <f>ROUND(I162*H162,2)</f>
        <v>0</v>
      </c>
      <c r="K162" s="237" t="s">
        <v>278</v>
      </c>
      <c r="L162" s="72"/>
      <c r="M162" s="242" t="s">
        <v>22</v>
      </c>
      <c r="N162" s="243" t="s">
        <v>46</v>
      </c>
      <c r="O162" s="47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AR162" s="24" t="s">
        <v>266</v>
      </c>
      <c r="AT162" s="24" t="s">
        <v>175</v>
      </c>
      <c r="AU162" s="24" t="s">
        <v>83</v>
      </c>
      <c r="AY162" s="24" t="s">
        <v>173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24</v>
      </c>
      <c r="BK162" s="246">
        <f>ROUND(I162*H162,2)</f>
        <v>0</v>
      </c>
      <c r="BL162" s="24" t="s">
        <v>266</v>
      </c>
      <c r="BM162" s="24" t="s">
        <v>1104</v>
      </c>
    </row>
    <row r="163" spans="2:51" s="13" customFormat="1" ht="13.5">
      <c r="B163" s="258"/>
      <c r="C163" s="259"/>
      <c r="D163" s="249" t="s">
        <v>182</v>
      </c>
      <c r="E163" s="260" t="s">
        <v>22</v>
      </c>
      <c r="F163" s="261" t="s">
        <v>308</v>
      </c>
      <c r="G163" s="259"/>
      <c r="H163" s="262">
        <v>24</v>
      </c>
      <c r="I163" s="263"/>
      <c r="J163" s="259"/>
      <c r="K163" s="259"/>
      <c r="L163" s="264"/>
      <c r="M163" s="265"/>
      <c r="N163" s="266"/>
      <c r="O163" s="266"/>
      <c r="P163" s="266"/>
      <c r="Q163" s="266"/>
      <c r="R163" s="266"/>
      <c r="S163" s="266"/>
      <c r="T163" s="267"/>
      <c r="AT163" s="268" t="s">
        <v>182</v>
      </c>
      <c r="AU163" s="268" t="s">
        <v>83</v>
      </c>
      <c r="AV163" s="13" t="s">
        <v>83</v>
      </c>
      <c r="AW163" s="13" t="s">
        <v>39</v>
      </c>
      <c r="AX163" s="13" t="s">
        <v>24</v>
      </c>
      <c r="AY163" s="268" t="s">
        <v>173</v>
      </c>
    </row>
    <row r="164" spans="2:65" s="1" customFormat="1" ht="25.5" customHeight="1">
      <c r="B164" s="46"/>
      <c r="C164" s="269" t="s">
        <v>371</v>
      </c>
      <c r="D164" s="269" t="s">
        <v>240</v>
      </c>
      <c r="E164" s="270" t="s">
        <v>1105</v>
      </c>
      <c r="F164" s="271" t="s">
        <v>1106</v>
      </c>
      <c r="G164" s="272" t="s">
        <v>259</v>
      </c>
      <c r="H164" s="273">
        <v>24</v>
      </c>
      <c r="I164" s="274"/>
      <c r="J164" s="275">
        <f>ROUND(I164*H164,2)</f>
        <v>0</v>
      </c>
      <c r="K164" s="271" t="s">
        <v>278</v>
      </c>
      <c r="L164" s="276"/>
      <c r="M164" s="277" t="s">
        <v>22</v>
      </c>
      <c r="N164" s="278" t="s">
        <v>46</v>
      </c>
      <c r="O164" s="47"/>
      <c r="P164" s="244">
        <f>O164*H164</f>
        <v>0</v>
      </c>
      <c r="Q164" s="244">
        <v>0.0002</v>
      </c>
      <c r="R164" s="244">
        <f>Q164*H164</f>
        <v>0.0048000000000000004</v>
      </c>
      <c r="S164" s="244">
        <v>0</v>
      </c>
      <c r="T164" s="245">
        <f>S164*H164</f>
        <v>0</v>
      </c>
      <c r="AR164" s="24" t="s">
        <v>352</v>
      </c>
      <c r="AT164" s="24" t="s">
        <v>240</v>
      </c>
      <c r="AU164" s="24" t="s">
        <v>83</v>
      </c>
      <c r="AY164" s="24" t="s">
        <v>173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24" t="s">
        <v>24</v>
      </c>
      <c r="BK164" s="246">
        <f>ROUND(I164*H164,2)</f>
        <v>0</v>
      </c>
      <c r="BL164" s="24" t="s">
        <v>266</v>
      </c>
      <c r="BM164" s="24" t="s">
        <v>1107</v>
      </c>
    </row>
    <row r="165" spans="2:51" s="13" customFormat="1" ht="13.5">
      <c r="B165" s="258"/>
      <c r="C165" s="259"/>
      <c r="D165" s="249" t="s">
        <v>182</v>
      </c>
      <c r="E165" s="260" t="s">
        <v>22</v>
      </c>
      <c r="F165" s="261" t="s">
        <v>308</v>
      </c>
      <c r="G165" s="259"/>
      <c r="H165" s="262">
        <v>24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AT165" s="268" t="s">
        <v>182</v>
      </c>
      <c r="AU165" s="268" t="s">
        <v>83</v>
      </c>
      <c r="AV165" s="13" t="s">
        <v>83</v>
      </c>
      <c r="AW165" s="13" t="s">
        <v>39</v>
      </c>
      <c r="AX165" s="13" t="s">
        <v>24</v>
      </c>
      <c r="AY165" s="268" t="s">
        <v>173</v>
      </c>
    </row>
    <row r="166" spans="2:65" s="1" customFormat="1" ht="25.5" customHeight="1">
      <c r="B166" s="46"/>
      <c r="C166" s="235" t="s">
        <v>376</v>
      </c>
      <c r="D166" s="235" t="s">
        <v>175</v>
      </c>
      <c r="E166" s="236" t="s">
        <v>1108</v>
      </c>
      <c r="F166" s="237" t="s">
        <v>1109</v>
      </c>
      <c r="G166" s="238" t="s">
        <v>259</v>
      </c>
      <c r="H166" s="239">
        <v>19</v>
      </c>
      <c r="I166" s="240"/>
      <c r="J166" s="241">
        <f>ROUND(I166*H166,2)</f>
        <v>0</v>
      </c>
      <c r="K166" s="237" t="s">
        <v>278</v>
      </c>
      <c r="L166" s="72"/>
      <c r="M166" s="242" t="s">
        <v>22</v>
      </c>
      <c r="N166" s="243" t="s">
        <v>46</v>
      </c>
      <c r="O166" s="47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AR166" s="24" t="s">
        <v>266</v>
      </c>
      <c r="AT166" s="24" t="s">
        <v>175</v>
      </c>
      <c r="AU166" s="24" t="s">
        <v>83</v>
      </c>
      <c r="AY166" s="24" t="s">
        <v>173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4" t="s">
        <v>24</v>
      </c>
      <c r="BK166" s="246">
        <f>ROUND(I166*H166,2)</f>
        <v>0</v>
      </c>
      <c r="BL166" s="24" t="s">
        <v>266</v>
      </c>
      <c r="BM166" s="24" t="s">
        <v>1110</v>
      </c>
    </row>
    <row r="167" spans="2:51" s="13" customFormat="1" ht="13.5">
      <c r="B167" s="258"/>
      <c r="C167" s="259"/>
      <c r="D167" s="249" t="s">
        <v>182</v>
      </c>
      <c r="E167" s="260" t="s">
        <v>22</v>
      </c>
      <c r="F167" s="261" t="s">
        <v>283</v>
      </c>
      <c r="G167" s="259"/>
      <c r="H167" s="262">
        <v>19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AT167" s="268" t="s">
        <v>182</v>
      </c>
      <c r="AU167" s="268" t="s">
        <v>83</v>
      </c>
      <c r="AV167" s="13" t="s">
        <v>83</v>
      </c>
      <c r="AW167" s="13" t="s">
        <v>39</v>
      </c>
      <c r="AX167" s="13" t="s">
        <v>24</v>
      </c>
      <c r="AY167" s="268" t="s">
        <v>173</v>
      </c>
    </row>
    <row r="168" spans="2:65" s="1" customFormat="1" ht="25.5" customHeight="1">
      <c r="B168" s="46"/>
      <c r="C168" s="269" t="s">
        <v>382</v>
      </c>
      <c r="D168" s="269" t="s">
        <v>240</v>
      </c>
      <c r="E168" s="270" t="s">
        <v>1111</v>
      </c>
      <c r="F168" s="271" t="s">
        <v>1112</v>
      </c>
      <c r="G168" s="272" t="s">
        <v>259</v>
      </c>
      <c r="H168" s="273">
        <v>7</v>
      </c>
      <c r="I168" s="274"/>
      <c r="J168" s="275">
        <f>ROUND(I168*H168,2)</f>
        <v>0</v>
      </c>
      <c r="K168" s="271" t="s">
        <v>278</v>
      </c>
      <c r="L168" s="276"/>
      <c r="M168" s="277" t="s">
        <v>22</v>
      </c>
      <c r="N168" s="278" t="s">
        <v>46</v>
      </c>
      <c r="O168" s="47"/>
      <c r="P168" s="244">
        <f>O168*H168</f>
        <v>0</v>
      </c>
      <c r="Q168" s="244">
        <v>0.0003</v>
      </c>
      <c r="R168" s="244">
        <f>Q168*H168</f>
        <v>0.0021</v>
      </c>
      <c r="S168" s="244">
        <v>0</v>
      </c>
      <c r="T168" s="245">
        <f>S168*H168</f>
        <v>0</v>
      </c>
      <c r="AR168" s="24" t="s">
        <v>352</v>
      </c>
      <c r="AT168" s="24" t="s">
        <v>240</v>
      </c>
      <c r="AU168" s="24" t="s">
        <v>83</v>
      </c>
      <c r="AY168" s="24" t="s">
        <v>173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4" t="s">
        <v>24</v>
      </c>
      <c r="BK168" s="246">
        <f>ROUND(I168*H168,2)</f>
        <v>0</v>
      </c>
      <c r="BL168" s="24" t="s">
        <v>266</v>
      </c>
      <c r="BM168" s="24" t="s">
        <v>1113</v>
      </c>
    </row>
    <row r="169" spans="2:51" s="13" customFormat="1" ht="13.5">
      <c r="B169" s="258"/>
      <c r="C169" s="259"/>
      <c r="D169" s="249" t="s">
        <v>182</v>
      </c>
      <c r="E169" s="260" t="s">
        <v>22</v>
      </c>
      <c r="F169" s="261" t="s">
        <v>214</v>
      </c>
      <c r="G169" s="259"/>
      <c r="H169" s="262">
        <v>7</v>
      </c>
      <c r="I169" s="263"/>
      <c r="J169" s="259"/>
      <c r="K169" s="259"/>
      <c r="L169" s="264"/>
      <c r="M169" s="265"/>
      <c r="N169" s="266"/>
      <c r="O169" s="266"/>
      <c r="P169" s="266"/>
      <c r="Q169" s="266"/>
      <c r="R169" s="266"/>
      <c r="S169" s="266"/>
      <c r="T169" s="267"/>
      <c r="AT169" s="268" t="s">
        <v>182</v>
      </c>
      <c r="AU169" s="268" t="s">
        <v>83</v>
      </c>
      <c r="AV169" s="13" t="s">
        <v>83</v>
      </c>
      <c r="AW169" s="13" t="s">
        <v>39</v>
      </c>
      <c r="AX169" s="13" t="s">
        <v>24</v>
      </c>
      <c r="AY169" s="268" t="s">
        <v>173</v>
      </c>
    </row>
    <row r="170" spans="2:65" s="1" customFormat="1" ht="25.5" customHeight="1">
      <c r="B170" s="46"/>
      <c r="C170" s="269" t="s">
        <v>387</v>
      </c>
      <c r="D170" s="269" t="s">
        <v>240</v>
      </c>
      <c r="E170" s="270" t="s">
        <v>1114</v>
      </c>
      <c r="F170" s="271" t="s">
        <v>1115</v>
      </c>
      <c r="G170" s="272" t="s">
        <v>259</v>
      </c>
      <c r="H170" s="273">
        <v>12</v>
      </c>
      <c r="I170" s="274"/>
      <c r="J170" s="275">
        <f>ROUND(I170*H170,2)</f>
        <v>0</v>
      </c>
      <c r="K170" s="271" t="s">
        <v>278</v>
      </c>
      <c r="L170" s="276"/>
      <c r="M170" s="277" t="s">
        <v>22</v>
      </c>
      <c r="N170" s="278" t="s">
        <v>46</v>
      </c>
      <c r="O170" s="47"/>
      <c r="P170" s="244">
        <f>O170*H170</f>
        <v>0</v>
      </c>
      <c r="Q170" s="244">
        <v>0.0003</v>
      </c>
      <c r="R170" s="244">
        <f>Q170*H170</f>
        <v>0.0036</v>
      </c>
      <c r="S170" s="244">
        <v>0</v>
      </c>
      <c r="T170" s="245">
        <f>S170*H170</f>
        <v>0</v>
      </c>
      <c r="AR170" s="24" t="s">
        <v>352</v>
      </c>
      <c r="AT170" s="24" t="s">
        <v>240</v>
      </c>
      <c r="AU170" s="24" t="s">
        <v>83</v>
      </c>
      <c r="AY170" s="24" t="s">
        <v>173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24</v>
      </c>
      <c r="BK170" s="246">
        <f>ROUND(I170*H170,2)</f>
        <v>0</v>
      </c>
      <c r="BL170" s="24" t="s">
        <v>266</v>
      </c>
      <c r="BM170" s="24" t="s">
        <v>1116</v>
      </c>
    </row>
    <row r="171" spans="2:51" s="13" customFormat="1" ht="13.5">
      <c r="B171" s="258"/>
      <c r="C171" s="259"/>
      <c r="D171" s="249" t="s">
        <v>182</v>
      </c>
      <c r="E171" s="260" t="s">
        <v>22</v>
      </c>
      <c r="F171" s="261" t="s">
        <v>246</v>
      </c>
      <c r="G171" s="259"/>
      <c r="H171" s="262">
        <v>12</v>
      </c>
      <c r="I171" s="263"/>
      <c r="J171" s="259"/>
      <c r="K171" s="259"/>
      <c r="L171" s="264"/>
      <c r="M171" s="265"/>
      <c r="N171" s="266"/>
      <c r="O171" s="266"/>
      <c r="P171" s="266"/>
      <c r="Q171" s="266"/>
      <c r="R171" s="266"/>
      <c r="S171" s="266"/>
      <c r="T171" s="267"/>
      <c r="AT171" s="268" t="s">
        <v>182</v>
      </c>
      <c r="AU171" s="268" t="s">
        <v>83</v>
      </c>
      <c r="AV171" s="13" t="s">
        <v>83</v>
      </c>
      <c r="AW171" s="13" t="s">
        <v>39</v>
      </c>
      <c r="AX171" s="13" t="s">
        <v>24</v>
      </c>
      <c r="AY171" s="268" t="s">
        <v>173</v>
      </c>
    </row>
    <row r="172" spans="2:65" s="1" customFormat="1" ht="16.5" customHeight="1">
      <c r="B172" s="46"/>
      <c r="C172" s="235" t="s">
        <v>395</v>
      </c>
      <c r="D172" s="235" t="s">
        <v>175</v>
      </c>
      <c r="E172" s="236" t="s">
        <v>1117</v>
      </c>
      <c r="F172" s="237" t="s">
        <v>1118</v>
      </c>
      <c r="G172" s="238" t="s">
        <v>221</v>
      </c>
      <c r="H172" s="239">
        <v>0.038</v>
      </c>
      <c r="I172" s="240"/>
      <c r="J172" s="241">
        <f>ROUND(I172*H172,2)</f>
        <v>0</v>
      </c>
      <c r="K172" s="237" t="s">
        <v>179</v>
      </c>
      <c r="L172" s="72"/>
      <c r="M172" s="242" t="s">
        <v>22</v>
      </c>
      <c r="N172" s="243" t="s">
        <v>46</v>
      </c>
      <c r="O172" s="47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AR172" s="24" t="s">
        <v>266</v>
      </c>
      <c r="AT172" s="24" t="s">
        <v>175</v>
      </c>
      <c r="AU172" s="24" t="s">
        <v>83</v>
      </c>
      <c r="AY172" s="24" t="s">
        <v>173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24</v>
      </c>
      <c r="BK172" s="246">
        <f>ROUND(I172*H172,2)</f>
        <v>0</v>
      </c>
      <c r="BL172" s="24" t="s">
        <v>266</v>
      </c>
      <c r="BM172" s="24" t="s">
        <v>1119</v>
      </c>
    </row>
    <row r="173" spans="2:51" s="13" customFormat="1" ht="13.5">
      <c r="B173" s="258"/>
      <c r="C173" s="259"/>
      <c r="D173" s="249" t="s">
        <v>182</v>
      </c>
      <c r="E173" s="260" t="s">
        <v>22</v>
      </c>
      <c r="F173" s="261" t="s">
        <v>1120</v>
      </c>
      <c r="G173" s="259"/>
      <c r="H173" s="262">
        <v>0.038</v>
      </c>
      <c r="I173" s="263"/>
      <c r="J173" s="259"/>
      <c r="K173" s="259"/>
      <c r="L173" s="264"/>
      <c r="M173" s="265"/>
      <c r="N173" s="266"/>
      <c r="O173" s="266"/>
      <c r="P173" s="266"/>
      <c r="Q173" s="266"/>
      <c r="R173" s="266"/>
      <c r="S173" s="266"/>
      <c r="T173" s="267"/>
      <c r="AT173" s="268" t="s">
        <v>182</v>
      </c>
      <c r="AU173" s="268" t="s">
        <v>83</v>
      </c>
      <c r="AV173" s="13" t="s">
        <v>83</v>
      </c>
      <c r="AW173" s="13" t="s">
        <v>39</v>
      </c>
      <c r="AX173" s="13" t="s">
        <v>24</v>
      </c>
      <c r="AY173" s="268" t="s">
        <v>173</v>
      </c>
    </row>
    <row r="174" spans="2:63" s="11" customFormat="1" ht="29.85" customHeight="1">
      <c r="B174" s="219"/>
      <c r="C174" s="220"/>
      <c r="D174" s="221" t="s">
        <v>74</v>
      </c>
      <c r="E174" s="233" t="s">
        <v>1121</v>
      </c>
      <c r="F174" s="233" t="s">
        <v>1121</v>
      </c>
      <c r="G174" s="220"/>
      <c r="H174" s="220"/>
      <c r="I174" s="223"/>
      <c r="J174" s="234">
        <f>BK174</f>
        <v>0</v>
      </c>
      <c r="K174" s="220"/>
      <c r="L174" s="225"/>
      <c r="M174" s="226"/>
      <c r="N174" s="227"/>
      <c r="O174" s="227"/>
      <c r="P174" s="228">
        <f>SUM(P175:P190)</f>
        <v>0</v>
      </c>
      <c r="Q174" s="227"/>
      <c r="R174" s="228">
        <f>SUM(R175:R190)</f>
        <v>0</v>
      </c>
      <c r="S174" s="227"/>
      <c r="T174" s="229">
        <f>SUM(T175:T190)</f>
        <v>0</v>
      </c>
      <c r="AR174" s="230" t="s">
        <v>180</v>
      </c>
      <c r="AT174" s="231" t="s">
        <v>74</v>
      </c>
      <c r="AU174" s="231" t="s">
        <v>24</v>
      </c>
      <c r="AY174" s="230" t="s">
        <v>173</v>
      </c>
      <c r="BK174" s="232">
        <f>SUM(BK175:BK190)</f>
        <v>0</v>
      </c>
    </row>
    <row r="175" spans="2:65" s="1" customFormat="1" ht="16.5" customHeight="1">
      <c r="B175" s="46"/>
      <c r="C175" s="235" t="s">
        <v>399</v>
      </c>
      <c r="D175" s="235" t="s">
        <v>175</v>
      </c>
      <c r="E175" s="236" t="s">
        <v>1122</v>
      </c>
      <c r="F175" s="237" t="s">
        <v>1123</v>
      </c>
      <c r="G175" s="238" t="s">
        <v>1124</v>
      </c>
      <c r="H175" s="239">
        <v>15</v>
      </c>
      <c r="I175" s="240"/>
      <c r="J175" s="241">
        <f>ROUND(I175*H175,2)</f>
        <v>0</v>
      </c>
      <c r="K175" s="237" t="s">
        <v>278</v>
      </c>
      <c r="L175" s="72"/>
      <c r="M175" s="242" t="s">
        <v>22</v>
      </c>
      <c r="N175" s="243" t="s">
        <v>46</v>
      </c>
      <c r="O175" s="47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AR175" s="24" t="s">
        <v>180</v>
      </c>
      <c r="AT175" s="24" t="s">
        <v>175</v>
      </c>
      <c r="AU175" s="24" t="s">
        <v>83</v>
      </c>
      <c r="AY175" s="24" t="s">
        <v>173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24" t="s">
        <v>24</v>
      </c>
      <c r="BK175" s="246">
        <f>ROUND(I175*H175,2)</f>
        <v>0</v>
      </c>
      <c r="BL175" s="24" t="s">
        <v>180</v>
      </c>
      <c r="BM175" s="24" t="s">
        <v>1125</v>
      </c>
    </row>
    <row r="176" spans="2:51" s="13" customFormat="1" ht="13.5">
      <c r="B176" s="258"/>
      <c r="C176" s="259"/>
      <c r="D176" s="249" t="s">
        <v>182</v>
      </c>
      <c r="E176" s="260" t="s">
        <v>22</v>
      </c>
      <c r="F176" s="261" t="s">
        <v>10</v>
      </c>
      <c r="G176" s="259"/>
      <c r="H176" s="262">
        <v>15</v>
      </c>
      <c r="I176" s="263"/>
      <c r="J176" s="259"/>
      <c r="K176" s="259"/>
      <c r="L176" s="264"/>
      <c r="M176" s="265"/>
      <c r="N176" s="266"/>
      <c r="O176" s="266"/>
      <c r="P176" s="266"/>
      <c r="Q176" s="266"/>
      <c r="R176" s="266"/>
      <c r="S176" s="266"/>
      <c r="T176" s="267"/>
      <c r="AT176" s="268" t="s">
        <v>182</v>
      </c>
      <c r="AU176" s="268" t="s">
        <v>83</v>
      </c>
      <c r="AV176" s="13" t="s">
        <v>83</v>
      </c>
      <c r="AW176" s="13" t="s">
        <v>39</v>
      </c>
      <c r="AX176" s="13" t="s">
        <v>24</v>
      </c>
      <c r="AY176" s="268" t="s">
        <v>173</v>
      </c>
    </row>
    <row r="177" spans="2:65" s="1" customFormat="1" ht="16.5" customHeight="1">
      <c r="B177" s="46"/>
      <c r="C177" s="235" t="s">
        <v>404</v>
      </c>
      <c r="D177" s="235" t="s">
        <v>175</v>
      </c>
      <c r="E177" s="236" t="s">
        <v>1126</v>
      </c>
      <c r="F177" s="237" t="s">
        <v>1127</v>
      </c>
      <c r="G177" s="238" t="s">
        <v>1124</v>
      </c>
      <c r="H177" s="239">
        <v>5</v>
      </c>
      <c r="I177" s="240"/>
      <c r="J177" s="241">
        <f>ROUND(I177*H177,2)</f>
        <v>0</v>
      </c>
      <c r="K177" s="237" t="s">
        <v>278</v>
      </c>
      <c r="L177" s="72"/>
      <c r="M177" s="242" t="s">
        <v>22</v>
      </c>
      <c r="N177" s="243" t="s">
        <v>46</v>
      </c>
      <c r="O177" s="47"/>
      <c r="P177" s="244">
        <f>O177*H177</f>
        <v>0</v>
      </c>
      <c r="Q177" s="244">
        <v>0</v>
      </c>
      <c r="R177" s="244">
        <f>Q177*H177</f>
        <v>0</v>
      </c>
      <c r="S177" s="244">
        <v>0</v>
      </c>
      <c r="T177" s="245">
        <f>S177*H177</f>
        <v>0</v>
      </c>
      <c r="AR177" s="24" t="s">
        <v>180</v>
      </c>
      <c r="AT177" s="24" t="s">
        <v>175</v>
      </c>
      <c r="AU177" s="24" t="s">
        <v>83</v>
      </c>
      <c r="AY177" s="24" t="s">
        <v>173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24" t="s">
        <v>24</v>
      </c>
      <c r="BK177" s="246">
        <f>ROUND(I177*H177,2)</f>
        <v>0</v>
      </c>
      <c r="BL177" s="24" t="s">
        <v>180</v>
      </c>
      <c r="BM177" s="24" t="s">
        <v>1128</v>
      </c>
    </row>
    <row r="178" spans="2:51" s="13" customFormat="1" ht="13.5">
      <c r="B178" s="258"/>
      <c r="C178" s="259"/>
      <c r="D178" s="249" t="s">
        <v>182</v>
      </c>
      <c r="E178" s="260" t="s">
        <v>22</v>
      </c>
      <c r="F178" s="261" t="s">
        <v>204</v>
      </c>
      <c r="G178" s="259"/>
      <c r="H178" s="262">
        <v>5</v>
      </c>
      <c r="I178" s="263"/>
      <c r="J178" s="259"/>
      <c r="K178" s="259"/>
      <c r="L178" s="264"/>
      <c r="M178" s="265"/>
      <c r="N178" s="266"/>
      <c r="O178" s="266"/>
      <c r="P178" s="266"/>
      <c r="Q178" s="266"/>
      <c r="R178" s="266"/>
      <c r="S178" s="266"/>
      <c r="T178" s="267"/>
      <c r="AT178" s="268" t="s">
        <v>182</v>
      </c>
      <c r="AU178" s="268" t="s">
        <v>83</v>
      </c>
      <c r="AV178" s="13" t="s">
        <v>83</v>
      </c>
      <c r="AW178" s="13" t="s">
        <v>39</v>
      </c>
      <c r="AX178" s="13" t="s">
        <v>24</v>
      </c>
      <c r="AY178" s="268" t="s">
        <v>173</v>
      </c>
    </row>
    <row r="179" spans="2:65" s="1" customFormat="1" ht="16.5" customHeight="1">
      <c r="B179" s="46"/>
      <c r="C179" s="235" t="s">
        <v>411</v>
      </c>
      <c r="D179" s="235" t="s">
        <v>175</v>
      </c>
      <c r="E179" s="236" t="s">
        <v>1129</v>
      </c>
      <c r="F179" s="237" t="s">
        <v>1130</v>
      </c>
      <c r="G179" s="238" t="s">
        <v>1124</v>
      </c>
      <c r="H179" s="239">
        <v>10</v>
      </c>
      <c r="I179" s="240"/>
      <c r="J179" s="241">
        <f>ROUND(I179*H179,2)</f>
        <v>0</v>
      </c>
      <c r="K179" s="237" t="s">
        <v>278</v>
      </c>
      <c r="L179" s="72"/>
      <c r="M179" s="242" t="s">
        <v>22</v>
      </c>
      <c r="N179" s="243" t="s">
        <v>46</v>
      </c>
      <c r="O179" s="47"/>
      <c r="P179" s="244">
        <f>O179*H179</f>
        <v>0</v>
      </c>
      <c r="Q179" s="244">
        <v>0</v>
      </c>
      <c r="R179" s="244">
        <f>Q179*H179</f>
        <v>0</v>
      </c>
      <c r="S179" s="244">
        <v>0</v>
      </c>
      <c r="T179" s="245">
        <f>S179*H179</f>
        <v>0</v>
      </c>
      <c r="AR179" s="24" t="s">
        <v>180</v>
      </c>
      <c r="AT179" s="24" t="s">
        <v>175</v>
      </c>
      <c r="AU179" s="24" t="s">
        <v>83</v>
      </c>
      <c r="AY179" s="24" t="s">
        <v>173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24" t="s">
        <v>24</v>
      </c>
      <c r="BK179" s="246">
        <f>ROUND(I179*H179,2)</f>
        <v>0</v>
      </c>
      <c r="BL179" s="24" t="s">
        <v>180</v>
      </c>
      <c r="BM179" s="24" t="s">
        <v>1131</v>
      </c>
    </row>
    <row r="180" spans="2:51" s="13" customFormat="1" ht="13.5">
      <c r="B180" s="258"/>
      <c r="C180" s="259"/>
      <c r="D180" s="249" t="s">
        <v>182</v>
      </c>
      <c r="E180" s="260" t="s">
        <v>22</v>
      </c>
      <c r="F180" s="261" t="s">
        <v>29</v>
      </c>
      <c r="G180" s="259"/>
      <c r="H180" s="262">
        <v>10</v>
      </c>
      <c r="I180" s="263"/>
      <c r="J180" s="259"/>
      <c r="K180" s="259"/>
      <c r="L180" s="264"/>
      <c r="M180" s="265"/>
      <c r="N180" s="266"/>
      <c r="O180" s="266"/>
      <c r="P180" s="266"/>
      <c r="Q180" s="266"/>
      <c r="R180" s="266"/>
      <c r="S180" s="266"/>
      <c r="T180" s="267"/>
      <c r="AT180" s="268" t="s">
        <v>182</v>
      </c>
      <c r="AU180" s="268" t="s">
        <v>83</v>
      </c>
      <c r="AV180" s="13" t="s">
        <v>83</v>
      </c>
      <c r="AW180" s="13" t="s">
        <v>39</v>
      </c>
      <c r="AX180" s="13" t="s">
        <v>24</v>
      </c>
      <c r="AY180" s="268" t="s">
        <v>173</v>
      </c>
    </row>
    <row r="181" spans="2:65" s="1" customFormat="1" ht="16.5" customHeight="1">
      <c r="B181" s="46"/>
      <c r="C181" s="235" t="s">
        <v>419</v>
      </c>
      <c r="D181" s="235" t="s">
        <v>175</v>
      </c>
      <c r="E181" s="236" t="s">
        <v>1132</v>
      </c>
      <c r="F181" s="237" t="s">
        <v>1133</v>
      </c>
      <c r="G181" s="238" t="s">
        <v>1124</v>
      </c>
      <c r="H181" s="239">
        <v>30</v>
      </c>
      <c r="I181" s="240"/>
      <c r="J181" s="241">
        <f>ROUND(I181*H181,2)</f>
        <v>0</v>
      </c>
      <c r="K181" s="237" t="s">
        <v>278</v>
      </c>
      <c r="L181" s="72"/>
      <c r="M181" s="242" t="s">
        <v>22</v>
      </c>
      <c r="N181" s="243" t="s">
        <v>46</v>
      </c>
      <c r="O181" s="47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AR181" s="24" t="s">
        <v>180</v>
      </c>
      <c r="AT181" s="24" t="s">
        <v>175</v>
      </c>
      <c r="AU181" s="24" t="s">
        <v>83</v>
      </c>
      <c r="AY181" s="24" t="s">
        <v>173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24" t="s">
        <v>24</v>
      </c>
      <c r="BK181" s="246">
        <f>ROUND(I181*H181,2)</f>
        <v>0</v>
      </c>
      <c r="BL181" s="24" t="s">
        <v>180</v>
      </c>
      <c r="BM181" s="24" t="s">
        <v>1134</v>
      </c>
    </row>
    <row r="182" spans="2:51" s="13" customFormat="1" ht="13.5">
      <c r="B182" s="258"/>
      <c r="C182" s="259"/>
      <c r="D182" s="249" t="s">
        <v>182</v>
      </c>
      <c r="E182" s="260" t="s">
        <v>22</v>
      </c>
      <c r="F182" s="261" t="s">
        <v>341</v>
      </c>
      <c r="G182" s="259"/>
      <c r="H182" s="262">
        <v>30</v>
      </c>
      <c r="I182" s="263"/>
      <c r="J182" s="259"/>
      <c r="K182" s="259"/>
      <c r="L182" s="264"/>
      <c r="M182" s="265"/>
      <c r="N182" s="266"/>
      <c r="O182" s="266"/>
      <c r="P182" s="266"/>
      <c r="Q182" s="266"/>
      <c r="R182" s="266"/>
      <c r="S182" s="266"/>
      <c r="T182" s="267"/>
      <c r="AT182" s="268" t="s">
        <v>182</v>
      </c>
      <c r="AU182" s="268" t="s">
        <v>83</v>
      </c>
      <c r="AV182" s="13" t="s">
        <v>83</v>
      </c>
      <c r="AW182" s="13" t="s">
        <v>39</v>
      </c>
      <c r="AX182" s="13" t="s">
        <v>24</v>
      </c>
      <c r="AY182" s="268" t="s">
        <v>173</v>
      </c>
    </row>
    <row r="183" spans="2:65" s="1" customFormat="1" ht="16.5" customHeight="1">
      <c r="B183" s="46"/>
      <c r="C183" s="235" t="s">
        <v>425</v>
      </c>
      <c r="D183" s="235" t="s">
        <v>175</v>
      </c>
      <c r="E183" s="236" t="s">
        <v>1135</v>
      </c>
      <c r="F183" s="237" t="s">
        <v>1136</v>
      </c>
      <c r="G183" s="238" t="s">
        <v>1124</v>
      </c>
      <c r="H183" s="239">
        <v>20</v>
      </c>
      <c r="I183" s="240"/>
      <c r="J183" s="241">
        <f>ROUND(I183*H183,2)</f>
        <v>0</v>
      </c>
      <c r="K183" s="237" t="s">
        <v>278</v>
      </c>
      <c r="L183" s="72"/>
      <c r="M183" s="242" t="s">
        <v>22</v>
      </c>
      <c r="N183" s="243" t="s">
        <v>46</v>
      </c>
      <c r="O183" s="47"/>
      <c r="P183" s="244">
        <f>O183*H183</f>
        <v>0</v>
      </c>
      <c r="Q183" s="244">
        <v>0</v>
      </c>
      <c r="R183" s="244">
        <f>Q183*H183</f>
        <v>0</v>
      </c>
      <c r="S183" s="244">
        <v>0</v>
      </c>
      <c r="T183" s="245">
        <f>S183*H183</f>
        <v>0</v>
      </c>
      <c r="AR183" s="24" t="s">
        <v>180</v>
      </c>
      <c r="AT183" s="24" t="s">
        <v>175</v>
      </c>
      <c r="AU183" s="24" t="s">
        <v>83</v>
      </c>
      <c r="AY183" s="24" t="s">
        <v>173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24" t="s">
        <v>24</v>
      </c>
      <c r="BK183" s="246">
        <f>ROUND(I183*H183,2)</f>
        <v>0</v>
      </c>
      <c r="BL183" s="24" t="s">
        <v>180</v>
      </c>
      <c r="BM183" s="24" t="s">
        <v>1137</v>
      </c>
    </row>
    <row r="184" spans="2:51" s="13" customFormat="1" ht="13.5">
      <c r="B184" s="258"/>
      <c r="C184" s="259"/>
      <c r="D184" s="249" t="s">
        <v>182</v>
      </c>
      <c r="E184" s="260" t="s">
        <v>22</v>
      </c>
      <c r="F184" s="261" t="s">
        <v>288</v>
      </c>
      <c r="G184" s="259"/>
      <c r="H184" s="262">
        <v>20</v>
      </c>
      <c r="I184" s="263"/>
      <c r="J184" s="259"/>
      <c r="K184" s="259"/>
      <c r="L184" s="264"/>
      <c r="M184" s="265"/>
      <c r="N184" s="266"/>
      <c r="O184" s="266"/>
      <c r="P184" s="266"/>
      <c r="Q184" s="266"/>
      <c r="R184" s="266"/>
      <c r="S184" s="266"/>
      <c r="T184" s="267"/>
      <c r="AT184" s="268" t="s">
        <v>182</v>
      </c>
      <c r="AU184" s="268" t="s">
        <v>83</v>
      </c>
      <c r="AV184" s="13" t="s">
        <v>83</v>
      </c>
      <c r="AW184" s="13" t="s">
        <v>39</v>
      </c>
      <c r="AX184" s="13" t="s">
        <v>24</v>
      </c>
      <c r="AY184" s="268" t="s">
        <v>173</v>
      </c>
    </row>
    <row r="185" spans="2:65" s="1" customFormat="1" ht="16.5" customHeight="1">
      <c r="B185" s="46"/>
      <c r="C185" s="235" t="s">
        <v>313</v>
      </c>
      <c r="D185" s="235" t="s">
        <v>175</v>
      </c>
      <c r="E185" s="236" t="s">
        <v>1138</v>
      </c>
      <c r="F185" s="237" t="s">
        <v>1139</v>
      </c>
      <c r="G185" s="238" t="s">
        <v>1124</v>
      </c>
      <c r="H185" s="239">
        <v>5</v>
      </c>
      <c r="I185" s="240"/>
      <c r="J185" s="241">
        <f>ROUND(I185*H185,2)</f>
        <v>0</v>
      </c>
      <c r="K185" s="237" t="s">
        <v>278</v>
      </c>
      <c r="L185" s="72"/>
      <c r="M185" s="242" t="s">
        <v>22</v>
      </c>
      <c r="N185" s="243" t="s">
        <v>46</v>
      </c>
      <c r="O185" s="47"/>
      <c r="P185" s="244">
        <f>O185*H185</f>
        <v>0</v>
      </c>
      <c r="Q185" s="244">
        <v>0</v>
      </c>
      <c r="R185" s="244">
        <f>Q185*H185</f>
        <v>0</v>
      </c>
      <c r="S185" s="244">
        <v>0</v>
      </c>
      <c r="T185" s="245">
        <f>S185*H185</f>
        <v>0</v>
      </c>
      <c r="AR185" s="24" t="s">
        <v>180</v>
      </c>
      <c r="AT185" s="24" t="s">
        <v>175</v>
      </c>
      <c r="AU185" s="24" t="s">
        <v>83</v>
      </c>
      <c r="AY185" s="24" t="s">
        <v>173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24" t="s">
        <v>24</v>
      </c>
      <c r="BK185" s="246">
        <f>ROUND(I185*H185,2)</f>
        <v>0</v>
      </c>
      <c r="BL185" s="24" t="s">
        <v>180</v>
      </c>
      <c r="BM185" s="24" t="s">
        <v>1140</v>
      </c>
    </row>
    <row r="186" spans="2:51" s="13" customFormat="1" ht="13.5">
      <c r="B186" s="258"/>
      <c r="C186" s="259"/>
      <c r="D186" s="249" t="s">
        <v>182</v>
      </c>
      <c r="E186" s="260" t="s">
        <v>22</v>
      </c>
      <c r="F186" s="261" t="s">
        <v>204</v>
      </c>
      <c r="G186" s="259"/>
      <c r="H186" s="262">
        <v>5</v>
      </c>
      <c r="I186" s="263"/>
      <c r="J186" s="259"/>
      <c r="K186" s="259"/>
      <c r="L186" s="264"/>
      <c r="M186" s="265"/>
      <c r="N186" s="266"/>
      <c r="O186" s="266"/>
      <c r="P186" s="266"/>
      <c r="Q186" s="266"/>
      <c r="R186" s="266"/>
      <c r="S186" s="266"/>
      <c r="T186" s="267"/>
      <c r="AT186" s="268" t="s">
        <v>182</v>
      </c>
      <c r="AU186" s="268" t="s">
        <v>83</v>
      </c>
      <c r="AV186" s="13" t="s">
        <v>83</v>
      </c>
      <c r="AW186" s="13" t="s">
        <v>39</v>
      </c>
      <c r="AX186" s="13" t="s">
        <v>24</v>
      </c>
      <c r="AY186" s="268" t="s">
        <v>173</v>
      </c>
    </row>
    <row r="187" spans="2:65" s="1" customFormat="1" ht="16.5" customHeight="1">
      <c r="B187" s="46"/>
      <c r="C187" s="235" t="s">
        <v>434</v>
      </c>
      <c r="D187" s="235" t="s">
        <v>175</v>
      </c>
      <c r="E187" s="236" t="s">
        <v>1141</v>
      </c>
      <c r="F187" s="237" t="s">
        <v>1142</v>
      </c>
      <c r="G187" s="238" t="s">
        <v>1124</v>
      </c>
      <c r="H187" s="239">
        <v>10</v>
      </c>
      <c r="I187" s="240"/>
      <c r="J187" s="241">
        <f>ROUND(I187*H187,2)</f>
        <v>0</v>
      </c>
      <c r="K187" s="237" t="s">
        <v>278</v>
      </c>
      <c r="L187" s="72"/>
      <c r="M187" s="242" t="s">
        <v>22</v>
      </c>
      <c r="N187" s="243" t="s">
        <v>46</v>
      </c>
      <c r="O187" s="47"/>
      <c r="P187" s="244">
        <f>O187*H187</f>
        <v>0</v>
      </c>
      <c r="Q187" s="244">
        <v>0</v>
      </c>
      <c r="R187" s="244">
        <f>Q187*H187</f>
        <v>0</v>
      </c>
      <c r="S187" s="244">
        <v>0</v>
      </c>
      <c r="T187" s="245">
        <f>S187*H187</f>
        <v>0</v>
      </c>
      <c r="AR187" s="24" t="s">
        <v>180</v>
      </c>
      <c r="AT187" s="24" t="s">
        <v>175</v>
      </c>
      <c r="AU187" s="24" t="s">
        <v>83</v>
      </c>
      <c r="AY187" s="24" t="s">
        <v>173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24" t="s">
        <v>24</v>
      </c>
      <c r="BK187" s="246">
        <f>ROUND(I187*H187,2)</f>
        <v>0</v>
      </c>
      <c r="BL187" s="24" t="s">
        <v>180</v>
      </c>
      <c r="BM187" s="24" t="s">
        <v>1143</v>
      </c>
    </row>
    <row r="188" spans="2:51" s="13" customFormat="1" ht="13.5">
      <c r="B188" s="258"/>
      <c r="C188" s="259"/>
      <c r="D188" s="249" t="s">
        <v>182</v>
      </c>
      <c r="E188" s="260" t="s">
        <v>22</v>
      </c>
      <c r="F188" s="261" t="s">
        <v>29</v>
      </c>
      <c r="G188" s="259"/>
      <c r="H188" s="262">
        <v>10</v>
      </c>
      <c r="I188" s="263"/>
      <c r="J188" s="259"/>
      <c r="K188" s="259"/>
      <c r="L188" s="264"/>
      <c r="M188" s="265"/>
      <c r="N188" s="266"/>
      <c r="O188" s="266"/>
      <c r="P188" s="266"/>
      <c r="Q188" s="266"/>
      <c r="R188" s="266"/>
      <c r="S188" s="266"/>
      <c r="T188" s="267"/>
      <c r="AT188" s="268" t="s">
        <v>182</v>
      </c>
      <c r="AU188" s="268" t="s">
        <v>83</v>
      </c>
      <c r="AV188" s="13" t="s">
        <v>83</v>
      </c>
      <c r="AW188" s="13" t="s">
        <v>39</v>
      </c>
      <c r="AX188" s="13" t="s">
        <v>24</v>
      </c>
      <c r="AY188" s="268" t="s">
        <v>173</v>
      </c>
    </row>
    <row r="189" spans="2:65" s="1" customFormat="1" ht="16.5" customHeight="1">
      <c r="B189" s="46"/>
      <c r="C189" s="235" t="s">
        <v>438</v>
      </c>
      <c r="D189" s="235" t="s">
        <v>175</v>
      </c>
      <c r="E189" s="236" t="s">
        <v>1144</v>
      </c>
      <c r="F189" s="237" t="s">
        <v>1145</v>
      </c>
      <c r="G189" s="238" t="s">
        <v>1124</v>
      </c>
      <c r="H189" s="239">
        <v>10</v>
      </c>
      <c r="I189" s="240"/>
      <c r="J189" s="241">
        <f>ROUND(I189*H189,2)</f>
        <v>0</v>
      </c>
      <c r="K189" s="237" t="s">
        <v>278</v>
      </c>
      <c r="L189" s="72"/>
      <c r="M189" s="242" t="s">
        <v>22</v>
      </c>
      <c r="N189" s="243" t="s">
        <v>46</v>
      </c>
      <c r="O189" s="47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AR189" s="24" t="s">
        <v>180</v>
      </c>
      <c r="AT189" s="24" t="s">
        <v>175</v>
      </c>
      <c r="AU189" s="24" t="s">
        <v>83</v>
      </c>
      <c r="AY189" s="24" t="s">
        <v>173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24" t="s">
        <v>24</v>
      </c>
      <c r="BK189" s="246">
        <f>ROUND(I189*H189,2)</f>
        <v>0</v>
      </c>
      <c r="BL189" s="24" t="s">
        <v>180</v>
      </c>
      <c r="BM189" s="24" t="s">
        <v>1146</v>
      </c>
    </row>
    <row r="190" spans="2:51" s="13" customFormat="1" ht="13.5">
      <c r="B190" s="258"/>
      <c r="C190" s="259"/>
      <c r="D190" s="249" t="s">
        <v>182</v>
      </c>
      <c r="E190" s="260" t="s">
        <v>22</v>
      </c>
      <c r="F190" s="261" t="s">
        <v>29</v>
      </c>
      <c r="G190" s="259"/>
      <c r="H190" s="262">
        <v>10</v>
      </c>
      <c r="I190" s="263"/>
      <c r="J190" s="259"/>
      <c r="K190" s="259"/>
      <c r="L190" s="264"/>
      <c r="M190" s="280"/>
      <c r="N190" s="281"/>
      <c r="O190" s="281"/>
      <c r="P190" s="281"/>
      <c r="Q190" s="281"/>
      <c r="R190" s="281"/>
      <c r="S190" s="281"/>
      <c r="T190" s="282"/>
      <c r="AT190" s="268" t="s">
        <v>182</v>
      </c>
      <c r="AU190" s="268" t="s">
        <v>83</v>
      </c>
      <c r="AV190" s="13" t="s">
        <v>83</v>
      </c>
      <c r="AW190" s="13" t="s">
        <v>39</v>
      </c>
      <c r="AX190" s="13" t="s">
        <v>24</v>
      </c>
      <c r="AY190" s="268" t="s">
        <v>173</v>
      </c>
    </row>
    <row r="191" spans="2:12" s="1" customFormat="1" ht="6.95" customHeight="1">
      <c r="B191" s="67"/>
      <c r="C191" s="68"/>
      <c r="D191" s="68"/>
      <c r="E191" s="68"/>
      <c r="F191" s="68"/>
      <c r="G191" s="68"/>
      <c r="H191" s="68"/>
      <c r="I191" s="178"/>
      <c r="J191" s="68"/>
      <c r="K191" s="68"/>
      <c r="L191" s="72"/>
    </row>
  </sheetData>
  <sheetProtection password="CC35" sheet="1" objects="1" scenarios="1" formatColumns="0" formatRows="0" autoFilter="0"/>
  <autoFilter ref="C88:K190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7:H77"/>
    <mergeCell ref="E79:H79"/>
    <mergeCell ref="E81:H81"/>
    <mergeCell ref="G1:H1"/>
    <mergeCell ref="L2:V2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114</v>
      </c>
      <c r="G1" s="151" t="s">
        <v>115</v>
      </c>
      <c r="H1" s="151"/>
      <c r="I1" s="152"/>
      <c r="J1" s="151" t="s">
        <v>116</v>
      </c>
      <c r="K1" s="150" t="s">
        <v>117</v>
      </c>
      <c r="L1" s="151" t="s">
        <v>118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97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119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SOUP Jílové - dílna kuchyň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120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121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122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1147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21</v>
      </c>
      <c r="E13" s="47"/>
      <c r="F13" s="35" t="s">
        <v>22</v>
      </c>
      <c r="G13" s="47"/>
      <c r="H13" s="47"/>
      <c r="I13" s="158" t="s">
        <v>23</v>
      </c>
      <c r="J13" s="35" t="s">
        <v>22</v>
      </c>
      <c r="K13" s="51"/>
    </row>
    <row r="14" spans="2:11" s="1" customFormat="1" ht="14.4" customHeight="1">
      <c r="B14" s="46"/>
      <c r="C14" s="47"/>
      <c r="D14" s="40" t="s">
        <v>25</v>
      </c>
      <c r="E14" s="47"/>
      <c r="F14" s="35" t="s">
        <v>26</v>
      </c>
      <c r="G14" s="47"/>
      <c r="H14" s="47"/>
      <c r="I14" s="158" t="s">
        <v>27</v>
      </c>
      <c r="J14" s="159" t="str">
        <f>'Rekapitulace stavby'!AN8</f>
        <v>5. 9. 2016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31</v>
      </c>
      <c r="E16" s="47"/>
      <c r="F16" s="47"/>
      <c r="G16" s="47"/>
      <c r="H16" s="47"/>
      <c r="I16" s="158" t="s">
        <v>32</v>
      </c>
      <c r="J16" s="35" t="s">
        <v>22</v>
      </c>
      <c r="K16" s="51"/>
    </row>
    <row r="17" spans="2:11" s="1" customFormat="1" ht="18" customHeight="1">
      <c r="B17" s="46"/>
      <c r="C17" s="47"/>
      <c r="D17" s="47"/>
      <c r="E17" s="35" t="s">
        <v>33</v>
      </c>
      <c r="F17" s="47"/>
      <c r="G17" s="47"/>
      <c r="H17" s="47"/>
      <c r="I17" s="158" t="s">
        <v>34</v>
      </c>
      <c r="J17" s="35" t="s">
        <v>22</v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35</v>
      </c>
      <c r="E19" s="47"/>
      <c r="F19" s="47"/>
      <c r="G19" s="47"/>
      <c r="H19" s="47"/>
      <c r="I19" s="158" t="s">
        <v>32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34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37</v>
      </c>
      <c r="E22" s="47"/>
      <c r="F22" s="47"/>
      <c r="G22" s="47"/>
      <c r="H22" s="47"/>
      <c r="I22" s="158" t="s">
        <v>32</v>
      </c>
      <c r="J22" s="35" t="s">
        <v>22</v>
      </c>
      <c r="K22" s="51"/>
    </row>
    <row r="23" spans="2:11" s="1" customFormat="1" ht="18" customHeight="1">
      <c r="B23" s="46"/>
      <c r="C23" s="47"/>
      <c r="D23" s="47"/>
      <c r="E23" s="35" t="s">
        <v>38</v>
      </c>
      <c r="F23" s="47"/>
      <c r="G23" s="47"/>
      <c r="H23" s="47"/>
      <c r="I23" s="158" t="s">
        <v>34</v>
      </c>
      <c r="J23" s="35" t="s">
        <v>22</v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40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22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41</v>
      </c>
      <c r="E29" s="47"/>
      <c r="F29" s="47"/>
      <c r="G29" s="47"/>
      <c r="H29" s="47"/>
      <c r="I29" s="156"/>
      <c r="J29" s="167">
        <f>ROUND(J84,2)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43</v>
      </c>
      <c r="G31" s="47"/>
      <c r="H31" s="47"/>
      <c r="I31" s="168" t="s">
        <v>42</v>
      </c>
      <c r="J31" s="52" t="s">
        <v>44</v>
      </c>
      <c r="K31" s="51"/>
    </row>
    <row r="32" spans="2:11" s="1" customFormat="1" ht="14.4" customHeight="1">
      <c r="B32" s="46"/>
      <c r="C32" s="47"/>
      <c r="D32" s="55" t="s">
        <v>45</v>
      </c>
      <c r="E32" s="55" t="s">
        <v>46</v>
      </c>
      <c r="F32" s="169">
        <f>ROUND(SUM(BE84:BE196),2)</f>
        <v>0</v>
      </c>
      <c r="G32" s="47"/>
      <c r="H32" s="47"/>
      <c r="I32" s="170">
        <v>0.21</v>
      </c>
      <c r="J32" s="169">
        <f>ROUND(ROUND((SUM(BE84:BE196)),2)*I32,2)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47</v>
      </c>
      <c r="F33" s="169">
        <f>ROUND(SUM(BF84:BF196),2)</f>
        <v>0</v>
      </c>
      <c r="G33" s="47"/>
      <c r="H33" s="47"/>
      <c r="I33" s="170">
        <v>0.15</v>
      </c>
      <c r="J33" s="169">
        <f>ROUND(ROUND((SUM(BF84:BF196)),2)*I33,2)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69">
        <f>ROUND(SUM(BG84:BG196),2)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49</v>
      </c>
      <c r="F35" s="169">
        <f>ROUND(SUM(BH84:BH196),2)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50</v>
      </c>
      <c r="F36" s="169">
        <f>ROUND(SUM(BI84:BI196),2)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51</v>
      </c>
      <c r="E38" s="98"/>
      <c r="F38" s="98"/>
      <c r="G38" s="173" t="s">
        <v>52</v>
      </c>
      <c r="H38" s="174" t="s">
        <v>53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124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SOUP Jílové - dílna kuchyň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120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121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122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D1_01_4c - Vzduchotechnika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25</v>
      </c>
      <c r="D53" s="47"/>
      <c r="E53" s="47"/>
      <c r="F53" s="35" t="str">
        <f>F14</f>
        <v>Jílové u Prahy</v>
      </c>
      <c r="G53" s="47"/>
      <c r="H53" s="47"/>
      <c r="I53" s="158" t="s">
        <v>27</v>
      </c>
      <c r="J53" s="159" t="str">
        <f>IF(J14="","",J14)</f>
        <v>5. 9. 2016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31</v>
      </c>
      <c r="D55" s="47"/>
      <c r="E55" s="47"/>
      <c r="F55" s="35" t="str">
        <f>E17</f>
        <v>SOUp, Šenflukova 220, Jílove u Prahy</v>
      </c>
      <c r="G55" s="47"/>
      <c r="H55" s="47"/>
      <c r="I55" s="158" t="s">
        <v>37</v>
      </c>
      <c r="J55" s="44" t="str">
        <f>E23</f>
        <v>Ing. Jan Suk, EREKTA</v>
      </c>
      <c r="K55" s="51"/>
    </row>
    <row r="56" spans="2:11" s="1" customFormat="1" ht="14.4" customHeight="1">
      <c r="B56" s="46"/>
      <c r="C56" s="40" t="s">
        <v>35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125</v>
      </c>
      <c r="D58" s="171"/>
      <c r="E58" s="171"/>
      <c r="F58" s="171"/>
      <c r="G58" s="171"/>
      <c r="H58" s="171"/>
      <c r="I58" s="185"/>
      <c r="J58" s="186" t="s">
        <v>126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127</v>
      </c>
      <c r="D60" s="47"/>
      <c r="E60" s="47"/>
      <c r="F60" s="47"/>
      <c r="G60" s="47"/>
      <c r="H60" s="47"/>
      <c r="I60" s="156"/>
      <c r="J60" s="167">
        <f>J84</f>
        <v>0</v>
      </c>
      <c r="K60" s="51"/>
      <c r="AU60" s="24" t="s">
        <v>128</v>
      </c>
    </row>
    <row r="61" spans="2:11" s="8" customFormat="1" ht="24.95" customHeight="1">
      <c r="B61" s="189"/>
      <c r="C61" s="190"/>
      <c r="D61" s="191" t="s">
        <v>1148</v>
      </c>
      <c r="E61" s="192"/>
      <c r="F61" s="192"/>
      <c r="G61" s="192"/>
      <c r="H61" s="192"/>
      <c r="I61" s="193"/>
      <c r="J61" s="194">
        <f>J85</f>
        <v>0</v>
      </c>
      <c r="K61" s="195"/>
    </row>
    <row r="62" spans="2:11" s="8" customFormat="1" ht="24.95" customHeight="1">
      <c r="B62" s="189"/>
      <c r="C62" s="190"/>
      <c r="D62" s="191" t="s">
        <v>1149</v>
      </c>
      <c r="E62" s="192"/>
      <c r="F62" s="192"/>
      <c r="G62" s="192"/>
      <c r="H62" s="192"/>
      <c r="I62" s="193"/>
      <c r="J62" s="194">
        <f>J186</f>
        <v>0</v>
      </c>
      <c r="K62" s="195"/>
    </row>
    <row r="63" spans="2:11" s="1" customFormat="1" ht="21.8" customHeight="1">
      <c r="B63" s="46"/>
      <c r="C63" s="47"/>
      <c r="D63" s="47"/>
      <c r="E63" s="47"/>
      <c r="F63" s="47"/>
      <c r="G63" s="47"/>
      <c r="H63" s="47"/>
      <c r="I63" s="156"/>
      <c r="J63" s="47"/>
      <c r="K63" s="51"/>
    </row>
    <row r="64" spans="2:11" s="1" customFormat="1" ht="6.95" customHeight="1">
      <c r="B64" s="67"/>
      <c r="C64" s="68"/>
      <c r="D64" s="68"/>
      <c r="E64" s="68"/>
      <c r="F64" s="68"/>
      <c r="G64" s="68"/>
      <c r="H64" s="68"/>
      <c r="I64" s="178"/>
      <c r="J64" s="68"/>
      <c r="K64" s="69"/>
    </row>
    <row r="68" spans="2:12" s="1" customFormat="1" ht="6.95" customHeight="1">
      <c r="B68" s="70"/>
      <c r="C68" s="71"/>
      <c r="D68" s="71"/>
      <c r="E68" s="71"/>
      <c r="F68" s="71"/>
      <c r="G68" s="71"/>
      <c r="H68" s="71"/>
      <c r="I68" s="181"/>
      <c r="J68" s="71"/>
      <c r="K68" s="71"/>
      <c r="L68" s="72"/>
    </row>
    <row r="69" spans="2:12" s="1" customFormat="1" ht="36.95" customHeight="1">
      <c r="B69" s="46"/>
      <c r="C69" s="73" t="s">
        <v>157</v>
      </c>
      <c r="D69" s="74"/>
      <c r="E69" s="74"/>
      <c r="F69" s="74"/>
      <c r="G69" s="74"/>
      <c r="H69" s="74"/>
      <c r="I69" s="203"/>
      <c r="J69" s="74"/>
      <c r="K69" s="74"/>
      <c r="L69" s="72"/>
    </row>
    <row r="70" spans="2:12" s="1" customFormat="1" ht="6.95" customHeight="1">
      <c r="B70" s="46"/>
      <c r="C70" s="74"/>
      <c r="D70" s="74"/>
      <c r="E70" s="74"/>
      <c r="F70" s="74"/>
      <c r="G70" s="74"/>
      <c r="H70" s="74"/>
      <c r="I70" s="203"/>
      <c r="J70" s="74"/>
      <c r="K70" s="74"/>
      <c r="L70" s="72"/>
    </row>
    <row r="71" spans="2:12" s="1" customFormat="1" ht="14.4" customHeight="1">
      <c r="B71" s="46"/>
      <c r="C71" s="76" t="s">
        <v>18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16.5" customHeight="1">
      <c r="B72" s="46"/>
      <c r="C72" s="74"/>
      <c r="D72" s="74"/>
      <c r="E72" s="204" t="str">
        <f>E7</f>
        <v>SOUP Jílové - dílna kuchyň</v>
      </c>
      <c r="F72" s="76"/>
      <c r="G72" s="76"/>
      <c r="H72" s="76"/>
      <c r="I72" s="203"/>
      <c r="J72" s="74"/>
      <c r="K72" s="74"/>
      <c r="L72" s="72"/>
    </row>
    <row r="73" spans="2:12" ht="13.5">
      <c r="B73" s="28"/>
      <c r="C73" s="76" t="s">
        <v>120</v>
      </c>
      <c r="D73" s="205"/>
      <c r="E73" s="205"/>
      <c r="F73" s="205"/>
      <c r="G73" s="205"/>
      <c r="H73" s="205"/>
      <c r="I73" s="148"/>
      <c r="J73" s="205"/>
      <c r="K73" s="205"/>
      <c r="L73" s="206"/>
    </row>
    <row r="74" spans="2:12" s="1" customFormat="1" ht="16.5" customHeight="1">
      <c r="B74" s="46"/>
      <c r="C74" s="74"/>
      <c r="D74" s="74"/>
      <c r="E74" s="204" t="s">
        <v>121</v>
      </c>
      <c r="F74" s="74"/>
      <c r="G74" s="74"/>
      <c r="H74" s="74"/>
      <c r="I74" s="203"/>
      <c r="J74" s="74"/>
      <c r="K74" s="74"/>
      <c r="L74" s="72"/>
    </row>
    <row r="75" spans="2:12" s="1" customFormat="1" ht="14.4" customHeight="1">
      <c r="B75" s="46"/>
      <c r="C75" s="76" t="s">
        <v>122</v>
      </c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17.25" customHeight="1">
      <c r="B76" s="46"/>
      <c r="C76" s="74"/>
      <c r="D76" s="74"/>
      <c r="E76" s="82" t="str">
        <f>E11</f>
        <v>D1_01_4c - Vzduchotechnika</v>
      </c>
      <c r="F76" s="74"/>
      <c r="G76" s="74"/>
      <c r="H76" s="74"/>
      <c r="I76" s="203"/>
      <c r="J76" s="74"/>
      <c r="K76" s="74"/>
      <c r="L76" s="72"/>
    </row>
    <row r="77" spans="2:12" s="1" customFormat="1" ht="6.95" customHeight="1">
      <c r="B77" s="46"/>
      <c r="C77" s="74"/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8" customHeight="1">
      <c r="B78" s="46"/>
      <c r="C78" s="76" t="s">
        <v>25</v>
      </c>
      <c r="D78" s="74"/>
      <c r="E78" s="74"/>
      <c r="F78" s="207" t="str">
        <f>F14</f>
        <v>Jílové u Prahy</v>
      </c>
      <c r="G78" s="74"/>
      <c r="H78" s="74"/>
      <c r="I78" s="208" t="s">
        <v>27</v>
      </c>
      <c r="J78" s="85" t="str">
        <f>IF(J14="","",J14)</f>
        <v>5. 9. 2016</v>
      </c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3.5">
      <c r="B80" s="46"/>
      <c r="C80" s="76" t="s">
        <v>31</v>
      </c>
      <c r="D80" s="74"/>
      <c r="E80" s="74"/>
      <c r="F80" s="207" t="str">
        <f>E17</f>
        <v>SOUp, Šenflukova 220, Jílove u Prahy</v>
      </c>
      <c r="G80" s="74"/>
      <c r="H80" s="74"/>
      <c r="I80" s="208" t="s">
        <v>37</v>
      </c>
      <c r="J80" s="207" t="str">
        <f>E23</f>
        <v>Ing. Jan Suk, EREKTA</v>
      </c>
      <c r="K80" s="74"/>
      <c r="L80" s="72"/>
    </row>
    <row r="81" spans="2:12" s="1" customFormat="1" ht="14.4" customHeight="1">
      <c r="B81" s="46"/>
      <c r="C81" s="76" t="s">
        <v>35</v>
      </c>
      <c r="D81" s="74"/>
      <c r="E81" s="74"/>
      <c r="F81" s="207" t="str">
        <f>IF(E20="","",E20)</f>
        <v/>
      </c>
      <c r="G81" s="74"/>
      <c r="H81" s="74"/>
      <c r="I81" s="203"/>
      <c r="J81" s="74"/>
      <c r="K81" s="74"/>
      <c r="L81" s="72"/>
    </row>
    <row r="82" spans="2:12" s="1" customFormat="1" ht="10.3" customHeight="1">
      <c r="B82" s="46"/>
      <c r="C82" s="74"/>
      <c r="D82" s="74"/>
      <c r="E82" s="74"/>
      <c r="F82" s="74"/>
      <c r="G82" s="74"/>
      <c r="H82" s="74"/>
      <c r="I82" s="203"/>
      <c r="J82" s="74"/>
      <c r="K82" s="74"/>
      <c r="L82" s="72"/>
    </row>
    <row r="83" spans="2:20" s="10" customFormat="1" ht="29.25" customHeight="1">
      <c r="B83" s="209"/>
      <c r="C83" s="210" t="s">
        <v>158</v>
      </c>
      <c r="D83" s="211" t="s">
        <v>60</v>
      </c>
      <c r="E83" s="211" t="s">
        <v>56</v>
      </c>
      <c r="F83" s="211" t="s">
        <v>159</v>
      </c>
      <c r="G83" s="211" t="s">
        <v>160</v>
      </c>
      <c r="H83" s="211" t="s">
        <v>161</v>
      </c>
      <c r="I83" s="212" t="s">
        <v>162</v>
      </c>
      <c r="J83" s="211" t="s">
        <v>126</v>
      </c>
      <c r="K83" s="213" t="s">
        <v>163</v>
      </c>
      <c r="L83" s="214"/>
      <c r="M83" s="102" t="s">
        <v>164</v>
      </c>
      <c r="N83" s="103" t="s">
        <v>45</v>
      </c>
      <c r="O83" s="103" t="s">
        <v>165</v>
      </c>
      <c r="P83" s="103" t="s">
        <v>166</v>
      </c>
      <c r="Q83" s="103" t="s">
        <v>167</v>
      </c>
      <c r="R83" s="103" t="s">
        <v>168</v>
      </c>
      <c r="S83" s="103" t="s">
        <v>169</v>
      </c>
      <c r="T83" s="104" t="s">
        <v>170</v>
      </c>
    </row>
    <row r="84" spans="2:63" s="1" customFormat="1" ht="29.25" customHeight="1">
      <c r="B84" s="46"/>
      <c r="C84" s="108" t="s">
        <v>127</v>
      </c>
      <c r="D84" s="74"/>
      <c r="E84" s="74"/>
      <c r="F84" s="74"/>
      <c r="G84" s="74"/>
      <c r="H84" s="74"/>
      <c r="I84" s="203"/>
      <c r="J84" s="215">
        <f>BK84</f>
        <v>0</v>
      </c>
      <c r="K84" s="74"/>
      <c r="L84" s="72"/>
      <c r="M84" s="105"/>
      <c r="N84" s="106"/>
      <c r="O84" s="106"/>
      <c r="P84" s="216">
        <f>P85+P186</f>
        <v>0</v>
      </c>
      <c r="Q84" s="106"/>
      <c r="R84" s="216">
        <f>R85+R186</f>
        <v>0</v>
      </c>
      <c r="S84" s="106"/>
      <c r="T84" s="217">
        <f>T85+T186</f>
        <v>0</v>
      </c>
      <c r="AT84" s="24" t="s">
        <v>74</v>
      </c>
      <c r="AU84" s="24" t="s">
        <v>128</v>
      </c>
      <c r="BK84" s="218">
        <f>BK85+BK186</f>
        <v>0</v>
      </c>
    </row>
    <row r="85" spans="2:63" s="11" customFormat="1" ht="37.4" customHeight="1">
      <c r="B85" s="219"/>
      <c r="C85" s="220"/>
      <c r="D85" s="221" t="s">
        <v>74</v>
      </c>
      <c r="E85" s="222" t="s">
        <v>1150</v>
      </c>
      <c r="F85" s="222" t="s">
        <v>1151</v>
      </c>
      <c r="G85" s="220"/>
      <c r="H85" s="220"/>
      <c r="I85" s="223"/>
      <c r="J85" s="224">
        <f>BK85</f>
        <v>0</v>
      </c>
      <c r="K85" s="220"/>
      <c r="L85" s="225"/>
      <c r="M85" s="226"/>
      <c r="N85" s="227"/>
      <c r="O85" s="227"/>
      <c r="P85" s="228">
        <f>SUM(P86:P185)</f>
        <v>0</v>
      </c>
      <c r="Q85" s="227"/>
      <c r="R85" s="228">
        <f>SUM(R86:R185)</f>
        <v>0</v>
      </c>
      <c r="S85" s="227"/>
      <c r="T85" s="229">
        <f>SUM(T86:T185)</f>
        <v>0</v>
      </c>
      <c r="AR85" s="230" t="s">
        <v>24</v>
      </c>
      <c r="AT85" s="231" t="s">
        <v>74</v>
      </c>
      <c r="AU85" s="231" t="s">
        <v>75</v>
      </c>
      <c r="AY85" s="230" t="s">
        <v>173</v>
      </c>
      <c r="BK85" s="232">
        <f>SUM(BK86:BK185)</f>
        <v>0</v>
      </c>
    </row>
    <row r="86" spans="2:65" s="1" customFormat="1" ht="25.5" customHeight="1">
      <c r="B86" s="46"/>
      <c r="C86" s="235" t="s">
        <v>24</v>
      </c>
      <c r="D86" s="235" t="s">
        <v>175</v>
      </c>
      <c r="E86" s="236" t="s">
        <v>1152</v>
      </c>
      <c r="F86" s="237" t="s">
        <v>1153</v>
      </c>
      <c r="G86" s="238" t="s">
        <v>286</v>
      </c>
      <c r="H86" s="239">
        <v>1</v>
      </c>
      <c r="I86" s="240"/>
      <c r="J86" s="241">
        <f>ROUND(I86*H86,2)</f>
        <v>0</v>
      </c>
      <c r="K86" s="237" t="s">
        <v>278</v>
      </c>
      <c r="L86" s="72"/>
      <c r="M86" s="242" t="s">
        <v>22</v>
      </c>
      <c r="N86" s="243" t="s">
        <v>46</v>
      </c>
      <c r="O86" s="47"/>
      <c r="P86" s="244">
        <f>O86*H86</f>
        <v>0</v>
      </c>
      <c r="Q86" s="244">
        <v>0</v>
      </c>
      <c r="R86" s="244">
        <f>Q86*H86</f>
        <v>0</v>
      </c>
      <c r="S86" s="244">
        <v>0</v>
      </c>
      <c r="T86" s="245">
        <f>S86*H86</f>
        <v>0</v>
      </c>
      <c r="AR86" s="24" t="s">
        <v>180</v>
      </c>
      <c r="AT86" s="24" t="s">
        <v>175</v>
      </c>
      <c r="AU86" s="24" t="s">
        <v>24</v>
      </c>
      <c r="AY86" s="24" t="s">
        <v>173</v>
      </c>
      <c r="BE86" s="246">
        <f>IF(N86="základní",J86,0)</f>
        <v>0</v>
      </c>
      <c r="BF86" s="246">
        <f>IF(N86="snížená",J86,0)</f>
        <v>0</v>
      </c>
      <c r="BG86" s="246">
        <f>IF(N86="zákl. přenesená",J86,0)</f>
        <v>0</v>
      </c>
      <c r="BH86" s="246">
        <f>IF(N86="sníž. přenesená",J86,0)</f>
        <v>0</v>
      </c>
      <c r="BI86" s="246">
        <f>IF(N86="nulová",J86,0)</f>
        <v>0</v>
      </c>
      <c r="BJ86" s="24" t="s">
        <v>24</v>
      </c>
      <c r="BK86" s="246">
        <f>ROUND(I86*H86,2)</f>
        <v>0</v>
      </c>
      <c r="BL86" s="24" t="s">
        <v>180</v>
      </c>
      <c r="BM86" s="24" t="s">
        <v>24</v>
      </c>
    </row>
    <row r="87" spans="2:51" s="12" customFormat="1" ht="13.5">
      <c r="B87" s="247"/>
      <c r="C87" s="248"/>
      <c r="D87" s="249" t="s">
        <v>182</v>
      </c>
      <c r="E87" s="250" t="s">
        <v>22</v>
      </c>
      <c r="F87" s="251" t="s">
        <v>1154</v>
      </c>
      <c r="G87" s="248"/>
      <c r="H87" s="250" t="s">
        <v>22</v>
      </c>
      <c r="I87" s="252"/>
      <c r="J87" s="248"/>
      <c r="K87" s="248"/>
      <c r="L87" s="253"/>
      <c r="M87" s="254"/>
      <c r="N87" s="255"/>
      <c r="O87" s="255"/>
      <c r="P87" s="255"/>
      <c r="Q87" s="255"/>
      <c r="R87" s="255"/>
      <c r="S87" s="255"/>
      <c r="T87" s="256"/>
      <c r="AT87" s="257" t="s">
        <v>182</v>
      </c>
      <c r="AU87" s="257" t="s">
        <v>24</v>
      </c>
      <c r="AV87" s="12" t="s">
        <v>24</v>
      </c>
      <c r="AW87" s="12" t="s">
        <v>39</v>
      </c>
      <c r="AX87" s="12" t="s">
        <v>75</v>
      </c>
      <c r="AY87" s="257" t="s">
        <v>173</v>
      </c>
    </row>
    <row r="88" spans="2:51" s="12" customFormat="1" ht="13.5">
      <c r="B88" s="247"/>
      <c r="C88" s="248"/>
      <c r="D88" s="249" t="s">
        <v>182</v>
      </c>
      <c r="E88" s="250" t="s">
        <v>22</v>
      </c>
      <c r="F88" s="251" t="s">
        <v>1155</v>
      </c>
      <c r="G88" s="248"/>
      <c r="H88" s="250" t="s">
        <v>22</v>
      </c>
      <c r="I88" s="252"/>
      <c r="J88" s="248"/>
      <c r="K88" s="248"/>
      <c r="L88" s="253"/>
      <c r="M88" s="254"/>
      <c r="N88" s="255"/>
      <c r="O88" s="255"/>
      <c r="P88" s="255"/>
      <c r="Q88" s="255"/>
      <c r="R88" s="255"/>
      <c r="S88" s="255"/>
      <c r="T88" s="256"/>
      <c r="AT88" s="257" t="s">
        <v>182</v>
      </c>
      <c r="AU88" s="257" t="s">
        <v>24</v>
      </c>
      <c r="AV88" s="12" t="s">
        <v>24</v>
      </c>
      <c r="AW88" s="12" t="s">
        <v>39</v>
      </c>
      <c r="AX88" s="12" t="s">
        <v>75</v>
      </c>
      <c r="AY88" s="257" t="s">
        <v>173</v>
      </c>
    </row>
    <row r="89" spans="2:51" s="12" customFormat="1" ht="13.5">
      <c r="B89" s="247"/>
      <c r="C89" s="248"/>
      <c r="D89" s="249" t="s">
        <v>182</v>
      </c>
      <c r="E89" s="250" t="s">
        <v>22</v>
      </c>
      <c r="F89" s="251" t="s">
        <v>1156</v>
      </c>
      <c r="G89" s="248"/>
      <c r="H89" s="250" t="s">
        <v>22</v>
      </c>
      <c r="I89" s="252"/>
      <c r="J89" s="248"/>
      <c r="K89" s="248"/>
      <c r="L89" s="253"/>
      <c r="M89" s="254"/>
      <c r="N89" s="255"/>
      <c r="O89" s="255"/>
      <c r="P89" s="255"/>
      <c r="Q89" s="255"/>
      <c r="R89" s="255"/>
      <c r="S89" s="255"/>
      <c r="T89" s="256"/>
      <c r="AT89" s="257" t="s">
        <v>182</v>
      </c>
      <c r="AU89" s="257" t="s">
        <v>24</v>
      </c>
      <c r="AV89" s="12" t="s">
        <v>24</v>
      </c>
      <c r="AW89" s="12" t="s">
        <v>39</v>
      </c>
      <c r="AX89" s="12" t="s">
        <v>75</v>
      </c>
      <c r="AY89" s="257" t="s">
        <v>173</v>
      </c>
    </row>
    <row r="90" spans="2:51" s="12" customFormat="1" ht="13.5">
      <c r="B90" s="247"/>
      <c r="C90" s="248"/>
      <c r="D90" s="249" t="s">
        <v>182</v>
      </c>
      <c r="E90" s="250" t="s">
        <v>22</v>
      </c>
      <c r="F90" s="251" t="s">
        <v>1157</v>
      </c>
      <c r="G90" s="248"/>
      <c r="H90" s="250" t="s">
        <v>22</v>
      </c>
      <c r="I90" s="252"/>
      <c r="J90" s="248"/>
      <c r="K90" s="248"/>
      <c r="L90" s="253"/>
      <c r="M90" s="254"/>
      <c r="N90" s="255"/>
      <c r="O90" s="255"/>
      <c r="P90" s="255"/>
      <c r="Q90" s="255"/>
      <c r="R90" s="255"/>
      <c r="S90" s="255"/>
      <c r="T90" s="256"/>
      <c r="AT90" s="257" t="s">
        <v>182</v>
      </c>
      <c r="AU90" s="257" t="s">
        <v>24</v>
      </c>
      <c r="AV90" s="12" t="s">
        <v>24</v>
      </c>
      <c r="AW90" s="12" t="s">
        <v>39</v>
      </c>
      <c r="AX90" s="12" t="s">
        <v>75</v>
      </c>
      <c r="AY90" s="257" t="s">
        <v>173</v>
      </c>
    </row>
    <row r="91" spans="2:51" s="12" customFormat="1" ht="13.5">
      <c r="B91" s="247"/>
      <c r="C91" s="248"/>
      <c r="D91" s="249" t="s">
        <v>182</v>
      </c>
      <c r="E91" s="250" t="s">
        <v>22</v>
      </c>
      <c r="F91" s="251" t="s">
        <v>190</v>
      </c>
      <c r="G91" s="248"/>
      <c r="H91" s="250" t="s">
        <v>22</v>
      </c>
      <c r="I91" s="252"/>
      <c r="J91" s="248"/>
      <c r="K91" s="248"/>
      <c r="L91" s="253"/>
      <c r="M91" s="254"/>
      <c r="N91" s="255"/>
      <c r="O91" s="255"/>
      <c r="P91" s="255"/>
      <c r="Q91" s="255"/>
      <c r="R91" s="255"/>
      <c r="S91" s="255"/>
      <c r="T91" s="256"/>
      <c r="AT91" s="257" t="s">
        <v>182</v>
      </c>
      <c r="AU91" s="257" t="s">
        <v>24</v>
      </c>
      <c r="AV91" s="12" t="s">
        <v>24</v>
      </c>
      <c r="AW91" s="12" t="s">
        <v>39</v>
      </c>
      <c r="AX91" s="12" t="s">
        <v>75</v>
      </c>
      <c r="AY91" s="257" t="s">
        <v>173</v>
      </c>
    </row>
    <row r="92" spans="2:51" s="12" customFormat="1" ht="13.5">
      <c r="B92" s="247"/>
      <c r="C92" s="248"/>
      <c r="D92" s="249" t="s">
        <v>182</v>
      </c>
      <c r="E92" s="250" t="s">
        <v>22</v>
      </c>
      <c r="F92" s="251" t="s">
        <v>1158</v>
      </c>
      <c r="G92" s="248"/>
      <c r="H92" s="250" t="s">
        <v>22</v>
      </c>
      <c r="I92" s="252"/>
      <c r="J92" s="248"/>
      <c r="K92" s="248"/>
      <c r="L92" s="253"/>
      <c r="M92" s="254"/>
      <c r="N92" s="255"/>
      <c r="O92" s="255"/>
      <c r="P92" s="255"/>
      <c r="Q92" s="255"/>
      <c r="R92" s="255"/>
      <c r="S92" s="255"/>
      <c r="T92" s="256"/>
      <c r="AT92" s="257" t="s">
        <v>182</v>
      </c>
      <c r="AU92" s="257" t="s">
        <v>24</v>
      </c>
      <c r="AV92" s="12" t="s">
        <v>24</v>
      </c>
      <c r="AW92" s="12" t="s">
        <v>39</v>
      </c>
      <c r="AX92" s="12" t="s">
        <v>75</v>
      </c>
      <c r="AY92" s="257" t="s">
        <v>173</v>
      </c>
    </row>
    <row r="93" spans="2:51" s="13" customFormat="1" ht="13.5">
      <c r="B93" s="258"/>
      <c r="C93" s="259"/>
      <c r="D93" s="249" t="s">
        <v>182</v>
      </c>
      <c r="E93" s="260" t="s">
        <v>22</v>
      </c>
      <c r="F93" s="261" t="s">
        <v>24</v>
      </c>
      <c r="G93" s="259"/>
      <c r="H93" s="262">
        <v>1</v>
      </c>
      <c r="I93" s="263"/>
      <c r="J93" s="259"/>
      <c r="K93" s="259"/>
      <c r="L93" s="264"/>
      <c r="M93" s="265"/>
      <c r="N93" s="266"/>
      <c r="O93" s="266"/>
      <c r="P93" s="266"/>
      <c r="Q93" s="266"/>
      <c r="R93" s="266"/>
      <c r="S93" s="266"/>
      <c r="T93" s="267"/>
      <c r="AT93" s="268" t="s">
        <v>182</v>
      </c>
      <c r="AU93" s="268" t="s">
        <v>24</v>
      </c>
      <c r="AV93" s="13" t="s">
        <v>83</v>
      </c>
      <c r="AW93" s="13" t="s">
        <v>39</v>
      </c>
      <c r="AX93" s="13" t="s">
        <v>24</v>
      </c>
      <c r="AY93" s="268" t="s">
        <v>173</v>
      </c>
    </row>
    <row r="94" spans="2:65" s="1" customFormat="1" ht="38.25" customHeight="1">
      <c r="B94" s="46"/>
      <c r="C94" s="235" t="s">
        <v>83</v>
      </c>
      <c r="D94" s="235" t="s">
        <v>175</v>
      </c>
      <c r="E94" s="236" t="s">
        <v>1159</v>
      </c>
      <c r="F94" s="237" t="s">
        <v>1160</v>
      </c>
      <c r="G94" s="238" t="s">
        <v>286</v>
      </c>
      <c r="H94" s="239">
        <v>1</v>
      </c>
      <c r="I94" s="240"/>
      <c r="J94" s="241">
        <f>ROUND(I94*H94,2)</f>
        <v>0</v>
      </c>
      <c r="K94" s="237" t="s">
        <v>278</v>
      </c>
      <c r="L94" s="72"/>
      <c r="M94" s="242" t="s">
        <v>22</v>
      </c>
      <c r="N94" s="243" t="s">
        <v>46</v>
      </c>
      <c r="O94" s="47"/>
      <c r="P94" s="244">
        <f>O94*H94</f>
        <v>0</v>
      </c>
      <c r="Q94" s="244">
        <v>0</v>
      </c>
      <c r="R94" s="244">
        <f>Q94*H94</f>
        <v>0</v>
      </c>
      <c r="S94" s="244">
        <v>0</v>
      </c>
      <c r="T94" s="245">
        <f>S94*H94</f>
        <v>0</v>
      </c>
      <c r="AR94" s="24" t="s">
        <v>180</v>
      </c>
      <c r="AT94" s="24" t="s">
        <v>175</v>
      </c>
      <c r="AU94" s="24" t="s">
        <v>24</v>
      </c>
      <c r="AY94" s="24" t="s">
        <v>173</v>
      </c>
      <c r="BE94" s="246">
        <f>IF(N94="základní",J94,0)</f>
        <v>0</v>
      </c>
      <c r="BF94" s="246">
        <f>IF(N94="snížená",J94,0)</f>
        <v>0</v>
      </c>
      <c r="BG94" s="246">
        <f>IF(N94="zákl. přenesená",J94,0)</f>
        <v>0</v>
      </c>
      <c r="BH94" s="246">
        <f>IF(N94="sníž. přenesená",J94,0)</f>
        <v>0</v>
      </c>
      <c r="BI94" s="246">
        <f>IF(N94="nulová",J94,0)</f>
        <v>0</v>
      </c>
      <c r="BJ94" s="24" t="s">
        <v>24</v>
      </c>
      <c r="BK94" s="246">
        <f>ROUND(I94*H94,2)</f>
        <v>0</v>
      </c>
      <c r="BL94" s="24" t="s">
        <v>180</v>
      </c>
      <c r="BM94" s="24" t="s">
        <v>83</v>
      </c>
    </row>
    <row r="95" spans="2:51" s="12" customFormat="1" ht="13.5">
      <c r="B95" s="247"/>
      <c r="C95" s="248"/>
      <c r="D95" s="249" t="s">
        <v>182</v>
      </c>
      <c r="E95" s="250" t="s">
        <v>22</v>
      </c>
      <c r="F95" s="251" t="s">
        <v>1161</v>
      </c>
      <c r="G95" s="248"/>
      <c r="H95" s="250" t="s">
        <v>22</v>
      </c>
      <c r="I95" s="252"/>
      <c r="J95" s="248"/>
      <c r="K95" s="248"/>
      <c r="L95" s="253"/>
      <c r="M95" s="254"/>
      <c r="N95" s="255"/>
      <c r="O95" s="255"/>
      <c r="P95" s="255"/>
      <c r="Q95" s="255"/>
      <c r="R95" s="255"/>
      <c r="S95" s="255"/>
      <c r="T95" s="256"/>
      <c r="AT95" s="257" t="s">
        <v>182</v>
      </c>
      <c r="AU95" s="257" t="s">
        <v>24</v>
      </c>
      <c r="AV95" s="12" t="s">
        <v>24</v>
      </c>
      <c r="AW95" s="12" t="s">
        <v>39</v>
      </c>
      <c r="AX95" s="12" t="s">
        <v>75</v>
      </c>
      <c r="AY95" s="257" t="s">
        <v>173</v>
      </c>
    </row>
    <row r="96" spans="2:51" s="13" customFormat="1" ht="13.5">
      <c r="B96" s="258"/>
      <c r="C96" s="259"/>
      <c r="D96" s="249" t="s">
        <v>182</v>
      </c>
      <c r="E96" s="260" t="s">
        <v>22</v>
      </c>
      <c r="F96" s="261" t="s">
        <v>24</v>
      </c>
      <c r="G96" s="259"/>
      <c r="H96" s="262">
        <v>1</v>
      </c>
      <c r="I96" s="263"/>
      <c r="J96" s="259"/>
      <c r="K96" s="259"/>
      <c r="L96" s="264"/>
      <c r="M96" s="265"/>
      <c r="N96" s="266"/>
      <c r="O96" s="266"/>
      <c r="P96" s="266"/>
      <c r="Q96" s="266"/>
      <c r="R96" s="266"/>
      <c r="S96" s="266"/>
      <c r="T96" s="267"/>
      <c r="AT96" s="268" t="s">
        <v>182</v>
      </c>
      <c r="AU96" s="268" t="s">
        <v>24</v>
      </c>
      <c r="AV96" s="13" t="s">
        <v>83</v>
      </c>
      <c r="AW96" s="13" t="s">
        <v>39</v>
      </c>
      <c r="AX96" s="13" t="s">
        <v>24</v>
      </c>
      <c r="AY96" s="268" t="s">
        <v>173</v>
      </c>
    </row>
    <row r="97" spans="2:65" s="1" customFormat="1" ht="38.25" customHeight="1">
      <c r="B97" s="46"/>
      <c r="C97" s="235" t="s">
        <v>193</v>
      </c>
      <c r="D97" s="235" t="s">
        <v>175</v>
      </c>
      <c r="E97" s="236" t="s">
        <v>1162</v>
      </c>
      <c r="F97" s="237" t="s">
        <v>1163</v>
      </c>
      <c r="G97" s="238" t="s">
        <v>286</v>
      </c>
      <c r="H97" s="239">
        <v>4</v>
      </c>
      <c r="I97" s="240"/>
      <c r="J97" s="241">
        <f>ROUND(I97*H97,2)</f>
        <v>0</v>
      </c>
      <c r="K97" s="237" t="s">
        <v>278</v>
      </c>
      <c r="L97" s="72"/>
      <c r="M97" s="242" t="s">
        <v>22</v>
      </c>
      <c r="N97" s="243" t="s">
        <v>46</v>
      </c>
      <c r="O97" s="47"/>
      <c r="P97" s="244">
        <f>O97*H97</f>
        <v>0</v>
      </c>
      <c r="Q97" s="244">
        <v>0</v>
      </c>
      <c r="R97" s="244">
        <f>Q97*H97</f>
        <v>0</v>
      </c>
      <c r="S97" s="244">
        <v>0</v>
      </c>
      <c r="T97" s="245">
        <f>S97*H97</f>
        <v>0</v>
      </c>
      <c r="AR97" s="24" t="s">
        <v>180</v>
      </c>
      <c r="AT97" s="24" t="s">
        <v>175</v>
      </c>
      <c r="AU97" s="24" t="s">
        <v>24</v>
      </c>
      <c r="AY97" s="24" t="s">
        <v>173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4" t="s">
        <v>24</v>
      </c>
      <c r="BK97" s="246">
        <f>ROUND(I97*H97,2)</f>
        <v>0</v>
      </c>
      <c r="BL97" s="24" t="s">
        <v>180</v>
      </c>
      <c r="BM97" s="24" t="s">
        <v>193</v>
      </c>
    </row>
    <row r="98" spans="2:51" s="12" customFormat="1" ht="13.5">
      <c r="B98" s="247"/>
      <c r="C98" s="248"/>
      <c r="D98" s="249" t="s">
        <v>182</v>
      </c>
      <c r="E98" s="250" t="s">
        <v>22</v>
      </c>
      <c r="F98" s="251" t="s">
        <v>1164</v>
      </c>
      <c r="G98" s="248"/>
      <c r="H98" s="250" t="s">
        <v>22</v>
      </c>
      <c r="I98" s="252"/>
      <c r="J98" s="248"/>
      <c r="K98" s="248"/>
      <c r="L98" s="253"/>
      <c r="M98" s="254"/>
      <c r="N98" s="255"/>
      <c r="O98" s="255"/>
      <c r="P98" s="255"/>
      <c r="Q98" s="255"/>
      <c r="R98" s="255"/>
      <c r="S98" s="255"/>
      <c r="T98" s="256"/>
      <c r="AT98" s="257" t="s">
        <v>182</v>
      </c>
      <c r="AU98" s="257" t="s">
        <v>24</v>
      </c>
      <c r="AV98" s="12" t="s">
        <v>24</v>
      </c>
      <c r="AW98" s="12" t="s">
        <v>39</v>
      </c>
      <c r="AX98" s="12" t="s">
        <v>75</v>
      </c>
      <c r="AY98" s="257" t="s">
        <v>173</v>
      </c>
    </row>
    <row r="99" spans="2:51" s="13" customFormat="1" ht="13.5">
      <c r="B99" s="258"/>
      <c r="C99" s="259"/>
      <c r="D99" s="249" t="s">
        <v>182</v>
      </c>
      <c r="E99" s="260" t="s">
        <v>22</v>
      </c>
      <c r="F99" s="261" t="s">
        <v>180</v>
      </c>
      <c r="G99" s="259"/>
      <c r="H99" s="262">
        <v>4</v>
      </c>
      <c r="I99" s="263"/>
      <c r="J99" s="259"/>
      <c r="K99" s="259"/>
      <c r="L99" s="264"/>
      <c r="M99" s="265"/>
      <c r="N99" s="266"/>
      <c r="O99" s="266"/>
      <c r="P99" s="266"/>
      <c r="Q99" s="266"/>
      <c r="R99" s="266"/>
      <c r="S99" s="266"/>
      <c r="T99" s="267"/>
      <c r="AT99" s="268" t="s">
        <v>182</v>
      </c>
      <c r="AU99" s="268" t="s">
        <v>24</v>
      </c>
      <c r="AV99" s="13" t="s">
        <v>83</v>
      </c>
      <c r="AW99" s="13" t="s">
        <v>39</v>
      </c>
      <c r="AX99" s="13" t="s">
        <v>24</v>
      </c>
      <c r="AY99" s="268" t="s">
        <v>173</v>
      </c>
    </row>
    <row r="100" spans="2:65" s="1" customFormat="1" ht="16.5" customHeight="1">
      <c r="B100" s="46"/>
      <c r="C100" s="235" t="s">
        <v>180</v>
      </c>
      <c r="D100" s="235" t="s">
        <v>175</v>
      </c>
      <c r="E100" s="236" t="s">
        <v>1165</v>
      </c>
      <c r="F100" s="237" t="s">
        <v>1166</v>
      </c>
      <c r="G100" s="238" t="s">
        <v>286</v>
      </c>
      <c r="H100" s="239">
        <v>1</v>
      </c>
      <c r="I100" s="240"/>
      <c r="J100" s="241">
        <f>ROUND(I100*H100,2)</f>
        <v>0</v>
      </c>
      <c r="K100" s="237" t="s">
        <v>278</v>
      </c>
      <c r="L100" s="72"/>
      <c r="M100" s="242" t="s">
        <v>22</v>
      </c>
      <c r="N100" s="243" t="s">
        <v>46</v>
      </c>
      <c r="O100" s="47"/>
      <c r="P100" s="244">
        <f>O100*H100</f>
        <v>0</v>
      </c>
      <c r="Q100" s="244">
        <v>0</v>
      </c>
      <c r="R100" s="244">
        <f>Q100*H100</f>
        <v>0</v>
      </c>
      <c r="S100" s="244">
        <v>0</v>
      </c>
      <c r="T100" s="245">
        <f>S100*H100</f>
        <v>0</v>
      </c>
      <c r="AR100" s="24" t="s">
        <v>180</v>
      </c>
      <c r="AT100" s="24" t="s">
        <v>175</v>
      </c>
      <c r="AU100" s="24" t="s">
        <v>24</v>
      </c>
      <c r="AY100" s="24" t="s">
        <v>173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24</v>
      </c>
      <c r="BK100" s="246">
        <f>ROUND(I100*H100,2)</f>
        <v>0</v>
      </c>
      <c r="BL100" s="24" t="s">
        <v>180</v>
      </c>
      <c r="BM100" s="24" t="s">
        <v>180</v>
      </c>
    </row>
    <row r="101" spans="2:51" s="12" customFormat="1" ht="13.5">
      <c r="B101" s="247"/>
      <c r="C101" s="248"/>
      <c r="D101" s="249" t="s">
        <v>182</v>
      </c>
      <c r="E101" s="250" t="s">
        <v>22</v>
      </c>
      <c r="F101" s="251" t="s">
        <v>1167</v>
      </c>
      <c r="G101" s="248"/>
      <c r="H101" s="250" t="s">
        <v>22</v>
      </c>
      <c r="I101" s="252"/>
      <c r="J101" s="248"/>
      <c r="K101" s="248"/>
      <c r="L101" s="253"/>
      <c r="M101" s="254"/>
      <c r="N101" s="255"/>
      <c r="O101" s="255"/>
      <c r="P101" s="255"/>
      <c r="Q101" s="255"/>
      <c r="R101" s="255"/>
      <c r="S101" s="255"/>
      <c r="T101" s="256"/>
      <c r="AT101" s="257" t="s">
        <v>182</v>
      </c>
      <c r="AU101" s="257" t="s">
        <v>24</v>
      </c>
      <c r="AV101" s="12" t="s">
        <v>24</v>
      </c>
      <c r="AW101" s="12" t="s">
        <v>39</v>
      </c>
      <c r="AX101" s="12" t="s">
        <v>75</v>
      </c>
      <c r="AY101" s="257" t="s">
        <v>173</v>
      </c>
    </row>
    <row r="102" spans="2:51" s="13" customFormat="1" ht="13.5">
      <c r="B102" s="258"/>
      <c r="C102" s="259"/>
      <c r="D102" s="249" t="s">
        <v>182</v>
      </c>
      <c r="E102" s="260" t="s">
        <v>22</v>
      </c>
      <c r="F102" s="261" t="s">
        <v>24</v>
      </c>
      <c r="G102" s="259"/>
      <c r="H102" s="262">
        <v>1</v>
      </c>
      <c r="I102" s="263"/>
      <c r="J102" s="259"/>
      <c r="K102" s="259"/>
      <c r="L102" s="264"/>
      <c r="M102" s="265"/>
      <c r="N102" s="266"/>
      <c r="O102" s="266"/>
      <c r="P102" s="266"/>
      <c r="Q102" s="266"/>
      <c r="R102" s="266"/>
      <c r="S102" s="266"/>
      <c r="T102" s="267"/>
      <c r="AT102" s="268" t="s">
        <v>182</v>
      </c>
      <c r="AU102" s="268" t="s">
        <v>24</v>
      </c>
      <c r="AV102" s="13" t="s">
        <v>83</v>
      </c>
      <c r="AW102" s="13" t="s">
        <v>39</v>
      </c>
      <c r="AX102" s="13" t="s">
        <v>24</v>
      </c>
      <c r="AY102" s="268" t="s">
        <v>173</v>
      </c>
    </row>
    <row r="103" spans="2:65" s="1" customFormat="1" ht="38.25" customHeight="1">
      <c r="B103" s="46"/>
      <c r="C103" s="235" t="s">
        <v>204</v>
      </c>
      <c r="D103" s="235" t="s">
        <v>175</v>
      </c>
      <c r="E103" s="236" t="s">
        <v>1168</v>
      </c>
      <c r="F103" s="237" t="s">
        <v>1169</v>
      </c>
      <c r="G103" s="238" t="s">
        <v>286</v>
      </c>
      <c r="H103" s="239">
        <v>1</v>
      </c>
      <c r="I103" s="240"/>
      <c r="J103" s="241">
        <f>ROUND(I103*H103,2)</f>
        <v>0</v>
      </c>
      <c r="K103" s="237" t="s">
        <v>278</v>
      </c>
      <c r="L103" s="72"/>
      <c r="M103" s="242" t="s">
        <v>22</v>
      </c>
      <c r="N103" s="243" t="s">
        <v>46</v>
      </c>
      <c r="O103" s="47"/>
      <c r="P103" s="244">
        <f>O103*H103</f>
        <v>0</v>
      </c>
      <c r="Q103" s="244">
        <v>0</v>
      </c>
      <c r="R103" s="244">
        <f>Q103*H103</f>
        <v>0</v>
      </c>
      <c r="S103" s="244">
        <v>0</v>
      </c>
      <c r="T103" s="245">
        <f>S103*H103</f>
        <v>0</v>
      </c>
      <c r="AR103" s="24" t="s">
        <v>180</v>
      </c>
      <c r="AT103" s="24" t="s">
        <v>175</v>
      </c>
      <c r="AU103" s="24" t="s">
        <v>24</v>
      </c>
      <c r="AY103" s="24" t="s">
        <v>173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4" t="s">
        <v>24</v>
      </c>
      <c r="BK103" s="246">
        <f>ROUND(I103*H103,2)</f>
        <v>0</v>
      </c>
      <c r="BL103" s="24" t="s">
        <v>180</v>
      </c>
      <c r="BM103" s="24" t="s">
        <v>204</v>
      </c>
    </row>
    <row r="104" spans="2:51" s="12" customFormat="1" ht="13.5">
      <c r="B104" s="247"/>
      <c r="C104" s="248"/>
      <c r="D104" s="249" t="s">
        <v>182</v>
      </c>
      <c r="E104" s="250" t="s">
        <v>22</v>
      </c>
      <c r="F104" s="251" t="s">
        <v>1170</v>
      </c>
      <c r="G104" s="248"/>
      <c r="H104" s="250" t="s">
        <v>22</v>
      </c>
      <c r="I104" s="252"/>
      <c r="J104" s="248"/>
      <c r="K104" s="248"/>
      <c r="L104" s="253"/>
      <c r="M104" s="254"/>
      <c r="N104" s="255"/>
      <c r="O104" s="255"/>
      <c r="P104" s="255"/>
      <c r="Q104" s="255"/>
      <c r="R104" s="255"/>
      <c r="S104" s="255"/>
      <c r="T104" s="256"/>
      <c r="AT104" s="257" t="s">
        <v>182</v>
      </c>
      <c r="AU104" s="257" t="s">
        <v>24</v>
      </c>
      <c r="AV104" s="12" t="s">
        <v>24</v>
      </c>
      <c r="AW104" s="12" t="s">
        <v>39</v>
      </c>
      <c r="AX104" s="12" t="s">
        <v>75</v>
      </c>
      <c r="AY104" s="257" t="s">
        <v>173</v>
      </c>
    </row>
    <row r="105" spans="2:51" s="13" customFormat="1" ht="13.5">
      <c r="B105" s="258"/>
      <c r="C105" s="259"/>
      <c r="D105" s="249" t="s">
        <v>182</v>
      </c>
      <c r="E105" s="260" t="s">
        <v>22</v>
      </c>
      <c r="F105" s="261" t="s">
        <v>24</v>
      </c>
      <c r="G105" s="259"/>
      <c r="H105" s="262">
        <v>1</v>
      </c>
      <c r="I105" s="263"/>
      <c r="J105" s="259"/>
      <c r="K105" s="259"/>
      <c r="L105" s="264"/>
      <c r="M105" s="265"/>
      <c r="N105" s="266"/>
      <c r="O105" s="266"/>
      <c r="P105" s="266"/>
      <c r="Q105" s="266"/>
      <c r="R105" s="266"/>
      <c r="S105" s="266"/>
      <c r="T105" s="267"/>
      <c r="AT105" s="268" t="s">
        <v>182</v>
      </c>
      <c r="AU105" s="268" t="s">
        <v>24</v>
      </c>
      <c r="AV105" s="13" t="s">
        <v>83</v>
      </c>
      <c r="AW105" s="13" t="s">
        <v>39</v>
      </c>
      <c r="AX105" s="13" t="s">
        <v>24</v>
      </c>
      <c r="AY105" s="268" t="s">
        <v>173</v>
      </c>
    </row>
    <row r="106" spans="2:65" s="1" customFormat="1" ht="38.25" customHeight="1">
      <c r="B106" s="46"/>
      <c r="C106" s="235" t="s">
        <v>209</v>
      </c>
      <c r="D106" s="235" t="s">
        <v>175</v>
      </c>
      <c r="E106" s="236" t="s">
        <v>1171</v>
      </c>
      <c r="F106" s="237" t="s">
        <v>1172</v>
      </c>
      <c r="G106" s="238" t="s">
        <v>286</v>
      </c>
      <c r="H106" s="239">
        <v>1</v>
      </c>
      <c r="I106" s="240"/>
      <c r="J106" s="241">
        <f>ROUND(I106*H106,2)</f>
        <v>0</v>
      </c>
      <c r="K106" s="237" t="s">
        <v>278</v>
      </c>
      <c r="L106" s="72"/>
      <c r="M106" s="242" t="s">
        <v>22</v>
      </c>
      <c r="N106" s="243" t="s">
        <v>46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180</v>
      </c>
      <c r="AT106" s="24" t="s">
        <v>175</v>
      </c>
      <c r="AU106" s="24" t="s">
        <v>24</v>
      </c>
      <c r="AY106" s="24" t="s">
        <v>173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24</v>
      </c>
      <c r="BK106" s="246">
        <f>ROUND(I106*H106,2)</f>
        <v>0</v>
      </c>
      <c r="BL106" s="24" t="s">
        <v>180</v>
      </c>
      <c r="BM106" s="24" t="s">
        <v>209</v>
      </c>
    </row>
    <row r="107" spans="2:51" s="12" customFormat="1" ht="13.5">
      <c r="B107" s="247"/>
      <c r="C107" s="248"/>
      <c r="D107" s="249" t="s">
        <v>182</v>
      </c>
      <c r="E107" s="250" t="s">
        <v>22</v>
      </c>
      <c r="F107" s="251" t="s">
        <v>1173</v>
      </c>
      <c r="G107" s="248"/>
      <c r="H107" s="250" t="s">
        <v>22</v>
      </c>
      <c r="I107" s="252"/>
      <c r="J107" s="248"/>
      <c r="K107" s="248"/>
      <c r="L107" s="253"/>
      <c r="M107" s="254"/>
      <c r="N107" s="255"/>
      <c r="O107" s="255"/>
      <c r="P107" s="255"/>
      <c r="Q107" s="255"/>
      <c r="R107" s="255"/>
      <c r="S107" s="255"/>
      <c r="T107" s="256"/>
      <c r="AT107" s="257" t="s">
        <v>182</v>
      </c>
      <c r="AU107" s="257" t="s">
        <v>24</v>
      </c>
      <c r="AV107" s="12" t="s">
        <v>24</v>
      </c>
      <c r="AW107" s="12" t="s">
        <v>39</v>
      </c>
      <c r="AX107" s="12" t="s">
        <v>75</v>
      </c>
      <c r="AY107" s="257" t="s">
        <v>173</v>
      </c>
    </row>
    <row r="108" spans="2:51" s="13" customFormat="1" ht="13.5">
      <c r="B108" s="258"/>
      <c r="C108" s="259"/>
      <c r="D108" s="249" t="s">
        <v>182</v>
      </c>
      <c r="E108" s="260" t="s">
        <v>22</v>
      </c>
      <c r="F108" s="261" t="s">
        <v>24</v>
      </c>
      <c r="G108" s="259"/>
      <c r="H108" s="262">
        <v>1</v>
      </c>
      <c r="I108" s="263"/>
      <c r="J108" s="259"/>
      <c r="K108" s="259"/>
      <c r="L108" s="264"/>
      <c r="M108" s="265"/>
      <c r="N108" s="266"/>
      <c r="O108" s="266"/>
      <c r="P108" s="266"/>
      <c r="Q108" s="266"/>
      <c r="R108" s="266"/>
      <c r="S108" s="266"/>
      <c r="T108" s="267"/>
      <c r="AT108" s="268" t="s">
        <v>182</v>
      </c>
      <c r="AU108" s="268" t="s">
        <v>24</v>
      </c>
      <c r="AV108" s="13" t="s">
        <v>83</v>
      </c>
      <c r="AW108" s="13" t="s">
        <v>39</v>
      </c>
      <c r="AX108" s="13" t="s">
        <v>24</v>
      </c>
      <c r="AY108" s="268" t="s">
        <v>173</v>
      </c>
    </row>
    <row r="109" spans="2:65" s="1" customFormat="1" ht="38.25" customHeight="1">
      <c r="B109" s="46"/>
      <c r="C109" s="235" t="s">
        <v>214</v>
      </c>
      <c r="D109" s="235" t="s">
        <v>175</v>
      </c>
      <c r="E109" s="236" t="s">
        <v>1174</v>
      </c>
      <c r="F109" s="237" t="s">
        <v>1175</v>
      </c>
      <c r="G109" s="238" t="s">
        <v>286</v>
      </c>
      <c r="H109" s="239">
        <v>1</v>
      </c>
      <c r="I109" s="240"/>
      <c r="J109" s="241">
        <f>ROUND(I109*H109,2)</f>
        <v>0</v>
      </c>
      <c r="K109" s="237" t="s">
        <v>278</v>
      </c>
      <c r="L109" s="72"/>
      <c r="M109" s="242" t="s">
        <v>22</v>
      </c>
      <c r="N109" s="243" t="s">
        <v>46</v>
      </c>
      <c r="O109" s="47"/>
      <c r="P109" s="244">
        <f>O109*H109</f>
        <v>0</v>
      </c>
      <c r="Q109" s="244">
        <v>0</v>
      </c>
      <c r="R109" s="244">
        <f>Q109*H109</f>
        <v>0</v>
      </c>
      <c r="S109" s="244">
        <v>0</v>
      </c>
      <c r="T109" s="245">
        <f>S109*H109</f>
        <v>0</v>
      </c>
      <c r="AR109" s="24" t="s">
        <v>180</v>
      </c>
      <c r="AT109" s="24" t="s">
        <v>175</v>
      </c>
      <c r="AU109" s="24" t="s">
        <v>24</v>
      </c>
      <c r="AY109" s="24" t="s">
        <v>173</v>
      </c>
      <c r="BE109" s="246">
        <f>IF(N109="základní",J109,0)</f>
        <v>0</v>
      </c>
      <c r="BF109" s="246">
        <f>IF(N109="snížená",J109,0)</f>
        <v>0</v>
      </c>
      <c r="BG109" s="246">
        <f>IF(N109="zákl. přenesená",J109,0)</f>
        <v>0</v>
      </c>
      <c r="BH109" s="246">
        <f>IF(N109="sníž. přenesená",J109,0)</f>
        <v>0</v>
      </c>
      <c r="BI109" s="246">
        <f>IF(N109="nulová",J109,0)</f>
        <v>0</v>
      </c>
      <c r="BJ109" s="24" t="s">
        <v>24</v>
      </c>
      <c r="BK109" s="246">
        <f>ROUND(I109*H109,2)</f>
        <v>0</v>
      </c>
      <c r="BL109" s="24" t="s">
        <v>180</v>
      </c>
      <c r="BM109" s="24" t="s">
        <v>214</v>
      </c>
    </row>
    <row r="110" spans="2:51" s="12" customFormat="1" ht="13.5">
      <c r="B110" s="247"/>
      <c r="C110" s="248"/>
      <c r="D110" s="249" t="s">
        <v>182</v>
      </c>
      <c r="E110" s="250" t="s">
        <v>22</v>
      </c>
      <c r="F110" s="251" t="s">
        <v>1176</v>
      </c>
      <c r="G110" s="248"/>
      <c r="H110" s="250" t="s">
        <v>22</v>
      </c>
      <c r="I110" s="252"/>
      <c r="J110" s="248"/>
      <c r="K110" s="248"/>
      <c r="L110" s="253"/>
      <c r="M110" s="254"/>
      <c r="N110" s="255"/>
      <c r="O110" s="255"/>
      <c r="P110" s="255"/>
      <c r="Q110" s="255"/>
      <c r="R110" s="255"/>
      <c r="S110" s="255"/>
      <c r="T110" s="256"/>
      <c r="AT110" s="257" t="s">
        <v>182</v>
      </c>
      <c r="AU110" s="257" t="s">
        <v>24</v>
      </c>
      <c r="AV110" s="12" t="s">
        <v>24</v>
      </c>
      <c r="AW110" s="12" t="s">
        <v>39</v>
      </c>
      <c r="AX110" s="12" t="s">
        <v>75</v>
      </c>
      <c r="AY110" s="257" t="s">
        <v>173</v>
      </c>
    </row>
    <row r="111" spans="2:51" s="13" customFormat="1" ht="13.5">
      <c r="B111" s="258"/>
      <c r="C111" s="259"/>
      <c r="D111" s="249" t="s">
        <v>182</v>
      </c>
      <c r="E111" s="260" t="s">
        <v>22</v>
      </c>
      <c r="F111" s="261" t="s">
        <v>24</v>
      </c>
      <c r="G111" s="259"/>
      <c r="H111" s="262">
        <v>1</v>
      </c>
      <c r="I111" s="263"/>
      <c r="J111" s="259"/>
      <c r="K111" s="259"/>
      <c r="L111" s="264"/>
      <c r="M111" s="265"/>
      <c r="N111" s="266"/>
      <c r="O111" s="266"/>
      <c r="P111" s="266"/>
      <c r="Q111" s="266"/>
      <c r="R111" s="266"/>
      <c r="S111" s="266"/>
      <c r="T111" s="267"/>
      <c r="AT111" s="268" t="s">
        <v>182</v>
      </c>
      <c r="AU111" s="268" t="s">
        <v>24</v>
      </c>
      <c r="AV111" s="13" t="s">
        <v>83</v>
      </c>
      <c r="AW111" s="13" t="s">
        <v>39</v>
      </c>
      <c r="AX111" s="13" t="s">
        <v>24</v>
      </c>
      <c r="AY111" s="268" t="s">
        <v>173</v>
      </c>
    </row>
    <row r="112" spans="2:65" s="1" customFormat="1" ht="38.25" customHeight="1">
      <c r="B112" s="46"/>
      <c r="C112" s="235" t="s">
        <v>218</v>
      </c>
      <c r="D112" s="235" t="s">
        <v>175</v>
      </c>
      <c r="E112" s="236" t="s">
        <v>1177</v>
      </c>
      <c r="F112" s="237" t="s">
        <v>1178</v>
      </c>
      <c r="G112" s="238" t="s">
        <v>286</v>
      </c>
      <c r="H112" s="239">
        <v>1</v>
      </c>
      <c r="I112" s="240"/>
      <c r="J112" s="241">
        <f>ROUND(I112*H112,2)</f>
        <v>0</v>
      </c>
      <c r="K112" s="237" t="s">
        <v>278</v>
      </c>
      <c r="L112" s="72"/>
      <c r="M112" s="242" t="s">
        <v>22</v>
      </c>
      <c r="N112" s="243" t="s">
        <v>46</v>
      </c>
      <c r="O112" s="47"/>
      <c r="P112" s="244">
        <f>O112*H112</f>
        <v>0</v>
      </c>
      <c r="Q112" s="244">
        <v>0</v>
      </c>
      <c r="R112" s="244">
        <f>Q112*H112</f>
        <v>0</v>
      </c>
      <c r="S112" s="244">
        <v>0</v>
      </c>
      <c r="T112" s="245">
        <f>S112*H112</f>
        <v>0</v>
      </c>
      <c r="AR112" s="24" t="s">
        <v>180</v>
      </c>
      <c r="AT112" s="24" t="s">
        <v>175</v>
      </c>
      <c r="AU112" s="24" t="s">
        <v>24</v>
      </c>
      <c r="AY112" s="24" t="s">
        <v>173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24</v>
      </c>
      <c r="BK112" s="246">
        <f>ROUND(I112*H112,2)</f>
        <v>0</v>
      </c>
      <c r="BL112" s="24" t="s">
        <v>180</v>
      </c>
      <c r="BM112" s="24" t="s">
        <v>218</v>
      </c>
    </row>
    <row r="113" spans="2:51" s="12" customFormat="1" ht="13.5">
      <c r="B113" s="247"/>
      <c r="C113" s="248"/>
      <c r="D113" s="249" t="s">
        <v>182</v>
      </c>
      <c r="E113" s="250" t="s">
        <v>22</v>
      </c>
      <c r="F113" s="251" t="s">
        <v>1179</v>
      </c>
      <c r="G113" s="248"/>
      <c r="H113" s="250" t="s">
        <v>22</v>
      </c>
      <c r="I113" s="252"/>
      <c r="J113" s="248"/>
      <c r="K113" s="248"/>
      <c r="L113" s="253"/>
      <c r="M113" s="254"/>
      <c r="N113" s="255"/>
      <c r="O113" s="255"/>
      <c r="P113" s="255"/>
      <c r="Q113" s="255"/>
      <c r="R113" s="255"/>
      <c r="S113" s="255"/>
      <c r="T113" s="256"/>
      <c r="AT113" s="257" t="s">
        <v>182</v>
      </c>
      <c r="AU113" s="257" t="s">
        <v>24</v>
      </c>
      <c r="AV113" s="12" t="s">
        <v>24</v>
      </c>
      <c r="AW113" s="12" t="s">
        <v>39</v>
      </c>
      <c r="AX113" s="12" t="s">
        <v>75</v>
      </c>
      <c r="AY113" s="257" t="s">
        <v>173</v>
      </c>
    </row>
    <row r="114" spans="2:51" s="13" customFormat="1" ht="13.5">
      <c r="B114" s="258"/>
      <c r="C114" s="259"/>
      <c r="D114" s="249" t="s">
        <v>182</v>
      </c>
      <c r="E114" s="260" t="s">
        <v>22</v>
      </c>
      <c r="F114" s="261" t="s">
        <v>24</v>
      </c>
      <c r="G114" s="259"/>
      <c r="H114" s="262">
        <v>1</v>
      </c>
      <c r="I114" s="263"/>
      <c r="J114" s="259"/>
      <c r="K114" s="259"/>
      <c r="L114" s="264"/>
      <c r="M114" s="265"/>
      <c r="N114" s="266"/>
      <c r="O114" s="266"/>
      <c r="P114" s="266"/>
      <c r="Q114" s="266"/>
      <c r="R114" s="266"/>
      <c r="S114" s="266"/>
      <c r="T114" s="267"/>
      <c r="AT114" s="268" t="s">
        <v>182</v>
      </c>
      <c r="AU114" s="268" t="s">
        <v>24</v>
      </c>
      <c r="AV114" s="13" t="s">
        <v>83</v>
      </c>
      <c r="AW114" s="13" t="s">
        <v>39</v>
      </c>
      <c r="AX114" s="13" t="s">
        <v>24</v>
      </c>
      <c r="AY114" s="268" t="s">
        <v>173</v>
      </c>
    </row>
    <row r="115" spans="2:65" s="1" customFormat="1" ht="25.5" customHeight="1">
      <c r="B115" s="46"/>
      <c r="C115" s="235" t="s">
        <v>224</v>
      </c>
      <c r="D115" s="235" t="s">
        <v>175</v>
      </c>
      <c r="E115" s="236" t="s">
        <v>1180</v>
      </c>
      <c r="F115" s="237" t="s">
        <v>1181</v>
      </c>
      <c r="G115" s="238" t="s">
        <v>286</v>
      </c>
      <c r="H115" s="239">
        <v>2</v>
      </c>
      <c r="I115" s="240"/>
      <c r="J115" s="241">
        <f>ROUND(I115*H115,2)</f>
        <v>0</v>
      </c>
      <c r="K115" s="237" t="s">
        <v>278</v>
      </c>
      <c r="L115" s="72"/>
      <c r="M115" s="242" t="s">
        <v>22</v>
      </c>
      <c r="N115" s="243" t="s">
        <v>46</v>
      </c>
      <c r="O115" s="47"/>
      <c r="P115" s="244">
        <f>O115*H115</f>
        <v>0</v>
      </c>
      <c r="Q115" s="244">
        <v>0</v>
      </c>
      <c r="R115" s="244">
        <f>Q115*H115</f>
        <v>0</v>
      </c>
      <c r="S115" s="244">
        <v>0</v>
      </c>
      <c r="T115" s="245">
        <f>S115*H115</f>
        <v>0</v>
      </c>
      <c r="AR115" s="24" t="s">
        <v>180</v>
      </c>
      <c r="AT115" s="24" t="s">
        <v>175</v>
      </c>
      <c r="AU115" s="24" t="s">
        <v>24</v>
      </c>
      <c r="AY115" s="24" t="s">
        <v>173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4" t="s">
        <v>24</v>
      </c>
      <c r="BK115" s="246">
        <f>ROUND(I115*H115,2)</f>
        <v>0</v>
      </c>
      <c r="BL115" s="24" t="s">
        <v>180</v>
      </c>
      <c r="BM115" s="24" t="s">
        <v>224</v>
      </c>
    </row>
    <row r="116" spans="2:51" s="12" customFormat="1" ht="13.5">
      <c r="B116" s="247"/>
      <c r="C116" s="248"/>
      <c r="D116" s="249" t="s">
        <v>182</v>
      </c>
      <c r="E116" s="250" t="s">
        <v>22</v>
      </c>
      <c r="F116" s="251" t="s">
        <v>1182</v>
      </c>
      <c r="G116" s="248"/>
      <c r="H116" s="250" t="s">
        <v>22</v>
      </c>
      <c r="I116" s="252"/>
      <c r="J116" s="248"/>
      <c r="K116" s="248"/>
      <c r="L116" s="253"/>
      <c r="M116" s="254"/>
      <c r="N116" s="255"/>
      <c r="O116" s="255"/>
      <c r="P116" s="255"/>
      <c r="Q116" s="255"/>
      <c r="R116" s="255"/>
      <c r="S116" s="255"/>
      <c r="T116" s="256"/>
      <c r="AT116" s="257" t="s">
        <v>182</v>
      </c>
      <c r="AU116" s="257" t="s">
        <v>24</v>
      </c>
      <c r="AV116" s="12" t="s">
        <v>24</v>
      </c>
      <c r="AW116" s="12" t="s">
        <v>39</v>
      </c>
      <c r="AX116" s="12" t="s">
        <v>75</v>
      </c>
      <c r="AY116" s="257" t="s">
        <v>173</v>
      </c>
    </row>
    <row r="117" spans="2:51" s="13" customFormat="1" ht="13.5">
      <c r="B117" s="258"/>
      <c r="C117" s="259"/>
      <c r="D117" s="249" t="s">
        <v>182</v>
      </c>
      <c r="E117" s="260" t="s">
        <v>22</v>
      </c>
      <c r="F117" s="261" t="s">
        <v>83</v>
      </c>
      <c r="G117" s="259"/>
      <c r="H117" s="262">
        <v>2</v>
      </c>
      <c r="I117" s="263"/>
      <c r="J117" s="259"/>
      <c r="K117" s="259"/>
      <c r="L117" s="264"/>
      <c r="M117" s="265"/>
      <c r="N117" s="266"/>
      <c r="O117" s="266"/>
      <c r="P117" s="266"/>
      <c r="Q117" s="266"/>
      <c r="R117" s="266"/>
      <c r="S117" s="266"/>
      <c r="T117" s="267"/>
      <c r="AT117" s="268" t="s">
        <v>182</v>
      </c>
      <c r="AU117" s="268" t="s">
        <v>24</v>
      </c>
      <c r="AV117" s="13" t="s">
        <v>83</v>
      </c>
      <c r="AW117" s="13" t="s">
        <v>39</v>
      </c>
      <c r="AX117" s="13" t="s">
        <v>24</v>
      </c>
      <c r="AY117" s="268" t="s">
        <v>173</v>
      </c>
    </row>
    <row r="118" spans="2:65" s="1" customFormat="1" ht="25.5" customHeight="1">
      <c r="B118" s="46"/>
      <c r="C118" s="235" t="s">
        <v>29</v>
      </c>
      <c r="D118" s="235" t="s">
        <v>175</v>
      </c>
      <c r="E118" s="236" t="s">
        <v>1183</v>
      </c>
      <c r="F118" s="237" t="s">
        <v>1184</v>
      </c>
      <c r="G118" s="238" t="s">
        <v>286</v>
      </c>
      <c r="H118" s="239">
        <v>1</v>
      </c>
      <c r="I118" s="240"/>
      <c r="J118" s="241">
        <f>ROUND(I118*H118,2)</f>
        <v>0</v>
      </c>
      <c r="K118" s="237" t="s">
        <v>278</v>
      </c>
      <c r="L118" s="72"/>
      <c r="M118" s="242" t="s">
        <v>22</v>
      </c>
      <c r="N118" s="243" t="s">
        <v>46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180</v>
      </c>
      <c r="AT118" s="24" t="s">
        <v>175</v>
      </c>
      <c r="AU118" s="24" t="s">
        <v>24</v>
      </c>
      <c r="AY118" s="24" t="s">
        <v>173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24</v>
      </c>
      <c r="BK118" s="246">
        <f>ROUND(I118*H118,2)</f>
        <v>0</v>
      </c>
      <c r="BL118" s="24" t="s">
        <v>180</v>
      </c>
      <c r="BM118" s="24" t="s">
        <v>29</v>
      </c>
    </row>
    <row r="119" spans="2:51" s="12" customFormat="1" ht="13.5">
      <c r="B119" s="247"/>
      <c r="C119" s="248"/>
      <c r="D119" s="249" t="s">
        <v>182</v>
      </c>
      <c r="E119" s="250" t="s">
        <v>22</v>
      </c>
      <c r="F119" s="251" t="s">
        <v>1185</v>
      </c>
      <c r="G119" s="248"/>
      <c r="H119" s="250" t="s">
        <v>22</v>
      </c>
      <c r="I119" s="252"/>
      <c r="J119" s="248"/>
      <c r="K119" s="248"/>
      <c r="L119" s="253"/>
      <c r="M119" s="254"/>
      <c r="N119" s="255"/>
      <c r="O119" s="255"/>
      <c r="P119" s="255"/>
      <c r="Q119" s="255"/>
      <c r="R119" s="255"/>
      <c r="S119" s="255"/>
      <c r="T119" s="256"/>
      <c r="AT119" s="257" t="s">
        <v>182</v>
      </c>
      <c r="AU119" s="257" t="s">
        <v>24</v>
      </c>
      <c r="AV119" s="12" t="s">
        <v>24</v>
      </c>
      <c r="AW119" s="12" t="s">
        <v>39</v>
      </c>
      <c r="AX119" s="12" t="s">
        <v>75</v>
      </c>
      <c r="AY119" s="257" t="s">
        <v>173</v>
      </c>
    </row>
    <row r="120" spans="2:51" s="12" customFormat="1" ht="13.5">
      <c r="B120" s="247"/>
      <c r="C120" s="248"/>
      <c r="D120" s="249" t="s">
        <v>182</v>
      </c>
      <c r="E120" s="250" t="s">
        <v>22</v>
      </c>
      <c r="F120" s="251" t="s">
        <v>1186</v>
      </c>
      <c r="G120" s="248"/>
      <c r="H120" s="250" t="s">
        <v>22</v>
      </c>
      <c r="I120" s="252"/>
      <c r="J120" s="248"/>
      <c r="K120" s="248"/>
      <c r="L120" s="253"/>
      <c r="M120" s="254"/>
      <c r="N120" s="255"/>
      <c r="O120" s="255"/>
      <c r="P120" s="255"/>
      <c r="Q120" s="255"/>
      <c r="R120" s="255"/>
      <c r="S120" s="255"/>
      <c r="T120" s="256"/>
      <c r="AT120" s="257" t="s">
        <v>182</v>
      </c>
      <c r="AU120" s="257" t="s">
        <v>24</v>
      </c>
      <c r="AV120" s="12" t="s">
        <v>24</v>
      </c>
      <c r="AW120" s="12" t="s">
        <v>39</v>
      </c>
      <c r="AX120" s="12" t="s">
        <v>75</v>
      </c>
      <c r="AY120" s="257" t="s">
        <v>173</v>
      </c>
    </row>
    <row r="121" spans="2:51" s="12" customFormat="1" ht="13.5">
      <c r="B121" s="247"/>
      <c r="C121" s="248"/>
      <c r="D121" s="249" t="s">
        <v>182</v>
      </c>
      <c r="E121" s="250" t="s">
        <v>22</v>
      </c>
      <c r="F121" s="251" t="s">
        <v>190</v>
      </c>
      <c r="G121" s="248"/>
      <c r="H121" s="250" t="s">
        <v>22</v>
      </c>
      <c r="I121" s="252"/>
      <c r="J121" s="248"/>
      <c r="K121" s="248"/>
      <c r="L121" s="253"/>
      <c r="M121" s="254"/>
      <c r="N121" s="255"/>
      <c r="O121" s="255"/>
      <c r="P121" s="255"/>
      <c r="Q121" s="255"/>
      <c r="R121" s="255"/>
      <c r="S121" s="255"/>
      <c r="T121" s="256"/>
      <c r="AT121" s="257" t="s">
        <v>182</v>
      </c>
      <c r="AU121" s="257" t="s">
        <v>24</v>
      </c>
      <c r="AV121" s="12" t="s">
        <v>24</v>
      </c>
      <c r="AW121" s="12" t="s">
        <v>39</v>
      </c>
      <c r="AX121" s="12" t="s">
        <v>75</v>
      </c>
      <c r="AY121" s="257" t="s">
        <v>173</v>
      </c>
    </row>
    <row r="122" spans="2:51" s="12" customFormat="1" ht="13.5">
      <c r="B122" s="247"/>
      <c r="C122" s="248"/>
      <c r="D122" s="249" t="s">
        <v>182</v>
      </c>
      <c r="E122" s="250" t="s">
        <v>22</v>
      </c>
      <c r="F122" s="251" t="s">
        <v>1187</v>
      </c>
      <c r="G122" s="248"/>
      <c r="H122" s="250" t="s">
        <v>22</v>
      </c>
      <c r="I122" s="252"/>
      <c r="J122" s="248"/>
      <c r="K122" s="248"/>
      <c r="L122" s="253"/>
      <c r="M122" s="254"/>
      <c r="N122" s="255"/>
      <c r="O122" s="255"/>
      <c r="P122" s="255"/>
      <c r="Q122" s="255"/>
      <c r="R122" s="255"/>
      <c r="S122" s="255"/>
      <c r="T122" s="256"/>
      <c r="AT122" s="257" t="s">
        <v>182</v>
      </c>
      <c r="AU122" s="257" t="s">
        <v>24</v>
      </c>
      <c r="AV122" s="12" t="s">
        <v>24</v>
      </c>
      <c r="AW122" s="12" t="s">
        <v>39</v>
      </c>
      <c r="AX122" s="12" t="s">
        <v>75</v>
      </c>
      <c r="AY122" s="257" t="s">
        <v>173</v>
      </c>
    </row>
    <row r="123" spans="2:51" s="13" customFormat="1" ht="13.5">
      <c r="B123" s="258"/>
      <c r="C123" s="259"/>
      <c r="D123" s="249" t="s">
        <v>182</v>
      </c>
      <c r="E123" s="260" t="s">
        <v>22</v>
      </c>
      <c r="F123" s="261" t="s">
        <v>24</v>
      </c>
      <c r="G123" s="259"/>
      <c r="H123" s="262">
        <v>1</v>
      </c>
      <c r="I123" s="263"/>
      <c r="J123" s="259"/>
      <c r="K123" s="259"/>
      <c r="L123" s="264"/>
      <c r="M123" s="265"/>
      <c r="N123" s="266"/>
      <c r="O123" s="266"/>
      <c r="P123" s="266"/>
      <c r="Q123" s="266"/>
      <c r="R123" s="266"/>
      <c r="S123" s="266"/>
      <c r="T123" s="267"/>
      <c r="AT123" s="268" t="s">
        <v>182</v>
      </c>
      <c r="AU123" s="268" t="s">
        <v>24</v>
      </c>
      <c r="AV123" s="13" t="s">
        <v>83</v>
      </c>
      <c r="AW123" s="13" t="s">
        <v>39</v>
      </c>
      <c r="AX123" s="13" t="s">
        <v>24</v>
      </c>
      <c r="AY123" s="268" t="s">
        <v>173</v>
      </c>
    </row>
    <row r="124" spans="2:65" s="1" customFormat="1" ht="51" customHeight="1">
      <c r="B124" s="46"/>
      <c r="C124" s="235" t="s">
        <v>239</v>
      </c>
      <c r="D124" s="235" t="s">
        <v>175</v>
      </c>
      <c r="E124" s="236" t="s">
        <v>1188</v>
      </c>
      <c r="F124" s="237" t="s">
        <v>1189</v>
      </c>
      <c r="G124" s="238" t="s">
        <v>286</v>
      </c>
      <c r="H124" s="239">
        <v>3</v>
      </c>
      <c r="I124" s="240"/>
      <c r="J124" s="241">
        <f>ROUND(I124*H124,2)</f>
        <v>0</v>
      </c>
      <c r="K124" s="237" t="s">
        <v>278</v>
      </c>
      <c r="L124" s="72"/>
      <c r="M124" s="242" t="s">
        <v>22</v>
      </c>
      <c r="N124" s="243" t="s">
        <v>46</v>
      </c>
      <c r="O124" s="47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180</v>
      </c>
      <c r="AT124" s="24" t="s">
        <v>175</v>
      </c>
      <c r="AU124" s="24" t="s">
        <v>24</v>
      </c>
      <c r="AY124" s="24" t="s">
        <v>173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4" t="s">
        <v>24</v>
      </c>
      <c r="BK124" s="246">
        <f>ROUND(I124*H124,2)</f>
        <v>0</v>
      </c>
      <c r="BL124" s="24" t="s">
        <v>180</v>
      </c>
      <c r="BM124" s="24" t="s">
        <v>239</v>
      </c>
    </row>
    <row r="125" spans="2:51" s="12" customFormat="1" ht="13.5">
      <c r="B125" s="247"/>
      <c r="C125" s="248"/>
      <c r="D125" s="249" t="s">
        <v>182</v>
      </c>
      <c r="E125" s="250" t="s">
        <v>22</v>
      </c>
      <c r="F125" s="251" t="s">
        <v>1190</v>
      </c>
      <c r="G125" s="248"/>
      <c r="H125" s="250" t="s">
        <v>22</v>
      </c>
      <c r="I125" s="252"/>
      <c r="J125" s="248"/>
      <c r="K125" s="248"/>
      <c r="L125" s="253"/>
      <c r="M125" s="254"/>
      <c r="N125" s="255"/>
      <c r="O125" s="255"/>
      <c r="P125" s="255"/>
      <c r="Q125" s="255"/>
      <c r="R125" s="255"/>
      <c r="S125" s="255"/>
      <c r="T125" s="256"/>
      <c r="AT125" s="257" t="s">
        <v>182</v>
      </c>
      <c r="AU125" s="257" t="s">
        <v>24</v>
      </c>
      <c r="AV125" s="12" t="s">
        <v>24</v>
      </c>
      <c r="AW125" s="12" t="s">
        <v>39</v>
      </c>
      <c r="AX125" s="12" t="s">
        <v>75</v>
      </c>
      <c r="AY125" s="257" t="s">
        <v>173</v>
      </c>
    </row>
    <row r="126" spans="2:51" s="12" customFormat="1" ht="13.5">
      <c r="B126" s="247"/>
      <c r="C126" s="248"/>
      <c r="D126" s="249" t="s">
        <v>182</v>
      </c>
      <c r="E126" s="250" t="s">
        <v>22</v>
      </c>
      <c r="F126" s="251" t="s">
        <v>190</v>
      </c>
      <c r="G126" s="248"/>
      <c r="H126" s="250" t="s">
        <v>22</v>
      </c>
      <c r="I126" s="252"/>
      <c r="J126" s="248"/>
      <c r="K126" s="248"/>
      <c r="L126" s="253"/>
      <c r="M126" s="254"/>
      <c r="N126" s="255"/>
      <c r="O126" s="255"/>
      <c r="P126" s="255"/>
      <c r="Q126" s="255"/>
      <c r="R126" s="255"/>
      <c r="S126" s="255"/>
      <c r="T126" s="256"/>
      <c r="AT126" s="257" t="s">
        <v>182</v>
      </c>
      <c r="AU126" s="257" t="s">
        <v>24</v>
      </c>
      <c r="AV126" s="12" t="s">
        <v>24</v>
      </c>
      <c r="AW126" s="12" t="s">
        <v>39</v>
      </c>
      <c r="AX126" s="12" t="s">
        <v>75</v>
      </c>
      <c r="AY126" s="257" t="s">
        <v>173</v>
      </c>
    </row>
    <row r="127" spans="2:51" s="12" customFormat="1" ht="13.5">
      <c r="B127" s="247"/>
      <c r="C127" s="248"/>
      <c r="D127" s="249" t="s">
        <v>182</v>
      </c>
      <c r="E127" s="250" t="s">
        <v>22</v>
      </c>
      <c r="F127" s="251" t="s">
        <v>1191</v>
      </c>
      <c r="G127" s="248"/>
      <c r="H127" s="250" t="s">
        <v>22</v>
      </c>
      <c r="I127" s="252"/>
      <c r="J127" s="248"/>
      <c r="K127" s="248"/>
      <c r="L127" s="253"/>
      <c r="M127" s="254"/>
      <c r="N127" s="255"/>
      <c r="O127" s="255"/>
      <c r="P127" s="255"/>
      <c r="Q127" s="255"/>
      <c r="R127" s="255"/>
      <c r="S127" s="255"/>
      <c r="T127" s="256"/>
      <c r="AT127" s="257" t="s">
        <v>182</v>
      </c>
      <c r="AU127" s="257" t="s">
        <v>24</v>
      </c>
      <c r="AV127" s="12" t="s">
        <v>24</v>
      </c>
      <c r="AW127" s="12" t="s">
        <v>39</v>
      </c>
      <c r="AX127" s="12" t="s">
        <v>75</v>
      </c>
      <c r="AY127" s="257" t="s">
        <v>173</v>
      </c>
    </row>
    <row r="128" spans="2:51" s="13" customFormat="1" ht="13.5">
      <c r="B128" s="258"/>
      <c r="C128" s="259"/>
      <c r="D128" s="249" t="s">
        <v>182</v>
      </c>
      <c r="E128" s="260" t="s">
        <v>22</v>
      </c>
      <c r="F128" s="261" t="s">
        <v>193</v>
      </c>
      <c r="G128" s="259"/>
      <c r="H128" s="262">
        <v>3</v>
      </c>
      <c r="I128" s="263"/>
      <c r="J128" s="259"/>
      <c r="K128" s="259"/>
      <c r="L128" s="264"/>
      <c r="M128" s="265"/>
      <c r="N128" s="266"/>
      <c r="O128" s="266"/>
      <c r="P128" s="266"/>
      <c r="Q128" s="266"/>
      <c r="R128" s="266"/>
      <c r="S128" s="266"/>
      <c r="T128" s="267"/>
      <c r="AT128" s="268" t="s">
        <v>182</v>
      </c>
      <c r="AU128" s="268" t="s">
        <v>24</v>
      </c>
      <c r="AV128" s="13" t="s">
        <v>83</v>
      </c>
      <c r="AW128" s="13" t="s">
        <v>39</v>
      </c>
      <c r="AX128" s="13" t="s">
        <v>24</v>
      </c>
      <c r="AY128" s="268" t="s">
        <v>173</v>
      </c>
    </row>
    <row r="129" spans="2:65" s="1" customFormat="1" ht="38.25" customHeight="1">
      <c r="B129" s="46"/>
      <c r="C129" s="235" t="s">
        <v>246</v>
      </c>
      <c r="D129" s="235" t="s">
        <v>175</v>
      </c>
      <c r="E129" s="236" t="s">
        <v>1192</v>
      </c>
      <c r="F129" s="237" t="s">
        <v>1193</v>
      </c>
      <c r="G129" s="238" t="s">
        <v>286</v>
      </c>
      <c r="H129" s="239">
        <v>1</v>
      </c>
      <c r="I129" s="240"/>
      <c r="J129" s="241">
        <f>ROUND(I129*H129,2)</f>
        <v>0</v>
      </c>
      <c r="K129" s="237" t="s">
        <v>278</v>
      </c>
      <c r="L129" s="72"/>
      <c r="M129" s="242" t="s">
        <v>22</v>
      </c>
      <c r="N129" s="243" t="s">
        <v>46</v>
      </c>
      <c r="O129" s="47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AR129" s="24" t="s">
        <v>180</v>
      </c>
      <c r="AT129" s="24" t="s">
        <v>175</v>
      </c>
      <c r="AU129" s="24" t="s">
        <v>24</v>
      </c>
      <c r="AY129" s="24" t="s">
        <v>173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4" t="s">
        <v>24</v>
      </c>
      <c r="BK129" s="246">
        <f>ROUND(I129*H129,2)</f>
        <v>0</v>
      </c>
      <c r="BL129" s="24" t="s">
        <v>180</v>
      </c>
      <c r="BM129" s="24" t="s">
        <v>246</v>
      </c>
    </row>
    <row r="130" spans="2:51" s="12" customFormat="1" ht="13.5">
      <c r="B130" s="247"/>
      <c r="C130" s="248"/>
      <c r="D130" s="249" t="s">
        <v>182</v>
      </c>
      <c r="E130" s="250" t="s">
        <v>22</v>
      </c>
      <c r="F130" s="251" t="s">
        <v>1194</v>
      </c>
      <c r="G130" s="248"/>
      <c r="H130" s="250" t="s">
        <v>22</v>
      </c>
      <c r="I130" s="252"/>
      <c r="J130" s="248"/>
      <c r="K130" s="248"/>
      <c r="L130" s="253"/>
      <c r="M130" s="254"/>
      <c r="N130" s="255"/>
      <c r="O130" s="255"/>
      <c r="P130" s="255"/>
      <c r="Q130" s="255"/>
      <c r="R130" s="255"/>
      <c r="S130" s="255"/>
      <c r="T130" s="256"/>
      <c r="AT130" s="257" t="s">
        <v>182</v>
      </c>
      <c r="AU130" s="257" t="s">
        <v>24</v>
      </c>
      <c r="AV130" s="12" t="s">
        <v>24</v>
      </c>
      <c r="AW130" s="12" t="s">
        <v>39</v>
      </c>
      <c r="AX130" s="12" t="s">
        <v>75</v>
      </c>
      <c r="AY130" s="257" t="s">
        <v>173</v>
      </c>
    </row>
    <row r="131" spans="2:51" s="12" customFormat="1" ht="13.5">
      <c r="B131" s="247"/>
      <c r="C131" s="248"/>
      <c r="D131" s="249" t="s">
        <v>182</v>
      </c>
      <c r="E131" s="250" t="s">
        <v>22</v>
      </c>
      <c r="F131" s="251" t="s">
        <v>190</v>
      </c>
      <c r="G131" s="248"/>
      <c r="H131" s="250" t="s">
        <v>22</v>
      </c>
      <c r="I131" s="252"/>
      <c r="J131" s="248"/>
      <c r="K131" s="248"/>
      <c r="L131" s="253"/>
      <c r="M131" s="254"/>
      <c r="N131" s="255"/>
      <c r="O131" s="255"/>
      <c r="P131" s="255"/>
      <c r="Q131" s="255"/>
      <c r="R131" s="255"/>
      <c r="S131" s="255"/>
      <c r="T131" s="256"/>
      <c r="AT131" s="257" t="s">
        <v>182</v>
      </c>
      <c r="AU131" s="257" t="s">
        <v>24</v>
      </c>
      <c r="AV131" s="12" t="s">
        <v>24</v>
      </c>
      <c r="AW131" s="12" t="s">
        <v>39</v>
      </c>
      <c r="AX131" s="12" t="s">
        <v>75</v>
      </c>
      <c r="AY131" s="257" t="s">
        <v>173</v>
      </c>
    </row>
    <row r="132" spans="2:51" s="12" customFormat="1" ht="13.5">
      <c r="B132" s="247"/>
      <c r="C132" s="248"/>
      <c r="D132" s="249" t="s">
        <v>182</v>
      </c>
      <c r="E132" s="250" t="s">
        <v>22</v>
      </c>
      <c r="F132" s="251" t="s">
        <v>1195</v>
      </c>
      <c r="G132" s="248"/>
      <c r="H132" s="250" t="s">
        <v>22</v>
      </c>
      <c r="I132" s="252"/>
      <c r="J132" s="248"/>
      <c r="K132" s="248"/>
      <c r="L132" s="253"/>
      <c r="M132" s="254"/>
      <c r="N132" s="255"/>
      <c r="O132" s="255"/>
      <c r="P132" s="255"/>
      <c r="Q132" s="255"/>
      <c r="R132" s="255"/>
      <c r="S132" s="255"/>
      <c r="T132" s="256"/>
      <c r="AT132" s="257" t="s">
        <v>182</v>
      </c>
      <c r="AU132" s="257" t="s">
        <v>24</v>
      </c>
      <c r="AV132" s="12" t="s">
        <v>24</v>
      </c>
      <c r="AW132" s="12" t="s">
        <v>39</v>
      </c>
      <c r="AX132" s="12" t="s">
        <v>75</v>
      </c>
      <c r="AY132" s="257" t="s">
        <v>173</v>
      </c>
    </row>
    <row r="133" spans="2:51" s="13" customFormat="1" ht="13.5">
      <c r="B133" s="258"/>
      <c r="C133" s="259"/>
      <c r="D133" s="249" t="s">
        <v>182</v>
      </c>
      <c r="E133" s="260" t="s">
        <v>22</v>
      </c>
      <c r="F133" s="261" t="s">
        <v>24</v>
      </c>
      <c r="G133" s="259"/>
      <c r="H133" s="262">
        <v>1</v>
      </c>
      <c r="I133" s="263"/>
      <c r="J133" s="259"/>
      <c r="K133" s="259"/>
      <c r="L133" s="264"/>
      <c r="M133" s="265"/>
      <c r="N133" s="266"/>
      <c r="O133" s="266"/>
      <c r="P133" s="266"/>
      <c r="Q133" s="266"/>
      <c r="R133" s="266"/>
      <c r="S133" s="266"/>
      <c r="T133" s="267"/>
      <c r="AT133" s="268" t="s">
        <v>182</v>
      </c>
      <c r="AU133" s="268" t="s">
        <v>24</v>
      </c>
      <c r="AV133" s="13" t="s">
        <v>83</v>
      </c>
      <c r="AW133" s="13" t="s">
        <v>39</v>
      </c>
      <c r="AX133" s="13" t="s">
        <v>24</v>
      </c>
      <c r="AY133" s="268" t="s">
        <v>173</v>
      </c>
    </row>
    <row r="134" spans="2:65" s="1" customFormat="1" ht="25.5" customHeight="1">
      <c r="B134" s="46"/>
      <c r="C134" s="235" t="s">
        <v>252</v>
      </c>
      <c r="D134" s="235" t="s">
        <v>175</v>
      </c>
      <c r="E134" s="236" t="s">
        <v>1196</v>
      </c>
      <c r="F134" s="237" t="s">
        <v>1197</v>
      </c>
      <c r="G134" s="238" t="s">
        <v>286</v>
      </c>
      <c r="H134" s="239">
        <v>1</v>
      </c>
      <c r="I134" s="240"/>
      <c r="J134" s="241">
        <f>ROUND(I134*H134,2)</f>
        <v>0</v>
      </c>
      <c r="K134" s="237" t="s">
        <v>278</v>
      </c>
      <c r="L134" s="72"/>
      <c r="M134" s="242" t="s">
        <v>22</v>
      </c>
      <c r="N134" s="243" t="s">
        <v>46</v>
      </c>
      <c r="O134" s="47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AR134" s="24" t="s">
        <v>180</v>
      </c>
      <c r="AT134" s="24" t="s">
        <v>175</v>
      </c>
      <c r="AU134" s="24" t="s">
        <v>24</v>
      </c>
      <c r="AY134" s="24" t="s">
        <v>173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24</v>
      </c>
      <c r="BK134" s="246">
        <f>ROUND(I134*H134,2)</f>
        <v>0</v>
      </c>
      <c r="BL134" s="24" t="s">
        <v>180</v>
      </c>
      <c r="BM134" s="24" t="s">
        <v>252</v>
      </c>
    </row>
    <row r="135" spans="2:51" s="12" customFormat="1" ht="13.5">
      <c r="B135" s="247"/>
      <c r="C135" s="248"/>
      <c r="D135" s="249" t="s">
        <v>182</v>
      </c>
      <c r="E135" s="250" t="s">
        <v>22</v>
      </c>
      <c r="F135" s="251" t="s">
        <v>1198</v>
      </c>
      <c r="G135" s="248"/>
      <c r="H135" s="250" t="s">
        <v>22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AT135" s="257" t="s">
        <v>182</v>
      </c>
      <c r="AU135" s="257" t="s">
        <v>24</v>
      </c>
      <c r="AV135" s="12" t="s">
        <v>24</v>
      </c>
      <c r="AW135" s="12" t="s">
        <v>39</v>
      </c>
      <c r="AX135" s="12" t="s">
        <v>75</v>
      </c>
      <c r="AY135" s="257" t="s">
        <v>173</v>
      </c>
    </row>
    <row r="136" spans="2:51" s="12" customFormat="1" ht="13.5">
      <c r="B136" s="247"/>
      <c r="C136" s="248"/>
      <c r="D136" s="249" t="s">
        <v>182</v>
      </c>
      <c r="E136" s="250" t="s">
        <v>22</v>
      </c>
      <c r="F136" s="251" t="s">
        <v>1199</v>
      </c>
      <c r="G136" s="248"/>
      <c r="H136" s="250" t="s">
        <v>22</v>
      </c>
      <c r="I136" s="252"/>
      <c r="J136" s="248"/>
      <c r="K136" s="248"/>
      <c r="L136" s="253"/>
      <c r="M136" s="254"/>
      <c r="N136" s="255"/>
      <c r="O136" s="255"/>
      <c r="P136" s="255"/>
      <c r="Q136" s="255"/>
      <c r="R136" s="255"/>
      <c r="S136" s="255"/>
      <c r="T136" s="256"/>
      <c r="AT136" s="257" t="s">
        <v>182</v>
      </c>
      <c r="AU136" s="257" t="s">
        <v>24</v>
      </c>
      <c r="AV136" s="12" t="s">
        <v>24</v>
      </c>
      <c r="AW136" s="12" t="s">
        <v>39</v>
      </c>
      <c r="AX136" s="12" t="s">
        <v>75</v>
      </c>
      <c r="AY136" s="257" t="s">
        <v>173</v>
      </c>
    </row>
    <row r="137" spans="2:51" s="12" customFormat="1" ht="13.5">
      <c r="B137" s="247"/>
      <c r="C137" s="248"/>
      <c r="D137" s="249" t="s">
        <v>182</v>
      </c>
      <c r="E137" s="250" t="s">
        <v>22</v>
      </c>
      <c r="F137" s="251" t="s">
        <v>1200</v>
      </c>
      <c r="G137" s="248"/>
      <c r="H137" s="250" t="s">
        <v>22</v>
      </c>
      <c r="I137" s="252"/>
      <c r="J137" s="248"/>
      <c r="K137" s="248"/>
      <c r="L137" s="253"/>
      <c r="M137" s="254"/>
      <c r="N137" s="255"/>
      <c r="O137" s="255"/>
      <c r="P137" s="255"/>
      <c r="Q137" s="255"/>
      <c r="R137" s="255"/>
      <c r="S137" s="255"/>
      <c r="T137" s="256"/>
      <c r="AT137" s="257" t="s">
        <v>182</v>
      </c>
      <c r="AU137" s="257" t="s">
        <v>24</v>
      </c>
      <c r="AV137" s="12" t="s">
        <v>24</v>
      </c>
      <c r="AW137" s="12" t="s">
        <v>39</v>
      </c>
      <c r="AX137" s="12" t="s">
        <v>75</v>
      </c>
      <c r="AY137" s="257" t="s">
        <v>173</v>
      </c>
    </row>
    <row r="138" spans="2:51" s="12" customFormat="1" ht="13.5">
      <c r="B138" s="247"/>
      <c r="C138" s="248"/>
      <c r="D138" s="249" t="s">
        <v>182</v>
      </c>
      <c r="E138" s="250" t="s">
        <v>22</v>
      </c>
      <c r="F138" s="251" t="s">
        <v>1201</v>
      </c>
      <c r="G138" s="248"/>
      <c r="H138" s="250" t="s">
        <v>22</v>
      </c>
      <c r="I138" s="252"/>
      <c r="J138" s="248"/>
      <c r="K138" s="248"/>
      <c r="L138" s="253"/>
      <c r="M138" s="254"/>
      <c r="N138" s="255"/>
      <c r="O138" s="255"/>
      <c r="P138" s="255"/>
      <c r="Q138" s="255"/>
      <c r="R138" s="255"/>
      <c r="S138" s="255"/>
      <c r="T138" s="256"/>
      <c r="AT138" s="257" t="s">
        <v>182</v>
      </c>
      <c r="AU138" s="257" t="s">
        <v>24</v>
      </c>
      <c r="AV138" s="12" t="s">
        <v>24</v>
      </c>
      <c r="AW138" s="12" t="s">
        <v>39</v>
      </c>
      <c r="AX138" s="12" t="s">
        <v>75</v>
      </c>
      <c r="AY138" s="257" t="s">
        <v>173</v>
      </c>
    </row>
    <row r="139" spans="2:51" s="12" customFormat="1" ht="13.5">
      <c r="B139" s="247"/>
      <c r="C139" s="248"/>
      <c r="D139" s="249" t="s">
        <v>182</v>
      </c>
      <c r="E139" s="250" t="s">
        <v>22</v>
      </c>
      <c r="F139" s="251" t="s">
        <v>1202</v>
      </c>
      <c r="G139" s="248"/>
      <c r="H139" s="250" t="s">
        <v>22</v>
      </c>
      <c r="I139" s="252"/>
      <c r="J139" s="248"/>
      <c r="K139" s="248"/>
      <c r="L139" s="253"/>
      <c r="M139" s="254"/>
      <c r="N139" s="255"/>
      <c r="O139" s="255"/>
      <c r="P139" s="255"/>
      <c r="Q139" s="255"/>
      <c r="R139" s="255"/>
      <c r="S139" s="255"/>
      <c r="T139" s="256"/>
      <c r="AT139" s="257" t="s">
        <v>182</v>
      </c>
      <c r="AU139" s="257" t="s">
        <v>24</v>
      </c>
      <c r="AV139" s="12" t="s">
        <v>24</v>
      </c>
      <c r="AW139" s="12" t="s">
        <v>39</v>
      </c>
      <c r="AX139" s="12" t="s">
        <v>75</v>
      </c>
      <c r="AY139" s="257" t="s">
        <v>173</v>
      </c>
    </row>
    <row r="140" spans="2:51" s="12" customFormat="1" ht="13.5">
      <c r="B140" s="247"/>
      <c r="C140" s="248"/>
      <c r="D140" s="249" t="s">
        <v>182</v>
      </c>
      <c r="E140" s="250" t="s">
        <v>22</v>
      </c>
      <c r="F140" s="251" t="s">
        <v>1203</v>
      </c>
      <c r="G140" s="248"/>
      <c r="H140" s="250" t="s">
        <v>22</v>
      </c>
      <c r="I140" s="252"/>
      <c r="J140" s="248"/>
      <c r="K140" s="248"/>
      <c r="L140" s="253"/>
      <c r="M140" s="254"/>
      <c r="N140" s="255"/>
      <c r="O140" s="255"/>
      <c r="P140" s="255"/>
      <c r="Q140" s="255"/>
      <c r="R140" s="255"/>
      <c r="S140" s="255"/>
      <c r="T140" s="256"/>
      <c r="AT140" s="257" t="s">
        <v>182</v>
      </c>
      <c r="AU140" s="257" t="s">
        <v>24</v>
      </c>
      <c r="AV140" s="12" t="s">
        <v>24</v>
      </c>
      <c r="AW140" s="12" t="s">
        <v>39</v>
      </c>
      <c r="AX140" s="12" t="s">
        <v>75</v>
      </c>
      <c r="AY140" s="257" t="s">
        <v>173</v>
      </c>
    </row>
    <row r="141" spans="2:51" s="12" customFormat="1" ht="13.5">
      <c r="B141" s="247"/>
      <c r="C141" s="248"/>
      <c r="D141" s="249" t="s">
        <v>182</v>
      </c>
      <c r="E141" s="250" t="s">
        <v>22</v>
      </c>
      <c r="F141" s="251" t="s">
        <v>190</v>
      </c>
      <c r="G141" s="248"/>
      <c r="H141" s="250" t="s">
        <v>22</v>
      </c>
      <c r="I141" s="252"/>
      <c r="J141" s="248"/>
      <c r="K141" s="248"/>
      <c r="L141" s="253"/>
      <c r="M141" s="254"/>
      <c r="N141" s="255"/>
      <c r="O141" s="255"/>
      <c r="P141" s="255"/>
      <c r="Q141" s="255"/>
      <c r="R141" s="255"/>
      <c r="S141" s="255"/>
      <c r="T141" s="256"/>
      <c r="AT141" s="257" t="s">
        <v>182</v>
      </c>
      <c r="AU141" s="257" t="s">
        <v>24</v>
      </c>
      <c r="AV141" s="12" t="s">
        <v>24</v>
      </c>
      <c r="AW141" s="12" t="s">
        <v>39</v>
      </c>
      <c r="AX141" s="12" t="s">
        <v>75</v>
      </c>
      <c r="AY141" s="257" t="s">
        <v>173</v>
      </c>
    </row>
    <row r="142" spans="2:51" s="12" customFormat="1" ht="13.5">
      <c r="B142" s="247"/>
      <c r="C142" s="248"/>
      <c r="D142" s="249" t="s">
        <v>182</v>
      </c>
      <c r="E142" s="250" t="s">
        <v>22</v>
      </c>
      <c r="F142" s="251" t="s">
        <v>1204</v>
      </c>
      <c r="G142" s="248"/>
      <c r="H142" s="250" t="s">
        <v>22</v>
      </c>
      <c r="I142" s="252"/>
      <c r="J142" s="248"/>
      <c r="K142" s="248"/>
      <c r="L142" s="253"/>
      <c r="M142" s="254"/>
      <c r="N142" s="255"/>
      <c r="O142" s="255"/>
      <c r="P142" s="255"/>
      <c r="Q142" s="255"/>
      <c r="R142" s="255"/>
      <c r="S142" s="255"/>
      <c r="T142" s="256"/>
      <c r="AT142" s="257" t="s">
        <v>182</v>
      </c>
      <c r="AU142" s="257" t="s">
        <v>24</v>
      </c>
      <c r="AV142" s="12" t="s">
        <v>24</v>
      </c>
      <c r="AW142" s="12" t="s">
        <v>39</v>
      </c>
      <c r="AX142" s="12" t="s">
        <v>75</v>
      </c>
      <c r="AY142" s="257" t="s">
        <v>173</v>
      </c>
    </row>
    <row r="143" spans="2:51" s="13" customFormat="1" ht="13.5">
      <c r="B143" s="258"/>
      <c r="C143" s="259"/>
      <c r="D143" s="249" t="s">
        <v>182</v>
      </c>
      <c r="E143" s="260" t="s">
        <v>22</v>
      </c>
      <c r="F143" s="261" t="s">
        <v>24</v>
      </c>
      <c r="G143" s="259"/>
      <c r="H143" s="262">
        <v>1</v>
      </c>
      <c r="I143" s="263"/>
      <c r="J143" s="259"/>
      <c r="K143" s="259"/>
      <c r="L143" s="264"/>
      <c r="M143" s="265"/>
      <c r="N143" s="266"/>
      <c r="O143" s="266"/>
      <c r="P143" s="266"/>
      <c r="Q143" s="266"/>
      <c r="R143" s="266"/>
      <c r="S143" s="266"/>
      <c r="T143" s="267"/>
      <c r="AT143" s="268" t="s">
        <v>182</v>
      </c>
      <c r="AU143" s="268" t="s">
        <v>24</v>
      </c>
      <c r="AV143" s="13" t="s">
        <v>83</v>
      </c>
      <c r="AW143" s="13" t="s">
        <v>39</v>
      </c>
      <c r="AX143" s="13" t="s">
        <v>24</v>
      </c>
      <c r="AY143" s="268" t="s">
        <v>173</v>
      </c>
    </row>
    <row r="144" spans="2:65" s="1" customFormat="1" ht="25.5" customHeight="1">
      <c r="B144" s="46"/>
      <c r="C144" s="235" t="s">
        <v>256</v>
      </c>
      <c r="D144" s="235" t="s">
        <v>175</v>
      </c>
      <c r="E144" s="236" t="s">
        <v>1205</v>
      </c>
      <c r="F144" s="237" t="s">
        <v>1206</v>
      </c>
      <c r="G144" s="238" t="s">
        <v>286</v>
      </c>
      <c r="H144" s="239">
        <v>1</v>
      </c>
      <c r="I144" s="240"/>
      <c r="J144" s="241">
        <f>ROUND(I144*H144,2)</f>
        <v>0</v>
      </c>
      <c r="K144" s="237" t="s">
        <v>278</v>
      </c>
      <c r="L144" s="72"/>
      <c r="M144" s="242" t="s">
        <v>22</v>
      </c>
      <c r="N144" s="243" t="s">
        <v>46</v>
      </c>
      <c r="O144" s="47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AR144" s="24" t="s">
        <v>180</v>
      </c>
      <c r="AT144" s="24" t="s">
        <v>175</v>
      </c>
      <c r="AU144" s="24" t="s">
        <v>24</v>
      </c>
      <c r="AY144" s="24" t="s">
        <v>173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4" t="s">
        <v>24</v>
      </c>
      <c r="BK144" s="246">
        <f>ROUND(I144*H144,2)</f>
        <v>0</v>
      </c>
      <c r="BL144" s="24" t="s">
        <v>180</v>
      </c>
      <c r="BM144" s="24" t="s">
        <v>256</v>
      </c>
    </row>
    <row r="145" spans="2:51" s="12" customFormat="1" ht="13.5">
      <c r="B145" s="247"/>
      <c r="C145" s="248"/>
      <c r="D145" s="249" t="s">
        <v>182</v>
      </c>
      <c r="E145" s="250" t="s">
        <v>22</v>
      </c>
      <c r="F145" s="251" t="s">
        <v>1198</v>
      </c>
      <c r="G145" s="248"/>
      <c r="H145" s="250" t="s">
        <v>22</v>
      </c>
      <c r="I145" s="252"/>
      <c r="J145" s="248"/>
      <c r="K145" s="248"/>
      <c r="L145" s="253"/>
      <c r="M145" s="254"/>
      <c r="N145" s="255"/>
      <c r="O145" s="255"/>
      <c r="P145" s="255"/>
      <c r="Q145" s="255"/>
      <c r="R145" s="255"/>
      <c r="S145" s="255"/>
      <c r="T145" s="256"/>
      <c r="AT145" s="257" t="s">
        <v>182</v>
      </c>
      <c r="AU145" s="257" t="s">
        <v>24</v>
      </c>
      <c r="AV145" s="12" t="s">
        <v>24</v>
      </c>
      <c r="AW145" s="12" t="s">
        <v>39</v>
      </c>
      <c r="AX145" s="12" t="s">
        <v>75</v>
      </c>
      <c r="AY145" s="257" t="s">
        <v>173</v>
      </c>
    </row>
    <row r="146" spans="2:51" s="12" customFormat="1" ht="13.5">
      <c r="B146" s="247"/>
      <c r="C146" s="248"/>
      <c r="D146" s="249" t="s">
        <v>182</v>
      </c>
      <c r="E146" s="250" t="s">
        <v>22</v>
      </c>
      <c r="F146" s="251" t="s">
        <v>1199</v>
      </c>
      <c r="G146" s="248"/>
      <c r="H146" s="250" t="s">
        <v>22</v>
      </c>
      <c r="I146" s="252"/>
      <c r="J146" s="248"/>
      <c r="K146" s="248"/>
      <c r="L146" s="253"/>
      <c r="M146" s="254"/>
      <c r="N146" s="255"/>
      <c r="O146" s="255"/>
      <c r="P146" s="255"/>
      <c r="Q146" s="255"/>
      <c r="R146" s="255"/>
      <c r="S146" s="255"/>
      <c r="T146" s="256"/>
      <c r="AT146" s="257" t="s">
        <v>182</v>
      </c>
      <c r="AU146" s="257" t="s">
        <v>24</v>
      </c>
      <c r="AV146" s="12" t="s">
        <v>24</v>
      </c>
      <c r="AW146" s="12" t="s">
        <v>39</v>
      </c>
      <c r="AX146" s="12" t="s">
        <v>75</v>
      </c>
      <c r="AY146" s="257" t="s">
        <v>173</v>
      </c>
    </row>
    <row r="147" spans="2:51" s="12" customFormat="1" ht="13.5">
      <c r="B147" s="247"/>
      <c r="C147" s="248"/>
      <c r="D147" s="249" t="s">
        <v>182</v>
      </c>
      <c r="E147" s="250" t="s">
        <v>22</v>
      </c>
      <c r="F147" s="251" t="s">
        <v>1200</v>
      </c>
      <c r="G147" s="248"/>
      <c r="H147" s="250" t="s">
        <v>22</v>
      </c>
      <c r="I147" s="252"/>
      <c r="J147" s="248"/>
      <c r="K147" s="248"/>
      <c r="L147" s="253"/>
      <c r="M147" s="254"/>
      <c r="N147" s="255"/>
      <c r="O147" s="255"/>
      <c r="P147" s="255"/>
      <c r="Q147" s="255"/>
      <c r="R147" s="255"/>
      <c r="S147" s="255"/>
      <c r="T147" s="256"/>
      <c r="AT147" s="257" t="s">
        <v>182</v>
      </c>
      <c r="AU147" s="257" t="s">
        <v>24</v>
      </c>
      <c r="AV147" s="12" t="s">
        <v>24</v>
      </c>
      <c r="AW147" s="12" t="s">
        <v>39</v>
      </c>
      <c r="AX147" s="12" t="s">
        <v>75</v>
      </c>
      <c r="AY147" s="257" t="s">
        <v>173</v>
      </c>
    </row>
    <row r="148" spans="2:51" s="12" customFormat="1" ht="13.5">
      <c r="B148" s="247"/>
      <c r="C148" s="248"/>
      <c r="D148" s="249" t="s">
        <v>182</v>
      </c>
      <c r="E148" s="250" t="s">
        <v>22</v>
      </c>
      <c r="F148" s="251" t="s">
        <v>1201</v>
      </c>
      <c r="G148" s="248"/>
      <c r="H148" s="250" t="s">
        <v>22</v>
      </c>
      <c r="I148" s="252"/>
      <c r="J148" s="248"/>
      <c r="K148" s="248"/>
      <c r="L148" s="253"/>
      <c r="M148" s="254"/>
      <c r="N148" s="255"/>
      <c r="O148" s="255"/>
      <c r="P148" s="255"/>
      <c r="Q148" s="255"/>
      <c r="R148" s="255"/>
      <c r="S148" s="255"/>
      <c r="T148" s="256"/>
      <c r="AT148" s="257" t="s">
        <v>182</v>
      </c>
      <c r="AU148" s="257" t="s">
        <v>24</v>
      </c>
      <c r="AV148" s="12" t="s">
        <v>24</v>
      </c>
      <c r="AW148" s="12" t="s">
        <v>39</v>
      </c>
      <c r="AX148" s="12" t="s">
        <v>75</v>
      </c>
      <c r="AY148" s="257" t="s">
        <v>173</v>
      </c>
    </row>
    <row r="149" spans="2:51" s="12" customFormat="1" ht="13.5">
      <c r="B149" s="247"/>
      <c r="C149" s="248"/>
      <c r="D149" s="249" t="s">
        <v>182</v>
      </c>
      <c r="E149" s="250" t="s">
        <v>22</v>
      </c>
      <c r="F149" s="251" t="s">
        <v>1202</v>
      </c>
      <c r="G149" s="248"/>
      <c r="H149" s="250" t="s">
        <v>22</v>
      </c>
      <c r="I149" s="252"/>
      <c r="J149" s="248"/>
      <c r="K149" s="248"/>
      <c r="L149" s="253"/>
      <c r="M149" s="254"/>
      <c r="N149" s="255"/>
      <c r="O149" s="255"/>
      <c r="P149" s="255"/>
      <c r="Q149" s="255"/>
      <c r="R149" s="255"/>
      <c r="S149" s="255"/>
      <c r="T149" s="256"/>
      <c r="AT149" s="257" t="s">
        <v>182</v>
      </c>
      <c r="AU149" s="257" t="s">
        <v>24</v>
      </c>
      <c r="AV149" s="12" t="s">
        <v>24</v>
      </c>
      <c r="AW149" s="12" t="s">
        <v>39</v>
      </c>
      <c r="AX149" s="12" t="s">
        <v>75</v>
      </c>
      <c r="AY149" s="257" t="s">
        <v>173</v>
      </c>
    </row>
    <row r="150" spans="2:51" s="12" customFormat="1" ht="13.5">
      <c r="B150" s="247"/>
      <c r="C150" s="248"/>
      <c r="D150" s="249" t="s">
        <v>182</v>
      </c>
      <c r="E150" s="250" t="s">
        <v>22</v>
      </c>
      <c r="F150" s="251" t="s">
        <v>1203</v>
      </c>
      <c r="G150" s="248"/>
      <c r="H150" s="250" t="s">
        <v>22</v>
      </c>
      <c r="I150" s="252"/>
      <c r="J150" s="248"/>
      <c r="K150" s="248"/>
      <c r="L150" s="253"/>
      <c r="M150" s="254"/>
      <c r="N150" s="255"/>
      <c r="O150" s="255"/>
      <c r="P150" s="255"/>
      <c r="Q150" s="255"/>
      <c r="R150" s="255"/>
      <c r="S150" s="255"/>
      <c r="T150" s="256"/>
      <c r="AT150" s="257" t="s">
        <v>182</v>
      </c>
      <c r="AU150" s="257" t="s">
        <v>24</v>
      </c>
      <c r="AV150" s="12" t="s">
        <v>24</v>
      </c>
      <c r="AW150" s="12" t="s">
        <v>39</v>
      </c>
      <c r="AX150" s="12" t="s">
        <v>75</v>
      </c>
      <c r="AY150" s="257" t="s">
        <v>173</v>
      </c>
    </row>
    <row r="151" spans="2:51" s="12" customFormat="1" ht="13.5">
      <c r="B151" s="247"/>
      <c r="C151" s="248"/>
      <c r="D151" s="249" t="s">
        <v>182</v>
      </c>
      <c r="E151" s="250" t="s">
        <v>22</v>
      </c>
      <c r="F151" s="251" t="s">
        <v>190</v>
      </c>
      <c r="G151" s="248"/>
      <c r="H151" s="250" t="s">
        <v>22</v>
      </c>
      <c r="I151" s="252"/>
      <c r="J151" s="248"/>
      <c r="K151" s="248"/>
      <c r="L151" s="253"/>
      <c r="M151" s="254"/>
      <c r="N151" s="255"/>
      <c r="O151" s="255"/>
      <c r="P151" s="255"/>
      <c r="Q151" s="255"/>
      <c r="R151" s="255"/>
      <c r="S151" s="255"/>
      <c r="T151" s="256"/>
      <c r="AT151" s="257" t="s">
        <v>182</v>
      </c>
      <c r="AU151" s="257" t="s">
        <v>24</v>
      </c>
      <c r="AV151" s="12" t="s">
        <v>24</v>
      </c>
      <c r="AW151" s="12" t="s">
        <v>39</v>
      </c>
      <c r="AX151" s="12" t="s">
        <v>75</v>
      </c>
      <c r="AY151" s="257" t="s">
        <v>173</v>
      </c>
    </row>
    <row r="152" spans="2:51" s="12" customFormat="1" ht="13.5">
      <c r="B152" s="247"/>
      <c r="C152" s="248"/>
      <c r="D152" s="249" t="s">
        <v>182</v>
      </c>
      <c r="E152" s="250" t="s">
        <v>22</v>
      </c>
      <c r="F152" s="251" t="s">
        <v>1207</v>
      </c>
      <c r="G152" s="248"/>
      <c r="H152" s="250" t="s">
        <v>22</v>
      </c>
      <c r="I152" s="252"/>
      <c r="J152" s="248"/>
      <c r="K152" s="248"/>
      <c r="L152" s="253"/>
      <c r="M152" s="254"/>
      <c r="N152" s="255"/>
      <c r="O152" s="255"/>
      <c r="P152" s="255"/>
      <c r="Q152" s="255"/>
      <c r="R152" s="255"/>
      <c r="S152" s="255"/>
      <c r="T152" s="256"/>
      <c r="AT152" s="257" t="s">
        <v>182</v>
      </c>
      <c r="AU152" s="257" t="s">
        <v>24</v>
      </c>
      <c r="AV152" s="12" t="s">
        <v>24</v>
      </c>
      <c r="AW152" s="12" t="s">
        <v>39</v>
      </c>
      <c r="AX152" s="12" t="s">
        <v>75</v>
      </c>
      <c r="AY152" s="257" t="s">
        <v>173</v>
      </c>
    </row>
    <row r="153" spans="2:51" s="13" customFormat="1" ht="13.5">
      <c r="B153" s="258"/>
      <c r="C153" s="259"/>
      <c r="D153" s="249" t="s">
        <v>182</v>
      </c>
      <c r="E153" s="260" t="s">
        <v>22</v>
      </c>
      <c r="F153" s="261" t="s">
        <v>24</v>
      </c>
      <c r="G153" s="259"/>
      <c r="H153" s="262">
        <v>1</v>
      </c>
      <c r="I153" s="263"/>
      <c r="J153" s="259"/>
      <c r="K153" s="259"/>
      <c r="L153" s="264"/>
      <c r="M153" s="265"/>
      <c r="N153" s="266"/>
      <c r="O153" s="266"/>
      <c r="P153" s="266"/>
      <c r="Q153" s="266"/>
      <c r="R153" s="266"/>
      <c r="S153" s="266"/>
      <c r="T153" s="267"/>
      <c r="AT153" s="268" t="s">
        <v>182</v>
      </c>
      <c r="AU153" s="268" t="s">
        <v>24</v>
      </c>
      <c r="AV153" s="13" t="s">
        <v>83</v>
      </c>
      <c r="AW153" s="13" t="s">
        <v>39</v>
      </c>
      <c r="AX153" s="13" t="s">
        <v>24</v>
      </c>
      <c r="AY153" s="268" t="s">
        <v>173</v>
      </c>
    </row>
    <row r="154" spans="2:65" s="1" customFormat="1" ht="25.5" customHeight="1">
      <c r="B154" s="46"/>
      <c r="C154" s="235" t="s">
        <v>10</v>
      </c>
      <c r="D154" s="235" t="s">
        <v>175</v>
      </c>
      <c r="E154" s="236" t="s">
        <v>1208</v>
      </c>
      <c r="F154" s="237" t="s">
        <v>1209</v>
      </c>
      <c r="G154" s="238" t="s">
        <v>286</v>
      </c>
      <c r="H154" s="239">
        <v>1</v>
      </c>
      <c r="I154" s="240"/>
      <c r="J154" s="241">
        <f>ROUND(I154*H154,2)</f>
        <v>0</v>
      </c>
      <c r="K154" s="237" t="s">
        <v>278</v>
      </c>
      <c r="L154" s="72"/>
      <c r="M154" s="242" t="s">
        <v>22</v>
      </c>
      <c r="N154" s="243" t="s">
        <v>46</v>
      </c>
      <c r="O154" s="47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AR154" s="24" t="s">
        <v>180</v>
      </c>
      <c r="AT154" s="24" t="s">
        <v>175</v>
      </c>
      <c r="AU154" s="24" t="s">
        <v>24</v>
      </c>
      <c r="AY154" s="24" t="s">
        <v>173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24</v>
      </c>
      <c r="BK154" s="246">
        <f>ROUND(I154*H154,2)</f>
        <v>0</v>
      </c>
      <c r="BL154" s="24" t="s">
        <v>180</v>
      </c>
      <c r="BM154" s="24" t="s">
        <v>10</v>
      </c>
    </row>
    <row r="155" spans="2:51" s="12" customFormat="1" ht="13.5">
      <c r="B155" s="247"/>
      <c r="C155" s="248"/>
      <c r="D155" s="249" t="s">
        <v>182</v>
      </c>
      <c r="E155" s="250" t="s">
        <v>22</v>
      </c>
      <c r="F155" s="251" t="s">
        <v>1210</v>
      </c>
      <c r="G155" s="248"/>
      <c r="H155" s="250" t="s">
        <v>22</v>
      </c>
      <c r="I155" s="252"/>
      <c r="J155" s="248"/>
      <c r="K155" s="248"/>
      <c r="L155" s="253"/>
      <c r="M155" s="254"/>
      <c r="N155" s="255"/>
      <c r="O155" s="255"/>
      <c r="P155" s="255"/>
      <c r="Q155" s="255"/>
      <c r="R155" s="255"/>
      <c r="S155" s="255"/>
      <c r="T155" s="256"/>
      <c r="AT155" s="257" t="s">
        <v>182</v>
      </c>
      <c r="AU155" s="257" t="s">
        <v>24</v>
      </c>
      <c r="AV155" s="12" t="s">
        <v>24</v>
      </c>
      <c r="AW155" s="12" t="s">
        <v>39</v>
      </c>
      <c r="AX155" s="12" t="s">
        <v>75</v>
      </c>
      <c r="AY155" s="257" t="s">
        <v>173</v>
      </c>
    </row>
    <row r="156" spans="2:51" s="13" customFormat="1" ht="13.5">
      <c r="B156" s="258"/>
      <c r="C156" s="259"/>
      <c r="D156" s="249" t="s">
        <v>182</v>
      </c>
      <c r="E156" s="260" t="s">
        <v>22</v>
      </c>
      <c r="F156" s="261" t="s">
        <v>24</v>
      </c>
      <c r="G156" s="259"/>
      <c r="H156" s="262">
        <v>1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AT156" s="268" t="s">
        <v>182</v>
      </c>
      <c r="AU156" s="268" t="s">
        <v>24</v>
      </c>
      <c r="AV156" s="13" t="s">
        <v>83</v>
      </c>
      <c r="AW156" s="13" t="s">
        <v>39</v>
      </c>
      <c r="AX156" s="13" t="s">
        <v>24</v>
      </c>
      <c r="AY156" s="268" t="s">
        <v>173</v>
      </c>
    </row>
    <row r="157" spans="2:65" s="1" customFormat="1" ht="25.5" customHeight="1">
      <c r="B157" s="46"/>
      <c r="C157" s="235" t="s">
        <v>266</v>
      </c>
      <c r="D157" s="235" t="s">
        <v>175</v>
      </c>
      <c r="E157" s="236" t="s">
        <v>1211</v>
      </c>
      <c r="F157" s="237" t="s">
        <v>1212</v>
      </c>
      <c r="G157" s="238" t="s">
        <v>286</v>
      </c>
      <c r="H157" s="239">
        <v>1</v>
      </c>
      <c r="I157" s="240"/>
      <c r="J157" s="241">
        <f>ROUND(I157*H157,2)</f>
        <v>0</v>
      </c>
      <c r="K157" s="237" t="s">
        <v>278</v>
      </c>
      <c r="L157" s="72"/>
      <c r="M157" s="242" t="s">
        <v>22</v>
      </c>
      <c r="N157" s="243" t="s">
        <v>46</v>
      </c>
      <c r="O157" s="47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AR157" s="24" t="s">
        <v>180</v>
      </c>
      <c r="AT157" s="24" t="s">
        <v>175</v>
      </c>
      <c r="AU157" s="24" t="s">
        <v>24</v>
      </c>
      <c r="AY157" s="24" t="s">
        <v>173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24</v>
      </c>
      <c r="BK157" s="246">
        <f>ROUND(I157*H157,2)</f>
        <v>0</v>
      </c>
      <c r="BL157" s="24" t="s">
        <v>180</v>
      </c>
      <c r="BM157" s="24" t="s">
        <v>266</v>
      </c>
    </row>
    <row r="158" spans="2:51" s="12" customFormat="1" ht="13.5">
      <c r="B158" s="247"/>
      <c r="C158" s="248"/>
      <c r="D158" s="249" t="s">
        <v>182</v>
      </c>
      <c r="E158" s="250" t="s">
        <v>22</v>
      </c>
      <c r="F158" s="251" t="s">
        <v>1213</v>
      </c>
      <c r="G158" s="248"/>
      <c r="H158" s="250" t="s">
        <v>22</v>
      </c>
      <c r="I158" s="252"/>
      <c r="J158" s="248"/>
      <c r="K158" s="248"/>
      <c r="L158" s="253"/>
      <c r="M158" s="254"/>
      <c r="N158" s="255"/>
      <c r="O158" s="255"/>
      <c r="P158" s="255"/>
      <c r="Q158" s="255"/>
      <c r="R158" s="255"/>
      <c r="S158" s="255"/>
      <c r="T158" s="256"/>
      <c r="AT158" s="257" t="s">
        <v>182</v>
      </c>
      <c r="AU158" s="257" t="s">
        <v>24</v>
      </c>
      <c r="AV158" s="12" t="s">
        <v>24</v>
      </c>
      <c r="AW158" s="12" t="s">
        <v>39</v>
      </c>
      <c r="AX158" s="12" t="s">
        <v>75</v>
      </c>
      <c r="AY158" s="257" t="s">
        <v>173</v>
      </c>
    </row>
    <row r="159" spans="2:51" s="13" customFormat="1" ht="13.5">
      <c r="B159" s="258"/>
      <c r="C159" s="259"/>
      <c r="D159" s="249" t="s">
        <v>182</v>
      </c>
      <c r="E159" s="260" t="s">
        <v>22</v>
      </c>
      <c r="F159" s="261" t="s">
        <v>24</v>
      </c>
      <c r="G159" s="259"/>
      <c r="H159" s="262">
        <v>1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AT159" s="268" t="s">
        <v>182</v>
      </c>
      <c r="AU159" s="268" t="s">
        <v>24</v>
      </c>
      <c r="AV159" s="13" t="s">
        <v>83</v>
      </c>
      <c r="AW159" s="13" t="s">
        <v>39</v>
      </c>
      <c r="AX159" s="13" t="s">
        <v>24</v>
      </c>
      <c r="AY159" s="268" t="s">
        <v>173</v>
      </c>
    </row>
    <row r="160" spans="2:65" s="1" customFormat="1" ht="25.5" customHeight="1">
      <c r="B160" s="46"/>
      <c r="C160" s="235" t="s">
        <v>270</v>
      </c>
      <c r="D160" s="235" t="s">
        <v>175</v>
      </c>
      <c r="E160" s="236" t="s">
        <v>1214</v>
      </c>
      <c r="F160" s="237" t="s">
        <v>1215</v>
      </c>
      <c r="G160" s="238" t="s">
        <v>249</v>
      </c>
      <c r="H160" s="239">
        <v>42</v>
      </c>
      <c r="I160" s="240"/>
      <c r="J160" s="241">
        <f>ROUND(I160*H160,2)</f>
        <v>0</v>
      </c>
      <c r="K160" s="237" t="s">
        <v>278</v>
      </c>
      <c r="L160" s="72"/>
      <c r="M160" s="242" t="s">
        <v>22</v>
      </c>
      <c r="N160" s="243" t="s">
        <v>46</v>
      </c>
      <c r="O160" s="47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AR160" s="24" t="s">
        <v>180</v>
      </c>
      <c r="AT160" s="24" t="s">
        <v>175</v>
      </c>
      <c r="AU160" s="24" t="s">
        <v>24</v>
      </c>
      <c r="AY160" s="24" t="s">
        <v>173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4" t="s">
        <v>24</v>
      </c>
      <c r="BK160" s="246">
        <f>ROUND(I160*H160,2)</f>
        <v>0</v>
      </c>
      <c r="BL160" s="24" t="s">
        <v>180</v>
      </c>
      <c r="BM160" s="24" t="s">
        <v>270</v>
      </c>
    </row>
    <row r="161" spans="2:51" s="12" customFormat="1" ht="13.5">
      <c r="B161" s="247"/>
      <c r="C161" s="248"/>
      <c r="D161" s="249" t="s">
        <v>182</v>
      </c>
      <c r="E161" s="250" t="s">
        <v>22</v>
      </c>
      <c r="F161" s="251" t="s">
        <v>1216</v>
      </c>
      <c r="G161" s="248"/>
      <c r="H161" s="250" t="s">
        <v>22</v>
      </c>
      <c r="I161" s="252"/>
      <c r="J161" s="248"/>
      <c r="K161" s="248"/>
      <c r="L161" s="253"/>
      <c r="M161" s="254"/>
      <c r="N161" s="255"/>
      <c r="O161" s="255"/>
      <c r="P161" s="255"/>
      <c r="Q161" s="255"/>
      <c r="R161" s="255"/>
      <c r="S161" s="255"/>
      <c r="T161" s="256"/>
      <c r="AT161" s="257" t="s">
        <v>182</v>
      </c>
      <c r="AU161" s="257" t="s">
        <v>24</v>
      </c>
      <c r="AV161" s="12" t="s">
        <v>24</v>
      </c>
      <c r="AW161" s="12" t="s">
        <v>39</v>
      </c>
      <c r="AX161" s="12" t="s">
        <v>75</v>
      </c>
      <c r="AY161" s="257" t="s">
        <v>173</v>
      </c>
    </row>
    <row r="162" spans="2:51" s="13" customFormat="1" ht="13.5">
      <c r="B162" s="258"/>
      <c r="C162" s="259"/>
      <c r="D162" s="249" t="s">
        <v>182</v>
      </c>
      <c r="E162" s="260" t="s">
        <v>22</v>
      </c>
      <c r="F162" s="261" t="s">
        <v>411</v>
      </c>
      <c r="G162" s="259"/>
      <c r="H162" s="262">
        <v>42</v>
      </c>
      <c r="I162" s="263"/>
      <c r="J162" s="259"/>
      <c r="K162" s="259"/>
      <c r="L162" s="264"/>
      <c r="M162" s="265"/>
      <c r="N162" s="266"/>
      <c r="O162" s="266"/>
      <c r="P162" s="266"/>
      <c r="Q162" s="266"/>
      <c r="R162" s="266"/>
      <c r="S162" s="266"/>
      <c r="T162" s="267"/>
      <c r="AT162" s="268" t="s">
        <v>182</v>
      </c>
      <c r="AU162" s="268" t="s">
        <v>24</v>
      </c>
      <c r="AV162" s="13" t="s">
        <v>83</v>
      </c>
      <c r="AW162" s="13" t="s">
        <v>39</v>
      </c>
      <c r="AX162" s="13" t="s">
        <v>24</v>
      </c>
      <c r="AY162" s="268" t="s">
        <v>173</v>
      </c>
    </row>
    <row r="163" spans="2:65" s="1" customFormat="1" ht="25.5" customHeight="1">
      <c r="B163" s="46"/>
      <c r="C163" s="235" t="s">
        <v>275</v>
      </c>
      <c r="D163" s="235" t="s">
        <v>175</v>
      </c>
      <c r="E163" s="236" t="s">
        <v>1217</v>
      </c>
      <c r="F163" s="237" t="s">
        <v>1218</v>
      </c>
      <c r="G163" s="238" t="s">
        <v>249</v>
      </c>
      <c r="H163" s="239">
        <v>33</v>
      </c>
      <c r="I163" s="240"/>
      <c r="J163" s="241">
        <f>ROUND(I163*H163,2)</f>
        <v>0</v>
      </c>
      <c r="K163" s="237" t="s">
        <v>278</v>
      </c>
      <c r="L163" s="72"/>
      <c r="M163" s="242" t="s">
        <v>22</v>
      </c>
      <c r="N163" s="243" t="s">
        <v>46</v>
      </c>
      <c r="O163" s="47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AR163" s="24" t="s">
        <v>180</v>
      </c>
      <c r="AT163" s="24" t="s">
        <v>175</v>
      </c>
      <c r="AU163" s="24" t="s">
        <v>24</v>
      </c>
      <c r="AY163" s="24" t="s">
        <v>173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24" t="s">
        <v>24</v>
      </c>
      <c r="BK163" s="246">
        <f>ROUND(I163*H163,2)</f>
        <v>0</v>
      </c>
      <c r="BL163" s="24" t="s">
        <v>180</v>
      </c>
      <c r="BM163" s="24" t="s">
        <v>275</v>
      </c>
    </row>
    <row r="164" spans="2:51" s="12" customFormat="1" ht="13.5">
      <c r="B164" s="247"/>
      <c r="C164" s="248"/>
      <c r="D164" s="249" t="s">
        <v>182</v>
      </c>
      <c r="E164" s="250" t="s">
        <v>22</v>
      </c>
      <c r="F164" s="251" t="s">
        <v>1219</v>
      </c>
      <c r="G164" s="248"/>
      <c r="H164" s="250" t="s">
        <v>22</v>
      </c>
      <c r="I164" s="252"/>
      <c r="J164" s="248"/>
      <c r="K164" s="248"/>
      <c r="L164" s="253"/>
      <c r="M164" s="254"/>
      <c r="N164" s="255"/>
      <c r="O164" s="255"/>
      <c r="P164" s="255"/>
      <c r="Q164" s="255"/>
      <c r="R164" s="255"/>
      <c r="S164" s="255"/>
      <c r="T164" s="256"/>
      <c r="AT164" s="257" t="s">
        <v>182</v>
      </c>
      <c r="AU164" s="257" t="s">
        <v>24</v>
      </c>
      <c r="AV164" s="12" t="s">
        <v>24</v>
      </c>
      <c r="AW164" s="12" t="s">
        <v>39</v>
      </c>
      <c r="AX164" s="12" t="s">
        <v>75</v>
      </c>
      <c r="AY164" s="257" t="s">
        <v>173</v>
      </c>
    </row>
    <row r="165" spans="2:51" s="13" customFormat="1" ht="13.5">
      <c r="B165" s="258"/>
      <c r="C165" s="259"/>
      <c r="D165" s="249" t="s">
        <v>182</v>
      </c>
      <c r="E165" s="260" t="s">
        <v>22</v>
      </c>
      <c r="F165" s="261" t="s">
        <v>359</v>
      </c>
      <c r="G165" s="259"/>
      <c r="H165" s="262">
        <v>33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AT165" s="268" t="s">
        <v>182</v>
      </c>
      <c r="AU165" s="268" t="s">
        <v>24</v>
      </c>
      <c r="AV165" s="13" t="s">
        <v>83</v>
      </c>
      <c r="AW165" s="13" t="s">
        <v>39</v>
      </c>
      <c r="AX165" s="13" t="s">
        <v>24</v>
      </c>
      <c r="AY165" s="268" t="s">
        <v>173</v>
      </c>
    </row>
    <row r="166" spans="2:65" s="1" customFormat="1" ht="25.5" customHeight="1">
      <c r="B166" s="46"/>
      <c r="C166" s="235" t="s">
        <v>283</v>
      </c>
      <c r="D166" s="235" t="s">
        <v>175</v>
      </c>
      <c r="E166" s="236" t="s">
        <v>1220</v>
      </c>
      <c r="F166" s="237" t="s">
        <v>1221</v>
      </c>
      <c r="G166" s="238" t="s">
        <v>249</v>
      </c>
      <c r="H166" s="239">
        <v>24</v>
      </c>
      <c r="I166" s="240"/>
      <c r="J166" s="241">
        <f>ROUND(I166*H166,2)</f>
        <v>0</v>
      </c>
      <c r="K166" s="237" t="s">
        <v>278</v>
      </c>
      <c r="L166" s="72"/>
      <c r="M166" s="242" t="s">
        <v>22</v>
      </c>
      <c r="N166" s="243" t="s">
        <v>46</v>
      </c>
      <c r="O166" s="47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AR166" s="24" t="s">
        <v>180</v>
      </c>
      <c r="AT166" s="24" t="s">
        <v>175</v>
      </c>
      <c r="AU166" s="24" t="s">
        <v>24</v>
      </c>
      <c r="AY166" s="24" t="s">
        <v>173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4" t="s">
        <v>24</v>
      </c>
      <c r="BK166" s="246">
        <f>ROUND(I166*H166,2)</f>
        <v>0</v>
      </c>
      <c r="BL166" s="24" t="s">
        <v>180</v>
      </c>
      <c r="BM166" s="24" t="s">
        <v>283</v>
      </c>
    </row>
    <row r="167" spans="2:51" s="12" customFormat="1" ht="13.5">
      <c r="B167" s="247"/>
      <c r="C167" s="248"/>
      <c r="D167" s="249" t="s">
        <v>182</v>
      </c>
      <c r="E167" s="250" t="s">
        <v>22</v>
      </c>
      <c r="F167" s="251" t="s">
        <v>1222</v>
      </c>
      <c r="G167" s="248"/>
      <c r="H167" s="250" t="s">
        <v>22</v>
      </c>
      <c r="I167" s="252"/>
      <c r="J167" s="248"/>
      <c r="K167" s="248"/>
      <c r="L167" s="253"/>
      <c r="M167" s="254"/>
      <c r="N167" s="255"/>
      <c r="O167" s="255"/>
      <c r="P167" s="255"/>
      <c r="Q167" s="255"/>
      <c r="R167" s="255"/>
      <c r="S167" s="255"/>
      <c r="T167" s="256"/>
      <c r="AT167" s="257" t="s">
        <v>182</v>
      </c>
      <c r="AU167" s="257" t="s">
        <v>24</v>
      </c>
      <c r="AV167" s="12" t="s">
        <v>24</v>
      </c>
      <c r="AW167" s="12" t="s">
        <v>39</v>
      </c>
      <c r="AX167" s="12" t="s">
        <v>75</v>
      </c>
      <c r="AY167" s="257" t="s">
        <v>173</v>
      </c>
    </row>
    <row r="168" spans="2:51" s="13" customFormat="1" ht="13.5">
      <c r="B168" s="258"/>
      <c r="C168" s="259"/>
      <c r="D168" s="249" t="s">
        <v>182</v>
      </c>
      <c r="E168" s="260" t="s">
        <v>22</v>
      </c>
      <c r="F168" s="261" t="s">
        <v>308</v>
      </c>
      <c r="G168" s="259"/>
      <c r="H168" s="262">
        <v>24</v>
      </c>
      <c r="I168" s="263"/>
      <c r="J168" s="259"/>
      <c r="K168" s="259"/>
      <c r="L168" s="264"/>
      <c r="M168" s="265"/>
      <c r="N168" s="266"/>
      <c r="O168" s="266"/>
      <c r="P168" s="266"/>
      <c r="Q168" s="266"/>
      <c r="R168" s="266"/>
      <c r="S168" s="266"/>
      <c r="T168" s="267"/>
      <c r="AT168" s="268" t="s">
        <v>182</v>
      </c>
      <c r="AU168" s="268" t="s">
        <v>24</v>
      </c>
      <c r="AV168" s="13" t="s">
        <v>83</v>
      </c>
      <c r="AW168" s="13" t="s">
        <v>39</v>
      </c>
      <c r="AX168" s="13" t="s">
        <v>24</v>
      </c>
      <c r="AY168" s="268" t="s">
        <v>173</v>
      </c>
    </row>
    <row r="169" spans="2:65" s="1" customFormat="1" ht="25.5" customHeight="1">
      <c r="B169" s="46"/>
      <c r="C169" s="235" t="s">
        <v>288</v>
      </c>
      <c r="D169" s="235" t="s">
        <v>175</v>
      </c>
      <c r="E169" s="236" t="s">
        <v>1223</v>
      </c>
      <c r="F169" s="237" t="s">
        <v>1224</v>
      </c>
      <c r="G169" s="238" t="s">
        <v>249</v>
      </c>
      <c r="H169" s="239">
        <v>16</v>
      </c>
      <c r="I169" s="240"/>
      <c r="J169" s="241">
        <f>ROUND(I169*H169,2)</f>
        <v>0</v>
      </c>
      <c r="K169" s="237" t="s">
        <v>278</v>
      </c>
      <c r="L169" s="72"/>
      <c r="M169" s="242" t="s">
        <v>22</v>
      </c>
      <c r="N169" s="243" t="s">
        <v>46</v>
      </c>
      <c r="O169" s="47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AR169" s="24" t="s">
        <v>180</v>
      </c>
      <c r="AT169" s="24" t="s">
        <v>175</v>
      </c>
      <c r="AU169" s="24" t="s">
        <v>24</v>
      </c>
      <c r="AY169" s="24" t="s">
        <v>173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4" t="s">
        <v>24</v>
      </c>
      <c r="BK169" s="246">
        <f>ROUND(I169*H169,2)</f>
        <v>0</v>
      </c>
      <c r="BL169" s="24" t="s">
        <v>180</v>
      </c>
      <c r="BM169" s="24" t="s">
        <v>288</v>
      </c>
    </row>
    <row r="170" spans="2:51" s="12" customFormat="1" ht="13.5">
      <c r="B170" s="247"/>
      <c r="C170" s="248"/>
      <c r="D170" s="249" t="s">
        <v>182</v>
      </c>
      <c r="E170" s="250" t="s">
        <v>22</v>
      </c>
      <c r="F170" s="251" t="s">
        <v>1225</v>
      </c>
      <c r="G170" s="248"/>
      <c r="H170" s="250" t="s">
        <v>22</v>
      </c>
      <c r="I170" s="252"/>
      <c r="J170" s="248"/>
      <c r="K170" s="248"/>
      <c r="L170" s="253"/>
      <c r="M170" s="254"/>
      <c r="N170" s="255"/>
      <c r="O170" s="255"/>
      <c r="P170" s="255"/>
      <c r="Q170" s="255"/>
      <c r="R170" s="255"/>
      <c r="S170" s="255"/>
      <c r="T170" s="256"/>
      <c r="AT170" s="257" t="s">
        <v>182</v>
      </c>
      <c r="AU170" s="257" t="s">
        <v>24</v>
      </c>
      <c r="AV170" s="12" t="s">
        <v>24</v>
      </c>
      <c r="AW170" s="12" t="s">
        <v>39</v>
      </c>
      <c r="AX170" s="12" t="s">
        <v>75</v>
      </c>
      <c r="AY170" s="257" t="s">
        <v>173</v>
      </c>
    </row>
    <row r="171" spans="2:51" s="13" customFormat="1" ht="13.5">
      <c r="B171" s="258"/>
      <c r="C171" s="259"/>
      <c r="D171" s="249" t="s">
        <v>182</v>
      </c>
      <c r="E171" s="260" t="s">
        <v>22</v>
      </c>
      <c r="F171" s="261" t="s">
        <v>266</v>
      </c>
      <c r="G171" s="259"/>
      <c r="H171" s="262">
        <v>16</v>
      </c>
      <c r="I171" s="263"/>
      <c r="J171" s="259"/>
      <c r="K171" s="259"/>
      <c r="L171" s="264"/>
      <c r="M171" s="265"/>
      <c r="N171" s="266"/>
      <c r="O171" s="266"/>
      <c r="P171" s="266"/>
      <c r="Q171" s="266"/>
      <c r="R171" s="266"/>
      <c r="S171" s="266"/>
      <c r="T171" s="267"/>
      <c r="AT171" s="268" t="s">
        <v>182</v>
      </c>
      <c r="AU171" s="268" t="s">
        <v>24</v>
      </c>
      <c r="AV171" s="13" t="s">
        <v>83</v>
      </c>
      <c r="AW171" s="13" t="s">
        <v>39</v>
      </c>
      <c r="AX171" s="13" t="s">
        <v>24</v>
      </c>
      <c r="AY171" s="268" t="s">
        <v>173</v>
      </c>
    </row>
    <row r="172" spans="2:65" s="1" customFormat="1" ht="16.5" customHeight="1">
      <c r="B172" s="46"/>
      <c r="C172" s="235" t="s">
        <v>9</v>
      </c>
      <c r="D172" s="235" t="s">
        <v>175</v>
      </c>
      <c r="E172" s="236" t="s">
        <v>1226</v>
      </c>
      <c r="F172" s="237" t="s">
        <v>1227</v>
      </c>
      <c r="G172" s="238" t="s">
        <v>249</v>
      </c>
      <c r="H172" s="239">
        <v>25</v>
      </c>
      <c r="I172" s="240"/>
      <c r="J172" s="241">
        <f>ROUND(I172*H172,2)</f>
        <v>0</v>
      </c>
      <c r="K172" s="237" t="s">
        <v>278</v>
      </c>
      <c r="L172" s="72"/>
      <c r="M172" s="242" t="s">
        <v>22</v>
      </c>
      <c r="N172" s="243" t="s">
        <v>46</v>
      </c>
      <c r="O172" s="47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AR172" s="24" t="s">
        <v>180</v>
      </c>
      <c r="AT172" s="24" t="s">
        <v>175</v>
      </c>
      <c r="AU172" s="24" t="s">
        <v>24</v>
      </c>
      <c r="AY172" s="24" t="s">
        <v>173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24</v>
      </c>
      <c r="BK172" s="246">
        <f>ROUND(I172*H172,2)</f>
        <v>0</v>
      </c>
      <c r="BL172" s="24" t="s">
        <v>180</v>
      </c>
      <c r="BM172" s="24" t="s">
        <v>9</v>
      </c>
    </row>
    <row r="173" spans="2:51" s="12" customFormat="1" ht="13.5">
      <c r="B173" s="247"/>
      <c r="C173" s="248"/>
      <c r="D173" s="249" t="s">
        <v>182</v>
      </c>
      <c r="E173" s="250" t="s">
        <v>22</v>
      </c>
      <c r="F173" s="251" t="s">
        <v>1228</v>
      </c>
      <c r="G173" s="248"/>
      <c r="H173" s="250" t="s">
        <v>22</v>
      </c>
      <c r="I173" s="252"/>
      <c r="J173" s="248"/>
      <c r="K173" s="248"/>
      <c r="L173" s="253"/>
      <c r="M173" s="254"/>
      <c r="N173" s="255"/>
      <c r="O173" s="255"/>
      <c r="P173" s="255"/>
      <c r="Q173" s="255"/>
      <c r="R173" s="255"/>
      <c r="S173" s="255"/>
      <c r="T173" s="256"/>
      <c r="AT173" s="257" t="s">
        <v>182</v>
      </c>
      <c r="AU173" s="257" t="s">
        <v>24</v>
      </c>
      <c r="AV173" s="12" t="s">
        <v>24</v>
      </c>
      <c r="AW173" s="12" t="s">
        <v>39</v>
      </c>
      <c r="AX173" s="12" t="s">
        <v>75</v>
      </c>
      <c r="AY173" s="257" t="s">
        <v>173</v>
      </c>
    </row>
    <row r="174" spans="2:51" s="13" customFormat="1" ht="13.5">
      <c r="B174" s="258"/>
      <c r="C174" s="259"/>
      <c r="D174" s="249" t="s">
        <v>182</v>
      </c>
      <c r="E174" s="260" t="s">
        <v>22</v>
      </c>
      <c r="F174" s="261" t="s">
        <v>315</v>
      </c>
      <c r="G174" s="259"/>
      <c r="H174" s="262">
        <v>25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AT174" s="268" t="s">
        <v>182</v>
      </c>
      <c r="AU174" s="268" t="s">
        <v>24</v>
      </c>
      <c r="AV174" s="13" t="s">
        <v>83</v>
      </c>
      <c r="AW174" s="13" t="s">
        <v>39</v>
      </c>
      <c r="AX174" s="13" t="s">
        <v>24</v>
      </c>
      <c r="AY174" s="268" t="s">
        <v>173</v>
      </c>
    </row>
    <row r="175" spans="2:65" s="1" customFormat="1" ht="38.25" customHeight="1">
      <c r="B175" s="46"/>
      <c r="C175" s="235" t="s">
        <v>298</v>
      </c>
      <c r="D175" s="235" t="s">
        <v>175</v>
      </c>
      <c r="E175" s="236" t="s">
        <v>1229</v>
      </c>
      <c r="F175" s="237" t="s">
        <v>1230</v>
      </c>
      <c r="G175" s="238" t="s">
        <v>249</v>
      </c>
      <c r="H175" s="239">
        <v>20</v>
      </c>
      <c r="I175" s="240"/>
      <c r="J175" s="241">
        <f>ROUND(I175*H175,2)</f>
        <v>0</v>
      </c>
      <c r="K175" s="237" t="s">
        <v>278</v>
      </c>
      <c r="L175" s="72"/>
      <c r="M175" s="242" t="s">
        <v>22</v>
      </c>
      <c r="N175" s="243" t="s">
        <v>46</v>
      </c>
      <c r="O175" s="47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AR175" s="24" t="s">
        <v>180</v>
      </c>
      <c r="AT175" s="24" t="s">
        <v>175</v>
      </c>
      <c r="AU175" s="24" t="s">
        <v>24</v>
      </c>
      <c r="AY175" s="24" t="s">
        <v>173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24" t="s">
        <v>24</v>
      </c>
      <c r="BK175" s="246">
        <f>ROUND(I175*H175,2)</f>
        <v>0</v>
      </c>
      <c r="BL175" s="24" t="s">
        <v>180</v>
      </c>
      <c r="BM175" s="24" t="s">
        <v>298</v>
      </c>
    </row>
    <row r="176" spans="2:51" s="12" customFormat="1" ht="13.5">
      <c r="B176" s="247"/>
      <c r="C176" s="248"/>
      <c r="D176" s="249" t="s">
        <v>182</v>
      </c>
      <c r="E176" s="250" t="s">
        <v>22</v>
      </c>
      <c r="F176" s="251" t="s">
        <v>1231</v>
      </c>
      <c r="G176" s="248"/>
      <c r="H176" s="250" t="s">
        <v>22</v>
      </c>
      <c r="I176" s="252"/>
      <c r="J176" s="248"/>
      <c r="K176" s="248"/>
      <c r="L176" s="253"/>
      <c r="M176" s="254"/>
      <c r="N176" s="255"/>
      <c r="O176" s="255"/>
      <c r="P176" s="255"/>
      <c r="Q176" s="255"/>
      <c r="R176" s="255"/>
      <c r="S176" s="255"/>
      <c r="T176" s="256"/>
      <c r="AT176" s="257" t="s">
        <v>182</v>
      </c>
      <c r="AU176" s="257" t="s">
        <v>24</v>
      </c>
      <c r="AV176" s="12" t="s">
        <v>24</v>
      </c>
      <c r="AW176" s="12" t="s">
        <v>39</v>
      </c>
      <c r="AX176" s="12" t="s">
        <v>75</v>
      </c>
      <c r="AY176" s="257" t="s">
        <v>173</v>
      </c>
    </row>
    <row r="177" spans="2:51" s="13" customFormat="1" ht="13.5">
      <c r="B177" s="258"/>
      <c r="C177" s="259"/>
      <c r="D177" s="249" t="s">
        <v>182</v>
      </c>
      <c r="E177" s="260" t="s">
        <v>22</v>
      </c>
      <c r="F177" s="261" t="s">
        <v>288</v>
      </c>
      <c r="G177" s="259"/>
      <c r="H177" s="262">
        <v>20</v>
      </c>
      <c r="I177" s="263"/>
      <c r="J177" s="259"/>
      <c r="K177" s="259"/>
      <c r="L177" s="264"/>
      <c r="M177" s="265"/>
      <c r="N177" s="266"/>
      <c r="O177" s="266"/>
      <c r="P177" s="266"/>
      <c r="Q177" s="266"/>
      <c r="R177" s="266"/>
      <c r="S177" s="266"/>
      <c r="T177" s="267"/>
      <c r="AT177" s="268" t="s">
        <v>182</v>
      </c>
      <c r="AU177" s="268" t="s">
        <v>24</v>
      </c>
      <c r="AV177" s="13" t="s">
        <v>83</v>
      </c>
      <c r="AW177" s="13" t="s">
        <v>39</v>
      </c>
      <c r="AX177" s="13" t="s">
        <v>24</v>
      </c>
      <c r="AY177" s="268" t="s">
        <v>173</v>
      </c>
    </row>
    <row r="178" spans="2:65" s="1" customFormat="1" ht="16.5" customHeight="1">
      <c r="B178" s="46"/>
      <c r="C178" s="235" t="s">
        <v>303</v>
      </c>
      <c r="D178" s="235" t="s">
        <v>175</v>
      </c>
      <c r="E178" s="236" t="s">
        <v>1232</v>
      </c>
      <c r="F178" s="237" t="s">
        <v>1233</v>
      </c>
      <c r="G178" s="238" t="s">
        <v>286</v>
      </c>
      <c r="H178" s="239">
        <v>1</v>
      </c>
      <c r="I178" s="240"/>
      <c r="J178" s="241">
        <f>ROUND(I178*H178,2)</f>
        <v>0</v>
      </c>
      <c r="K178" s="237" t="s">
        <v>278</v>
      </c>
      <c r="L178" s="72"/>
      <c r="M178" s="242" t="s">
        <v>22</v>
      </c>
      <c r="N178" s="243" t="s">
        <v>46</v>
      </c>
      <c r="O178" s="47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AR178" s="24" t="s">
        <v>180</v>
      </c>
      <c r="AT178" s="24" t="s">
        <v>175</v>
      </c>
      <c r="AU178" s="24" t="s">
        <v>24</v>
      </c>
      <c r="AY178" s="24" t="s">
        <v>173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4" t="s">
        <v>24</v>
      </c>
      <c r="BK178" s="246">
        <f>ROUND(I178*H178,2)</f>
        <v>0</v>
      </c>
      <c r="BL178" s="24" t="s">
        <v>180</v>
      </c>
      <c r="BM178" s="24" t="s">
        <v>303</v>
      </c>
    </row>
    <row r="179" spans="2:51" s="12" customFormat="1" ht="13.5">
      <c r="B179" s="247"/>
      <c r="C179" s="248"/>
      <c r="D179" s="249" t="s">
        <v>182</v>
      </c>
      <c r="E179" s="250" t="s">
        <v>22</v>
      </c>
      <c r="F179" s="251" t="s">
        <v>1234</v>
      </c>
      <c r="G179" s="248"/>
      <c r="H179" s="250" t="s">
        <v>22</v>
      </c>
      <c r="I179" s="252"/>
      <c r="J179" s="248"/>
      <c r="K179" s="248"/>
      <c r="L179" s="253"/>
      <c r="M179" s="254"/>
      <c r="N179" s="255"/>
      <c r="O179" s="255"/>
      <c r="P179" s="255"/>
      <c r="Q179" s="255"/>
      <c r="R179" s="255"/>
      <c r="S179" s="255"/>
      <c r="T179" s="256"/>
      <c r="AT179" s="257" t="s">
        <v>182</v>
      </c>
      <c r="AU179" s="257" t="s">
        <v>24</v>
      </c>
      <c r="AV179" s="12" t="s">
        <v>24</v>
      </c>
      <c r="AW179" s="12" t="s">
        <v>39</v>
      </c>
      <c r="AX179" s="12" t="s">
        <v>75</v>
      </c>
      <c r="AY179" s="257" t="s">
        <v>173</v>
      </c>
    </row>
    <row r="180" spans="2:51" s="13" customFormat="1" ht="13.5">
      <c r="B180" s="258"/>
      <c r="C180" s="259"/>
      <c r="D180" s="249" t="s">
        <v>182</v>
      </c>
      <c r="E180" s="260" t="s">
        <v>22</v>
      </c>
      <c r="F180" s="261" t="s">
        <v>24</v>
      </c>
      <c r="G180" s="259"/>
      <c r="H180" s="262">
        <v>1</v>
      </c>
      <c r="I180" s="263"/>
      <c r="J180" s="259"/>
      <c r="K180" s="259"/>
      <c r="L180" s="264"/>
      <c r="M180" s="265"/>
      <c r="N180" s="266"/>
      <c r="O180" s="266"/>
      <c r="P180" s="266"/>
      <c r="Q180" s="266"/>
      <c r="R180" s="266"/>
      <c r="S180" s="266"/>
      <c r="T180" s="267"/>
      <c r="AT180" s="268" t="s">
        <v>182</v>
      </c>
      <c r="AU180" s="268" t="s">
        <v>24</v>
      </c>
      <c r="AV180" s="13" t="s">
        <v>83</v>
      </c>
      <c r="AW180" s="13" t="s">
        <v>39</v>
      </c>
      <c r="AX180" s="13" t="s">
        <v>24</v>
      </c>
      <c r="AY180" s="268" t="s">
        <v>173</v>
      </c>
    </row>
    <row r="181" spans="2:65" s="1" customFormat="1" ht="38.25" customHeight="1">
      <c r="B181" s="46"/>
      <c r="C181" s="235" t="s">
        <v>308</v>
      </c>
      <c r="D181" s="235" t="s">
        <v>175</v>
      </c>
      <c r="E181" s="236" t="s">
        <v>1235</v>
      </c>
      <c r="F181" s="237" t="s">
        <v>1236</v>
      </c>
      <c r="G181" s="238" t="s">
        <v>1124</v>
      </c>
      <c r="H181" s="239">
        <v>24</v>
      </c>
      <c r="I181" s="240"/>
      <c r="J181" s="241">
        <f>ROUND(I181*H181,2)</f>
        <v>0</v>
      </c>
      <c r="K181" s="237" t="s">
        <v>278</v>
      </c>
      <c r="L181" s="72"/>
      <c r="M181" s="242" t="s">
        <v>22</v>
      </c>
      <c r="N181" s="243" t="s">
        <v>46</v>
      </c>
      <c r="O181" s="47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AR181" s="24" t="s">
        <v>180</v>
      </c>
      <c r="AT181" s="24" t="s">
        <v>175</v>
      </c>
      <c r="AU181" s="24" t="s">
        <v>24</v>
      </c>
      <c r="AY181" s="24" t="s">
        <v>173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24" t="s">
        <v>24</v>
      </c>
      <c r="BK181" s="246">
        <f>ROUND(I181*H181,2)</f>
        <v>0</v>
      </c>
      <c r="BL181" s="24" t="s">
        <v>180</v>
      </c>
      <c r="BM181" s="24" t="s">
        <v>308</v>
      </c>
    </row>
    <row r="182" spans="2:51" s="12" customFormat="1" ht="13.5">
      <c r="B182" s="247"/>
      <c r="C182" s="248"/>
      <c r="D182" s="249" t="s">
        <v>182</v>
      </c>
      <c r="E182" s="250" t="s">
        <v>22</v>
      </c>
      <c r="F182" s="251" t="s">
        <v>1237</v>
      </c>
      <c r="G182" s="248"/>
      <c r="H182" s="250" t="s">
        <v>22</v>
      </c>
      <c r="I182" s="252"/>
      <c r="J182" s="248"/>
      <c r="K182" s="248"/>
      <c r="L182" s="253"/>
      <c r="M182" s="254"/>
      <c r="N182" s="255"/>
      <c r="O182" s="255"/>
      <c r="P182" s="255"/>
      <c r="Q182" s="255"/>
      <c r="R182" s="255"/>
      <c r="S182" s="255"/>
      <c r="T182" s="256"/>
      <c r="AT182" s="257" t="s">
        <v>182</v>
      </c>
      <c r="AU182" s="257" t="s">
        <v>24</v>
      </c>
      <c r="AV182" s="12" t="s">
        <v>24</v>
      </c>
      <c r="AW182" s="12" t="s">
        <v>39</v>
      </c>
      <c r="AX182" s="12" t="s">
        <v>75</v>
      </c>
      <c r="AY182" s="257" t="s">
        <v>173</v>
      </c>
    </row>
    <row r="183" spans="2:51" s="13" customFormat="1" ht="13.5">
      <c r="B183" s="258"/>
      <c r="C183" s="259"/>
      <c r="D183" s="249" t="s">
        <v>182</v>
      </c>
      <c r="E183" s="260" t="s">
        <v>22</v>
      </c>
      <c r="F183" s="261" t="s">
        <v>308</v>
      </c>
      <c r="G183" s="259"/>
      <c r="H183" s="262">
        <v>24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AT183" s="268" t="s">
        <v>182</v>
      </c>
      <c r="AU183" s="268" t="s">
        <v>24</v>
      </c>
      <c r="AV183" s="13" t="s">
        <v>83</v>
      </c>
      <c r="AW183" s="13" t="s">
        <v>39</v>
      </c>
      <c r="AX183" s="13" t="s">
        <v>24</v>
      </c>
      <c r="AY183" s="268" t="s">
        <v>173</v>
      </c>
    </row>
    <row r="184" spans="2:65" s="1" customFormat="1" ht="16.5" customHeight="1">
      <c r="B184" s="46"/>
      <c r="C184" s="235" t="s">
        <v>315</v>
      </c>
      <c r="D184" s="235" t="s">
        <v>175</v>
      </c>
      <c r="E184" s="236" t="s">
        <v>1238</v>
      </c>
      <c r="F184" s="237" t="s">
        <v>1239</v>
      </c>
      <c r="G184" s="238" t="s">
        <v>702</v>
      </c>
      <c r="H184" s="279"/>
      <c r="I184" s="240"/>
      <c r="J184" s="241">
        <f>ROUND(I184*H184,2)</f>
        <v>0</v>
      </c>
      <c r="K184" s="237" t="s">
        <v>1240</v>
      </c>
      <c r="L184" s="72"/>
      <c r="M184" s="242" t="s">
        <v>22</v>
      </c>
      <c r="N184" s="243" t="s">
        <v>46</v>
      </c>
      <c r="O184" s="47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AR184" s="24" t="s">
        <v>180</v>
      </c>
      <c r="AT184" s="24" t="s">
        <v>175</v>
      </c>
      <c r="AU184" s="24" t="s">
        <v>24</v>
      </c>
      <c r="AY184" s="24" t="s">
        <v>173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24</v>
      </c>
      <c r="BK184" s="246">
        <f>ROUND(I184*H184,2)</f>
        <v>0</v>
      </c>
      <c r="BL184" s="24" t="s">
        <v>180</v>
      </c>
      <c r="BM184" s="24" t="s">
        <v>1241</v>
      </c>
    </row>
    <row r="185" spans="2:51" s="13" customFormat="1" ht="13.5">
      <c r="B185" s="258"/>
      <c r="C185" s="259"/>
      <c r="D185" s="249" t="s">
        <v>182</v>
      </c>
      <c r="E185" s="260" t="s">
        <v>22</v>
      </c>
      <c r="F185" s="261" t="s">
        <v>1242</v>
      </c>
      <c r="G185" s="259"/>
      <c r="H185" s="262">
        <v>0.5</v>
      </c>
      <c r="I185" s="263"/>
      <c r="J185" s="259"/>
      <c r="K185" s="259"/>
      <c r="L185" s="264"/>
      <c r="M185" s="265"/>
      <c r="N185" s="266"/>
      <c r="O185" s="266"/>
      <c r="P185" s="266"/>
      <c r="Q185" s="266"/>
      <c r="R185" s="266"/>
      <c r="S185" s="266"/>
      <c r="T185" s="267"/>
      <c r="AT185" s="268" t="s">
        <v>182</v>
      </c>
      <c r="AU185" s="268" t="s">
        <v>24</v>
      </c>
      <c r="AV185" s="13" t="s">
        <v>83</v>
      </c>
      <c r="AW185" s="13" t="s">
        <v>39</v>
      </c>
      <c r="AX185" s="13" t="s">
        <v>24</v>
      </c>
      <c r="AY185" s="268" t="s">
        <v>173</v>
      </c>
    </row>
    <row r="186" spans="2:63" s="11" customFormat="1" ht="37.4" customHeight="1">
      <c r="B186" s="219"/>
      <c r="C186" s="220"/>
      <c r="D186" s="221" t="s">
        <v>74</v>
      </c>
      <c r="E186" s="222" t="s">
        <v>1243</v>
      </c>
      <c r="F186" s="222" t="s">
        <v>1244</v>
      </c>
      <c r="G186" s="220"/>
      <c r="H186" s="220"/>
      <c r="I186" s="223"/>
      <c r="J186" s="224">
        <f>BK186</f>
        <v>0</v>
      </c>
      <c r="K186" s="220"/>
      <c r="L186" s="225"/>
      <c r="M186" s="226"/>
      <c r="N186" s="227"/>
      <c r="O186" s="227"/>
      <c r="P186" s="228">
        <f>SUM(P187:P196)</f>
        <v>0</v>
      </c>
      <c r="Q186" s="227"/>
      <c r="R186" s="228">
        <f>SUM(R187:R196)</f>
        <v>0</v>
      </c>
      <c r="S186" s="227"/>
      <c r="T186" s="229">
        <f>SUM(T187:T196)</f>
        <v>0</v>
      </c>
      <c r="AR186" s="230" t="s">
        <v>24</v>
      </c>
      <c r="AT186" s="231" t="s">
        <v>74</v>
      </c>
      <c r="AU186" s="231" t="s">
        <v>75</v>
      </c>
      <c r="AY186" s="230" t="s">
        <v>173</v>
      </c>
      <c r="BK186" s="232">
        <f>SUM(BK187:BK196)</f>
        <v>0</v>
      </c>
    </row>
    <row r="187" spans="2:65" s="1" customFormat="1" ht="16.5" customHeight="1">
      <c r="B187" s="46"/>
      <c r="C187" s="235" t="s">
        <v>322</v>
      </c>
      <c r="D187" s="235" t="s">
        <v>175</v>
      </c>
      <c r="E187" s="236" t="s">
        <v>1245</v>
      </c>
      <c r="F187" s="237" t="s">
        <v>1246</v>
      </c>
      <c r="G187" s="238" t="s">
        <v>1247</v>
      </c>
      <c r="H187" s="239">
        <v>180</v>
      </c>
      <c r="I187" s="240"/>
      <c r="J187" s="241">
        <f>ROUND(I187*H187,2)</f>
        <v>0</v>
      </c>
      <c r="K187" s="237" t="s">
        <v>278</v>
      </c>
      <c r="L187" s="72"/>
      <c r="M187" s="242" t="s">
        <v>22</v>
      </c>
      <c r="N187" s="243" t="s">
        <v>46</v>
      </c>
      <c r="O187" s="47"/>
      <c r="P187" s="244">
        <f>O187*H187</f>
        <v>0</v>
      </c>
      <c r="Q187" s="244">
        <v>0</v>
      </c>
      <c r="R187" s="244">
        <f>Q187*H187</f>
        <v>0</v>
      </c>
      <c r="S187" s="244">
        <v>0</v>
      </c>
      <c r="T187" s="245">
        <f>S187*H187</f>
        <v>0</v>
      </c>
      <c r="AR187" s="24" t="s">
        <v>180</v>
      </c>
      <c r="AT187" s="24" t="s">
        <v>175</v>
      </c>
      <c r="AU187" s="24" t="s">
        <v>24</v>
      </c>
      <c r="AY187" s="24" t="s">
        <v>173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24" t="s">
        <v>24</v>
      </c>
      <c r="BK187" s="246">
        <f>ROUND(I187*H187,2)</f>
        <v>0</v>
      </c>
      <c r="BL187" s="24" t="s">
        <v>180</v>
      </c>
      <c r="BM187" s="24" t="s">
        <v>315</v>
      </c>
    </row>
    <row r="188" spans="2:51" s="13" customFormat="1" ht="13.5">
      <c r="B188" s="258"/>
      <c r="C188" s="259"/>
      <c r="D188" s="249" t="s">
        <v>182</v>
      </c>
      <c r="E188" s="260" t="s">
        <v>22</v>
      </c>
      <c r="F188" s="261" t="s">
        <v>1248</v>
      </c>
      <c r="G188" s="259"/>
      <c r="H188" s="262">
        <v>180</v>
      </c>
      <c r="I188" s="263"/>
      <c r="J188" s="259"/>
      <c r="K188" s="259"/>
      <c r="L188" s="264"/>
      <c r="M188" s="265"/>
      <c r="N188" s="266"/>
      <c r="O188" s="266"/>
      <c r="P188" s="266"/>
      <c r="Q188" s="266"/>
      <c r="R188" s="266"/>
      <c r="S188" s="266"/>
      <c r="T188" s="267"/>
      <c r="AT188" s="268" t="s">
        <v>182</v>
      </c>
      <c r="AU188" s="268" t="s">
        <v>24</v>
      </c>
      <c r="AV188" s="13" t="s">
        <v>83</v>
      </c>
      <c r="AW188" s="13" t="s">
        <v>39</v>
      </c>
      <c r="AX188" s="13" t="s">
        <v>24</v>
      </c>
      <c r="AY188" s="268" t="s">
        <v>173</v>
      </c>
    </row>
    <row r="189" spans="2:65" s="1" customFormat="1" ht="16.5" customHeight="1">
      <c r="B189" s="46"/>
      <c r="C189" s="235" t="s">
        <v>327</v>
      </c>
      <c r="D189" s="235" t="s">
        <v>175</v>
      </c>
      <c r="E189" s="236" t="s">
        <v>1249</v>
      </c>
      <c r="F189" s="237" t="s">
        <v>1250</v>
      </c>
      <c r="G189" s="238" t="s">
        <v>1124</v>
      </c>
      <c r="H189" s="239">
        <v>40</v>
      </c>
      <c r="I189" s="240"/>
      <c r="J189" s="241">
        <f>ROUND(I189*H189,2)</f>
        <v>0</v>
      </c>
      <c r="K189" s="237" t="s">
        <v>278</v>
      </c>
      <c r="L189" s="72"/>
      <c r="M189" s="242" t="s">
        <v>22</v>
      </c>
      <c r="N189" s="243" t="s">
        <v>46</v>
      </c>
      <c r="O189" s="47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AR189" s="24" t="s">
        <v>180</v>
      </c>
      <c r="AT189" s="24" t="s">
        <v>175</v>
      </c>
      <c r="AU189" s="24" t="s">
        <v>24</v>
      </c>
      <c r="AY189" s="24" t="s">
        <v>173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24" t="s">
        <v>24</v>
      </c>
      <c r="BK189" s="246">
        <f>ROUND(I189*H189,2)</f>
        <v>0</v>
      </c>
      <c r="BL189" s="24" t="s">
        <v>180</v>
      </c>
      <c r="BM189" s="24" t="s">
        <v>322</v>
      </c>
    </row>
    <row r="190" spans="2:51" s="13" customFormat="1" ht="13.5">
      <c r="B190" s="258"/>
      <c r="C190" s="259"/>
      <c r="D190" s="249" t="s">
        <v>182</v>
      </c>
      <c r="E190" s="260" t="s">
        <v>22</v>
      </c>
      <c r="F190" s="261" t="s">
        <v>399</v>
      </c>
      <c r="G190" s="259"/>
      <c r="H190" s="262">
        <v>40</v>
      </c>
      <c r="I190" s="263"/>
      <c r="J190" s="259"/>
      <c r="K190" s="259"/>
      <c r="L190" s="264"/>
      <c r="M190" s="265"/>
      <c r="N190" s="266"/>
      <c r="O190" s="266"/>
      <c r="P190" s="266"/>
      <c r="Q190" s="266"/>
      <c r="R190" s="266"/>
      <c r="S190" s="266"/>
      <c r="T190" s="267"/>
      <c r="AT190" s="268" t="s">
        <v>182</v>
      </c>
      <c r="AU190" s="268" t="s">
        <v>24</v>
      </c>
      <c r="AV190" s="13" t="s">
        <v>83</v>
      </c>
      <c r="AW190" s="13" t="s">
        <v>39</v>
      </c>
      <c r="AX190" s="13" t="s">
        <v>24</v>
      </c>
      <c r="AY190" s="268" t="s">
        <v>173</v>
      </c>
    </row>
    <row r="191" spans="2:65" s="1" customFormat="1" ht="16.5" customHeight="1">
      <c r="B191" s="46"/>
      <c r="C191" s="235" t="s">
        <v>331</v>
      </c>
      <c r="D191" s="235" t="s">
        <v>175</v>
      </c>
      <c r="E191" s="236" t="s">
        <v>1251</v>
      </c>
      <c r="F191" s="237" t="s">
        <v>1252</v>
      </c>
      <c r="G191" s="238" t="s">
        <v>1124</v>
      </c>
      <c r="H191" s="239">
        <v>24</v>
      </c>
      <c r="I191" s="240"/>
      <c r="J191" s="241">
        <f>ROUND(I191*H191,2)</f>
        <v>0</v>
      </c>
      <c r="K191" s="237" t="s">
        <v>278</v>
      </c>
      <c r="L191" s="72"/>
      <c r="M191" s="242" t="s">
        <v>22</v>
      </c>
      <c r="N191" s="243" t="s">
        <v>46</v>
      </c>
      <c r="O191" s="47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AR191" s="24" t="s">
        <v>180</v>
      </c>
      <c r="AT191" s="24" t="s">
        <v>175</v>
      </c>
      <c r="AU191" s="24" t="s">
        <v>24</v>
      </c>
      <c r="AY191" s="24" t="s">
        <v>173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24" t="s">
        <v>24</v>
      </c>
      <c r="BK191" s="246">
        <f>ROUND(I191*H191,2)</f>
        <v>0</v>
      </c>
      <c r="BL191" s="24" t="s">
        <v>180</v>
      </c>
      <c r="BM191" s="24" t="s">
        <v>327</v>
      </c>
    </row>
    <row r="192" spans="2:51" s="13" customFormat="1" ht="13.5">
      <c r="B192" s="258"/>
      <c r="C192" s="259"/>
      <c r="D192" s="249" t="s">
        <v>182</v>
      </c>
      <c r="E192" s="260" t="s">
        <v>22</v>
      </c>
      <c r="F192" s="261" t="s">
        <v>308</v>
      </c>
      <c r="G192" s="259"/>
      <c r="H192" s="262">
        <v>24</v>
      </c>
      <c r="I192" s="263"/>
      <c r="J192" s="259"/>
      <c r="K192" s="259"/>
      <c r="L192" s="264"/>
      <c r="M192" s="265"/>
      <c r="N192" s="266"/>
      <c r="O192" s="266"/>
      <c r="P192" s="266"/>
      <c r="Q192" s="266"/>
      <c r="R192" s="266"/>
      <c r="S192" s="266"/>
      <c r="T192" s="267"/>
      <c r="AT192" s="268" t="s">
        <v>182</v>
      </c>
      <c r="AU192" s="268" t="s">
        <v>24</v>
      </c>
      <c r="AV192" s="13" t="s">
        <v>83</v>
      </c>
      <c r="AW192" s="13" t="s">
        <v>39</v>
      </c>
      <c r="AX192" s="13" t="s">
        <v>24</v>
      </c>
      <c r="AY192" s="268" t="s">
        <v>173</v>
      </c>
    </row>
    <row r="193" spans="2:65" s="1" customFormat="1" ht="16.5" customHeight="1">
      <c r="B193" s="46"/>
      <c r="C193" s="235" t="s">
        <v>335</v>
      </c>
      <c r="D193" s="235" t="s">
        <v>175</v>
      </c>
      <c r="E193" s="236" t="s">
        <v>1253</v>
      </c>
      <c r="F193" s="237" t="s">
        <v>1254</v>
      </c>
      <c r="G193" s="238" t="s">
        <v>1255</v>
      </c>
      <c r="H193" s="239">
        <v>1</v>
      </c>
      <c r="I193" s="240"/>
      <c r="J193" s="241">
        <f>ROUND(I193*H193,2)</f>
        <v>0</v>
      </c>
      <c r="K193" s="237" t="s">
        <v>278</v>
      </c>
      <c r="L193" s="72"/>
      <c r="M193" s="242" t="s">
        <v>22</v>
      </c>
      <c r="N193" s="243" t="s">
        <v>46</v>
      </c>
      <c r="O193" s="47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AR193" s="24" t="s">
        <v>180</v>
      </c>
      <c r="AT193" s="24" t="s">
        <v>175</v>
      </c>
      <c r="AU193" s="24" t="s">
        <v>24</v>
      </c>
      <c r="AY193" s="24" t="s">
        <v>173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24" t="s">
        <v>24</v>
      </c>
      <c r="BK193" s="246">
        <f>ROUND(I193*H193,2)</f>
        <v>0</v>
      </c>
      <c r="BL193" s="24" t="s">
        <v>180</v>
      </c>
      <c r="BM193" s="24" t="s">
        <v>331</v>
      </c>
    </row>
    <row r="194" spans="2:51" s="13" customFormat="1" ht="13.5">
      <c r="B194" s="258"/>
      <c r="C194" s="259"/>
      <c r="D194" s="249" t="s">
        <v>182</v>
      </c>
      <c r="E194" s="260" t="s">
        <v>22</v>
      </c>
      <c r="F194" s="261" t="s">
        <v>24</v>
      </c>
      <c r="G194" s="259"/>
      <c r="H194" s="262">
        <v>1</v>
      </c>
      <c r="I194" s="263"/>
      <c r="J194" s="259"/>
      <c r="K194" s="259"/>
      <c r="L194" s="264"/>
      <c r="M194" s="265"/>
      <c r="N194" s="266"/>
      <c r="O194" s="266"/>
      <c r="P194" s="266"/>
      <c r="Q194" s="266"/>
      <c r="R194" s="266"/>
      <c r="S194" s="266"/>
      <c r="T194" s="267"/>
      <c r="AT194" s="268" t="s">
        <v>182</v>
      </c>
      <c r="AU194" s="268" t="s">
        <v>24</v>
      </c>
      <c r="AV194" s="13" t="s">
        <v>83</v>
      </c>
      <c r="AW194" s="13" t="s">
        <v>39</v>
      </c>
      <c r="AX194" s="13" t="s">
        <v>24</v>
      </c>
      <c r="AY194" s="268" t="s">
        <v>173</v>
      </c>
    </row>
    <row r="195" spans="2:65" s="1" customFormat="1" ht="16.5" customHeight="1">
      <c r="B195" s="46"/>
      <c r="C195" s="235" t="s">
        <v>341</v>
      </c>
      <c r="D195" s="235" t="s">
        <v>175</v>
      </c>
      <c r="E195" s="236" t="s">
        <v>1256</v>
      </c>
      <c r="F195" s="237" t="s">
        <v>1257</v>
      </c>
      <c r="G195" s="238" t="s">
        <v>1255</v>
      </c>
      <c r="H195" s="239">
        <v>1</v>
      </c>
      <c r="I195" s="240"/>
      <c r="J195" s="241">
        <f>ROUND(I195*H195,2)</f>
        <v>0</v>
      </c>
      <c r="K195" s="237" t="s">
        <v>278</v>
      </c>
      <c r="L195" s="72"/>
      <c r="M195" s="242" t="s">
        <v>22</v>
      </c>
      <c r="N195" s="243" t="s">
        <v>46</v>
      </c>
      <c r="O195" s="47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AR195" s="24" t="s">
        <v>180</v>
      </c>
      <c r="AT195" s="24" t="s">
        <v>175</v>
      </c>
      <c r="AU195" s="24" t="s">
        <v>24</v>
      </c>
      <c r="AY195" s="24" t="s">
        <v>173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24" t="s">
        <v>24</v>
      </c>
      <c r="BK195" s="246">
        <f>ROUND(I195*H195,2)</f>
        <v>0</v>
      </c>
      <c r="BL195" s="24" t="s">
        <v>180</v>
      </c>
      <c r="BM195" s="24" t="s">
        <v>352</v>
      </c>
    </row>
    <row r="196" spans="2:51" s="13" customFormat="1" ht="13.5">
      <c r="B196" s="258"/>
      <c r="C196" s="259"/>
      <c r="D196" s="249" t="s">
        <v>182</v>
      </c>
      <c r="E196" s="260" t="s">
        <v>22</v>
      </c>
      <c r="F196" s="261" t="s">
        <v>24</v>
      </c>
      <c r="G196" s="259"/>
      <c r="H196" s="262">
        <v>1</v>
      </c>
      <c r="I196" s="263"/>
      <c r="J196" s="259"/>
      <c r="K196" s="259"/>
      <c r="L196" s="264"/>
      <c r="M196" s="280"/>
      <c r="N196" s="281"/>
      <c r="O196" s="281"/>
      <c r="P196" s="281"/>
      <c r="Q196" s="281"/>
      <c r="R196" s="281"/>
      <c r="S196" s="281"/>
      <c r="T196" s="282"/>
      <c r="AT196" s="268" t="s">
        <v>182</v>
      </c>
      <c r="AU196" s="268" t="s">
        <v>24</v>
      </c>
      <c r="AV196" s="13" t="s">
        <v>83</v>
      </c>
      <c r="AW196" s="13" t="s">
        <v>39</v>
      </c>
      <c r="AX196" s="13" t="s">
        <v>24</v>
      </c>
      <c r="AY196" s="268" t="s">
        <v>173</v>
      </c>
    </row>
    <row r="197" spans="2:12" s="1" customFormat="1" ht="6.95" customHeight="1">
      <c r="B197" s="67"/>
      <c r="C197" s="68"/>
      <c r="D197" s="68"/>
      <c r="E197" s="68"/>
      <c r="F197" s="68"/>
      <c r="G197" s="68"/>
      <c r="H197" s="68"/>
      <c r="I197" s="178"/>
      <c r="J197" s="68"/>
      <c r="K197" s="68"/>
      <c r="L197" s="72"/>
    </row>
  </sheetData>
  <sheetProtection password="CC35" sheet="1" objects="1" scenarios="1" formatColumns="0" formatRows="0" autoFilter="0"/>
  <autoFilter ref="C83:K196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2:H72"/>
    <mergeCell ref="E74:H74"/>
    <mergeCell ref="E76:H76"/>
    <mergeCell ref="G1:H1"/>
    <mergeCell ref="L2:V2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114</v>
      </c>
      <c r="G1" s="151" t="s">
        <v>115</v>
      </c>
      <c r="H1" s="151"/>
      <c r="I1" s="152"/>
      <c r="J1" s="151" t="s">
        <v>116</v>
      </c>
      <c r="K1" s="150" t="s">
        <v>117</v>
      </c>
      <c r="L1" s="151" t="s">
        <v>118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100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119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SOUP Jílové - dílna kuchyň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120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121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122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1258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21</v>
      </c>
      <c r="E13" s="47"/>
      <c r="F13" s="35" t="s">
        <v>22</v>
      </c>
      <c r="G13" s="47"/>
      <c r="H13" s="47"/>
      <c r="I13" s="158" t="s">
        <v>23</v>
      </c>
      <c r="J13" s="35" t="s">
        <v>22</v>
      </c>
      <c r="K13" s="51"/>
    </row>
    <row r="14" spans="2:11" s="1" customFormat="1" ht="14.4" customHeight="1">
      <c r="B14" s="46"/>
      <c r="C14" s="47"/>
      <c r="D14" s="40" t="s">
        <v>25</v>
      </c>
      <c r="E14" s="47"/>
      <c r="F14" s="35" t="s">
        <v>26</v>
      </c>
      <c r="G14" s="47"/>
      <c r="H14" s="47"/>
      <c r="I14" s="158" t="s">
        <v>27</v>
      </c>
      <c r="J14" s="159" t="str">
        <f>'Rekapitulace stavby'!AN8</f>
        <v>5. 9. 2016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31</v>
      </c>
      <c r="E16" s="47"/>
      <c r="F16" s="47"/>
      <c r="G16" s="47"/>
      <c r="H16" s="47"/>
      <c r="I16" s="158" t="s">
        <v>32</v>
      </c>
      <c r="J16" s="35" t="s">
        <v>22</v>
      </c>
      <c r="K16" s="51"/>
    </row>
    <row r="17" spans="2:11" s="1" customFormat="1" ht="18" customHeight="1">
      <c r="B17" s="46"/>
      <c r="C17" s="47"/>
      <c r="D17" s="47"/>
      <c r="E17" s="35" t="s">
        <v>33</v>
      </c>
      <c r="F17" s="47"/>
      <c r="G17" s="47"/>
      <c r="H17" s="47"/>
      <c r="I17" s="158" t="s">
        <v>34</v>
      </c>
      <c r="J17" s="35" t="s">
        <v>22</v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35</v>
      </c>
      <c r="E19" s="47"/>
      <c r="F19" s="47"/>
      <c r="G19" s="47"/>
      <c r="H19" s="47"/>
      <c r="I19" s="158" t="s">
        <v>32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34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37</v>
      </c>
      <c r="E22" s="47"/>
      <c r="F22" s="47"/>
      <c r="G22" s="47"/>
      <c r="H22" s="47"/>
      <c r="I22" s="158" t="s">
        <v>32</v>
      </c>
      <c r="J22" s="35" t="s">
        <v>22</v>
      </c>
      <c r="K22" s="51"/>
    </row>
    <row r="23" spans="2:11" s="1" customFormat="1" ht="18" customHeight="1">
      <c r="B23" s="46"/>
      <c r="C23" s="47"/>
      <c r="D23" s="47"/>
      <c r="E23" s="35" t="s">
        <v>38</v>
      </c>
      <c r="F23" s="47"/>
      <c r="G23" s="47"/>
      <c r="H23" s="47"/>
      <c r="I23" s="158" t="s">
        <v>34</v>
      </c>
      <c r="J23" s="35" t="s">
        <v>22</v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40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22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41</v>
      </c>
      <c r="E29" s="47"/>
      <c r="F29" s="47"/>
      <c r="G29" s="47"/>
      <c r="H29" s="47"/>
      <c r="I29" s="156"/>
      <c r="J29" s="167">
        <f>ROUND(J88,2)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43</v>
      </c>
      <c r="G31" s="47"/>
      <c r="H31" s="47"/>
      <c r="I31" s="168" t="s">
        <v>42</v>
      </c>
      <c r="J31" s="52" t="s">
        <v>44</v>
      </c>
      <c r="K31" s="51"/>
    </row>
    <row r="32" spans="2:11" s="1" customFormat="1" ht="14.4" customHeight="1">
      <c r="B32" s="46"/>
      <c r="C32" s="47"/>
      <c r="D32" s="55" t="s">
        <v>45</v>
      </c>
      <c r="E32" s="55" t="s">
        <v>46</v>
      </c>
      <c r="F32" s="169">
        <f>ROUND(SUM(BE88:BE242),2)</f>
        <v>0</v>
      </c>
      <c r="G32" s="47"/>
      <c r="H32" s="47"/>
      <c r="I32" s="170">
        <v>0.21</v>
      </c>
      <c r="J32" s="169">
        <f>ROUND(ROUND((SUM(BE88:BE242)),2)*I32,2)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47</v>
      </c>
      <c r="F33" s="169">
        <f>ROUND(SUM(BF88:BF242),2)</f>
        <v>0</v>
      </c>
      <c r="G33" s="47"/>
      <c r="H33" s="47"/>
      <c r="I33" s="170">
        <v>0.15</v>
      </c>
      <c r="J33" s="169">
        <f>ROUND(ROUND((SUM(BF88:BF242)),2)*I33,2)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69">
        <f>ROUND(SUM(BG88:BG242),2)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49</v>
      </c>
      <c r="F35" s="169">
        <f>ROUND(SUM(BH88:BH242),2)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50</v>
      </c>
      <c r="F36" s="169">
        <f>ROUND(SUM(BI88:BI242),2)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51</v>
      </c>
      <c r="E38" s="98"/>
      <c r="F38" s="98"/>
      <c r="G38" s="173" t="s">
        <v>52</v>
      </c>
      <c r="H38" s="174" t="s">
        <v>53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124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SOUP Jílové - dílna kuchyň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120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121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122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D1_01_4e - Zdravotně technické instalace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25</v>
      </c>
      <c r="D53" s="47"/>
      <c r="E53" s="47"/>
      <c r="F53" s="35" t="str">
        <f>F14</f>
        <v>Jílové u Prahy</v>
      </c>
      <c r="G53" s="47"/>
      <c r="H53" s="47"/>
      <c r="I53" s="158" t="s">
        <v>27</v>
      </c>
      <c r="J53" s="159" t="str">
        <f>IF(J14="","",J14)</f>
        <v>5. 9. 2016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31</v>
      </c>
      <c r="D55" s="47"/>
      <c r="E55" s="47"/>
      <c r="F55" s="35" t="str">
        <f>E17</f>
        <v>SOUp, Šenflukova 220, Jílove u Prahy</v>
      </c>
      <c r="G55" s="47"/>
      <c r="H55" s="47"/>
      <c r="I55" s="158" t="s">
        <v>37</v>
      </c>
      <c r="J55" s="44" t="str">
        <f>E23</f>
        <v>Ing. Jan Suk, EREKTA</v>
      </c>
      <c r="K55" s="51"/>
    </row>
    <row r="56" spans="2:11" s="1" customFormat="1" ht="14.4" customHeight="1">
      <c r="B56" s="46"/>
      <c r="C56" s="40" t="s">
        <v>35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125</v>
      </c>
      <c r="D58" s="171"/>
      <c r="E58" s="171"/>
      <c r="F58" s="171"/>
      <c r="G58" s="171"/>
      <c r="H58" s="171"/>
      <c r="I58" s="185"/>
      <c r="J58" s="186" t="s">
        <v>126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127</v>
      </c>
      <c r="D60" s="47"/>
      <c r="E60" s="47"/>
      <c r="F60" s="47"/>
      <c r="G60" s="47"/>
      <c r="H60" s="47"/>
      <c r="I60" s="156"/>
      <c r="J60" s="167">
        <f>J88</f>
        <v>0</v>
      </c>
      <c r="K60" s="51"/>
      <c r="AU60" s="24" t="s">
        <v>128</v>
      </c>
    </row>
    <row r="61" spans="2:11" s="8" customFormat="1" ht="24.95" customHeight="1">
      <c r="B61" s="189"/>
      <c r="C61" s="190"/>
      <c r="D61" s="191" t="s">
        <v>144</v>
      </c>
      <c r="E61" s="192"/>
      <c r="F61" s="192"/>
      <c r="G61" s="192"/>
      <c r="H61" s="192"/>
      <c r="I61" s="193"/>
      <c r="J61" s="194">
        <f>J89</f>
        <v>0</v>
      </c>
      <c r="K61" s="195"/>
    </row>
    <row r="62" spans="2:11" s="9" customFormat="1" ht="19.9" customHeight="1">
      <c r="B62" s="196"/>
      <c r="C62" s="197"/>
      <c r="D62" s="198" t="s">
        <v>1259</v>
      </c>
      <c r="E62" s="199"/>
      <c r="F62" s="199"/>
      <c r="G62" s="199"/>
      <c r="H62" s="199"/>
      <c r="I62" s="200"/>
      <c r="J62" s="201">
        <f>J90</f>
        <v>0</v>
      </c>
      <c r="K62" s="202"/>
    </row>
    <row r="63" spans="2:11" s="9" customFormat="1" ht="19.9" customHeight="1">
      <c r="B63" s="196"/>
      <c r="C63" s="197"/>
      <c r="D63" s="198" t="s">
        <v>1260</v>
      </c>
      <c r="E63" s="199"/>
      <c r="F63" s="199"/>
      <c r="G63" s="199"/>
      <c r="H63" s="199"/>
      <c r="I63" s="200"/>
      <c r="J63" s="201">
        <f>J129</f>
        <v>0</v>
      </c>
      <c r="K63" s="202"/>
    </row>
    <row r="64" spans="2:11" s="9" customFormat="1" ht="19.9" customHeight="1">
      <c r="B64" s="196"/>
      <c r="C64" s="197"/>
      <c r="D64" s="198" t="s">
        <v>1261</v>
      </c>
      <c r="E64" s="199"/>
      <c r="F64" s="199"/>
      <c r="G64" s="199"/>
      <c r="H64" s="199"/>
      <c r="I64" s="200"/>
      <c r="J64" s="201">
        <f>J194</f>
        <v>0</v>
      </c>
      <c r="K64" s="202"/>
    </row>
    <row r="65" spans="2:11" s="9" customFormat="1" ht="19.9" customHeight="1">
      <c r="B65" s="196"/>
      <c r="C65" s="197"/>
      <c r="D65" s="198" t="s">
        <v>1262</v>
      </c>
      <c r="E65" s="199"/>
      <c r="F65" s="199"/>
      <c r="G65" s="199"/>
      <c r="H65" s="199"/>
      <c r="I65" s="200"/>
      <c r="J65" s="201">
        <f>J225</f>
        <v>0</v>
      </c>
      <c r="K65" s="202"/>
    </row>
    <row r="66" spans="2:11" s="9" customFormat="1" ht="19.9" customHeight="1">
      <c r="B66" s="196"/>
      <c r="C66" s="197"/>
      <c r="D66" s="198" t="s">
        <v>987</v>
      </c>
      <c r="E66" s="199"/>
      <c r="F66" s="199"/>
      <c r="G66" s="199"/>
      <c r="H66" s="199"/>
      <c r="I66" s="200"/>
      <c r="J66" s="201">
        <f>J236</f>
        <v>0</v>
      </c>
      <c r="K66" s="202"/>
    </row>
    <row r="67" spans="2:11" s="1" customFormat="1" ht="21.8" customHeight="1">
      <c r="B67" s="46"/>
      <c r="C67" s="47"/>
      <c r="D67" s="47"/>
      <c r="E67" s="47"/>
      <c r="F67" s="47"/>
      <c r="G67" s="47"/>
      <c r="H67" s="47"/>
      <c r="I67" s="156"/>
      <c r="J67" s="47"/>
      <c r="K67" s="51"/>
    </row>
    <row r="68" spans="2:11" s="1" customFormat="1" ht="6.95" customHeight="1">
      <c r="B68" s="67"/>
      <c r="C68" s="68"/>
      <c r="D68" s="68"/>
      <c r="E68" s="68"/>
      <c r="F68" s="68"/>
      <c r="G68" s="68"/>
      <c r="H68" s="68"/>
      <c r="I68" s="178"/>
      <c r="J68" s="68"/>
      <c r="K68" s="69"/>
    </row>
    <row r="72" spans="2:12" s="1" customFormat="1" ht="6.95" customHeight="1">
      <c r="B72" s="70"/>
      <c r="C72" s="71"/>
      <c r="D72" s="71"/>
      <c r="E72" s="71"/>
      <c r="F72" s="71"/>
      <c r="G72" s="71"/>
      <c r="H72" s="71"/>
      <c r="I72" s="181"/>
      <c r="J72" s="71"/>
      <c r="K72" s="71"/>
      <c r="L72" s="72"/>
    </row>
    <row r="73" spans="2:12" s="1" customFormat="1" ht="36.95" customHeight="1">
      <c r="B73" s="46"/>
      <c r="C73" s="73" t="s">
        <v>157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14.4" customHeight="1">
      <c r="B75" s="46"/>
      <c r="C75" s="76" t="s">
        <v>18</v>
      </c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16.5" customHeight="1">
      <c r="B76" s="46"/>
      <c r="C76" s="74"/>
      <c r="D76" s="74"/>
      <c r="E76" s="204" t="str">
        <f>E7</f>
        <v>SOUP Jílové - dílna kuchyň</v>
      </c>
      <c r="F76" s="76"/>
      <c r="G76" s="76"/>
      <c r="H76" s="76"/>
      <c r="I76" s="203"/>
      <c r="J76" s="74"/>
      <c r="K76" s="74"/>
      <c r="L76" s="72"/>
    </row>
    <row r="77" spans="2:12" ht="13.5">
      <c r="B77" s="28"/>
      <c r="C77" s="76" t="s">
        <v>120</v>
      </c>
      <c r="D77" s="205"/>
      <c r="E77" s="205"/>
      <c r="F77" s="205"/>
      <c r="G77" s="205"/>
      <c r="H77" s="205"/>
      <c r="I77" s="148"/>
      <c r="J77" s="205"/>
      <c r="K77" s="205"/>
      <c r="L77" s="206"/>
    </row>
    <row r="78" spans="2:12" s="1" customFormat="1" ht="16.5" customHeight="1">
      <c r="B78" s="46"/>
      <c r="C78" s="74"/>
      <c r="D78" s="74"/>
      <c r="E78" s="204" t="s">
        <v>121</v>
      </c>
      <c r="F78" s="74"/>
      <c r="G78" s="74"/>
      <c r="H78" s="74"/>
      <c r="I78" s="203"/>
      <c r="J78" s="74"/>
      <c r="K78" s="74"/>
      <c r="L78" s="72"/>
    </row>
    <row r="79" spans="2:12" s="1" customFormat="1" ht="14.4" customHeight="1">
      <c r="B79" s="46"/>
      <c r="C79" s="76" t="s">
        <v>122</v>
      </c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7.25" customHeight="1">
      <c r="B80" s="46"/>
      <c r="C80" s="74"/>
      <c r="D80" s="74"/>
      <c r="E80" s="82" t="str">
        <f>E11</f>
        <v>D1_01_4e - Zdravotně technické instalace</v>
      </c>
      <c r="F80" s="74"/>
      <c r="G80" s="74"/>
      <c r="H80" s="74"/>
      <c r="I80" s="203"/>
      <c r="J80" s="74"/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8" customHeight="1">
      <c r="B82" s="46"/>
      <c r="C82" s="76" t="s">
        <v>25</v>
      </c>
      <c r="D82" s="74"/>
      <c r="E82" s="74"/>
      <c r="F82" s="207" t="str">
        <f>F14</f>
        <v>Jílové u Prahy</v>
      </c>
      <c r="G82" s="74"/>
      <c r="H82" s="74"/>
      <c r="I82" s="208" t="s">
        <v>27</v>
      </c>
      <c r="J82" s="85" t="str">
        <f>IF(J14="","",J14)</f>
        <v>5. 9. 2016</v>
      </c>
      <c r="K82" s="74"/>
      <c r="L82" s="72"/>
    </row>
    <row r="83" spans="2:12" s="1" customFormat="1" ht="6.95" customHeight="1">
      <c r="B83" s="46"/>
      <c r="C83" s="74"/>
      <c r="D83" s="74"/>
      <c r="E83" s="74"/>
      <c r="F83" s="74"/>
      <c r="G83" s="74"/>
      <c r="H83" s="74"/>
      <c r="I83" s="203"/>
      <c r="J83" s="74"/>
      <c r="K83" s="74"/>
      <c r="L83" s="72"/>
    </row>
    <row r="84" spans="2:12" s="1" customFormat="1" ht="13.5">
      <c r="B84" s="46"/>
      <c r="C84" s="76" t="s">
        <v>31</v>
      </c>
      <c r="D84" s="74"/>
      <c r="E84" s="74"/>
      <c r="F84" s="207" t="str">
        <f>E17</f>
        <v>SOUp, Šenflukova 220, Jílove u Prahy</v>
      </c>
      <c r="G84" s="74"/>
      <c r="H84" s="74"/>
      <c r="I84" s="208" t="s">
        <v>37</v>
      </c>
      <c r="J84" s="207" t="str">
        <f>E23</f>
        <v>Ing. Jan Suk, EREKTA</v>
      </c>
      <c r="K84" s="74"/>
      <c r="L84" s="72"/>
    </row>
    <row r="85" spans="2:12" s="1" customFormat="1" ht="14.4" customHeight="1">
      <c r="B85" s="46"/>
      <c r="C85" s="76" t="s">
        <v>35</v>
      </c>
      <c r="D85" s="74"/>
      <c r="E85" s="74"/>
      <c r="F85" s="207" t="str">
        <f>IF(E20="","",E20)</f>
        <v/>
      </c>
      <c r="G85" s="74"/>
      <c r="H85" s="74"/>
      <c r="I85" s="203"/>
      <c r="J85" s="74"/>
      <c r="K85" s="74"/>
      <c r="L85" s="72"/>
    </row>
    <row r="86" spans="2:12" s="1" customFormat="1" ht="10.3" customHeight="1">
      <c r="B86" s="46"/>
      <c r="C86" s="74"/>
      <c r="D86" s="74"/>
      <c r="E86" s="74"/>
      <c r="F86" s="74"/>
      <c r="G86" s="74"/>
      <c r="H86" s="74"/>
      <c r="I86" s="203"/>
      <c r="J86" s="74"/>
      <c r="K86" s="74"/>
      <c r="L86" s="72"/>
    </row>
    <row r="87" spans="2:20" s="10" customFormat="1" ht="29.25" customHeight="1">
      <c r="B87" s="209"/>
      <c r="C87" s="210" t="s">
        <v>158</v>
      </c>
      <c r="D87" s="211" t="s">
        <v>60</v>
      </c>
      <c r="E87" s="211" t="s">
        <v>56</v>
      </c>
      <c r="F87" s="211" t="s">
        <v>159</v>
      </c>
      <c r="G87" s="211" t="s">
        <v>160</v>
      </c>
      <c r="H87" s="211" t="s">
        <v>161</v>
      </c>
      <c r="I87" s="212" t="s">
        <v>162</v>
      </c>
      <c r="J87" s="211" t="s">
        <v>126</v>
      </c>
      <c r="K87" s="213" t="s">
        <v>163</v>
      </c>
      <c r="L87" s="214"/>
      <c r="M87" s="102" t="s">
        <v>164</v>
      </c>
      <c r="N87" s="103" t="s">
        <v>45</v>
      </c>
      <c r="O87" s="103" t="s">
        <v>165</v>
      </c>
      <c r="P87" s="103" t="s">
        <v>166</v>
      </c>
      <c r="Q87" s="103" t="s">
        <v>167</v>
      </c>
      <c r="R87" s="103" t="s">
        <v>168</v>
      </c>
      <c r="S87" s="103" t="s">
        <v>169</v>
      </c>
      <c r="T87" s="104" t="s">
        <v>170</v>
      </c>
    </row>
    <row r="88" spans="2:63" s="1" customFormat="1" ht="29.25" customHeight="1">
      <c r="B88" s="46"/>
      <c r="C88" s="108" t="s">
        <v>127</v>
      </c>
      <c r="D88" s="74"/>
      <c r="E88" s="74"/>
      <c r="F88" s="74"/>
      <c r="G88" s="74"/>
      <c r="H88" s="74"/>
      <c r="I88" s="203"/>
      <c r="J88" s="215">
        <f>BK88</f>
        <v>0</v>
      </c>
      <c r="K88" s="74"/>
      <c r="L88" s="72"/>
      <c r="M88" s="105"/>
      <c r="N88" s="106"/>
      <c r="O88" s="106"/>
      <c r="P88" s="216">
        <f>P89</f>
        <v>0</v>
      </c>
      <c r="Q88" s="106"/>
      <c r="R88" s="216">
        <f>R89</f>
        <v>0.4772</v>
      </c>
      <c r="S88" s="106"/>
      <c r="T88" s="217">
        <f>T89</f>
        <v>0.24498</v>
      </c>
      <c r="AT88" s="24" t="s">
        <v>74</v>
      </c>
      <c r="AU88" s="24" t="s">
        <v>128</v>
      </c>
      <c r="BK88" s="218">
        <f>BK89</f>
        <v>0</v>
      </c>
    </row>
    <row r="89" spans="2:63" s="11" customFormat="1" ht="37.4" customHeight="1">
      <c r="B89" s="219"/>
      <c r="C89" s="220"/>
      <c r="D89" s="221" t="s">
        <v>74</v>
      </c>
      <c r="E89" s="222" t="s">
        <v>664</v>
      </c>
      <c r="F89" s="222" t="s">
        <v>665</v>
      </c>
      <c r="G89" s="220"/>
      <c r="H89" s="220"/>
      <c r="I89" s="223"/>
      <c r="J89" s="224">
        <f>BK89</f>
        <v>0</v>
      </c>
      <c r="K89" s="220"/>
      <c r="L89" s="225"/>
      <c r="M89" s="226"/>
      <c r="N89" s="227"/>
      <c r="O89" s="227"/>
      <c r="P89" s="228">
        <f>P90+P129+P194+P225+P236</f>
        <v>0</v>
      </c>
      <c r="Q89" s="227"/>
      <c r="R89" s="228">
        <f>R90+R129+R194+R225+R236</f>
        <v>0.4772</v>
      </c>
      <c r="S89" s="227"/>
      <c r="T89" s="229">
        <f>T90+T129+T194+T225+T236</f>
        <v>0.24498</v>
      </c>
      <c r="AR89" s="230" t="s">
        <v>83</v>
      </c>
      <c r="AT89" s="231" t="s">
        <v>74</v>
      </c>
      <c r="AU89" s="231" t="s">
        <v>75</v>
      </c>
      <c r="AY89" s="230" t="s">
        <v>173</v>
      </c>
      <c r="BK89" s="232">
        <f>BK90+BK129+BK194+BK225+BK236</f>
        <v>0</v>
      </c>
    </row>
    <row r="90" spans="2:63" s="11" customFormat="1" ht="19.9" customHeight="1">
      <c r="B90" s="219"/>
      <c r="C90" s="220"/>
      <c r="D90" s="221" t="s">
        <v>74</v>
      </c>
      <c r="E90" s="233" t="s">
        <v>1263</v>
      </c>
      <c r="F90" s="233" t="s">
        <v>1264</v>
      </c>
      <c r="G90" s="220"/>
      <c r="H90" s="220"/>
      <c r="I90" s="223"/>
      <c r="J90" s="234">
        <f>BK90</f>
        <v>0</v>
      </c>
      <c r="K90" s="220"/>
      <c r="L90" s="225"/>
      <c r="M90" s="226"/>
      <c r="N90" s="227"/>
      <c r="O90" s="227"/>
      <c r="P90" s="228">
        <f>SUM(P91:P128)</f>
        <v>0</v>
      </c>
      <c r="Q90" s="227"/>
      <c r="R90" s="228">
        <f>SUM(R91:R128)</f>
        <v>0.12831</v>
      </c>
      <c r="S90" s="227"/>
      <c r="T90" s="229">
        <f>SUM(T91:T128)</f>
        <v>0.0513</v>
      </c>
      <c r="AR90" s="230" t="s">
        <v>83</v>
      </c>
      <c r="AT90" s="231" t="s">
        <v>74</v>
      </c>
      <c r="AU90" s="231" t="s">
        <v>24</v>
      </c>
      <c r="AY90" s="230" t="s">
        <v>173</v>
      </c>
      <c r="BK90" s="232">
        <f>SUM(BK91:BK128)</f>
        <v>0</v>
      </c>
    </row>
    <row r="91" spans="2:65" s="1" customFormat="1" ht="16.5" customHeight="1">
      <c r="B91" s="46"/>
      <c r="C91" s="235" t="s">
        <v>24</v>
      </c>
      <c r="D91" s="235" t="s">
        <v>175</v>
      </c>
      <c r="E91" s="236" t="s">
        <v>1265</v>
      </c>
      <c r="F91" s="237" t="s">
        <v>1266</v>
      </c>
      <c r="G91" s="238" t="s">
        <v>259</v>
      </c>
      <c r="H91" s="239">
        <v>15</v>
      </c>
      <c r="I91" s="240"/>
      <c r="J91" s="241">
        <f>ROUND(I91*H91,2)</f>
        <v>0</v>
      </c>
      <c r="K91" s="237" t="s">
        <v>179</v>
      </c>
      <c r="L91" s="72"/>
      <c r="M91" s="242" t="s">
        <v>22</v>
      </c>
      <c r="N91" s="243" t="s">
        <v>46</v>
      </c>
      <c r="O91" s="47"/>
      <c r="P91" s="244">
        <f>O91*H91</f>
        <v>0</v>
      </c>
      <c r="Q91" s="244">
        <v>0</v>
      </c>
      <c r="R91" s="244">
        <f>Q91*H91</f>
        <v>0</v>
      </c>
      <c r="S91" s="244">
        <v>0.0021</v>
      </c>
      <c r="T91" s="245">
        <f>S91*H91</f>
        <v>0.0315</v>
      </c>
      <c r="AR91" s="24" t="s">
        <v>266</v>
      </c>
      <c r="AT91" s="24" t="s">
        <v>175</v>
      </c>
      <c r="AU91" s="24" t="s">
        <v>83</v>
      </c>
      <c r="AY91" s="24" t="s">
        <v>173</v>
      </c>
      <c r="BE91" s="246">
        <f>IF(N91="základní",J91,0)</f>
        <v>0</v>
      </c>
      <c r="BF91" s="246">
        <f>IF(N91="snížená",J91,0)</f>
        <v>0</v>
      </c>
      <c r="BG91" s="246">
        <f>IF(N91="zákl. přenesená",J91,0)</f>
        <v>0</v>
      </c>
      <c r="BH91" s="246">
        <f>IF(N91="sníž. přenesená",J91,0)</f>
        <v>0</v>
      </c>
      <c r="BI91" s="246">
        <f>IF(N91="nulová",J91,0)</f>
        <v>0</v>
      </c>
      <c r="BJ91" s="24" t="s">
        <v>24</v>
      </c>
      <c r="BK91" s="246">
        <f>ROUND(I91*H91,2)</f>
        <v>0</v>
      </c>
      <c r="BL91" s="24" t="s">
        <v>266</v>
      </c>
      <c r="BM91" s="24" t="s">
        <v>1267</v>
      </c>
    </row>
    <row r="92" spans="2:51" s="13" customFormat="1" ht="13.5">
      <c r="B92" s="258"/>
      <c r="C92" s="259"/>
      <c r="D92" s="249" t="s">
        <v>182</v>
      </c>
      <c r="E92" s="260" t="s">
        <v>22</v>
      </c>
      <c r="F92" s="261" t="s">
        <v>10</v>
      </c>
      <c r="G92" s="259"/>
      <c r="H92" s="262">
        <v>15</v>
      </c>
      <c r="I92" s="263"/>
      <c r="J92" s="259"/>
      <c r="K92" s="259"/>
      <c r="L92" s="264"/>
      <c r="M92" s="265"/>
      <c r="N92" s="266"/>
      <c r="O92" s="266"/>
      <c r="P92" s="266"/>
      <c r="Q92" s="266"/>
      <c r="R92" s="266"/>
      <c r="S92" s="266"/>
      <c r="T92" s="267"/>
      <c r="AT92" s="268" t="s">
        <v>182</v>
      </c>
      <c r="AU92" s="268" t="s">
        <v>83</v>
      </c>
      <c r="AV92" s="13" t="s">
        <v>83</v>
      </c>
      <c r="AW92" s="13" t="s">
        <v>39</v>
      </c>
      <c r="AX92" s="13" t="s">
        <v>24</v>
      </c>
      <c r="AY92" s="268" t="s">
        <v>173</v>
      </c>
    </row>
    <row r="93" spans="2:65" s="1" customFormat="1" ht="16.5" customHeight="1">
      <c r="B93" s="46"/>
      <c r="C93" s="235" t="s">
        <v>83</v>
      </c>
      <c r="D93" s="235" t="s">
        <v>175</v>
      </c>
      <c r="E93" s="236" t="s">
        <v>1268</v>
      </c>
      <c r="F93" s="237" t="s">
        <v>1269</v>
      </c>
      <c r="G93" s="238" t="s">
        <v>259</v>
      </c>
      <c r="H93" s="239">
        <v>10</v>
      </c>
      <c r="I93" s="240"/>
      <c r="J93" s="241">
        <f>ROUND(I93*H93,2)</f>
        <v>0</v>
      </c>
      <c r="K93" s="237" t="s">
        <v>179</v>
      </c>
      <c r="L93" s="72"/>
      <c r="M93" s="242" t="s">
        <v>22</v>
      </c>
      <c r="N93" s="243" t="s">
        <v>46</v>
      </c>
      <c r="O93" s="47"/>
      <c r="P93" s="244">
        <f>O93*H93</f>
        <v>0</v>
      </c>
      <c r="Q93" s="244">
        <v>0</v>
      </c>
      <c r="R93" s="244">
        <f>Q93*H93</f>
        <v>0</v>
      </c>
      <c r="S93" s="244">
        <v>0.00198</v>
      </c>
      <c r="T93" s="245">
        <f>S93*H93</f>
        <v>0.019799999999999998</v>
      </c>
      <c r="AR93" s="24" t="s">
        <v>266</v>
      </c>
      <c r="AT93" s="24" t="s">
        <v>175</v>
      </c>
      <c r="AU93" s="24" t="s">
        <v>83</v>
      </c>
      <c r="AY93" s="24" t="s">
        <v>173</v>
      </c>
      <c r="BE93" s="246">
        <f>IF(N93="základní",J93,0)</f>
        <v>0</v>
      </c>
      <c r="BF93" s="246">
        <f>IF(N93="snížená",J93,0)</f>
        <v>0</v>
      </c>
      <c r="BG93" s="246">
        <f>IF(N93="zákl. přenesená",J93,0)</f>
        <v>0</v>
      </c>
      <c r="BH93" s="246">
        <f>IF(N93="sníž. přenesená",J93,0)</f>
        <v>0</v>
      </c>
      <c r="BI93" s="246">
        <f>IF(N93="nulová",J93,0)</f>
        <v>0</v>
      </c>
      <c r="BJ93" s="24" t="s">
        <v>24</v>
      </c>
      <c r="BK93" s="246">
        <f>ROUND(I93*H93,2)</f>
        <v>0</v>
      </c>
      <c r="BL93" s="24" t="s">
        <v>266</v>
      </c>
      <c r="BM93" s="24" t="s">
        <v>1270</v>
      </c>
    </row>
    <row r="94" spans="2:51" s="13" customFormat="1" ht="13.5">
      <c r="B94" s="258"/>
      <c r="C94" s="259"/>
      <c r="D94" s="249" t="s">
        <v>182</v>
      </c>
      <c r="E94" s="260" t="s">
        <v>22</v>
      </c>
      <c r="F94" s="261" t="s">
        <v>29</v>
      </c>
      <c r="G94" s="259"/>
      <c r="H94" s="262">
        <v>10</v>
      </c>
      <c r="I94" s="263"/>
      <c r="J94" s="259"/>
      <c r="K94" s="259"/>
      <c r="L94" s="264"/>
      <c r="M94" s="265"/>
      <c r="N94" s="266"/>
      <c r="O94" s="266"/>
      <c r="P94" s="266"/>
      <c r="Q94" s="266"/>
      <c r="R94" s="266"/>
      <c r="S94" s="266"/>
      <c r="T94" s="267"/>
      <c r="AT94" s="268" t="s">
        <v>182</v>
      </c>
      <c r="AU94" s="268" t="s">
        <v>83</v>
      </c>
      <c r="AV94" s="13" t="s">
        <v>83</v>
      </c>
      <c r="AW94" s="13" t="s">
        <v>39</v>
      </c>
      <c r="AX94" s="13" t="s">
        <v>24</v>
      </c>
      <c r="AY94" s="268" t="s">
        <v>173</v>
      </c>
    </row>
    <row r="95" spans="2:65" s="1" customFormat="1" ht="25.5" customHeight="1">
      <c r="B95" s="46"/>
      <c r="C95" s="235" t="s">
        <v>193</v>
      </c>
      <c r="D95" s="235" t="s">
        <v>175</v>
      </c>
      <c r="E95" s="236" t="s">
        <v>1271</v>
      </c>
      <c r="F95" s="237" t="s">
        <v>1272</v>
      </c>
      <c r="G95" s="238" t="s">
        <v>221</v>
      </c>
      <c r="H95" s="239">
        <v>0.051</v>
      </c>
      <c r="I95" s="240"/>
      <c r="J95" s="241">
        <f>ROUND(I95*H95,2)</f>
        <v>0</v>
      </c>
      <c r="K95" s="237" t="s">
        <v>179</v>
      </c>
      <c r="L95" s="72"/>
      <c r="M95" s="242" t="s">
        <v>22</v>
      </c>
      <c r="N95" s="243" t="s">
        <v>46</v>
      </c>
      <c r="O95" s="47"/>
      <c r="P95" s="244">
        <f>O95*H95</f>
        <v>0</v>
      </c>
      <c r="Q95" s="244">
        <v>0</v>
      </c>
      <c r="R95" s="244">
        <f>Q95*H95</f>
        <v>0</v>
      </c>
      <c r="S95" s="244">
        <v>0</v>
      </c>
      <c r="T95" s="245">
        <f>S95*H95</f>
        <v>0</v>
      </c>
      <c r="AR95" s="24" t="s">
        <v>266</v>
      </c>
      <c r="AT95" s="24" t="s">
        <v>175</v>
      </c>
      <c r="AU95" s="24" t="s">
        <v>83</v>
      </c>
      <c r="AY95" s="24" t="s">
        <v>173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4" t="s">
        <v>24</v>
      </c>
      <c r="BK95" s="246">
        <f>ROUND(I95*H95,2)</f>
        <v>0</v>
      </c>
      <c r="BL95" s="24" t="s">
        <v>266</v>
      </c>
      <c r="BM95" s="24" t="s">
        <v>1273</v>
      </c>
    </row>
    <row r="96" spans="2:51" s="13" customFormat="1" ht="13.5">
      <c r="B96" s="258"/>
      <c r="C96" s="259"/>
      <c r="D96" s="249" t="s">
        <v>182</v>
      </c>
      <c r="E96" s="260" t="s">
        <v>22</v>
      </c>
      <c r="F96" s="261" t="s">
        <v>1274</v>
      </c>
      <c r="G96" s="259"/>
      <c r="H96" s="262">
        <v>0.051</v>
      </c>
      <c r="I96" s="263"/>
      <c r="J96" s="259"/>
      <c r="K96" s="259"/>
      <c r="L96" s="264"/>
      <c r="M96" s="265"/>
      <c r="N96" s="266"/>
      <c r="O96" s="266"/>
      <c r="P96" s="266"/>
      <c r="Q96" s="266"/>
      <c r="R96" s="266"/>
      <c r="S96" s="266"/>
      <c r="T96" s="267"/>
      <c r="AT96" s="268" t="s">
        <v>182</v>
      </c>
      <c r="AU96" s="268" t="s">
        <v>83</v>
      </c>
      <c r="AV96" s="13" t="s">
        <v>83</v>
      </c>
      <c r="AW96" s="13" t="s">
        <v>39</v>
      </c>
      <c r="AX96" s="13" t="s">
        <v>24</v>
      </c>
      <c r="AY96" s="268" t="s">
        <v>173</v>
      </c>
    </row>
    <row r="97" spans="2:65" s="1" customFormat="1" ht="16.5" customHeight="1">
      <c r="B97" s="46"/>
      <c r="C97" s="235" t="s">
        <v>180</v>
      </c>
      <c r="D97" s="235" t="s">
        <v>175</v>
      </c>
      <c r="E97" s="236" t="s">
        <v>1275</v>
      </c>
      <c r="F97" s="237" t="s">
        <v>1276</v>
      </c>
      <c r="G97" s="238" t="s">
        <v>259</v>
      </c>
      <c r="H97" s="239">
        <v>26</v>
      </c>
      <c r="I97" s="240"/>
      <c r="J97" s="241">
        <f>ROUND(I97*H97,2)</f>
        <v>0</v>
      </c>
      <c r="K97" s="237" t="s">
        <v>179</v>
      </c>
      <c r="L97" s="72"/>
      <c r="M97" s="242" t="s">
        <v>22</v>
      </c>
      <c r="N97" s="243" t="s">
        <v>46</v>
      </c>
      <c r="O97" s="47"/>
      <c r="P97" s="244">
        <f>O97*H97</f>
        <v>0</v>
      </c>
      <c r="Q97" s="244">
        <v>0.00126</v>
      </c>
      <c r="R97" s="244">
        <f>Q97*H97</f>
        <v>0.032760000000000004</v>
      </c>
      <c r="S97" s="244">
        <v>0</v>
      </c>
      <c r="T97" s="245">
        <f>S97*H97</f>
        <v>0</v>
      </c>
      <c r="AR97" s="24" t="s">
        <v>266</v>
      </c>
      <c r="AT97" s="24" t="s">
        <v>175</v>
      </c>
      <c r="AU97" s="24" t="s">
        <v>83</v>
      </c>
      <c r="AY97" s="24" t="s">
        <v>173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4" t="s">
        <v>24</v>
      </c>
      <c r="BK97" s="246">
        <f>ROUND(I97*H97,2)</f>
        <v>0</v>
      </c>
      <c r="BL97" s="24" t="s">
        <v>266</v>
      </c>
      <c r="BM97" s="24" t="s">
        <v>1277</v>
      </c>
    </row>
    <row r="98" spans="2:51" s="13" customFormat="1" ht="13.5">
      <c r="B98" s="258"/>
      <c r="C98" s="259"/>
      <c r="D98" s="249" t="s">
        <v>182</v>
      </c>
      <c r="E98" s="260" t="s">
        <v>22</v>
      </c>
      <c r="F98" s="261" t="s">
        <v>322</v>
      </c>
      <c r="G98" s="259"/>
      <c r="H98" s="262">
        <v>26</v>
      </c>
      <c r="I98" s="263"/>
      <c r="J98" s="259"/>
      <c r="K98" s="259"/>
      <c r="L98" s="264"/>
      <c r="M98" s="265"/>
      <c r="N98" s="266"/>
      <c r="O98" s="266"/>
      <c r="P98" s="266"/>
      <c r="Q98" s="266"/>
      <c r="R98" s="266"/>
      <c r="S98" s="266"/>
      <c r="T98" s="267"/>
      <c r="AT98" s="268" t="s">
        <v>182</v>
      </c>
      <c r="AU98" s="268" t="s">
        <v>83</v>
      </c>
      <c r="AV98" s="13" t="s">
        <v>83</v>
      </c>
      <c r="AW98" s="13" t="s">
        <v>39</v>
      </c>
      <c r="AX98" s="13" t="s">
        <v>24</v>
      </c>
      <c r="AY98" s="268" t="s">
        <v>173</v>
      </c>
    </row>
    <row r="99" spans="2:65" s="1" customFormat="1" ht="16.5" customHeight="1">
      <c r="B99" s="46"/>
      <c r="C99" s="235" t="s">
        <v>204</v>
      </c>
      <c r="D99" s="235" t="s">
        <v>175</v>
      </c>
      <c r="E99" s="236" t="s">
        <v>1278</v>
      </c>
      <c r="F99" s="237" t="s">
        <v>1279</v>
      </c>
      <c r="G99" s="238" t="s">
        <v>259</v>
      </c>
      <c r="H99" s="239">
        <v>15</v>
      </c>
      <c r="I99" s="240"/>
      <c r="J99" s="241">
        <f>ROUND(I99*H99,2)</f>
        <v>0</v>
      </c>
      <c r="K99" s="237" t="s">
        <v>179</v>
      </c>
      <c r="L99" s="72"/>
      <c r="M99" s="242" t="s">
        <v>22</v>
      </c>
      <c r="N99" s="243" t="s">
        <v>46</v>
      </c>
      <c r="O99" s="47"/>
      <c r="P99" s="244">
        <f>O99*H99</f>
        <v>0</v>
      </c>
      <c r="Q99" s="244">
        <v>0.00059</v>
      </c>
      <c r="R99" s="244">
        <f>Q99*H99</f>
        <v>0.00885</v>
      </c>
      <c r="S99" s="244">
        <v>0</v>
      </c>
      <c r="T99" s="245">
        <f>S99*H99</f>
        <v>0</v>
      </c>
      <c r="AR99" s="24" t="s">
        <v>266</v>
      </c>
      <c r="AT99" s="24" t="s">
        <v>175</v>
      </c>
      <c r="AU99" s="24" t="s">
        <v>83</v>
      </c>
      <c r="AY99" s="24" t="s">
        <v>173</v>
      </c>
      <c r="BE99" s="246">
        <f>IF(N99="základní",J99,0)</f>
        <v>0</v>
      </c>
      <c r="BF99" s="246">
        <f>IF(N99="snížená",J99,0)</f>
        <v>0</v>
      </c>
      <c r="BG99" s="246">
        <f>IF(N99="zákl. přenesená",J99,0)</f>
        <v>0</v>
      </c>
      <c r="BH99" s="246">
        <f>IF(N99="sníž. přenesená",J99,0)</f>
        <v>0</v>
      </c>
      <c r="BI99" s="246">
        <f>IF(N99="nulová",J99,0)</f>
        <v>0</v>
      </c>
      <c r="BJ99" s="24" t="s">
        <v>24</v>
      </c>
      <c r="BK99" s="246">
        <f>ROUND(I99*H99,2)</f>
        <v>0</v>
      </c>
      <c r="BL99" s="24" t="s">
        <v>266</v>
      </c>
      <c r="BM99" s="24" t="s">
        <v>1280</v>
      </c>
    </row>
    <row r="100" spans="2:51" s="13" customFormat="1" ht="13.5">
      <c r="B100" s="258"/>
      <c r="C100" s="259"/>
      <c r="D100" s="249" t="s">
        <v>182</v>
      </c>
      <c r="E100" s="260" t="s">
        <v>22</v>
      </c>
      <c r="F100" s="261" t="s">
        <v>10</v>
      </c>
      <c r="G100" s="259"/>
      <c r="H100" s="262">
        <v>15</v>
      </c>
      <c r="I100" s="263"/>
      <c r="J100" s="259"/>
      <c r="K100" s="259"/>
      <c r="L100" s="264"/>
      <c r="M100" s="265"/>
      <c r="N100" s="266"/>
      <c r="O100" s="266"/>
      <c r="P100" s="266"/>
      <c r="Q100" s="266"/>
      <c r="R100" s="266"/>
      <c r="S100" s="266"/>
      <c r="T100" s="267"/>
      <c r="AT100" s="268" t="s">
        <v>182</v>
      </c>
      <c r="AU100" s="268" t="s">
        <v>83</v>
      </c>
      <c r="AV100" s="13" t="s">
        <v>83</v>
      </c>
      <c r="AW100" s="13" t="s">
        <v>39</v>
      </c>
      <c r="AX100" s="13" t="s">
        <v>24</v>
      </c>
      <c r="AY100" s="268" t="s">
        <v>173</v>
      </c>
    </row>
    <row r="101" spans="2:65" s="1" customFormat="1" ht="16.5" customHeight="1">
      <c r="B101" s="46"/>
      <c r="C101" s="235" t="s">
        <v>209</v>
      </c>
      <c r="D101" s="235" t="s">
        <v>175</v>
      </c>
      <c r="E101" s="236" t="s">
        <v>1281</v>
      </c>
      <c r="F101" s="237" t="s">
        <v>1282</v>
      </c>
      <c r="G101" s="238" t="s">
        <v>259</v>
      </c>
      <c r="H101" s="239">
        <v>3</v>
      </c>
      <c r="I101" s="240"/>
      <c r="J101" s="241">
        <f>ROUND(I101*H101,2)</f>
        <v>0</v>
      </c>
      <c r="K101" s="237" t="s">
        <v>179</v>
      </c>
      <c r="L101" s="72"/>
      <c r="M101" s="242" t="s">
        <v>22</v>
      </c>
      <c r="N101" s="243" t="s">
        <v>46</v>
      </c>
      <c r="O101" s="47"/>
      <c r="P101" s="244">
        <f>O101*H101</f>
        <v>0</v>
      </c>
      <c r="Q101" s="244">
        <v>0.0012</v>
      </c>
      <c r="R101" s="244">
        <f>Q101*H101</f>
        <v>0.0036</v>
      </c>
      <c r="S101" s="244">
        <v>0</v>
      </c>
      <c r="T101" s="245">
        <f>S101*H101</f>
        <v>0</v>
      </c>
      <c r="AR101" s="24" t="s">
        <v>266</v>
      </c>
      <c r="AT101" s="24" t="s">
        <v>175</v>
      </c>
      <c r="AU101" s="24" t="s">
        <v>83</v>
      </c>
      <c r="AY101" s="24" t="s">
        <v>173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4" t="s">
        <v>24</v>
      </c>
      <c r="BK101" s="246">
        <f>ROUND(I101*H101,2)</f>
        <v>0</v>
      </c>
      <c r="BL101" s="24" t="s">
        <v>266</v>
      </c>
      <c r="BM101" s="24" t="s">
        <v>1283</v>
      </c>
    </row>
    <row r="102" spans="2:51" s="13" customFormat="1" ht="13.5">
      <c r="B102" s="258"/>
      <c r="C102" s="259"/>
      <c r="D102" s="249" t="s">
        <v>182</v>
      </c>
      <c r="E102" s="260" t="s">
        <v>22</v>
      </c>
      <c r="F102" s="261" t="s">
        <v>193</v>
      </c>
      <c r="G102" s="259"/>
      <c r="H102" s="262">
        <v>3</v>
      </c>
      <c r="I102" s="263"/>
      <c r="J102" s="259"/>
      <c r="K102" s="259"/>
      <c r="L102" s="264"/>
      <c r="M102" s="265"/>
      <c r="N102" s="266"/>
      <c r="O102" s="266"/>
      <c r="P102" s="266"/>
      <c r="Q102" s="266"/>
      <c r="R102" s="266"/>
      <c r="S102" s="266"/>
      <c r="T102" s="267"/>
      <c r="AT102" s="268" t="s">
        <v>182</v>
      </c>
      <c r="AU102" s="268" t="s">
        <v>83</v>
      </c>
      <c r="AV102" s="13" t="s">
        <v>83</v>
      </c>
      <c r="AW102" s="13" t="s">
        <v>39</v>
      </c>
      <c r="AX102" s="13" t="s">
        <v>24</v>
      </c>
      <c r="AY102" s="268" t="s">
        <v>173</v>
      </c>
    </row>
    <row r="103" spans="2:65" s="1" customFormat="1" ht="16.5" customHeight="1">
      <c r="B103" s="46"/>
      <c r="C103" s="235" t="s">
        <v>214</v>
      </c>
      <c r="D103" s="235" t="s">
        <v>175</v>
      </c>
      <c r="E103" s="236" t="s">
        <v>1284</v>
      </c>
      <c r="F103" s="237" t="s">
        <v>1285</v>
      </c>
      <c r="G103" s="238" t="s">
        <v>259</v>
      </c>
      <c r="H103" s="239">
        <v>11</v>
      </c>
      <c r="I103" s="240"/>
      <c r="J103" s="241">
        <f>ROUND(I103*H103,2)</f>
        <v>0</v>
      </c>
      <c r="K103" s="237" t="s">
        <v>179</v>
      </c>
      <c r="L103" s="72"/>
      <c r="M103" s="242" t="s">
        <v>22</v>
      </c>
      <c r="N103" s="243" t="s">
        <v>46</v>
      </c>
      <c r="O103" s="47"/>
      <c r="P103" s="244">
        <f>O103*H103</f>
        <v>0</v>
      </c>
      <c r="Q103" s="244">
        <v>0.00029</v>
      </c>
      <c r="R103" s="244">
        <f>Q103*H103</f>
        <v>0.00319</v>
      </c>
      <c r="S103" s="244">
        <v>0</v>
      </c>
      <c r="T103" s="245">
        <f>S103*H103</f>
        <v>0</v>
      </c>
      <c r="AR103" s="24" t="s">
        <v>266</v>
      </c>
      <c r="AT103" s="24" t="s">
        <v>175</v>
      </c>
      <c r="AU103" s="24" t="s">
        <v>83</v>
      </c>
      <c r="AY103" s="24" t="s">
        <v>173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4" t="s">
        <v>24</v>
      </c>
      <c r="BK103" s="246">
        <f>ROUND(I103*H103,2)</f>
        <v>0</v>
      </c>
      <c r="BL103" s="24" t="s">
        <v>266</v>
      </c>
      <c r="BM103" s="24" t="s">
        <v>1286</v>
      </c>
    </row>
    <row r="104" spans="2:51" s="13" customFormat="1" ht="13.5">
      <c r="B104" s="258"/>
      <c r="C104" s="259"/>
      <c r="D104" s="249" t="s">
        <v>182</v>
      </c>
      <c r="E104" s="260" t="s">
        <v>22</v>
      </c>
      <c r="F104" s="261" t="s">
        <v>239</v>
      </c>
      <c r="G104" s="259"/>
      <c r="H104" s="262">
        <v>11</v>
      </c>
      <c r="I104" s="263"/>
      <c r="J104" s="259"/>
      <c r="K104" s="259"/>
      <c r="L104" s="264"/>
      <c r="M104" s="265"/>
      <c r="N104" s="266"/>
      <c r="O104" s="266"/>
      <c r="P104" s="266"/>
      <c r="Q104" s="266"/>
      <c r="R104" s="266"/>
      <c r="S104" s="266"/>
      <c r="T104" s="267"/>
      <c r="AT104" s="268" t="s">
        <v>182</v>
      </c>
      <c r="AU104" s="268" t="s">
        <v>83</v>
      </c>
      <c r="AV104" s="13" t="s">
        <v>83</v>
      </c>
      <c r="AW104" s="13" t="s">
        <v>39</v>
      </c>
      <c r="AX104" s="13" t="s">
        <v>24</v>
      </c>
      <c r="AY104" s="268" t="s">
        <v>173</v>
      </c>
    </row>
    <row r="105" spans="2:65" s="1" customFormat="1" ht="16.5" customHeight="1">
      <c r="B105" s="46"/>
      <c r="C105" s="235" t="s">
        <v>218</v>
      </c>
      <c r="D105" s="235" t="s">
        <v>175</v>
      </c>
      <c r="E105" s="236" t="s">
        <v>1287</v>
      </c>
      <c r="F105" s="237" t="s">
        <v>1288</v>
      </c>
      <c r="G105" s="238" t="s">
        <v>259</v>
      </c>
      <c r="H105" s="239">
        <v>32</v>
      </c>
      <c r="I105" s="240"/>
      <c r="J105" s="241">
        <f>ROUND(I105*H105,2)</f>
        <v>0</v>
      </c>
      <c r="K105" s="237" t="s">
        <v>179</v>
      </c>
      <c r="L105" s="72"/>
      <c r="M105" s="242" t="s">
        <v>22</v>
      </c>
      <c r="N105" s="243" t="s">
        <v>46</v>
      </c>
      <c r="O105" s="47"/>
      <c r="P105" s="244">
        <f>O105*H105</f>
        <v>0</v>
      </c>
      <c r="Q105" s="244">
        <v>0.00035</v>
      </c>
      <c r="R105" s="244">
        <f>Q105*H105</f>
        <v>0.0112</v>
      </c>
      <c r="S105" s="244">
        <v>0</v>
      </c>
      <c r="T105" s="245">
        <f>S105*H105</f>
        <v>0</v>
      </c>
      <c r="AR105" s="24" t="s">
        <v>266</v>
      </c>
      <c r="AT105" s="24" t="s">
        <v>175</v>
      </c>
      <c r="AU105" s="24" t="s">
        <v>83</v>
      </c>
      <c r="AY105" s="24" t="s">
        <v>173</v>
      </c>
      <c r="BE105" s="246">
        <f>IF(N105="základní",J105,0)</f>
        <v>0</v>
      </c>
      <c r="BF105" s="246">
        <f>IF(N105="snížená",J105,0)</f>
        <v>0</v>
      </c>
      <c r="BG105" s="246">
        <f>IF(N105="zákl. přenesená",J105,0)</f>
        <v>0</v>
      </c>
      <c r="BH105" s="246">
        <f>IF(N105="sníž. přenesená",J105,0)</f>
        <v>0</v>
      </c>
      <c r="BI105" s="246">
        <f>IF(N105="nulová",J105,0)</f>
        <v>0</v>
      </c>
      <c r="BJ105" s="24" t="s">
        <v>24</v>
      </c>
      <c r="BK105" s="246">
        <f>ROUND(I105*H105,2)</f>
        <v>0</v>
      </c>
      <c r="BL105" s="24" t="s">
        <v>266</v>
      </c>
      <c r="BM105" s="24" t="s">
        <v>1289</v>
      </c>
    </row>
    <row r="106" spans="2:51" s="13" customFormat="1" ht="13.5">
      <c r="B106" s="258"/>
      <c r="C106" s="259"/>
      <c r="D106" s="249" t="s">
        <v>182</v>
      </c>
      <c r="E106" s="260" t="s">
        <v>22</v>
      </c>
      <c r="F106" s="261" t="s">
        <v>352</v>
      </c>
      <c r="G106" s="259"/>
      <c r="H106" s="262">
        <v>32</v>
      </c>
      <c r="I106" s="263"/>
      <c r="J106" s="259"/>
      <c r="K106" s="259"/>
      <c r="L106" s="264"/>
      <c r="M106" s="265"/>
      <c r="N106" s="266"/>
      <c r="O106" s="266"/>
      <c r="P106" s="266"/>
      <c r="Q106" s="266"/>
      <c r="R106" s="266"/>
      <c r="S106" s="266"/>
      <c r="T106" s="267"/>
      <c r="AT106" s="268" t="s">
        <v>182</v>
      </c>
      <c r="AU106" s="268" t="s">
        <v>83</v>
      </c>
      <c r="AV106" s="13" t="s">
        <v>83</v>
      </c>
      <c r="AW106" s="13" t="s">
        <v>39</v>
      </c>
      <c r="AX106" s="13" t="s">
        <v>24</v>
      </c>
      <c r="AY106" s="268" t="s">
        <v>173</v>
      </c>
    </row>
    <row r="107" spans="2:65" s="1" customFormat="1" ht="16.5" customHeight="1">
      <c r="B107" s="46"/>
      <c r="C107" s="235" t="s">
        <v>224</v>
      </c>
      <c r="D107" s="235" t="s">
        <v>175</v>
      </c>
      <c r="E107" s="236" t="s">
        <v>1290</v>
      </c>
      <c r="F107" s="237" t="s">
        <v>1291</v>
      </c>
      <c r="G107" s="238" t="s">
        <v>286</v>
      </c>
      <c r="H107" s="239">
        <v>3</v>
      </c>
      <c r="I107" s="240"/>
      <c r="J107" s="241">
        <f>ROUND(I107*H107,2)</f>
        <v>0</v>
      </c>
      <c r="K107" s="237" t="s">
        <v>179</v>
      </c>
      <c r="L107" s="72"/>
      <c r="M107" s="242" t="s">
        <v>22</v>
      </c>
      <c r="N107" s="243" t="s">
        <v>46</v>
      </c>
      <c r="O107" s="47"/>
      <c r="P107" s="244">
        <f>O107*H107</f>
        <v>0</v>
      </c>
      <c r="Q107" s="244">
        <v>0</v>
      </c>
      <c r="R107" s="244">
        <f>Q107*H107</f>
        <v>0</v>
      </c>
      <c r="S107" s="244">
        <v>0</v>
      </c>
      <c r="T107" s="245">
        <f>S107*H107</f>
        <v>0</v>
      </c>
      <c r="AR107" s="24" t="s">
        <v>266</v>
      </c>
      <c r="AT107" s="24" t="s">
        <v>175</v>
      </c>
      <c r="AU107" s="24" t="s">
        <v>83</v>
      </c>
      <c r="AY107" s="24" t="s">
        <v>173</v>
      </c>
      <c r="BE107" s="246">
        <f>IF(N107="základní",J107,0)</f>
        <v>0</v>
      </c>
      <c r="BF107" s="246">
        <f>IF(N107="snížená",J107,0)</f>
        <v>0</v>
      </c>
      <c r="BG107" s="246">
        <f>IF(N107="zákl. přenesená",J107,0)</f>
        <v>0</v>
      </c>
      <c r="BH107" s="246">
        <f>IF(N107="sníž. přenesená",J107,0)</f>
        <v>0</v>
      </c>
      <c r="BI107" s="246">
        <f>IF(N107="nulová",J107,0)</f>
        <v>0</v>
      </c>
      <c r="BJ107" s="24" t="s">
        <v>24</v>
      </c>
      <c r="BK107" s="246">
        <f>ROUND(I107*H107,2)</f>
        <v>0</v>
      </c>
      <c r="BL107" s="24" t="s">
        <v>266</v>
      </c>
      <c r="BM107" s="24" t="s">
        <v>1292</v>
      </c>
    </row>
    <row r="108" spans="2:51" s="13" customFormat="1" ht="13.5">
      <c r="B108" s="258"/>
      <c r="C108" s="259"/>
      <c r="D108" s="249" t="s">
        <v>182</v>
      </c>
      <c r="E108" s="260" t="s">
        <v>22</v>
      </c>
      <c r="F108" s="261" t="s">
        <v>193</v>
      </c>
      <c r="G108" s="259"/>
      <c r="H108" s="262">
        <v>3</v>
      </c>
      <c r="I108" s="263"/>
      <c r="J108" s="259"/>
      <c r="K108" s="259"/>
      <c r="L108" s="264"/>
      <c r="M108" s="265"/>
      <c r="N108" s="266"/>
      <c r="O108" s="266"/>
      <c r="P108" s="266"/>
      <c r="Q108" s="266"/>
      <c r="R108" s="266"/>
      <c r="S108" s="266"/>
      <c r="T108" s="267"/>
      <c r="AT108" s="268" t="s">
        <v>182</v>
      </c>
      <c r="AU108" s="268" t="s">
        <v>83</v>
      </c>
      <c r="AV108" s="13" t="s">
        <v>83</v>
      </c>
      <c r="AW108" s="13" t="s">
        <v>39</v>
      </c>
      <c r="AX108" s="13" t="s">
        <v>24</v>
      </c>
      <c r="AY108" s="268" t="s">
        <v>173</v>
      </c>
    </row>
    <row r="109" spans="2:65" s="1" customFormat="1" ht="16.5" customHeight="1">
      <c r="B109" s="46"/>
      <c r="C109" s="235" t="s">
        <v>29</v>
      </c>
      <c r="D109" s="235" t="s">
        <v>175</v>
      </c>
      <c r="E109" s="236" t="s">
        <v>1293</v>
      </c>
      <c r="F109" s="237" t="s">
        <v>1294</v>
      </c>
      <c r="G109" s="238" t="s">
        <v>286</v>
      </c>
      <c r="H109" s="239">
        <v>11</v>
      </c>
      <c r="I109" s="240"/>
      <c r="J109" s="241">
        <f>ROUND(I109*H109,2)</f>
        <v>0</v>
      </c>
      <c r="K109" s="237" t="s">
        <v>179</v>
      </c>
      <c r="L109" s="72"/>
      <c r="M109" s="242" t="s">
        <v>22</v>
      </c>
      <c r="N109" s="243" t="s">
        <v>46</v>
      </c>
      <c r="O109" s="47"/>
      <c r="P109" s="244">
        <f>O109*H109</f>
        <v>0</v>
      </c>
      <c r="Q109" s="244">
        <v>0</v>
      </c>
      <c r="R109" s="244">
        <f>Q109*H109</f>
        <v>0</v>
      </c>
      <c r="S109" s="244">
        <v>0</v>
      </c>
      <c r="T109" s="245">
        <f>S109*H109</f>
        <v>0</v>
      </c>
      <c r="AR109" s="24" t="s">
        <v>266</v>
      </c>
      <c r="AT109" s="24" t="s">
        <v>175</v>
      </c>
      <c r="AU109" s="24" t="s">
        <v>83</v>
      </c>
      <c r="AY109" s="24" t="s">
        <v>173</v>
      </c>
      <c r="BE109" s="246">
        <f>IF(N109="základní",J109,0)</f>
        <v>0</v>
      </c>
      <c r="BF109" s="246">
        <f>IF(N109="snížená",J109,0)</f>
        <v>0</v>
      </c>
      <c r="BG109" s="246">
        <f>IF(N109="zákl. přenesená",J109,0)</f>
        <v>0</v>
      </c>
      <c r="BH109" s="246">
        <f>IF(N109="sníž. přenesená",J109,0)</f>
        <v>0</v>
      </c>
      <c r="BI109" s="246">
        <f>IF(N109="nulová",J109,0)</f>
        <v>0</v>
      </c>
      <c r="BJ109" s="24" t="s">
        <v>24</v>
      </c>
      <c r="BK109" s="246">
        <f>ROUND(I109*H109,2)</f>
        <v>0</v>
      </c>
      <c r="BL109" s="24" t="s">
        <v>266</v>
      </c>
      <c r="BM109" s="24" t="s">
        <v>1295</v>
      </c>
    </row>
    <row r="110" spans="2:51" s="13" customFormat="1" ht="13.5">
      <c r="B110" s="258"/>
      <c r="C110" s="259"/>
      <c r="D110" s="249" t="s">
        <v>182</v>
      </c>
      <c r="E110" s="260" t="s">
        <v>22</v>
      </c>
      <c r="F110" s="261" t="s">
        <v>239</v>
      </c>
      <c r="G110" s="259"/>
      <c r="H110" s="262">
        <v>11</v>
      </c>
      <c r="I110" s="263"/>
      <c r="J110" s="259"/>
      <c r="K110" s="259"/>
      <c r="L110" s="264"/>
      <c r="M110" s="265"/>
      <c r="N110" s="266"/>
      <c r="O110" s="266"/>
      <c r="P110" s="266"/>
      <c r="Q110" s="266"/>
      <c r="R110" s="266"/>
      <c r="S110" s="266"/>
      <c r="T110" s="267"/>
      <c r="AT110" s="268" t="s">
        <v>182</v>
      </c>
      <c r="AU110" s="268" t="s">
        <v>83</v>
      </c>
      <c r="AV110" s="13" t="s">
        <v>83</v>
      </c>
      <c r="AW110" s="13" t="s">
        <v>39</v>
      </c>
      <c r="AX110" s="13" t="s">
        <v>24</v>
      </c>
      <c r="AY110" s="268" t="s">
        <v>173</v>
      </c>
    </row>
    <row r="111" spans="2:65" s="1" customFormat="1" ht="16.5" customHeight="1">
      <c r="B111" s="46"/>
      <c r="C111" s="235" t="s">
        <v>239</v>
      </c>
      <c r="D111" s="235" t="s">
        <v>175</v>
      </c>
      <c r="E111" s="236" t="s">
        <v>1296</v>
      </c>
      <c r="F111" s="237" t="s">
        <v>1297</v>
      </c>
      <c r="G111" s="238" t="s">
        <v>286</v>
      </c>
      <c r="H111" s="239">
        <v>1</v>
      </c>
      <c r="I111" s="240"/>
      <c r="J111" s="241">
        <f>ROUND(I111*H111,2)</f>
        <v>0</v>
      </c>
      <c r="K111" s="237" t="s">
        <v>179</v>
      </c>
      <c r="L111" s="72"/>
      <c r="M111" s="242" t="s">
        <v>22</v>
      </c>
      <c r="N111" s="243" t="s">
        <v>46</v>
      </c>
      <c r="O111" s="47"/>
      <c r="P111" s="244">
        <f>O111*H111</f>
        <v>0</v>
      </c>
      <c r="Q111" s="244">
        <v>0</v>
      </c>
      <c r="R111" s="244">
        <f>Q111*H111</f>
        <v>0</v>
      </c>
      <c r="S111" s="244">
        <v>0</v>
      </c>
      <c r="T111" s="245">
        <f>S111*H111</f>
        <v>0</v>
      </c>
      <c r="AR111" s="24" t="s">
        <v>266</v>
      </c>
      <c r="AT111" s="24" t="s">
        <v>175</v>
      </c>
      <c r="AU111" s="24" t="s">
        <v>83</v>
      </c>
      <c r="AY111" s="24" t="s">
        <v>173</v>
      </c>
      <c r="BE111" s="246">
        <f>IF(N111="základní",J111,0)</f>
        <v>0</v>
      </c>
      <c r="BF111" s="246">
        <f>IF(N111="snížená",J111,0)</f>
        <v>0</v>
      </c>
      <c r="BG111" s="246">
        <f>IF(N111="zákl. přenesená",J111,0)</f>
        <v>0</v>
      </c>
      <c r="BH111" s="246">
        <f>IF(N111="sníž. přenesená",J111,0)</f>
        <v>0</v>
      </c>
      <c r="BI111" s="246">
        <f>IF(N111="nulová",J111,0)</f>
        <v>0</v>
      </c>
      <c r="BJ111" s="24" t="s">
        <v>24</v>
      </c>
      <c r="BK111" s="246">
        <f>ROUND(I111*H111,2)</f>
        <v>0</v>
      </c>
      <c r="BL111" s="24" t="s">
        <v>266</v>
      </c>
      <c r="BM111" s="24" t="s">
        <v>1298</v>
      </c>
    </row>
    <row r="112" spans="2:51" s="13" customFormat="1" ht="13.5">
      <c r="B112" s="258"/>
      <c r="C112" s="259"/>
      <c r="D112" s="249" t="s">
        <v>182</v>
      </c>
      <c r="E112" s="260" t="s">
        <v>22</v>
      </c>
      <c r="F112" s="261" t="s">
        <v>24</v>
      </c>
      <c r="G112" s="259"/>
      <c r="H112" s="262">
        <v>1</v>
      </c>
      <c r="I112" s="263"/>
      <c r="J112" s="259"/>
      <c r="K112" s="259"/>
      <c r="L112" s="264"/>
      <c r="M112" s="265"/>
      <c r="N112" s="266"/>
      <c r="O112" s="266"/>
      <c r="P112" s="266"/>
      <c r="Q112" s="266"/>
      <c r="R112" s="266"/>
      <c r="S112" s="266"/>
      <c r="T112" s="267"/>
      <c r="AT112" s="268" t="s">
        <v>182</v>
      </c>
      <c r="AU112" s="268" t="s">
        <v>83</v>
      </c>
      <c r="AV112" s="13" t="s">
        <v>83</v>
      </c>
      <c r="AW112" s="13" t="s">
        <v>39</v>
      </c>
      <c r="AX112" s="13" t="s">
        <v>24</v>
      </c>
      <c r="AY112" s="268" t="s">
        <v>173</v>
      </c>
    </row>
    <row r="113" spans="2:65" s="1" customFormat="1" ht="16.5" customHeight="1">
      <c r="B113" s="46"/>
      <c r="C113" s="235" t="s">
        <v>246</v>
      </c>
      <c r="D113" s="235" t="s">
        <v>175</v>
      </c>
      <c r="E113" s="236" t="s">
        <v>1299</v>
      </c>
      <c r="F113" s="237" t="s">
        <v>1300</v>
      </c>
      <c r="G113" s="238" t="s">
        <v>286</v>
      </c>
      <c r="H113" s="239">
        <v>2</v>
      </c>
      <c r="I113" s="240"/>
      <c r="J113" s="241">
        <f>ROUND(I113*H113,2)</f>
        <v>0</v>
      </c>
      <c r="K113" s="237" t="s">
        <v>179</v>
      </c>
      <c r="L113" s="72"/>
      <c r="M113" s="242" t="s">
        <v>22</v>
      </c>
      <c r="N113" s="243" t="s">
        <v>46</v>
      </c>
      <c r="O113" s="47"/>
      <c r="P113" s="244">
        <f>O113*H113</f>
        <v>0</v>
      </c>
      <c r="Q113" s="244">
        <v>0.00018</v>
      </c>
      <c r="R113" s="244">
        <f>Q113*H113</f>
        <v>0.00036</v>
      </c>
      <c r="S113" s="244">
        <v>0</v>
      </c>
      <c r="T113" s="245">
        <f>S113*H113</f>
        <v>0</v>
      </c>
      <c r="AR113" s="24" t="s">
        <v>266</v>
      </c>
      <c r="AT113" s="24" t="s">
        <v>175</v>
      </c>
      <c r="AU113" s="24" t="s">
        <v>83</v>
      </c>
      <c r="AY113" s="24" t="s">
        <v>173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24</v>
      </c>
      <c r="BK113" s="246">
        <f>ROUND(I113*H113,2)</f>
        <v>0</v>
      </c>
      <c r="BL113" s="24" t="s">
        <v>266</v>
      </c>
      <c r="BM113" s="24" t="s">
        <v>1301</v>
      </c>
    </row>
    <row r="114" spans="2:51" s="13" customFormat="1" ht="13.5">
      <c r="B114" s="258"/>
      <c r="C114" s="259"/>
      <c r="D114" s="249" t="s">
        <v>182</v>
      </c>
      <c r="E114" s="260" t="s">
        <v>22</v>
      </c>
      <c r="F114" s="261" t="s">
        <v>83</v>
      </c>
      <c r="G114" s="259"/>
      <c r="H114" s="262">
        <v>2</v>
      </c>
      <c r="I114" s="263"/>
      <c r="J114" s="259"/>
      <c r="K114" s="259"/>
      <c r="L114" s="264"/>
      <c r="M114" s="265"/>
      <c r="N114" s="266"/>
      <c r="O114" s="266"/>
      <c r="P114" s="266"/>
      <c r="Q114" s="266"/>
      <c r="R114" s="266"/>
      <c r="S114" s="266"/>
      <c r="T114" s="267"/>
      <c r="AT114" s="268" t="s">
        <v>182</v>
      </c>
      <c r="AU114" s="268" t="s">
        <v>83</v>
      </c>
      <c r="AV114" s="13" t="s">
        <v>83</v>
      </c>
      <c r="AW114" s="13" t="s">
        <v>39</v>
      </c>
      <c r="AX114" s="13" t="s">
        <v>24</v>
      </c>
      <c r="AY114" s="268" t="s">
        <v>173</v>
      </c>
    </row>
    <row r="115" spans="2:65" s="1" customFormat="1" ht="25.5" customHeight="1">
      <c r="B115" s="46"/>
      <c r="C115" s="235" t="s">
        <v>252</v>
      </c>
      <c r="D115" s="235" t="s">
        <v>175</v>
      </c>
      <c r="E115" s="236" t="s">
        <v>1302</v>
      </c>
      <c r="F115" s="237" t="s">
        <v>1303</v>
      </c>
      <c r="G115" s="238" t="s">
        <v>286</v>
      </c>
      <c r="H115" s="239">
        <v>2</v>
      </c>
      <c r="I115" s="240"/>
      <c r="J115" s="241">
        <f>ROUND(I115*H115,2)</f>
        <v>0</v>
      </c>
      <c r="K115" s="237" t="s">
        <v>278</v>
      </c>
      <c r="L115" s="72"/>
      <c r="M115" s="242" t="s">
        <v>22</v>
      </c>
      <c r="N115" s="243" t="s">
        <v>46</v>
      </c>
      <c r="O115" s="47"/>
      <c r="P115" s="244">
        <f>O115*H115</f>
        <v>0</v>
      </c>
      <c r="Q115" s="244">
        <v>0.00077</v>
      </c>
      <c r="R115" s="244">
        <f>Q115*H115</f>
        <v>0.00154</v>
      </c>
      <c r="S115" s="244">
        <v>0</v>
      </c>
      <c r="T115" s="245">
        <f>S115*H115</f>
        <v>0</v>
      </c>
      <c r="AR115" s="24" t="s">
        <v>266</v>
      </c>
      <c r="AT115" s="24" t="s">
        <v>175</v>
      </c>
      <c r="AU115" s="24" t="s">
        <v>83</v>
      </c>
      <c r="AY115" s="24" t="s">
        <v>173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4" t="s">
        <v>24</v>
      </c>
      <c r="BK115" s="246">
        <f>ROUND(I115*H115,2)</f>
        <v>0</v>
      </c>
      <c r="BL115" s="24" t="s">
        <v>266</v>
      </c>
      <c r="BM115" s="24" t="s">
        <v>1304</v>
      </c>
    </row>
    <row r="116" spans="2:51" s="13" customFormat="1" ht="13.5">
      <c r="B116" s="258"/>
      <c r="C116" s="259"/>
      <c r="D116" s="249" t="s">
        <v>182</v>
      </c>
      <c r="E116" s="260" t="s">
        <v>22</v>
      </c>
      <c r="F116" s="261" t="s">
        <v>83</v>
      </c>
      <c r="G116" s="259"/>
      <c r="H116" s="262">
        <v>2</v>
      </c>
      <c r="I116" s="263"/>
      <c r="J116" s="259"/>
      <c r="K116" s="259"/>
      <c r="L116" s="264"/>
      <c r="M116" s="265"/>
      <c r="N116" s="266"/>
      <c r="O116" s="266"/>
      <c r="P116" s="266"/>
      <c r="Q116" s="266"/>
      <c r="R116" s="266"/>
      <c r="S116" s="266"/>
      <c r="T116" s="267"/>
      <c r="AT116" s="268" t="s">
        <v>182</v>
      </c>
      <c r="AU116" s="268" t="s">
        <v>83</v>
      </c>
      <c r="AV116" s="13" t="s">
        <v>83</v>
      </c>
      <c r="AW116" s="13" t="s">
        <v>39</v>
      </c>
      <c r="AX116" s="13" t="s">
        <v>24</v>
      </c>
      <c r="AY116" s="268" t="s">
        <v>173</v>
      </c>
    </row>
    <row r="117" spans="2:65" s="1" customFormat="1" ht="25.5" customHeight="1">
      <c r="B117" s="46"/>
      <c r="C117" s="235" t="s">
        <v>256</v>
      </c>
      <c r="D117" s="235" t="s">
        <v>175</v>
      </c>
      <c r="E117" s="236" t="s">
        <v>1305</v>
      </c>
      <c r="F117" s="237" t="s">
        <v>1306</v>
      </c>
      <c r="G117" s="238" t="s">
        <v>286</v>
      </c>
      <c r="H117" s="239">
        <v>2</v>
      </c>
      <c r="I117" s="240"/>
      <c r="J117" s="241">
        <f>ROUND(I117*H117,2)</f>
        <v>0</v>
      </c>
      <c r="K117" s="237" t="s">
        <v>278</v>
      </c>
      <c r="L117" s="72"/>
      <c r="M117" s="242" t="s">
        <v>22</v>
      </c>
      <c r="N117" s="243" t="s">
        <v>46</v>
      </c>
      <c r="O117" s="47"/>
      <c r="P117" s="244">
        <f>O117*H117</f>
        <v>0</v>
      </c>
      <c r="Q117" s="244">
        <v>0.0005</v>
      </c>
      <c r="R117" s="244">
        <f>Q117*H117</f>
        <v>0.001</v>
      </c>
      <c r="S117" s="244">
        <v>0</v>
      </c>
      <c r="T117" s="245">
        <f>S117*H117</f>
        <v>0</v>
      </c>
      <c r="AR117" s="24" t="s">
        <v>266</v>
      </c>
      <c r="AT117" s="24" t="s">
        <v>175</v>
      </c>
      <c r="AU117" s="24" t="s">
        <v>83</v>
      </c>
      <c r="AY117" s="24" t="s">
        <v>173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4" t="s">
        <v>24</v>
      </c>
      <c r="BK117" s="246">
        <f>ROUND(I117*H117,2)</f>
        <v>0</v>
      </c>
      <c r="BL117" s="24" t="s">
        <v>266</v>
      </c>
      <c r="BM117" s="24" t="s">
        <v>1307</v>
      </c>
    </row>
    <row r="118" spans="2:51" s="13" customFormat="1" ht="13.5">
      <c r="B118" s="258"/>
      <c r="C118" s="259"/>
      <c r="D118" s="249" t="s">
        <v>182</v>
      </c>
      <c r="E118" s="260" t="s">
        <v>22</v>
      </c>
      <c r="F118" s="261" t="s">
        <v>83</v>
      </c>
      <c r="G118" s="259"/>
      <c r="H118" s="262">
        <v>2</v>
      </c>
      <c r="I118" s="263"/>
      <c r="J118" s="259"/>
      <c r="K118" s="259"/>
      <c r="L118" s="264"/>
      <c r="M118" s="265"/>
      <c r="N118" s="266"/>
      <c r="O118" s="266"/>
      <c r="P118" s="266"/>
      <c r="Q118" s="266"/>
      <c r="R118" s="266"/>
      <c r="S118" s="266"/>
      <c r="T118" s="267"/>
      <c r="AT118" s="268" t="s">
        <v>182</v>
      </c>
      <c r="AU118" s="268" t="s">
        <v>83</v>
      </c>
      <c r="AV118" s="13" t="s">
        <v>83</v>
      </c>
      <c r="AW118" s="13" t="s">
        <v>39</v>
      </c>
      <c r="AX118" s="13" t="s">
        <v>24</v>
      </c>
      <c r="AY118" s="268" t="s">
        <v>173</v>
      </c>
    </row>
    <row r="119" spans="2:65" s="1" customFormat="1" ht="25.5" customHeight="1">
      <c r="B119" s="46"/>
      <c r="C119" s="235" t="s">
        <v>10</v>
      </c>
      <c r="D119" s="235" t="s">
        <v>175</v>
      </c>
      <c r="E119" s="236" t="s">
        <v>1308</v>
      </c>
      <c r="F119" s="237" t="s">
        <v>1309</v>
      </c>
      <c r="G119" s="238" t="s">
        <v>286</v>
      </c>
      <c r="H119" s="239">
        <v>1</v>
      </c>
      <c r="I119" s="240"/>
      <c r="J119" s="241">
        <f>ROUND(I119*H119,2)</f>
        <v>0</v>
      </c>
      <c r="K119" s="237" t="s">
        <v>278</v>
      </c>
      <c r="L119" s="72"/>
      <c r="M119" s="242" t="s">
        <v>22</v>
      </c>
      <c r="N119" s="243" t="s">
        <v>46</v>
      </c>
      <c r="O119" s="47"/>
      <c r="P119" s="244">
        <f>O119*H119</f>
        <v>0</v>
      </c>
      <c r="Q119" s="244">
        <v>9E-05</v>
      </c>
      <c r="R119" s="244">
        <f>Q119*H119</f>
        <v>9E-05</v>
      </c>
      <c r="S119" s="244">
        <v>0</v>
      </c>
      <c r="T119" s="245">
        <f>S119*H119</f>
        <v>0</v>
      </c>
      <c r="AR119" s="24" t="s">
        <v>266</v>
      </c>
      <c r="AT119" s="24" t="s">
        <v>175</v>
      </c>
      <c r="AU119" s="24" t="s">
        <v>83</v>
      </c>
      <c r="AY119" s="24" t="s">
        <v>173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4" t="s">
        <v>24</v>
      </c>
      <c r="BK119" s="246">
        <f>ROUND(I119*H119,2)</f>
        <v>0</v>
      </c>
      <c r="BL119" s="24" t="s">
        <v>266</v>
      </c>
      <c r="BM119" s="24" t="s">
        <v>1310</v>
      </c>
    </row>
    <row r="120" spans="2:51" s="13" customFormat="1" ht="13.5">
      <c r="B120" s="258"/>
      <c r="C120" s="259"/>
      <c r="D120" s="249" t="s">
        <v>182</v>
      </c>
      <c r="E120" s="260" t="s">
        <v>22</v>
      </c>
      <c r="F120" s="261" t="s">
        <v>24</v>
      </c>
      <c r="G120" s="259"/>
      <c r="H120" s="262">
        <v>1</v>
      </c>
      <c r="I120" s="263"/>
      <c r="J120" s="259"/>
      <c r="K120" s="259"/>
      <c r="L120" s="264"/>
      <c r="M120" s="265"/>
      <c r="N120" s="266"/>
      <c r="O120" s="266"/>
      <c r="P120" s="266"/>
      <c r="Q120" s="266"/>
      <c r="R120" s="266"/>
      <c r="S120" s="266"/>
      <c r="T120" s="267"/>
      <c r="AT120" s="268" t="s">
        <v>182</v>
      </c>
      <c r="AU120" s="268" t="s">
        <v>83</v>
      </c>
      <c r="AV120" s="13" t="s">
        <v>83</v>
      </c>
      <c r="AW120" s="13" t="s">
        <v>39</v>
      </c>
      <c r="AX120" s="13" t="s">
        <v>24</v>
      </c>
      <c r="AY120" s="268" t="s">
        <v>173</v>
      </c>
    </row>
    <row r="121" spans="2:65" s="1" customFormat="1" ht="16.5" customHeight="1">
      <c r="B121" s="46"/>
      <c r="C121" s="235" t="s">
        <v>266</v>
      </c>
      <c r="D121" s="235" t="s">
        <v>175</v>
      </c>
      <c r="E121" s="236" t="s">
        <v>1311</v>
      </c>
      <c r="F121" s="237" t="s">
        <v>1312</v>
      </c>
      <c r="G121" s="238" t="s">
        <v>259</v>
      </c>
      <c r="H121" s="239">
        <v>26</v>
      </c>
      <c r="I121" s="240"/>
      <c r="J121" s="241">
        <f>ROUND(I121*H121,2)</f>
        <v>0</v>
      </c>
      <c r="K121" s="237" t="s">
        <v>179</v>
      </c>
      <c r="L121" s="72"/>
      <c r="M121" s="242" t="s">
        <v>22</v>
      </c>
      <c r="N121" s="243" t="s">
        <v>46</v>
      </c>
      <c r="O121" s="47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AR121" s="24" t="s">
        <v>266</v>
      </c>
      <c r="AT121" s="24" t="s">
        <v>175</v>
      </c>
      <c r="AU121" s="24" t="s">
        <v>83</v>
      </c>
      <c r="AY121" s="24" t="s">
        <v>173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24</v>
      </c>
      <c r="BK121" s="246">
        <f>ROUND(I121*H121,2)</f>
        <v>0</v>
      </c>
      <c r="BL121" s="24" t="s">
        <v>266</v>
      </c>
      <c r="BM121" s="24" t="s">
        <v>1313</v>
      </c>
    </row>
    <row r="122" spans="2:51" s="13" customFormat="1" ht="13.5">
      <c r="B122" s="258"/>
      <c r="C122" s="259"/>
      <c r="D122" s="249" t="s">
        <v>182</v>
      </c>
      <c r="E122" s="260" t="s">
        <v>22</v>
      </c>
      <c r="F122" s="261" t="s">
        <v>322</v>
      </c>
      <c r="G122" s="259"/>
      <c r="H122" s="262">
        <v>26</v>
      </c>
      <c r="I122" s="263"/>
      <c r="J122" s="259"/>
      <c r="K122" s="259"/>
      <c r="L122" s="264"/>
      <c r="M122" s="265"/>
      <c r="N122" s="266"/>
      <c r="O122" s="266"/>
      <c r="P122" s="266"/>
      <c r="Q122" s="266"/>
      <c r="R122" s="266"/>
      <c r="S122" s="266"/>
      <c r="T122" s="267"/>
      <c r="AT122" s="268" t="s">
        <v>182</v>
      </c>
      <c r="AU122" s="268" t="s">
        <v>83</v>
      </c>
      <c r="AV122" s="13" t="s">
        <v>83</v>
      </c>
      <c r="AW122" s="13" t="s">
        <v>39</v>
      </c>
      <c r="AX122" s="13" t="s">
        <v>24</v>
      </c>
      <c r="AY122" s="268" t="s">
        <v>173</v>
      </c>
    </row>
    <row r="123" spans="2:65" s="1" customFormat="1" ht="16.5" customHeight="1">
      <c r="B123" s="46"/>
      <c r="C123" s="235" t="s">
        <v>270</v>
      </c>
      <c r="D123" s="235" t="s">
        <v>175</v>
      </c>
      <c r="E123" s="236" t="s">
        <v>1314</v>
      </c>
      <c r="F123" s="237" t="s">
        <v>1315</v>
      </c>
      <c r="G123" s="238" t="s">
        <v>259</v>
      </c>
      <c r="H123" s="239">
        <v>58</v>
      </c>
      <c r="I123" s="240"/>
      <c r="J123" s="241">
        <f>ROUND(I123*H123,2)</f>
        <v>0</v>
      </c>
      <c r="K123" s="237" t="s">
        <v>278</v>
      </c>
      <c r="L123" s="72"/>
      <c r="M123" s="242" t="s">
        <v>22</v>
      </c>
      <c r="N123" s="243" t="s">
        <v>46</v>
      </c>
      <c r="O123" s="47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AR123" s="24" t="s">
        <v>266</v>
      </c>
      <c r="AT123" s="24" t="s">
        <v>175</v>
      </c>
      <c r="AU123" s="24" t="s">
        <v>83</v>
      </c>
      <c r="AY123" s="24" t="s">
        <v>173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24</v>
      </c>
      <c r="BK123" s="246">
        <f>ROUND(I123*H123,2)</f>
        <v>0</v>
      </c>
      <c r="BL123" s="24" t="s">
        <v>266</v>
      </c>
      <c r="BM123" s="24" t="s">
        <v>1316</v>
      </c>
    </row>
    <row r="124" spans="2:51" s="13" customFormat="1" ht="13.5">
      <c r="B124" s="258"/>
      <c r="C124" s="259"/>
      <c r="D124" s="249" t="s">
        <v>182</v>
      </c>
      <c r="E124" s="260" t="s">
        <v>22</v>
      </c>
      <c r="F124" s="261" t="s">
        <v>513</v>
      </c>
      <c r="G124" s="259"/>
      <c r="H124" s="262">
        <v>58</v>
      </c>
      <c r="I124" s="263"/>
      <c r="J124" s="259"/>
      <c r="K124" s="259"/>
      <c r="L124" s="264"/>
      <c r="M124" s="265"/>
      <c r="N124" s="266"/>
      <c r="O124" s="266"/>
      <c r="P124" s="266"/>
      <c r="Q124" s="266"/>
      <c r="R124" s="266"/>
      <c r="S124" s="266"/>
      <c r="T124" s="267"/>
      <c r="AT124" s="268" t="s">
        <v>182</v>
      </c>
      <c r="AU124" s="268" t="s">
        <v>83</v>
      </c>
      <c r="AV124" s="13" t="s">
        <v>83</v>
      </c>
      <c r="AW124" s="13" t="s">
        <v>39</v>
      </c>
      <c r="AX124" s="13" t="s">
        <v>24</v>
      </c>
      <c r="AY124" s="268" t="s">
        <v>173</v>
      </c>
    </row>
    <row r="125" spans="2:65" s="1" customFormat="1" ht="25.5" customHeight="1">
      <c r="B125" s="46"/>
      <c r="C125" s="235" t="s">
        <v>275</v>
      </c>
      <c r="D125" s="235" t="s">
        <v>175</v>
      </c>
      <c r="E125" s="236" t="s">
        <v>1317</v>
      </c>
      <c r="F125" s="237" t="s">
        <v>1318</v>
      </c>
      <c r="G125" s="238" t="s">
        <v>286</v>
      </c>
      <c r="H125" s="239">
        <v>1</v>
      </c>
      <c r="I125" s="240"/>
      <c r="J125" s="241">
        <f>ROUND(I125*H125,2)</f>
        <v>0</v>
      </c>
      <c r="K125" s="237" t="s">
        <v>278</v>
      </c>
      <c r="L125" s="72"/>
      <c r="M125" s="242" t="s">
        <v>22</v>
      </c>
      <c r="N125" s="243" t="s">
        <v>46</v>
      </c>
      <c r="O125" s="47"/>
      <c r="P125" s="244">
        <f>O125*H125</f>
        <v>0</v>
      </c>
      <c r="Q125" s="244">
        <v>0.06572</v>
      </c>
      <c r="R125" s="244">
        <f>Q125*H125</f>
        <v>0.06572</v>
      </c>
      <c r="S125" s="244">
        <v>0</v>
      </c>
      <c r="T125" s="245">
        <f>S125*H125</f>
        <v>0</v>
      </c>
      <c r="AR125" s="24" t="s">
        <v>180</v>
      </c>
      <c r="AT125" s="24" t="s">
        <v>175</v>
      </c>
      <c r="AU125" s="24" t="s">
        <v>83</v>
      </c>
      <c r="AY125" s="24" t="s">
        <v>173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24</v>
      </c>
      <c r="BK125" s="246">
        <f>ROUND(I125*H125,2)</f>
        <v>0</v>
      </c>
      <c r="BL125" s="24" t="s">
        <v>180</v>
      </c>
      <c r="BM125" s="24" t="s">
        <v>1319</v>
      </c>
    </row>
    <row r="126" spans="2:51" s="13" customFormat="1" ht="13.5">
      <c r="B126" s="258"/>
      <c r="C126" s="259"/>
      <c r="D126" s="249" t="s">
        <v>182</v>
      </c>
      <c r="E126" s="260" t="s">
        <v>22</v>
      </c>
      <c r="F126" s="261" t="s">
        <v>24</v>
      </c>
      <c r="G126" s="259"/>
      <c r="H126" s="262">
        <v>1</v>
      </c>
      <c r="I126" s="263"/>
      <c r="J126" s="259"/>
      <c r="K126" s="259"/>
      <c r="L126" s="264"/>
      <c r="M126" s="265"/>
      <c r="N126" s="266"/>
      <c r="O126" s="266"/>
      <c r="P126" s="266"/>
      <c r="Q126" s="266"/>
      <c r="R126" s="266"/>
      <c r="S126" s="266"/>
      <c r="T126" s="267"/>
      <c r="AT126" s="268" t="s">
        <v>182</v>
      </c>
      <c r="AU126" s="268" t="s">
        <v>83</v>
      </c>
      <c r="AV126" s="13" t="s">
        <v>83</v>
      </c>
      <c r="AW126" s="13" t="s">
        <v>39</v>
      </c>
      <c r="AX126" s="13" t="s">
        <v>24</v>
      </c>
      <c r="AY126" s="268" t="s">
        <v>173</v>
      </c>
    </row>
    <row r="127" spans="2:65" s="1" customFormat="1" ht="16.5" customHeight="1">
      <c r="B127" s="46"/>
      <c r="C127" s="235" t="s">
        <v>283</v>
      </c>
      <c r="D127" s="235" t="s">
        <v>175</v>
      </c>
      <c r="E127" s="236" t="s">
        <v>1320</v>
      </c>
      <c r="F127" s="237" t="s">
        <v>1321</v>
      </c>
      <c r="G127" s="238" t="s">
        <v>221</v>
      </c>
      <c r="H127" s="239">
        <v>0.128</v>
      </c>
      <c r="I127" s="240"/>
      <c r="J127" s="241">
        <f>ROUND(I127*H127,2)</f>
        <v>0</v>
      </c>
      <c r="K127" s="237" t="s">
        <v>179</v>
      </c>
      <c r="L127" s="72"/>
      <c r="M127" s="242" t="s">
        <v>22</v>
      </c>
      <c r="N127" s="243" t="s">
        <v>46</v>
      </c>
      <c r="O127" s="47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AR127" s="24" t="s">
        <v>266</v>
      </c>
      <c r="AT127" s="24" t="s">
        <v>175</v>
      </c>
      <c r="AU127" s="24" t="s">
        <v>83</v>
      </c>
      <c r="AY127" s="24" t="s">
        <v>173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24</v>
      </c>
      <c r="BK127" s="246">
        <f>ROUND(I127*H127,2)</f>
        <v>0</v>
      </c>
      <c r="BL127" s="24" t="s">
        <v>266</v>
      </c>
      <c r="BM127" s="24" t="s">
        <v>1322</v>
      </c>
    </row>
    <row r="128" spans="2:51" s="13" customFormat="1" ht="13.5">
      <c r="B128" s="258"/>
      <c r="C128" s="259"/>
      <c r="D128" s="249" t="s">
        <v>182</v>
      </c>
      <c r="E128" s="260" t="s">
        <v>22</v>
      </c>
      <c r="F128" s="261" t="s">
        <v>1323</v>
      </c>
      <c r="G128" s="259"/>
      <c r="H128" s="262">
        <v>0.128</v>
      </c>
      <c r="I128" s="263"/>
      <c r="J128" s="259"/>
      <c r="K128" s="259"/>
      <c r="L128" s="264"/>
      <c r="M128" s="265"/>
      <c r="N128" s="266"/>
      <c r="O128" s="266"/>
      <c r="P128" s="266"/>
      <c r="Q128" s="266"/>
      <c r="R128" s="266"/>
      <c r="S128" s="266"/>
      <c r="T128" s="267"/>
      <c r="AT128" s="268" t="s">
        <v>182</v>
      </c>
      <c r="AU128" s="268" t="s">
        <v>83</v>
      </c>
      <c r="AV128" s="13" t="s">
        <v>83</v>
      </c>
      <c r="AW128" s="13" t="s">
        <v>39</v>
      </c>
      <c r="AX128" s="13" t="s">
        <v>24</v>
      </c>
      <c r="AY128" s="268" t="s">
        <v>173</v>
      </c>
    </row>
    <row r="129" spans="2:63" s="11" customFormat="1" ht="29.85" customHeight="1">
      <c r="B129" s="219"/>
      <c r="C129" s="220"/>
      <c r="D129" s="221" t="s">
        <v>74</v>
      </c>
      <c r="E129" s="233" t="s">
        <v>1324</v>
      </c>
      <c r="F129" s="233" t="s">
        <v>1325</v>
      </c>
      <c r="G129" s="220"/>
      <c r="H129" s="220"/>
      <c r="I129" s="223"/>
      <c r="J129" s="234">
        <f>BK129</f>
        <v>0</v>
      </c>
      <c r="K129" s="220"/>
      <c r="L129" s="225"/>
      <c r="M129" s="226"/>
      <c r="N129" s="227"/>
      <c r="O129" s="227"/>
      <c r="P129" s="228">
        <f>SUM(P130:P193)</f>
        <v>0</v>
      </c>
      <c r="Q129" s="227"/>
      <c r="R129" s="228">
        <f>SUM(R130:R193)</f>
        <v>0.12602000000000002</v>
      </c>
      <c r="S129" s="227"/>
      <c r="T129" s="229">
        <f>SUM(T130:T193)</f>
        <v>0.04512</v>
      </c>
      <c r="AR129" s="230" t="s">
        <v>83</v>
      </c>
      <c r="AT129" s="231" t="s">
        <v>74</v>
      </c>
      <c r="AU129" s="231" t="s">
        <v>24</v>
      </c>
      <c r="AY129" s="230" t="s">
        <v>173</v>
      </c>
      <c r="BK129" s="232">
        <f>SUM(BK130:BK193)</f>
        <v>0</v>
      </c>
    </row>
    <row r="130" spans="2:65" s="1" customFormat="1" ht="16.5" customHeight="1">
      <c r="B130" s="46"/>
      <c r="C130" s="235" t="s">
        <v>288</v>
      </c>
      <c r="D130" s="235" t="s">
        <v>175</v>
      </c>
      <c r="E130" s="236" t="s">
        <v>1326</v>
      </c>
      <c r="F130" s="237" t="s">
        <v>1327</v>
      </c>
      <c r="G130" s="238" t="s">
        <v>259</v>
      </c>
      <c r="H130" s="239">
        <v>20</v>
      </c>
      <c r="I130" s="240"/>
      <c r="J130" s="241">
        <f>ROUND(I130*H130,2)</f>
        <v>0</v>
      </c>
      <c r="K130" s="237" t="s">
        <v>179</v>
      </c>
      <c r="L130" s="72"/>
      <c r="M130" s="242" t="s">
        <v>22</v>
      </c>
      <c r="N130" s="243" t="s">
        <v>46</v>
      </c>
      <c r="O130" s="47"/>
      <c r="P130" s="244">
        <f>O130*H130</f>
        <v>0</v>
      </c>
      <c r="Q130" s="244">
        <v>0</v>
      </c>
      <c r="R130" s="244">
        <f>Q130*H130</f>
        <v>0</v>
      </c>
      <c r="S130" s="244">
        <v>0.00213</v>
      </c>
      <c r="T130" s="245">
        <f>S130*H130</f>
        <v>0.0426</v>
      </c>
      <c r="AR130" s="24" t="s">
        <v>266</v>
      </c>
      <c r="AT130" s="24" t="s">
        <v>175</v>
      </c>
      <c r="AU130" s="24" t="s">
        <v>83</v>
      </c>
      <c r="AY130" s="24" t="s">
        <v>173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24" t="s">
        <v>24</v>
      </c>
      <c r="BK130" s="246">
        <f>ROUND(I130*H130,2)</f>
        <v>0</v>
      </c>
      <c r="BL130" s="24" t="s">
        <v>266</v>
      </c>
      <c r="BM130" s="24" t="s">
        <v>1328</v>
      </c>
    </row>
    <row r="131" spans="2:51" s="13" customFormat="1" ht="13.5">
      <c r="B131" s="258"/>
      <c r="C131" s="259"/>
      <c r="D131" s="249" t="s">
        <v>182</v>
      </c>
      <c r="E131" s="260" t="s">
        <v>22</v>
      </c>
      <c r="F131" s="261" t="s">
        <v>288</v>
      </c>
      <c r="G131" s="259"/>
      <c r="H131" s="262">
        <v>20</v>
      </c>
      <c r="I131" s="263"/>
      <c r="J131" s="259"/>
      <c r="K131" s="259"/>
      <c r="L131" s="264"/>
      <c r="M131" s="265"/>
      <c r="N131" s="266"/>
      <c r="O131" s="266"/>
      <c r="P131" s="266"/>
      <c r="Q131" s="266"/>
      <c r="R131" s="266"/>
      <c r="S131" s="266"/>
      <c r="T131" s="267"/>
      <c r="AT131" s="268" t="s">
        <v>182</v>
      </c>
      <c r="AU131" s="268" t="s">
        <v>83</v>
      </c>
      <c r="AV131" s="13" t="s">
        <v>83</v>
      </c>
      <c r="AW131" s="13" t="s">
        <v>39</v>
      </c>
      <c r="AX131" s="13" t="s">
        <v>24</v>
      </c>
      <c r="AY131" s="268" t="s">
        <v>173</v>
      </c>
    </row>
    <row r="132" spans="2:65" s="1" customFormat="1" ht="16.5" customHeight="1">
      <c r="B132" s="46"/>
      <c r="C132" s="235" t="s">
        <v>9</v>
      </c>
      <c r="D132" s="235" t="s">
        <v>175</v>
      </c>
      <c r="E132" s="236" t="s">
        <v>1329</v>
      </c>
      <c r="F132" s="237" t="s">
        <v>1330</v>
      </c>
      <c r="G132" s="238" t="s">
        <v>259</v>
      </c>
      <c r="H132" s="239">
        <v>9</v>
      </c>
      <c r="I132" s="240"/>
      <c r="J132" s="241">
        <f>ROUND(I132*H132,2)</f>
        <v>0</v>
      </c>
      <c r="K132" s="237" t="s">
        <v>179</v>
      </c>
      <c r="L132" s="72"/>
      <c r="M132" s="242" t="s">
        <v>22</v>
      </c>
      <c r="N132" s="243" t="s">
        <v>46</v>
      </c>
      <c r="O132" s="47"/>
      <c r="P132" s="244">
        <f>O132*H132</f>
        <v>0</v>
      </c>
      <c r="Q132" s="244">
        <v>0</v>
      </c>
      <c r="R132" s="244">
        <f>Q132*H132</f>
        <v>0</v>
      </c>
      <c r="S132" s="244">
        <v>0.00028</v>
      </c>
      <c r="T132" s="245">
        <f>S132*H132</f>
        <v>0.0025199999999999997</v>
      </c>
      <c r="AR132" s="24" t="s">
        <v>266</v>
      </c>
      <c r="AT132" s="24" t="s">
        <v>175</v>
      </c>
      <c r="AU132" s="24" t="s">
        <v>83</v>
      </c>
      <c r="AY132" s="24" t="s">
        <v>173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24</v>
      </c>
      <c r="BK132" s="246">
        <f>ROUND(I132*H132,2)</f>
        <v>0</v>
      </c>
      <c r="BL132" s="24" t="s">
        <v>266</v>
      </c>
      <c r="BM132" s="24" t="s">
        <v>1331</v>
      </c>
    </row>
    <row r="133" spans="2:51" s="13" customFormat="1" ht="13.5">
      <c r="B133" s="258"/>
      <c r="C133" s="259"/>
      <c r="D133" s="249" t="s">
        <v>182</v>
      </c>
      <c r="E133" s="260" t="s">
        <v>22</v>
      </c>
      <c r="F133" s="261" t="s">
        <v>224</v>
      </c>
      <c r="G133" s="259"/>
      <c r="H133" s="262">
        <v>9</v>
      </c>
      <c r="I133" s="263"/>
      <c r="J133" s="259"/>
      <c r="K133" s="259"/>
      <c r="L133" s="264"/>
      <c r="M133" s="265"/>
      <c r="N133" s="266"/>
      <c r="O133" s="266"/>
      <c r="P133" s="266"/>
      <c r="Q133" s="266"/>
      <c r="R133" s="266"/>
      <c r="S133" s="266"/>
      <c r="T133" s="267"/>
      <c r="AT133" s="268" t="s">
        <v>182</v>
      </c>
      <c r="AU133" s="268" t="s">
        <v>83</v>
      </c>
      <c r="AV133" s="13" t="s">
        <v>83</v>
      </c>
      <c r="AW133" s="13" t="s">
        <v>39</v>
      </c>
      <c r="AX133" s="13" t="s">
        <v>24</v>
      </c>
      <c r="AY133" s="268" t="s">
        <v>173</v>
      </c>
    </row>
    <row r="134" spans="2:65" s="1" customFormat="1" ht="25.5" customHeight="1">
      <c r="B134" s="46"/>
      <c r="C134" s="235" t="s">
        <v>298</v>
      </c>
      <c r="D134" s="235" t="s">
        <v>175</v>
      </c>
      <c r="E134" s="236" t="s">
        <v>1332</v>
      </c>
      <c r="F134" s="237" t="s">
        <v>1333</v>
      </c>
      <c r="G134" s="238" t="s">
        <v>221</v>
      </c>
      <c r="H134" s="239">
        <v>0.045</v>
      </c>
      <c r="I134" s="240"/>
      <c r="J134" s="241">
        <f>ROUND(I134*H134,2)</f>
        <v>0</v>
      </c>
      <c r="K134" s="237" t="s">
        <v>179</v>
      </c>
      <c r="L134" s="72"/>
      <c r="M134" s="242" t="s">
        <v>22</v>
      </c>
      <c r="N134" s="243" t="s">
        <v>46</v>
      </c>
      <c r="O134" s="47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AR134" s="24" t="s">
        <v>266</v>
      </c>
      <c r="AT134" s="24" t="s">
        <v>175</v>
      </c>
      <c r="AU134" s="24" t="s">
        <v>83</v>
      </c>
      <c r="AY134" s="24" t="s">
        <v>173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24</v>
      </c>
      <c r="BK134" s="246">
        <f>ROUND(I134*H134,2)</f>
        <v>0</v>
      </c>
      <c r="BL134" s="24" t="s">
        <v>266</v>
      </c>
      <c r="BM134" s="24" t="s">
        <v>1334</v>
      </c>
    </row>
    <row r="135" spans="2:51" s="13" customFormat="1" ht="13.5">
      <c r="B135" s="258"/>
      <c r="C135" s="259"/>
      <c r="D135" s="249" t="s">
        <v>182</v>
      </c>
      <c r="E135" s="260" t="s">
        <v>22</v>
      </c>
      <c r="F135" s="261" t="s">
        <v>1335</v>
      </c>
      <c r="G135" s="259"/>
      <c r="H135" s="262">
        <v>0.045</v>
      </c>
      <c r="I135" s="263"/>
      <c r="J135" s="259"/>
      <c r="K135" s="259"/>
      <c r="L135" s="264"/>
      <c r="M135" s="265"/>
      <c r="N135" s="266"/>
      <c r="O135" s="266"/>
      <c r="P135" s="266"/>
      <c r="Q135" s="266"/>
      <c r="R135" s="266"/>
      <c r="S135" s="266"/>
      <c r="T135" s="267"/>
      <c r="AT135" s="268" t="s">
        <v>182</v>
      </c>
      <c r="AU135" s="268" t="s">
        <v>83</v>
      </c>
      <c r="AV135" s="13" t="s">
        <v>83</v>
      </c>
      <c r="AW135" s="13" t="s">
        <v>39</v>
      </c>
      <c r="AX135" s="13" t="s">
        <v>24</v>
      </c>
      <c r="AY135" s="268" t="s">
        <v>173</v>
      </c>
    </row>
    <row r="136" spans="2:65" s="1" customFormat="1" ht="16.5" customHeight="1">
      <c r="B136" s="46"/>
      <c r="C136" s="235" t="s">
        <v>303</v>
      </c>
      <c r="D136" s="235" t="s">
        <v>175</v>
      </c>
      <c r="E136" s="236" t="s">
        <v>1336</v>
      </c>
      <c r="F136" s="237" t="s">
        <v>1337</v>
      </c>
      <c r="G136" s="238" t="s">
        <v>259</v>
      </c>
      <c r="H136" s="239">
        <v>75</v>
      </c>
      <c r="I136" s="240"/>
      <c r="J136" s="241">
        <f>ROUND(I136*H136,2)</f>
        <v>0</v>
      </c>
      <c r="K136" s="237" t="s">
        <v>179</v>
      </c>
      <c r="L136" s="72"/>
      <c r="M136" s="242" t="s">
        <v>22</v>
      </c>
      <c r="N136" s="243" t="s">
        <v>46</v>
      </c>
      <c r="O136" s="47"/>
      <c r="P136" s="244">
        <f>O136*H136</f>
        <v>0</v>
      </c>
      <c r="Q136" s="244">
        <v>0.00066</v>
      </c>
      <c r="R136" s="244">
        <f>Q136*H136</f>
        <v>0.0495</v>
      </c>
      <c r="S136" s="244">
        <v>0</v>
      </c>
      <c r="T136" s="245">
        <f>S136*H136</f>
        <v>0</v>
      </c>
      <c r="AR136" s="24" t="s">
        <v>266</v>
      </c>
      <c r="AT136" s="24" t="s">
        <v>175</v>
      </c>
      <c r="AU136" s="24" t="s">
        <v>83</v>
      </c>
      <c r="AY136" s="24" t="s">
        <v>173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24" t="s">
        <v>24</v>
      </c>
      <c r="BK136" s="246">
        <f>ROUND(I136*H136,2)</f>
        <v>0</v>
      </c>
      <c r="BL136" s="24" t="s">
        <v>266</v>
      </c>
      <c r="BM136" s="24" t="s">
        <v>1338</v>
      </c>
    </row>
    <row r="137" spans="2:51" s="13" customFormat="1" ht="13.5">
      <c r="B137" s="258"/>
      <c r="C137" s="259"/>
      <c r="D137" s="249" t="s">
        <v>182</v>
      </c>
      <c r="E137" s="260" t="s">
        <v>22</v>
      </c>
      <c r="F137" s="261" t="s">
        <v>600</v>
      </c>
      <c r="G137" s="259"/>
      <c r="H137" s="262">
        <v>75</v>
      </c>
      <c r="I137" s="263"/>
      <c r="J137" s="259"/>
      <c r="K137" s="259"/>
      <c r="L137" s="264"/>
      <c r="M137" s="265"/>
      <c r="N137" s="266"/>
      <c r="O137" s="266"/>
      <c r="P137" s="266"/>
      <c r="Q137" s="266"/>
      <c r="R137" s="266"/>
      <c r="S137" s="266"/>
      <c r="T137" s="267"/>
      <c r="AT137" s="268" t="s">
        <v>182</v>
      </c>
      <c r="AU137" s="268" t="s">
        <v>83</v>
      </c>
      <c r="AV137" s="13" t="s">
        <v>83</v>
      </c>
      <c r="AW137" s="13" t="s">
        <v>39</v>
      </c>
      <c r="AX137" s="13" t="s">
        <v>24</v>
      </c>
      <c r="AY137" s="268" t="s">
        <v>173</v>
      </c>
    </row>
    <row r="138" spans="2:65" s="1" customFormat="1" ht="16.5" customHeight="1">
      <c r="B138" s="46"/>
      <c r="C138" s="235" t="s">
        <v>308</v>
      </c>
      <c r="D138" s="235" t="s">
        <v>175</v>
      </c>
      <c r="E138" s="236" t="s">
        <v>1339</v>
      </c>
      <c r="F138" s="237" t="s">
        <v>1340</v>
      </c>
      <c r="G138" s="238" t="s">
        <v>259</v>
      </c>
      <c r="H138" s="239">
        <v>23</v>
      </c>
      <c r="I138" s="240"/>
      <c r="J138" s="241">
        <f>ROUND(I138*H138,2)</f>
        <v>0</v>
      </c>
      <c r="K138" s="237" t="s">
        <v>179</v>
      </c>
      <c r="L138" s="72"/>
      <c r="M138" s="242" t="s">
        <v>22</v>
      </c>
      <c r="N138" s="243" t="s">
        <v>46</v>
      </c>
      <c r="O138" s="47"/>
      <c r="P138" s="244">
        <f>O138*H138</f>
        <v>0</v>
      </c>
      <c r="Q138" s="244">
        <v>0.00091</v>
      </c>
      <c r="R138" s="244">
        <f>Q138*H138</f>
        <v>0.02093</v>
      </c>
      <c r="S138" s="244">
        <v>0</v>
      </c>
      <c r="T138" s="245">
        <f>S138*H138</f>
        <v>0</v>
      </c>
      <c r="AR138" s="24" t="s">
        <v>266</v>
      </c>
      <c r="AT138" s="24" t="s">
        <v>175</v>
      </c>
      <c r="AU138" s="24" t="s">
        <v>83</v>
      </c>
      <c r="AY138" s="24" t="s">
        <v>173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4" t="s">
        <v>24</v>
      </c>
      <c r="BK138" s="246">
        <f>ROUND(I138*H138,2)</f>
        <v>0</v>
      </c>
      <c r="BL138" s="24" t="s">
        <v>266</v>
      </c>
      <c r="BM138" s="24" t="s">
        <v>1341</v>
      </c>
    </row>
    <row r="139" spans="2:51" s="13" customFormat="1" ht="13.5">
      <c r="B139" s="258"/>
      <c r="C139" s="259"/>
      <c r="D139" s="249" t="s">
        <v>182</v>
      </c>
      <c r="E139" s="260" t="s">
        <v>22</v>
      </c>
      <c r="F139" s="261" t="s">
        <v>303</v>
      </c>
      <c r="G139" s="259"/>
      <c r="H139" s="262">
        <v>23</v>
      </c>
      <c r="I139" s="263"/>
      <c r="J139" s="259"/>
      <c r="K139" s="259"/>
      <c r="L139" s="264"/>
      <c r="M139" s="265"/>
      <c r="N139" s="266"/>
      <c r="O139" s="266"/>
      <c r="P139" s="266"/>
      <c r="Q139" s="266"/>
      <c r="R139" s="266"/>
      <c r="S139" s="266"/>
      <c r="T139" s="267"/>
      <c r="AT139" s="268" t="s">
        <v>182</v>
      </c>
      <c r="AU139" s="268" t="s">
        <v>83</v>
      </c>
      <c r="AV139" s="13" t="s">
        <v>83</v>
      </c>
      <c r="AW139" s="13" t="s">
        <v>39</v>
      </c>
      <c r="AX139" s="13" t="s">
        <v>24</v>
      </c>
      <c r="AY139" s="268" t="s">
        <v>173</v>
      </c>
    </row>
    <row r="140" spans="2:65" s="1" customFormat="1" ht="16.5" customHeight="1">
      <c r="B140" s="46"/>
      <c r="C140" s="235" t="s">
        <v>315</v>
      </c>
      <c r="D140" s="235" t="s">
        <v>175</v>
      </c>
      <c r="E140" s="236" t="s">
        <v>1342</v>
      </c>
      <c r="F140" s="237" t="s">
        <v>1343</v>
      </c>
      <c r="G140" s="238" t="s">
        <v>259</v>
      </c>
      <c r="H140" s="239">
        <v>3</v>
      </c>
      <c r="I140" s="240"/>
      <c r="J140" s="241">
        <f>ROUND(I140*H140,2)</f>
        <v>0</v>
      </c>
      <c r="K140" s="237" t="s">
        <v>179</v>
      </c>
      <c r="L140" s="72"/>
      <c r="M140" s="242" t="s">
        <v>22</v>
      </c>
      <c r="N140" s="243" t="s">
        <v>46</v>
      </c>
      <c r="O140" s="47"/>
      <c r="P140" s="244">
        <f>O140*H140</f>
        <v>0</v>
      </c>
      <c r="Q140" s="244">
        <v>0.00119</v>
      </c>
      <c r="R140" s="244">
        <f>Q140*H140</f>
        <v>0.0035700000000000003</v>
      </c>
      <c r="S140" s="244">
        <v>0</v>
      </c>
      <c r="T140" s="245">
        <f>S140*H140</f>
        <v>0</v>
      </c>
      <c r="AR140" s="24" t="s">
        <v>266</v>
      </c>
      <c r="AT140" s="24" t="s">
        <v>175</v>
      </c>
      <c r="AU140" s="24" t="s">
        <v>83</v>
      </c>
      <c r="AY140" s="24" t="s">
        <v>173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4" t="s">
        <v>24</v>
      </c>
      <c r="BK140" s="246">
        <f>ROUND(I140*H140,2)</f>
        <v>0</v>
      </c>
      <c r="BL140" s="24" t="s">
        <v>266</v>
      </c>
      <c r="BM140" s="24" t="s">
        <v>1344</v>
      </c>
    </row>
    <row r="141" spans="2:51" s="13" customFormat="1" ht="13.5">
      <c r="B141" s="258"/>
      <c r="C141" s="259"/>
      <c r="D141" s="249" t="s">
        <v>182</v>
      </c>
      <c r="E141" s="260" t="s">
        <v>22</v>
      </c>
      <c r="F141" s="261" t="s">
        <v>193</v>
      </c>
      <c r="G141" s="259"/>
      <c r="H141" s="262">
        <v>3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AT141" s="268" t="s">
        <v>182</v>
      </c>
      <c r="AU141" s="268" t="s">
        <v>83</v>
      </c>
      <c r="AV141" s="13" t="s">
        <v>83</v>
      </c>
      <c r="AW141" s="13" t="s">
        <v>39</v>
      </c>
      <c r="AX141" s="13" t="s">
        <v>24</v>
      </c>
      <c r="AY141" s="268" t="s">
        <v>173</v>
      </c>
    </row>
    <row r="142" spans="2:65" s="1" customFormat="1" ht="16.5" customHeight="1">
      <c r="B142" s="46"/>
      <c r="C142" s="235" t="s">
        <v>322</v>
      </c>
      <c r="D142" s="235" t="s">
        <v>175</v>
      </c>
      <c r="E142" s="236" t="s">
        <v>1345</v>
      </c>
      <c r="F142" s="237" t="s">
        <v>1346</v>
      </c>
      <c r="G142" s="238" t="s">
        <v>259</v>
      </c>
      <c r="H142" s="239">
        <v>74</v>
      </c>
      <c r="I142" s="240"/>
      <c r="J142" s="241">
        <f>ROUND(I142*H142,2)</f>
        <v>0</v>
      </c>
      <c r="K142" s="237" t="s">
        <v>179</v>
      </c>
      <c r="L142" s="72"/>
      <c r="M142" s="242" t="s">
        <v>22</v>
      </c>
      <c r="N142" s="243" t="s">
        <v>46</v>
      </c>
      <c r="O142" s="47"/>
      <c r="P142" s="244">
        <f>O142*H142</f>
        <v>0</v>
      </c>
      <c r="Q142" s="244">
        <v>0.00033</v>
      </c>
      <c r="R142" s="244">
        <f>Q142*H142</f>
        <v>0.02442</v>
      </c>
      <c r="S142" s="244">
        <v>0</v>
      </c>
      <c r="T142" s="245">
        <f>S142*H142</f>
        <v>0</v>
      </c>
      <c r="AR142" s="24" t="s">
        <v>266</v>
      </c>
      <c r="AT142" s="24" t="s">
        <v>175</v>
      </c>
      <c r="AU142" s="24" t="s">
        <v>83</v>
      </c>
      <c r="AY142" s="24" t="s">
        <v>173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24</v>
      </c>
      <c r="BK142" s="246">
        <f>ROUND(I142*H142,2)</f>
        <v>0</v>
      </c>
      <c r="BL142" s="24" t="s">
        <v>266</v>
      </c>
      <c r="BM142" s="24" t="s">
        <v>1347</v>
      </c>
    </row>
    <row r="143" spans="2:51" s="13" customFormat="1" ht="13.5">
      <c r="B143" s="258"/>
      <c r="C143" s="259"/>
      <c r="D143" s="249" t="s">
        <v>182</v>
      </c>
      <c r="E143" s="260" t="s">
        <v>22</v>
      </c>
      <c r="F143" s="261" t="s">
        <v>595</v>
      </c>
      <c r="G143" s="259"/>
      <c r="H143" s="262">
        <v>74</v>
      </c>
      <c r="I143" s="263"/>
      <c r="J143" s="259"/>
      <c r="K143" s="259"/>
      <c r="L143" s="264"/>
      <c r="M143" s="265"/>
      <c r="N143" s="266"/>
      <c r="O143" s="266"/>
      <c r="P143" s="266"/>
      <c r="Q143" s="266"/>
      <c r="R143" s="266"/>
      <c r="S143" s="266"/>
      <c r="T143" s="267"/>
      <c r="AT143" s="268" t="s">
        <v>182</v>
      </c>
      <c r="AU143" s="268" t="s">
        <v>83</v>
      </c>
      <c r="AV143" s="13" t="s">
        <v>83</v>
      </c>
      <c r="AW143" s="13" t="s">
        <v>39</v>
      </c>
      <c r="AX143" s="13" t="s">
        <v>24</v>
      </c>
      <c r="AY143" s="268" t="s">
        <v>173</v>
      </c>
    </row>
    <row r="144" spans="2:65" s="1" customFormat="1" ht="16.5" customHeight="1">
      <c r="B144" s="46"/>
      <c r="C144" s="235" t="s">
        <v>327</v>
      </c>
      <c r="D144" s="235" t="s">
        <v>175</v>
      </c>
      <c r="E144" s="236" t="s">
        <v>1348</v>
      </c>
      <c r="F144" s="237" t="s">
        <v>1349</v>
      </c>
      <c r="G144" s="238" t="s">
        <v>259</v>
      </c>
      <c r="H144" s="239">
        <v>23</v>
      </c>
      <c r="I144" s="240"/>
      <c r="J144" s="241">
        <f>ROUND(I144*H144,2)</f>
        <v>0</v>
      </c>
      <c r="K144" s="237" t="s">
        <v>179</v>
      </c>
      <c r="L144" s="72"/>
      <c r="M144" s="242" t="s">
        <v>22</v>
      </c>
      <c r="N144" s="243" t="s">
        <v>46</v>
      </c>
      <c r="O144" s="47"/>
      <c r="P144" s="244">
        <f>O144*H144</f>
        <v>0</v>
      </c>
      <c r="Q144" s="244">
        <v>0.00042</v>
      </c>
      <c r="R144" s="244">
        <f>Q144*H144</f>
        <v>0.00966</v>
      </c>
      <c r="S144" s="244">
        <v>0</v>
      </c>
      <c r="T144" s="245">
        <f>S144*H144</f>
        <v>0</v>
      </c>
      <c r="AR144" s="24" t="s">
        <v>266</v>
      </c>
      <c r="AT144" s="24" t="s">
        <v>175</v>
      </c>
      <c r="AU144" s="24" t="s">
        <v>83</v>
      </c>
      <c r="AY144" s="24" t="s">
        <v>173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4" t="s">
        <v>24</v>
      </c>
      <c r="BK144" s="246">
        <f>ROUND(I144*H144,2)</f>
        <v>0</v>
      </c>
      <c r="BL144" s="24" t="s">
        <v>266</v>
      </c>
      <c r="BM144" s="24" t="s">
        <v>1350</v>
      </c>
    </row>
    <row r="145" spans="2:51" s="13" customFormat="1" ht="13.5">
      <c r="B145" s="258"/>
      <c r="C145" s="259"/>
      <c r="D145" s="249" t="s">
        <v>182</v>
      </c>
      <c r="E145" s="260" t="s">
        <v>22</v>
      </c>
      <c r="F145" s="261" t="s">
        <v>303</v>
      </c>
      <c r="G145" s="259"/>
      <c r="H145" s="262">
        <v>23</v>
      </c>
      <c r="I145" s="263"/>
      <c r="J145" s="259"/>
      <c r="K145" s="259"/>
      <c r="L145" s="264"/>
      <c r="M145" s="265"/>
      <c r="N145" s="266"/>
      <c r="O145" s="266"/>
      <c r="P145" s="266"/>
      <c r="Q145" s="266"/>
      <c r="R145" s="266"/>
      <c r="S145" s="266"/>
      <c r="T145" s="267"/>
      <c r="AT145" s="268" t="s">
        <v>182</v>
      </c>
      <c r="AU145" s="268" t="s">
        <v>83</v>
      </c>
      <c r="AV145" s="13" t="s">
        <v>83</v>
      </c>
      <c r="AW145" s="13" t="s">
        <v>39</v>
      </c>
      <c r="AX145" s="13" t="s">
        <v>24</v>
      </c>
      <c r="AY145" s="268" t="s">
        <v>173</v>
      </c>
    </row>
    <row r="146" spans="2:65" s="1" customFormat="1" ht="16.5" customHeight="1">
      <c r="B146" s="46"/>
      <c r="C146" s="235" t="s">
        <v>331</v>
      </c>
      <c r="D146" s="235" t="s">
        <v>175</v>
      </c>
      <c r="E146" s="236" t="s">
        <v>1351</v>
      </c>
      <c r="F146" s="237" t="s">
        <v>1352</v>
      </c>
      <c r="G146" s="238" t="s">
        <v>259</v>
      </c>
      <c r="H146" s="239">
        <v>3</v>
      </c>
      <c r="I146" s="240"/>
      <c r="J146" s="241">
        <f>ROUND(I146*H146,2)</f>
        <v>0</v>
      </c>
      <c r="K146" s="237" t="s">
        <v>179</v>
      </c>
      <c r="L146" s="72"/>
      <c r="M146" s="242" t="s">
        <v>22</v>
      </c>
      <c r="N146" s="243" t="s">
        <v>46</v>
      </c>
      <c r="O146" s="47"/>
      <c r="P146" s="244">
        <f>O146*H146</f>
        <v>0</v>
      </c>
      <c r="Q146" s="244">
        <v>0.0005</v>
      </c>
      <c r="R146" s="244">
        <f>Q146*H146</f>
        <v>0.0015</v>
      </c>
      <c r="S146" s="244">
        <v>0</v>
      </c>
      <c r="T146" s="245">
        <f>S146*H146</f>
        <v>0</v>
      </c>
      <c r="AR146" s="24" t="s">
        <v>266</v>
      </c>
      <c r="AT146" s="24" t="s">
        <v>175</v>
      </c>
      <c r="AU146" s="24" t="s">
        <v>83</v>
      </c>
      <c r="AY146" s="24" t="s">
        <v>173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4" t="s">
        <v>24</v>
      </c>
      <c r="BK146" s="246">
        <f>ROUND(I146*H146,2)</f>
        <v>0</v>
      </c>
      <c r="BL146" s="24" t="s">
        <v>266</v>
      </c>
      <c r="BM146" s="24" t="s">
        <v>1353</v>
      </c>
    </row>
    <row r="147" spans="2:51" s="13" customFormat="1" ht="13.5">
      <c r="B147" s="258"/>
      <c r="C147" s="259"/>
      <c r="D147" s="249" t="s">
        <v>182</v>
      </c>
      <c r="E147" s="260" t="s">
        <v>22</v>
      </c>
      <c r="F147" s="261" t="s">
        <v>193</v>
      </c>
      <c r="G147" s="259"/>
      <c r="H147" s="262">
        <v>3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AT147" s="268" t="s">
        <v>182</v>
      </c>
      <c r="AU147" s="268" t="s">
        <v>83</v>
      </c>
      <c r="AV147" s="13" t="s">
        <v>83</v>
      </c>
      <c r="AW147" s="13" t="s">
        <v>39</v>
      </c>
      <c r="AX147" s="13" t="s">
        <v>24</v>
      </c>
      <c r="AY147" s="268" t="s">
        <v>173</v>
      </c>
    </row>
    <row r="148" spans="2:65" s="1" customFormat="1" ht="25.5" customHeight="1">
      <c r="B148" s="46"/>
      <c r="C148" s="235" t="s">
        <v>335</v>
      </c>
      <c r="D148" s="235" t="s">
        <v>175</v>
      </c>
      <c r="E148" s="236" t="s">
        <v>1354</v>
      </c>
      <c r="F148" s="237" t="s">
        <v>1355</v>
      </c>
      <c r="G148" s="238" t="s">
        <v>259</v>
      </c>
      <c r="H148" s="239">
        <v>42</v>
      </c>
      <c r="I148" s="240"/>
      <c r="J148" s="241">
        <f>ROUND(I148*H148,2)</f>
        <v>0</v>
      </c>
      <c r="K148" s="237" t="s">
        <v>179</v>
      </c>
      <c r="L148" s="72"/>
      <c r="M148" s="242" t="s">
        <v>22</v>
      </c>
      <c r="N148" s="243" t="s">
        <v>46</v>
      </c>
      <c r="O148" s="47"/>
      <c r="P148" s="244">
        <f>O148*H148</f>
        <v>0</v>
      </c>
      <c r="Q148" s="244">
        <v>3E-05</v>
      </c>
      <c r="R148" s="244">
        <f>Q148*H148</f>
        <v>0.00126</v>
      </c>
      <c r="S148" s="244">
        <v>0</v>
      </c>
      <c r="T148" s="245">
        <f>S148*H148</f>
        <v>0</v>
      </c>
      <c r="AR148" s="24" t="s">
        <v>266</v>
      </c>
      <c r="AT148" s="24" t="s">
        <v>175</v>
      </c>
      <c r="AU148" s="24" t="s">
        <v>83</v>
      </c>
      <c r="AY148" s="24" t="s">
        <v>173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4" t="s">
        <v>24</v>
      </c>
      <c r="BK148" s="246">
        <f>ROUND(I148*H148,2)</f>
        <v>0</v>
      </c>
      <c r="BL148" s="24" t="s">
        <v>266</v>
      </c>
      <c r="BM148" s="24" t="s">
        <v>1356</v>
      </c>
    </row>
    <row r="149" spans="2:51" s="13" customFormat="1" ht="13.5">
      <c r="B149" s="258"/>
      <c r="C149" s="259"/>
      <c r="D149" s="249" t="s">
        <v>182</v>
      </c>
      <c r="E149" s="260" t="s">
        <v>22</v>
      </c>
      <c r="F149" s="261" t="s">
        <v>411</v>
      </c>
      <c r="G149" s="259"/>
      <c r="H149" s="262">
        <v>42</v>
      </c>
      <c r="I149" s="263"/>
      <c r="J149" s="259"/>
      <c r="K149" s="259"/>
      <c r="L149" s="264"/>
      <c r="M149" s="265"/>
      <c r="N149" s="266"/>
      <c r="O149" s="266"/>
      <c r="P149" s="266"/>
      <c r="Q149" s="266"/>
      <c r="R149" s="266"/>
      <c r="S149" s="266"/>
      <c r="T149" s="267"/>
      <c r="AT149" s="268" t="s">
        <v>182</v>
      </c>
      <c r="AU149" s="268" t="s">
        <v>83</v>
      </c>
      <c r="AV149" s="13" t="s">
        <v>83</v>
      </c>
      <c r="AW149" s="13" t="s">
        <v>39</v>
      </c>
      <c r="AX149" s="13" t="s">
        <v>24</v>
      </c>
      <c r="AY149" s="268" t="s">
        <v>173</v>
      </c>
    </row>
    <row r="150" spans="2:65" s="1" customFormat="1" ht="25.5" customHeight="1">
      <c r="B150" s="46"/>
      <c r="C150" s="235" t="s">
        <v>341</v>
      </c>
      <c r="D150" s="235" t="s">
        <v>175</v>
      </c>
      <c r="E150" s="236" t="s">
        <v>1357</v>
      </c>
      <c r="F150" s="237" t="s">
        <v>1358</v>
      </c>
      <c r="G150" s="238" t="s">
        <v>259</v>
      </c>
      <c r="H150" s="239">
        <v>14</v>
      </c>
      <c r="I150" s="240"/>
      <c r="J150" s="241">
        <f>ROUND(I150*H150,2)</f>
        <v>0</v>
      </c>
      <c r="K150" s="237" t="s">
        <v>179</v>
      </c>
      <c r="L150" s="72"/>
      <c r="M150" s="242" t="s">
        <v>22</v>
      </c>
      <c r="N150" s="243" t="s">
        <v>46</v>
      </c>
      <c r="O150" s="47"/>
      <c r="P150" s="244">
        <f>O150*H150</f>
        <v>0</v>
      </c>
      <c r="Q150" s="244">
        <v>4E-05</v>
      </c>
      <c r="R150" s="244">
        <f>Q150*H150</f>
        <v>0.0005600000000000001</v>
      </c>
      <c r="S150" s="244">
        <v>0</v>
      </c>
      <c r="T150" s="245">
        <f>S150*H150</f>
        <v>0</v>
      </c>
      <c r="AR150" s="24" t="s">
        <v>266</v>
      </c>
      <c r="AT150" s="24" t="s">
        <v>175</v>
      </c>
      <c r="AU150" s="24" t="s">
        <v>83</v>
      </c>
      <c r="AY150" s="24" t="s">
        <v>173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24" t="s">
        <v>24</v>
      </c>
      <c r="BK150" s="246">
        <f>ROUND(I150*H150,2)</f>
        <v>0</v>
      </c>
      <c r="BL150" s="24" t="s">
        <v>266</v>
      </c>
      <c r="BM150" s="24" t="s">
        <v>1359</v>
      </c>
    </row>
    <row r="151" spans="2:51" s="13" customFormat="1" ht="13.5">
      <c r="B151" s="258"/>
      <c r="C151" s="259"/>
      <c r="D151" s="249" t="s">
        <v>182</v>
      </c>
      <c r="E151" s="260" t="s">
        <v>22</v>
      </c>
      <c r="F151" s="261" t="s">
        <v>256</v>
      </c>
      <c r="G151" s="259"/>
      <c r="H151" s="262">
        <v>14</v>
      </c>
      <c r="I151" s="263"/>
      <c r="J151" s="259"/>
      <c r="K151" s="259"/>
      <c r="L151" s="264"/>
      <c r="M151" s="265"/>
      <c r="N151" s="266"/>
      <c r="O151" s="266"/>
      <c r="P151" s="266"/>
      <c r="Q151" s="266"/>
      <c r="R151" s="266"/>
      <c r="S151" s="266"/>
      <c r="T151" s="267"/>
      <c r="AT151" s="268" t="s">
        <v>182</v>
      </c>
      <c r="AU151" s="268" t="s">
        <v>83</v>
      </c>
      <c r="AV151" s="13" t="s">
        <v>83</v>
      </c>
      <c r="AW151" s="13" t="s">
        <v>39</v>
      </c>
      <c r="AX151" s="13" t="s">
        <v>24</v>
      </c>
      <c r="AY151" s="268" t="s">
        <v>173</v>
      </c>
    </row>
    <row r="152" spans="2:65" s="1" customFormat="1" ht="25.5" customHeight="1">
      <c r="B152" s="46"/>
      <c r="C152" s="235" t="s">
        <v>345</v>
      </c>
      <c r="D152" s="235" t="s">
        <v>175</v>
      </c>
      <c r="E152" s="236" t="s">
        <v>1360</v>
      </c>
      <c r="F152" s="237" t="s">
        <v>1361</v>
      </c>
      <c r="G152" s="238" t="s">
        <v>259</v>
      </c>
      <c r="H152" s="239">
        <v>3</v>
      </c>
      <c r="I152" s="240"/>
      <c r="J152" s="241">
        <f>ROUND(I152*H152,2)</f>
        <v>0</v>
      </c>
      <c r="K152" s="237" t="s">
        <v>179</v>
      </c>
      <c r="L152" s="72"/>
      <c r="M152" s="242" t="s">
        <v>22</v>
      </c>
      <c r="N152" s="243" t="s">
        <v>46</v>
      </c>
      <c r="O152" s="47"/>
      <c r="P152" s="244">
        <f>O152*H152</f>
        <v>0</v>
      </c>
      <c r="Q152" s="244">
        <v>6E-05</v>
      </c>
      <c r="R152" s="244">
        <f>Q152*H152</f>
        <v>0.00018</v>
      </c>
      <c r="S152" s="244">
        <v>0</v>
      </c>
      <c r="T152" s="245">
        <f>S152*H152</f>
        <v>0</v>
      </c>
      <c r="AR152" s="24" t="s">
        <v>266</v>
      </c>
      <c r="AT152" s="24" t="s">
        <v>175</v>
      </c>
      <c r="AU152" s="24" t="s">
        <v>83</v>
      </c>
      <c r="AY152" s="24" t="s">
        <v>173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24</v>
      </c>
      <c r="BK152" s="246">
        <f>ROUND(I152*H152,2)</f>
        <v>0</v>
      </c>
      <c r="BL152" s="24" t="s">
        <v>266</v>
      </c>
      <c r="BM152" s="24" t="s">
        <v>1362</v>
      </c>
    </row>
    <row r="153" spans="2:51" s="13" customFormat="1" ht="13.5">
      <c r="B153" s="258"/>
      <c r="C153" s="259"/>
      <c r="D153" s="249" t="s">
        <v>182</v>
      </c>
      <c r="E153" s="260" t="s">
        <v>22</v>
      </c>
      <c r="F153" s="261" t="s">
        <v>193</v>
      </c>
      <c r="G153" s="259"/>
      <c r="H153" s="262">
        <v>3</v>
      </c>
      <c r="I153" s="263"/>
      <c r="J153" s="259"/>
      <c r="K153" s="259"/>
      <c r="L153" s="264"/>
      <c r="M153" s="265"/>
      <c r="N153" s="266"/>
      <c r="O153" s="266"/>
      <c r="P153" s="266"/>
      <c r="Q153" s="266"/>
      <c r="R153" s="266"/>
      <c r="S153" s="266"/>
      <c r="T153" s="267"/>
      <c r="AT153" s="268" t="s">
        <v>182</v>
      </c>
      <c r="AU153" s="268" t="s">
        <v>83</v>
      </c>
      <c r="AV153" s="13" t="s">
        <v>83</v>
      </c>
      <c r="AW153" s="13" t="s">
        <v>39</v>
      </c>
      <c r="AX153" s="13" t="s">
        <v>24</v>
      </c>
      <c r="AY153" s="268" t="s">
        <v>173</v>
      </c>
    </row>
    <row r="154" spans="2:65" s="1" customFormat="1" ht="25.5" customHeight="1">
      <c r="B154" s="46"/>
      <c r="C154" s="235" t="s">
        <v>352</v>
      </c>
      <c r="D154" s="235" t="s">
        <v>175</v>
      </c>
      <c r="E154" s="236" t="s">
        <v>1363</v>
      </c>
      <c r="F154" s="237" t="s">
        <v>1364</v>
      </c>
      <c r="G154" s="238" t="s">
        <v>259</v>
      </c>
      <c r="H154" s="239">
        <v>33</v>
      </c>
      <c r="I154" s="240"/>
      <c r="J154" s="241">
        <f>ROUND(I154*H154,2)</f>
        <v>0</v>
      </c>
      <c r="K154" s="237" t="s">
        <v>179</v>
      </c>
      <c r="L154" s="72"/>
      <c r="M154" s="242" t="s">
        <v>22</v>
      </c>
      <c r="N154" s="243" t="s">
        <v>46</v>
      </c>
      <c r="O154" s="47"/>
      <c r="P154" s="244">
        <f>O154*H154</f>
        <v>0</v>
      </c>
      <c r="Q154" s="244">
        <v>0.00012</v>
      </c>
      <c r="R154" s="244">
        <f>Q154*H154</f>
        <v>0.00396</v>
      </c>
      <c r="S154" s="244">
        <v>0</v>
      </c>
      <c r="T154" s="245">
        <f>S154*H154</f>
        <v>0</v>
      </c>
      <c r="AR154" s="24" t="s">
        <v>266</v>
      </c>
      <c r="AT154" s="24" t="s">
        <v>175</v>
      </c>
      <c r="AU154" s="24" t="s">
        <v>83</v>
      </c>
      <c r="AY154" s="24" t="s">
        <v>173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24</v>
      </c>
      <c r="BK154" s="246">
        <f>ROUND(I154*H154,2)</f>
        <v>0</v>
      </c>
      <c r="BL154" s="24" t="s">
        <v>266</v>
      </c>
      <c r="BM154" s="24" t="s">
        <v>1365</v>
      </c>
    </row>
    <row r="155" spans="2:51" s="13" customFormat="1" ht="13.5">
      <c r="B155" s="258"/>
      <c r="C155" s="259"/>
      <c r="D155" s="249" t="s">
        <v>182</v>
      </c>
      <c r="E155" s="260" t="s">
        <v>22</v>
      </c>
      <c r="F155" s="261" t="s">
        <v>359</v>
      </c>
      <c r="G155" s="259"/>
      <c r="H155" s="262">
        <v>33</v>
      </c>
      <c r="I155" s="263"/>
      <c r="J155" s="259"/>
      <c r="K155" s="259"/>
      <c r="L155" s="264"/>
      <c r="M155" s="265"/>
      <c r="N155" s="266"/>
      <c r="O155" s="266"/>
      <c r="P155" s="266"/>
      <c r="Q155" s="266"/>
      <c r="R155" s="266"/>
      <c r="S155" s="266"/>
      <c r="T155" s="267"/>
      <c r="AT155" s="268" t="s">
        <v>182</v>
      </c>
      <c r="AU155" s="268" t="s">
        <v>83</v>
      </c>
      <c r="AV155" s="13" t="s">
        <v>83</v>
      </c>
      <c r="AW155" s="13" t="s">
        <v>39</v>
      </c>
      <c r="AX155" s="13" t="s">
        <v>24</v>
      </c>
      <c r="AY155" s="268" t="s">
        <v>173</v>
      </c>
    </row>
    <row r="156" spans="2:65" s="1" customFormat="1" ht="25.5" customHeight="1">
      <c r="B156" s="46"/>
      <c r="C156" s="235" t="s">
        <v>359</v>
      </c>
      <c r="D156" s="235" t="s">
        <v>175</v>
      </c>
      <c r="E156" s="236" t="s">
        <v>1366</v>
      </c>
      <c r="F156" s="237" t="s">
        <v>1367</v>
      </c>
      <c r="G156" s="238" t="s">
        <v>259</v>
      </c>
      <c r="H156" s="239">
        <v>9</v>
      </c>
      <c r="I156" s="240"/>
      <c r="J156" s="241">
        <f>ROUND(I156*H156,2)</f>
        <v>0</v>
      </c>
      <c r="K156" s="237" t="s">
        <v>179</v>
      </c>
      <c r="L156" s="72"/>
      <c r="M156" s="242" t="s">
        <v>22</v>
      </c>
      <c r="N156" s="243" t="s">
        <v>46</v>
      </c>
      <c r="O156" s="47"/>
      <c r="P156" s="244">
        <f>O156*H156</f>
        <v>0</v>
      </c>
      <c r="Q156" s="244">
        <v>0.00016</v>
      </c>
      <c r="R156" s="244">
        <f>Q156*H156</f>
        <v>0.00144</v>
      </c>
      <c r="S156" s="244">
        <v>0</v>
      </c>
      <c r="T156" s="245">
        <f>S156*H156</f>
        <v>0</v>
      </c>
      <c r="AR156" s="24" t="s">
        <v>266</v>
      </c>
      <c r="AT156" s="24" t="s">
        <v>175</v>
      </c>
      <c r="AU156" s="24" t="s">
        <v>83</v>
      </c>
      <c r="AY156" s="24" t="s">
        <v>173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4" t="s">
        <v>24</v>
      </c>
      <c r="BK156" s="246">
        <f>ROUND(I156*H156,2)</f>
        <v>0</v>
      </c>
      <c r="BL156" s="24" t="s">
        <v>266</v>
      </c>
      <c r="BM156" s="24" t="s">
        <v>1368</v>
      </c>
    </row>
    <row r="157" spans="2:51" s="13" customFormat="1" ht="13.5">
      <c r="B157" s="258"/>
      <c r="C157" s="259"/>
      <c r="D157" s="249" t="s">
        <v>182</v>
      </c>
      <c r="E157" s="260" t="s">
        <v>22</v>
      </c>
      <c r="F157" s="261" t="s">
        <v>224</v>
      </c>
      <c r="G157" s="259"/>
      <c r="H157" s="262">
        <v>9</v>
      </c>
      <c r="I157" s="263"/>
      <c r="J157" s="259"/>
      <c r="K157" s="259"/>
      <c r="L157" s="264"/>
      <c r="M157" s="265"/>
      <c r="N157" s="266"/>
      <c r="O157" s="266"/>
      <c r="P157" s="266"/>
      <c r="Q157" s="266"/>
      <c r="R157" s="266"/>
      <c r="S157" s="266"/>
      <c r="T157" s="267"/>
      <c r="AT157" s="268" t="s">
        <v>182</v>
      </c>
      <c r="AU157" s="268" t="s">
        <v>83</v>
      </c>
      <c r="AV157" s="13" t="s">
        <v>83</v>
      </c>
      <c r="AW157" s="13" t="s">
        <v>39</v>
      </c>
      <c r="AX157" s="13" t="s">
        <v>24</v>
      </c>
      <c r="AY157" s="268" t="s">
        <v>173</v>
      </c>
    </row>
    <row r="158" spans="2:65" s="1" customFormat="1" ht="16.5" customHeight="1">
      <c r="B158" s="46"/>
      <c r="C158" s="235" t="s">
        <v>365</v>
      </c>
      <c r="D158" s="235" t="s">
        <v>175</v>
      </c>
      <c r="E158" s="236" t="s">
        <v>1369</v>
      </c>
      <c r="F158" s="237" t="s">
        <v>1370</v>
      </c>
      <c r="G158" s="238" t="s">
        <v>286</v>
      </c>
      <c r="H158" s="239">
        <v>20</v>
      </c>
      <c r="I158" s="240"/>
      <c r="J158" s="241">
        <f>ROUND(I158*H158,2)</f>
        <v>0</v>
      </c>
      <c r="K158" s="237" t="s">
        <v>179</v>
      </c>
      <c r="L158" s="72"/>
      <c r="M158" s="242" t="s">
        <v>22</v>
      </c>
      <c r="N158" s="243" t="s">
        <v>46</v>
      </c>
      <c r="O158" s="47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AR158" s="24" t="s">
        <v>266</v>
      </c>
      <c r="AT158" s="24" t="s">
        <v>175</v>
      </c>
      <c r="AU158" s="24" t="s">
        <v>83</v>
      </c>
      <c r="AY158" s="24" t="s">
        <v>173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24" t="s">
        <v>24</v>
      </c>
      <c r="BK158" s="246">
        <f>ROUND(I158*H158,2)</f>
        <v>0</v>
      </c>
      <c r="BL158" s="24" t="s">
        <v>266</v>
      </c>
      <c r="BM158" s="24" t="s">
        <v>1371</v>
      </c>
    </row>
    <row r="159" spans="2:51" s="13" customFormat="1" ht="13.5">
      <c r="B159" s="258"/>
      <c r="C159" s="259"/>
      <c r="D159" s="249" t="s">
        <v>182</v>
      </c>
      <c r="E159" s="260" t="s">
        <v>22</v>
      </c>
      <c r="F159" s="261" t="s">
        <v>288</v>
      </c>
      <c r="G159" s="259"/>
      <c r="H159" s="262">
        <v>20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AT159" s="268" t="s">
        <v>182</v>
      </c>
      <c r="AU159" s="268" t="s">
        <v>83</v>
      </c>
      <c r="AV159" s="13" t="s">
        <v>83</v>
      </c>
      <c r="AW159" s="13" t="s">
        <v>39</v>
      </c>
      <c r="AX159" s="13" t="s">
        <v>24</v>
      </c>
      <c r="AY159" s="268" t="s">
        <v>173</v>
      </c>
    </row>
    <row r="160" spans="2:65" s="1" customFormat="1" ht="16.5" customHeight="1">
      <c r="B160" s="46"/>
      <c r="C160" s="235" t="s">
        <v>371</v>
      </c>
      <c r="D160" s="235" t="s">
        <v>175</v>
      </c>
      <c r="E160" s="236" t="s">
        <v>1372</v>
      </c>
      <c r="F160" s="237" t="s">
        <v>1373</v>
      </c>
      <c r="G160" s="238" t="s">
        <v>1374</v>
      </c>
      <c r="H160" s="239">
        <v>1</v>
      </c>
      <c r="I160" s="240"/>
      <c r="J160" s="241">
        <f>ROUND(I160*H160,2)</f>
        <v>0</v>
      </c>
      <c r="K160" s="237" t="s">
        <v>179</v>
      </c>
      <c r="L160" s="72"/>
      <c r="M160" s="242" t="s">
        <v>22</v>
      </c>
      <c r="N160" s="243" t="s">
        <v>46</v>
      </c>
      <c r="O160" s="47"/>
      <c r="P160" s="244">
        <f>O160*H160</f>
        <v>0</v>
      </c>
      <c r="Q160" s="244">
        <v>0.00025</v>
      </c>
      <c r="R160" s="244">
        <f>Q160*H160</f>
        <v>0.00025</v>
      </c>
      <c r="S160" s="244">
        <v>0</v>
      </c>
      <c r="T160" s="245">
        <f>S160*H160</f>
        <v>0</v>
      </c>
      <c r="AR160" s="24" t="s">
        <v>266</v>
      </c>
      <c r="AT160" s="24" t="s">
        <v>175</v>
      </c>
      <c r="AU160" s="24" t="s">
        <v>83</v>
      </c>
      <c r="AY160" s="24" t="s">
        <v>173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4" t="s">
        <v>24</v>
      </c>
      <c r="BK160" s="246">
        <f>ROUND(I160*H160,2)</f>
        <v>0</v>
      </c>
      <c r="BL160" s="24" t="s">
        <v>266</v>
      </c>
      <c r="BM160" s="24" t="s">
        <v>1375</v>
      </c>
    </row>
    <row r="161" spans="2:51" s="13" customFormat="1" ht="13.5">
      <c r="B161" s="258"/>
      <c r="C161" s="259"/>
      <c r="D161" s="249" t="s">
        <v>182</v>
      </c>
      <c r="E161" s="260" t="s">
        <v>22</v>
      </c>
      <c r="F161" s="261" t="s">
        <v>24</v>
      </c>
      <c r="G161" s="259"/>
      <c r="H161" s="262">
        <v>1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AT161" s="268" t="s">
        <v>182</v>
      </c>
      <c r="AU161" s="268" t="s">
        <v>83</v>
      </c>
      <c r="AV161" s="13" t="s">
        <v>83</v>
      </c>
      <c r="AW161" s="13" t="s">
        <v>39</v>
      </c>
      <c r="AX161" s="13" t="s">
        <v>24</v>
      </c>
      <c r="AY161" s="268" t="s">
        <v>173</v>
      </c>
    </row>
    <row r="162" spans="2:65" s="1" customFormat="1" ht="16.5" customHeight="1">
      <c r="B162" s="46"/>
      <c r="C162" s="235" t="s">
        <v>376</v>
      </c>
      <c r="D162" s="235" t="s">
        <v>175</v>
      </c>
      <c r="E162" s="236" t="s">
        <v>1376</v>
      </c>
      <c r="F162" s="237" t="s">
        <v>1377</v>
      </c>
      <c r="G162" s="238" t="s">
        <v>286</v>
      </c>
      <c r="H162" s="239">
        <v>14</v>
      </c>
      <c r="I162" s="240"/>
      <c r="J162" s="241">
        <f>ROUND(I162*H162,2)</f>
        <v>0</v>
      </c>
      <c r="K162" s="237" t="s">
        <v>179</v>
      </c>
      <c r="L162" s="72"/>
      <c r="M162" s="242" t="s">
        <v>22</v>
      </c>
      <c r="N162" s="243" t="s">
        <v>46</v>
      </c>
      <c r="O162" s="47"/>
      <c r="P162" s="244">
        <f>O162*H162</f>
        <v>0</v>
      </c>
      <c r="Q162" s="244">
        <v>0.00017</v>
      </c>
      <c r="R162" s="244">
        <f>Q162*H162</f>
        <v>0.00238</v>
      </c>
      <c r="S162" s="244">
        <v>0</v>
      </c>
      <c r="T162" s="245">
        <f>S162*H162</f>
        <v>0</v>
      </c>
      <c r="AR162" s="24" t="s">
        <v>266</v>
      </c>
      <c r="AT162" s="24" t="s">
        <v>175</v>
      </c>
      <c r="AU162" s="24" t="s">
        <v>83</v>
      </c>
      <c r="AY162" s="24" t="s">
        <v>173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24</v>
      </c>
      <c r="BK162" s="246">
        <f>ROUND(I162*H162,2)</f>
        <v>0</v>
      </c>
      <c r="BL162" s="24" t="s">
        <v>266</v>
      </c>
      <c r="BM162" s="24" t="s">
        <v>1378</v>
      </c>
    </row>
    <row r="163" spans="2:51" s="13" customFormat="1" ht="13.5">
      <c r="B163" s="258"/>
      <c r="C163" s="259"/>
      <c r="D163" s="249" t="s">
        <v>182</v>
      </c>
      <c r="E163" s="260" t="s">
        <v>22</v>
      </c>
      <c r="F163" s="261" t="s">
        <v>256</v>
      </c>
      <c r="G163" s="259"/>
      <c r="H163" s="262">
        <v>14</v>
      </c>
      <c r="I163" s="263"/>
      <c r="J163" s="259"/>
      <c r="K163" s="259"/>
      <c r="L163" s="264"/>
      <c r="M163" s="265"/>
      <c r="N163" s="266"/>
      <c r="O163" s="266"/>
      <c r="P163" s="266"/>
      <c r="Q163" s="266"/>
      <c r="R163" s="266"/>
      <c r="S163" s="266"/>
      <c r="T163" s="267"/>
      <c r="AT163" s="268" t="s">
        <v>182</v>
      </c>
      <c r="AU163" s="268" t="s">
        <v>83</v>
      </c>
      <c r="AV163" s="13" t="s">
        <v>83</v>
      </c>
      <c r="AW163" s="13" t="s">
        <v>39</v>
      </c>
      <c r="AX163" s="13" t="s">
        <v>24</v>
      </c>
      <c r="AY163" s="268" t="s">
        <v>173</v>
      </c>
    </row>
    <row r="164" spans="2:65" s="1" customFormat="1" ht="16.5" customHeight="1">
      <c r="B164" s="46"/>
      <c r="C164" s="235" t="s">
        <v>382</v>
      </c>
      <c r="D164" s="235" t="s">
        <v>175</v>
      </c>
      <c r="E164" s="236" t="s">
        <v>1379</v>
      </c>
      <c r="F164" s="237" t="s">
        <v>1380</v>
      </c>
      <c r="G164" s="238" t="s">
        <v>286</v>
      </c>
      <c r="H164" s="239">
        <v>5</v>
      </c>
      <c r="I164" s="240"/>
      <c r="J164" s="241">
        <f>ROUND(I164*H164,2)</f>
        <v>0</v>
      </c>
      <c r="K164" s="237" t="s">
        <v>179</v>
      </c>
      <c r="L164" s="72"/>
      <c r="M164" s="242" t="s">
        <v>22</v>
      </c>
      <c r="N164" s="243" t="s">
        <v>46</v>
      </c>
      <c r="O164" s="47"/>
      <c r="P164" s="244">
        <f>O164*H164</f>
        <v>0</v>
      </c>
      <c r="Q164" s="244">
        <v>0.00023</v>
      </c>
      <c r="R164" s="244">
        <f>Q164*H164</f>
        <v>0.00115</v>
      </c>
      <c r="S164" s="244">
        <v>0</v>
      </c>
      <c r="T164" s="245">
        <f>S164*H164</f>
        <v>0</v>
      </c>
      <c r="AR164" s="24" t="s">
        <v>266</v>
      </c>
      <c r="AT164" s="24" t="s">
        <v>175</v>
      </c>
      <c r="AU164" s="24" t="s">
        <v>83</v>
      </c>
      <c r="AY164" s="24" t="s">
        <v>173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24" t="s">
        <v>24</v>
      </c>
      <c r="BK164" s="246">
        <f>ROUND(I164*H164,2)</f>
        <v>0</v>
      </c>
      <c r="BL164" s="24" t="s">
        <v>266</v>
      </c>
      <c r="BM164" s="24" t="s">
        <v>1381</v>
      </c>
    </row>
    <row r="165" spans="2:51" s="13" customFormat="1" ht="13.5">
      <c r="B165" s="258"/>
      <c r="C165" s="259"/>
      <c r="D165" s="249" t="s">
        <v>182</v>
      </c>
      <c r="E165" s="260" t="s">
        <v>22</v>
      </c>
      <c r="F165" s="261" t="s">
        <v>204</v>
      </c>
      <c r="G165" s="259"/>
      <c r="H165" s="262">
        <v>5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AT165" s="268" t="s">
        <v>182</v>
      </c>
      <c r="AU165" s="268" t="s">
        <v>83</v>
      </c>
      <c r="AV165" s="13" t="s">
        <v>83</v>
      </c>
      <c r="AW165" s="13" t="s">
        <v>39</v>
      </c>
      <c r="AX165" s="13" t="s">
        <v>24</v>
      </c>
      <c r="AY165" s="268" t="s">
        <v>173</v>
      </c>
    </row>
    <row r="166" spans="2:65" s="1" customFormat="1" ht="16.5" customHeight="1">
      <c r="B166" s="46"/>
      <c r="C166" s="235" t="s">
        <v>387</v>
      </c>
      <c r="D166" s="235" t="s">
        <v>175</v>
      </c>
      <c r="E166" s="236" t="s">
        <v>1382</v>
      </c>
      <c r="F166" s="237" t="s">
        <v>1383</v>
      </c>
      <c r="G166" s="238" t="s">
        <v>286</v>
      </c>
      <c r="H166" s="239">
        <v>4</v>
      </c>
      <c r="I166" s="240"/>
      <c r="J166" s="241">
        <f>ROUND(I166*H166,2)</f>
        <v>0</v>
      </c>
      <c r="K166" s="237" t="s">
        <v>179</v>
      </c>
      <c r="L166" s="72"/>
      <c r="M166" s="242" t="s">
        <v>22</v>
      </c>
      <c r="N166" s="243" t="s">
        <v>46</v>
      </c>
      <c r="O166" s="47"/>
      <c r="P166" s="244">
        <f>O166*H166</f>
        <v>0</v>
      </c>
      <c r="Q166" s="244">
        <v>2E-05</v>
      </c>
      <c r="R166" s="244">
        <f>Q166*H166</f>
        <v>8E-05</v>
      </c>
      <c r="S166" s="244">
        <v>0</v>
      </c>
      <c r="T166" s="245">
        <f>S166*H166</f>
        <v>0</v>
      </c>
      <c r="AR166" s="24" t="s">
        <v>266</v>
      </c>
      <c r="AT166" s="24" t="s">
        <v>175</v>
      </c>
      <c r="AU166" s="24" t="s">
        <v>83</v>
      </c>
      <c r="AY166" s="24" t="s">
        <v>173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4" t="s">
        <v>24</v>
      </c>
      <c r="BK166" s="246">
        <f>ROUND(I166*H166,2)</f>
        <v>0</v>
      </c>
      <c r="BL166" s="24" t="s">
        <v>266</v>
      </c>
      <c r="BM166" s="24" t="s">
        <v>1384</v>
      </c>
    </row>
    <row r="167" spans="2:51" s="13" customFormat="1" ht="13.5">
      <c r="B167" s="258"/>
      <c r="C167" s="259"/>
      <c r="D167" s="249" t="s">
        <v>182</v>
      </c>
      <c r="E167" s="260" t="s">
        <v>22</v>
      </c>
      <c r="F167" s="261" t="s">
        <v>180</v>
      </c>
      <c r="G167" s="259"/>
      <c r="H167" s="262">
        <v>4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AT167" s="268" t="s">
        <v>182</v>
      </c>
      <c r="AU167" s="268" t="s">
        <v>83</v>
      </c>
      <c r="AV167" s="13" t="s">
        <v>83</v>
      </c>
      <c r="AW167" s="13" t="s">
        <v>39</v>
      </c>
      <c r="AX167" s="13" t="s">
        <v>24</v>
      </c>
      <c r="AY167" s="268" t="s">
        <v>173</v>
      </c>
    </row>
    <row r="168" spans="2:65" s="1" customFormat="1" ht="16.5" customHeight="1">
      <c r="B168" s="46"/>
      <c r="C168" s="235" t="s">
        <v>395</v>
      </c>
      <c r="D168" s="235" t="s">
        <v>175</v>
      </c>
      <c r="E168" s="236" t="s">
        <v>1385</v>
      </c>
      <c r="F168" s="237" t="s">
        <v>1386</v>
      </c>
      <c r="G168" s="238" t="s">
        <v>286</v>
      </c>
      <c r="H168" s="239">
        <v>2</v>
      </c>
      <c r="I168" s="240"/>
      <c r="J168" s="241">
        <f>ROUND(I168*H168,2)</f>
        <v>0</v>
      </c>
      <c r="K168" s="237" t="s">
        <v>179</v>
      </c>
      <c r="L168" s="72"/>
      <c r="M168" s="242" t="s">
        <v>22</v>
      </c>
      <c r="N168" s="243" t="s">
        <v>46</v>
      </c>
      <c r="O168" s="47"/>
      <c r="P168" s="244">
        <f>O168*H168</f>
        <v>0</v>
      </c>
      <c r="Q168" s="244">
        <v>0.00022</v>
      </c>
      <c r="R168" s="244">
        <f>Q168*H168</f>
        <v>0.00044</v>
      </c>
      <c r="S168" s="244">
        <v>0</v>
      </c>
      <c r="T168" s="245">
        <f>S168*H168</f>
        <v>0</v>
      </c>
      <c r="AR168" s="24" t="s">
        <v>266</v>
      </c>
      <c r="AT168" s="24" t="s">
        <v>175</v>
      </c>
      <c r="AU168" s="24" t="s">
        <v>83</v>
      </c>
      <c r="AY168" s="24" t="s">
        <v>173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4" t="s">
        <v>24</v>
      </c>
      <c r="BK168" s="246">
        <f>ROUND(I168*H168,2)</f>
        <v>0</v>
      </c>
      <c r="BL168" s="24" t="s">
        <v>266</v>
      </c>
      <c r="BM168" s="24" t="s">
        <v>1387</v>
      </c>
    </row>
    <row r="169" spans="2:51" s="13" customFormat="1" ht="13.5">
      <c r="B169" s="258"/>
      <c r="C169" s="259"/>
      <c r="D169" s="249" t="s">
        <v>182</v>
      </c>
      <c r="E169" s="260" t="s">
        <v>22</v>
      </c>
      <c r="F169" s="261" t="s">
        <v>83</v>
      </c>
      <c r="G169" s="259"/>
      <c r="H169" s="262">
        <v>2</v>
      </c>
      <c r="I169" s="263"/>
      <c r="J169" s="259"/>
      <c r="K169" s="259"/>
      <c r="L169" s="264"/>
      <c r="M169" s="265"/>
      <c r="N169" s="266"/>
      <c r="O169" s="266"/>
      <c r="P169" s="266"/>
      <c r="Q169" s="266"/>
      <c r="R169" s="266"/>
      <c r="S169" s="266"/>
      <c r="T169" s="267"/>
      <c r="AT169" s="268" t="s">
        <v>182</v>
      </c>
      <c r="AU169" s="268" t="s">
        <v>83</v>
      </c>
      <c r="AV169" s="13" t="s">
        <v>83</v>
      </c>
      <c r="AW169" s="13" t="s">
        <v>39</v>
      </c>
      <c r="AX169" s="13" t="s">
        <v>24</v>
      </c>
      <c r="AY169" s="268" t="s">
        <v>173</v>
      </c>
    </row>
    <row r="170" spans="2:65" s="1" customFormat="1" ht="25.5" customHeight="1">
      <c r="B170" s="46"/>
      <c r="C170" s="235" t="s">
        <v>399</v>
      </c>
      <c r="D170" s="235" t="s">
        <v>175</v>
      </c>
      <c r="E170" s="236" t="s">
        <v>1388</v>
      </c>
      <c r="F170" s="237" t="s">
        <v>1389</v>
      </c>
      <c r="G170" s="238" t="s">
        <v>286</v>
      </c>
      <c r="H170" s="239">
        <v>2</v>
      </c>
      <c r="I170" s="240"/>
      <c r="J170" s="241">
        <f>ROUND(I170*H170,2)</f>
        <v>0</v>
      </c>
      <c r="K170" s="237" t="s">
        <v>179</v>
      </c>
      <c r="L170" s="72"/>
      <c r="M170" s="242" t="s">
        <v>22</v>
      </c>
      <c r="N170" s="243" t="s">
        <v>46</v>
      </c>
      <c r="O170" s="47"/>
      <c r="P170" s="244">
        <f>O170*H170</f>
        <v>0</v>
      </c>
      <c r="Q170" s="244">
        <v>3E-05</v>
      </c>
      <c r="R170" s="244">
        <f>Q170*H170</f>
        <v>6E-05</v>
      </c>
      <c r="S170" s="244">
        <v>0</v>
      </c>
      <c r="T170" s="245">
        <f>S170*H170</f>
        <v>0</v>
      </c>
      <c r="AR170" s="24" t="s">
        <v>266</v>
      </c>
      <c r="AT170" s="24" t="s">
        <v>175</v>
      </c>
      <c r="AU170" s="24" t="s">
        <v>83</v>
      </c>
      <c r="AY170" s="24" t="s">
        <v>173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24</v>
      </c>
      <c r="BK170" s="246">
        <f>ROUND(I170*H170,2)</f>
        <v>0</v>
      </c>
      <c r="BL170" s="24" t="s">
        <v>266</v>
      </c>
      <c r="BM170" s="24" t="s">
        <v>1390</v>
      </c>
    </row>
    <row r="171" spans="2:51" s="13" customFormat="1" ht="13.5">
      <c r="B171" s="258"/>
      <c r="C171" s="259"/>
      <c r="D171" s="249" t="s">
        <v>182</v>
      </c>
      <c r="E171" s="260" t="s">
        <v>22</v>
      </c>
      <c r="F171" s="261" t="s">
        <v>83</v>
      </c>
      <c r="G171" s="259"/>
      <c r="H171" s="262">
        <v>2</v>
      </c>
      <c r="I171" s="263"/>
      <c r="J171" s="259"/>
      <c r="K171" s="259"/>
      <c r="L171" s="264"/>
      <c r="M171" s="265"/>
      <c r="N171" s="266"/>
      <c r="O171" s="266"/>
      <c r="P171" s="266"/>
      <c r="Q171" s="266"/>
      <c r="R171" s="266"/>
      <c r="S171" s="266"/>
      <c r="T171" s="267"/>
      <c r="AT171" s="268" t="s">
        <v>182</v>
      </c>
      <c r="AU171" s="268" t="s">
        <v>83</v>
      </c>
      <c r="AV171" s="13" t="s">
        <v>83</v>
      </c>
      <c r="AW171" s="13" t="s">
        <v>39</v>
      </c>
      <c r="AX171" s="13" t="s">
        <v>24</v>
      </c>
      <c r="AY171" s="268" t="s">
        <v>173</v>
      </c>
    </row>
    <row r="172" spans="2:65" s="1" customFormat="1" ht="16.5" customHeight="1">
      <c r="B172" s="46"/>
      <c r="C172" s="235" t="s">
        <v>404</v>
      </c>
      <c r="D172" s="235" t="s">
        <v>175</v>
      </c>
      <c r="E172" s="236" t="s">
        <v>1391</v>
      </c>
      <c r="F172" s="237" t="s">
        <v>1392</v>
      </c>
      <c r="G172" s="238" t="s">
        <v>286</v>
      </c>
      <c r="H172" s="239">
        <v>8</v>
      </c>
      <c r="I172" s="240"/>
      <c r="J172" s="241">
        <f>ROUND(I172*H172,2)</f>
        <v>0</v>
      </c>
      <c r="K172" s="237" t="s">
        <v>179</v>
      </c>
      <c r="L172" s="72"/>
      <c r="M172" s="242" t="s">
        <v>22</v>
      </c>
      <c r="N172" s="243" t="s">
        <v>46</v>
      </c>
      <c r="O172" s="47"/>
      <c r="P172" s="244">
        <f>O172*H172</f>
        <v>0</v>
      </c>
      <c r="Q172" s="244">
        <v>2E-05</v>
      </c>
      <c r="R172" s="244">
        <f>Q172*H172</f>
        <v>0.00016</v>
      </c>
      <c r="S172" s="244">
        <v>0</v>
      </c>
      <c r="T172" s="245">
        <f>S172*H172</f>
        <v>0</v>
      </c>
      <c r="AR172" s="24" t="s">
        <v>266</v>
      </c>
      <c r="AT172" s="24" t="s">
        <v>175</v>
      </c>
      <c r="AU172" s="24" t="s">
        <v>83</v>
      </c>
      <c r="AY172" s="24" t="s">
        <v>173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24</v>
      </c>
      <c r="BK172" s="246">
        <f>ROUND(I172*H172,2)</f>
        <v>0</v>
      </c>
      <c r="BL172" s="24" t="s">
        <v>266</v>
      </c>
      <c r="BM172" s="24" t="s">
        <v>1393</v>
      </c>
    </row>
    <row r="173" spans="2:51" s="13" customFormat="1" ht="13.5">
      <c r="B173" s="258"/>
      <c r="C173" s="259"/>
      <c r="D173" s="249" t="s">
        <v>182</v>
      </c>
      <c r="E173" s="260" t="s">
        <v>22</v>
      </c>
      <c r="F173" s="261" t="s">
        <v>218</v>
      </c>
      <c r="G173" s="259"/>
      <c r="H173" s="262">
        <v>8</v>
      </c>
      <c r="I173" s="263"/>
      <c r="J173" s="259"/>
      <c r="K173" s="259"/>
      <c r="L173" s="264"/>
      <c r="M173" s="265"/>
      <c r="N173" s="266"/>
      <c r="O173" s="266"/>
      <c r="P173" s="266"/>
      <c r="Q173" s="266"/>
      <c r="R173" s="266"/>
      <c r="S173" s="266"/>
      <c r="T173" s="267"/>
      <c r="AT173" s="268" t="s">
        <v>182</v>
      </c>
      <c r="AU173" s="268" t="s">
        <v>83</v>
      </c>
      <c r="AV173" s="13" t="s">
        <v>83</v>
      </c>
      <c r="AW173" s="13" t="s">
        <v>39</v>
      </c>
      <c r="AX173" s="13" t="s">
        <v>24</v>
      </c>
      <c r="AY173" s="268" t="s">
        <v>173</v>
      </c>
    </row>
    <row r="174" spans="2:65" s="1" customFormat="1" ht="16.5" customHeight="1">
      <c r="B174" s="46"/>
      <c r="C174" s="235" t="s">
        <v>411</v>
      </c>
      <c r="D174" s="235" t="s">
        <v>175</v>
      </c>
      <c r="E174" s="236" t="s">
        <v>1394</v>
      </c>
      <c r="F174" s="237" t="s">
        <v>1395</v>
      </c>
      <c r="G174" s="238" t="s">
        <v>286</v>
      </c>
      <c r="H174" s="239">
        <v>7</v>
      </c>
      <c r="I174" s="240"/>
      <c r="J174" s="241">
        <f>ROUND(I174*H174,2)</f>
        <v>0</v>
      </c>
      <c r="K174" s="237" t="s">
        <v>179</v>
      </c>
      <c r="L174" s="72"/>
      <c r="M174" s="242" t="s">
        <v>22</v>
      </c>
      <c r="N174" s="243" t="s">
        <v>46</v>
      </c>
      <c r="O174" s="47"/>
      <c r="P174" s="244">
        <f>O174*H174</f>
        <v>0</v>
      </c>
      <c r="Q174" s="244">
        <v>0.00021</v>
      </c>
      <c r="R174" s="244">
        <f>Q174*H174</f>
        <v>0.00147</v>
      </c>
      <c r="S174" s="244">
        <v>0</v>
      </c>
      <c r="T174" s="245">
        <f>S174*H174</f>
        <v>0</v>
      </c>
      <c r="AR174" s="24" t="s">
        <v>266</v>
      </c>
      <c r="AT174" s="24" t="s">
        <v>175</v>
      </c>
      <c r="AU174" s="24" t="s">
        <v>83</v>
      </c>
      <c r="AY174" s="24" t="s">
        <v>173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4" t="s">
        <v>24</v>
      </c>
      <c r="BK174" s="246">
        <f>ROUND(I174*H174,2)</f>
        <v>0</v>
      </c>
      <c r="BL174" s="24" t="s">
        <v>266</v>
      </c>
      <c r="BM174" s="24" t="s">
        <v>1396</v>
      </c>
    </row>
    <row r="175" spans="2:51" s="13" customFormat="1" ht="13.5">
      <c r="B175" s="258"/>
      <c r="C175" s="259"/>
      <c r="D175" s="249" t="s">
        <v>182</v>
      </c>
      <c r="E175" s="260" t="s">
        <v>22</v>
      </c>
      <c r="F175" s="261" t="s">
        <v>214</v>
      </c>
      <c r="G175" s="259"/>
      <c r="H175" s="262">
        <v>7</v>
      </c>
      <c r="I175" s="263"/>
      <c r="J175" s="259"/>
      <c r="K175" s="259"/>
      <c r="L175" s="264"/>
      <c r="M175" s="265"/>
      <c r="N175" s="266"/>
      <c r="O175" s="266"/>
      <c r="P175" s="266"/>
      <c r="Q175" s="266"/>
      <c r="R175" s="266"/>
      <c r="S175" s="266"/>
      <c r="T175" s="267"/>
      <c r="AT175" s="268" t="s">
        <v>182</v>
      </c>
      <c r="AU175" s="268" t="s">
        <v>83</v>
      </c>
      <c r="AV175" s="13" t="s">
        <v>83</v>
      </c>
      <c r="AW175" s="13" t="s">
        <v>39</v>
      </c>
      <c r="AX175" s="13" t="s">
        <v>24</v>
      </c>
      <c r="AY175" s="268" t="s">
        <v>173</v>
      </c>
    </row>
    <row r="176" spans="2:65" s="1" customFormat="1" ht="16.5" customHeight="1">
      <c r="B176" s="46"/>
      <c r="C176" s="235" t="s">
        <v>419</v>
      </c>
      <c r="D176" s="235" t="s">
        <v>175</v>
      </c>
      <c r="E176" s="236" t="s">
        <v>1397</v>
      </c>
      <c r="F176" s="237" t="s">
        <v>1398</v>
      </c>
      <c r="G176" s="238" t="s">
        <v>286</v>
      </c>
      <c r="H176" s="239">
        <v>1</v>
      </c>
      <c r="I176" s="240"/>
      <c r="J176" s="241">
        <f>ROUND(I176*H176,2)</f>
        <v>0</v>
      </c>
      <c r="K176" s="237" t="s">
        <v>179</v>
      </c>
      <c r="L176" s="72"/>
      <c r="M176" s="242" t="s">
        <v>22</v>
      </c>
      <c r="N176" s="243" t="s">
        <v>46</v>
      </c>
      <c r="O176" s="47"/>
      <c r="P176" s="244">
        <f>O176*H176</f>
        <v>0</v>
      </c>
      <c r="Q176" s="244">
        <v>0.00012</v>
      </c>
      <c r="R176" s="244">
        <f>Q176*H176</f>
        <v>0.00012</v>
      </c>
      <c r="S176" s="244">
        <v>0</v>
      </c>
      <c r="T176" s="245">
        <f>S176*H176</f>
        <v>0</v>
      </c>
      <c r="AR176" s="24" t="s">
        <v>266</v>
      </c>
      <c r="AT176" s="24" t="s">
        <v>175</v>
      </c>
      <c r="AU176" s="24" t="s">
        <v>83</v>
      </c>
      <c r="AY176" s="24" t="s">
        <v>173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24</v>
      </c>
      <c r="BK176" s="246">
        <f>ROUND(I176*H176,2)</f>
        <v>0</v>
      </c>
      <c r="BL176" s="24" t="s">
        <v>266</v>
      </c>
      <c r="BM176" s="24" t="s">
        <v>1399</v>
      </c>
    </row>
    <row r="177" spans="2:51" s="13" customFormat="1" ht="13.5">
      <c r="B177" s="258"/>
      <c r="C177" s="259"/>
      <c r="D177" s="249" t="s">
        <v>182</v>
      </c>
      <c r="E177" s="260" t="s">
        <v>22</v>
      </c>
      <c r="F177" s="261" t="s">
        <v>24</v>
      </c>
      <c r="G177" s="259"/>
      <c r="H177" s="262">
        <v>1</v>
      </c>
      <c r="I177" s="263"/>
      <c r="J177" s="259"/>
      <c r="K177" s="259"/>
      <c r="L177" s="264"/>
      <c r="M177" s="265"/>
      <c r="N177" s="266"/>
      <c r="O177" s="266"/>
      <c r="P177" s="266"/>
      <c r="Q177" s="266"/>
      <c r="R177" s="266"/>
      <c r="S177" s="266"/>
      <c r="T177" s="267"/>
      <c r="AT177" s="268" t="s">
        <v>182</v>
      </c>
      <c r="AU177" s="268" t="s">
        <v>83</v>
      </c>
      <c r="AV177" s="13" t="s">
        <v>83</v>
      </c>
      <c r="AW177" s="13" t="s">
        <v>39</v>
      </c>
      <c r="AX177" s="13" t="s">
        <v>24</v>
      </c>
      <c r="AY177" s="268" t="s">
        <v>173</v>
      </c>
    </row>
    <row r="178" spans="2:65" s="1" customFormat="1" ht="16.5" customHeight="1">
      <c r="B178" s="46"/>
      <c r="C178" s="235" t="s">
        <v>425</v>
      </c>
      <c r="D178" s="235" t="s">
        <v>175</v>
      </c>
      <c r="E178" s="236" t="s">
        <v>1400</v>
      </c>
      <c r="F178" s="237" t="s">
        <v>1401</v>
      </c>
      <c r="G178" s="238" t="s">
        <v>286</v>
      </c>
      <c r="H178" s="239">
        <v>4</v>
      </c>
      <c r="I178" s="240"/>
      <c r="J178" s="241">
        <f>ROUND(I178*H178,2)</f>
        <v>0</v>
      </c>
      <c r="K178" s="237" t="s">
        <v>179</v>
      </c>
      <c r="L178" s="72"/>
      <c r="M178" s="242" t="s">
        <v>22</v>
      </c>
      <c r="N178" s="243" t="s">
        <v>46</v>
      </c>
      <c r="O178" s="47"/>
      <c r="P178" s="244">
        <f>O178*H178</f>
        <v>0</v>
      </c>
      <c r="Q178" s="244">
        <v>2E-05</v>
      </c>
      <c r="R178" s="244">
        <f>Q178*H178</f>
        <v>8E-05</v>
      </c>
      <c r="S178" s="244">
        <v>0</v>
      </c>
      <c r="T178" s="245">
        <f>S178*H178</f>
        <v>0</v>
      </c>
      <c r="AR178" s="24" t="s">
        <v>266</v>
      </c>
      <c r="AT178" s="24" t="s">
        <v>175</v>
      </c>
      <c r="AU178" s="24" t="s">
        <v>83</v>
      </c>
      <c r="AY178" s="24" t="s">
        <v>173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4" t="s">
        <v>24</v>
      </c>
      <c r="BK178" s="246">
        <f>ROUND(I178*H178,2)</f>
        <v>0</v>
      </c>
      <c r="BL178" s="24" t="s">
        <v>266</v>
      </c>
      <c r="BM178" s="24" t="s">
        <v>1402</v>
      </c>
    </row>
    <row r="179" spans="2:51" s="13" customFormat="1" ht="13.5">
      <c r="B179" s="258"/>
      <c r="C179" s="259"/>
      <c r="D179" s="249" t="s">
        <v>182</v>
      </c>
      <c r="E179" s="260" t="s">
        <v>22</v>
      </c>
      <c r="F179" s="261" t="s">
        <v>180</v>
      </c>
      <c r="G179" s="259"/>
      <c r="H179" s="262">
        <v>4</v>
      </c>
      <c r="I179" s="263"/>
      <c r="J179" s="259"/>
      <c r="K179" s="259"/>
      <c r="L179" s="264"/>
      <c r="M179" s="265"/>
      <c r="N179" s="266"/>
      <c r="O179" s="266"/>
      <c r="P179" s="266"/>
      <c r="Q179" s="266"/>
      <c r="R179" s="266"/>
      <c r="S179" s="266"/>
      <c r="T179" s="267"/>
      <c r="AT179" s="268" t="s">
        <v>182</v>
      </c>
      <c r="AU179" s="268" t="s">
        <v>83</v>
      </c>
      <c r="AV179" s="13" t="s">
        <v>83</v>
      </c>
      <c r="AW179" s="13" t="s">
        <v>39</v>
      </c>
      <c r="AX179" s="13" t="s">
        <v>24</v>
      </c>
      <c r="AY179" s="268" t="s">
        <v>173</v>
      </c>
    </row>
    <row r="180" spans="2:65" s="1" customFormat="1" ht="16.5" customHeight="1">
      <c r="B180" s="46"/>
      <c r="C180" s="235" t="s">
        <v>313</v>
      </c>
      <c r="D180" s="235" t="s">
        <v>175</v>
      </c>
      <c r="E180" s="236" t="s">
        <v>1403</v>
      </c>
      <c r="F180" s="237" t="s">
        <v>1404</v>
      </c>
      <c r="G180" s="238" t="s">
        <v>286</v>
      </c>
      <c r="H180" s="239">
        <v>2</v>
      </c>
      <c r="I180" s="240"/>
      <c r="J180" s="241">
        <f>ROUND(I180*H180,2)</f>
        <v>0</v>
      </c>
      <c r="K180" s="237" t="s">
        <v>179</v>
      </c>
      <c r="L180" s="72"/>
      <c r="M180" s="242" t="s">
        <v>22</v>
      </c>
      <c r="N180" s="243" t="s">
        <v>46</v>
      </c>
      <c r="O180" s="47"/>
      <c r="P180" s="244">
        <f>O180*H180</f>
        <v>0</v>
      </c>
      <c r="Q180" s="244">
        <v>0.00034</v>
      </c>
      <c r="R180" s="244">
        <f>Q180*H180</f>
        <v>0.00068</v>
      </c>
      <c r="S180" s="244">
        <v>0</v>
      </c>
      <c r="T180" s="245">
        <f>S180*H180</f>
        <v>0</v>
      </c>
      <c r="AR180" s="24" t="s">
        <v>266</v>
      </c>
      <c r="AT180" s="24" t="s">
        <v>175</v>
      </c>
      <c r="AU180" s="24" t="s">
        <v>83</v>
      </c>
      <c r="AY180" s="24" t="s">
        <v>173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4" t="s">
        <v>24</v>
      </c>
      <c r="BK180" s="246">
        <f>ROUND(I180*H180,2)</f>
        <v>0</v>
      </c>
      <c r="BL180" s="24" t="s">
        <v>266</v>
      </c>
      <c r="BM180" s="24" t="s">
        <v>1405</v>
      </c>
    </row>
    <row r="181" spans="2:51" s="13" customFormat="1" ht="13.5">
      <c r="B181" s="258"/>
      <c r="C181" s="259"/>
      <c r="D181" s="249" t="s">
        <v>182</v>
      </c>
      <c r="E181" s="260" t="s">
        <v>22</v>
      </c>
      <c r="F181" s="261" t="s">
        <v>83</v>
      </c>
      <c r="G181" s="259"/>
      <c r="H181" s="262">
        <v>2</v>
      </c>
      <c r="I181" s="263"/>
      <c r="J181" s="259"/>
      <c r="K181" s="259"/>
      <c r="L181" s="264"/>
      <c r="M181" s="265"/>
      <c r="N181" s="266"/>
      <c r="O181" s="266"/>
      <c r="P181" s="266"/>
      <c r="Q181" s="266"/>
      <c r="R181" s="266"/>
      <c r="S181" s="266"/>
      <c r="T181" s="267"/>
      <c r="AT181" s="268" t="s">
        <v>182</v>
      </c>
      <c r="AU181" s="268" t="s">
        <v>83</v>
      </c>
      <c r="AV181" s="13" t="s">
        <v>83</v>
      </c>
      <c r="AW181" s="13" t="s">
        <v>39</v>
      </c>
      <c r="AX181" s="13" t="s">
        <v>24</v>
      </c>
      <c r="AY181" s="268" t="s">
        <v>173</v>
      </c>
    </row>
    <row r="182" spans="2:65" s="1" customFormat="1" ht="16.5" customHeight="1">
      <c r="B182" s="46"/>
      <c r="C182" s="235" t="s">
        <v>434</v>
      </c>
      <c r="D182" s="235" t="s">
        <v>175</v>
      </c>
      <c r="E182" s="236" t="s">
        <v>1406</v>
      </c>
      <c r="F182" s="237" t="s">
        <v>1407</v>
      </c>
      <c r="G182" s="238" t="s">
        <v>286</v>
      </c>
      <c r="H182" s="239">
        <v>1</v>
      </c>
      <c r="I182" s="240"/>
      <c r="J182" s="241">
        <f>ROUND(I182*H182,2)</f>
        <v>0</v>
      </c>
      <c r="K182" s="237" t="s">
        <v>179</v>
      </c>
      <c r="L182" s="72"/>
      <c r="M182" s="242" t="s">
        <v>22</v>
      </c>
      <c r="N182" s="243" t="s">
        <v>46</v>
      </c>
      <c r="O182" s="47"/>
      <c r="P182" s="244">
        <f>O182*H182</f>
        <v>0</v>
      </c>
      <c r="Q182" s="244">
        <v>0.0004</v>
      </c>
      <c r="R182" s="244">
        <f>Q182*H182</f>
        <v>0.0004</v>
      </c>
      <c r="S182" s="244">
        <v>0</v>
      </c>
      <c r="T182" s="245">
        <f>S182*H182</f>
        <v>0</v>
      </c>
      <c r="AR182" s="24" t="s">
        <v>266</v>
      </c>
      <c r="AT182" s="24" t="s">
        <v>175</v>
      </c>
      <c r="AU182" s="24" t="s">
        <v>83</v>
      </c>
      <c r="AY182" s="24" t="s">
        <v>173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24</v>
      </c>
      <c r="BK182" s="246">
        <f>ROUND(I182*H182,2)</f>
        <v>0</v>
      </c>
      <c r="BL182" s="24" t="s">
        <v>266</v>
      </c>
      <c r="BM182" s="24" t="s">
        <v>1408</v>
      </c>
    </row>
    <row r="183" spans="2:51" s="13" customFormat="1" ht="13.5">
      <c r="B183" s="258"/>
      <c r="C183" s="259"/>
      <c r="D183" s="249" t="s">
        <v>182</v>
      </c>
      <c r="E183" s="260" t="s">
        <v>22</v>
      </c>
      <c r="F183" s="261" t="s">
        <v>24</v>
      </c>
      <c r="G183" s="259"/>
      <c r="H183" s="262">
        <v>1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AT183" s="268" t="s">
        <v>182</v>
      </c>
      <c r="AU183" s="268" t="s">
        <v>83</v>
      </c>
      <c r="AV183" s="13" t="s">
        <v>83</v>
      </c>
      <c r="AW183" s="13" t="s">
        <v>39</v>
      </c>
      <c r="AX183" s="13" t="s">
        <v>24</v>
      </c>
      <c r="AY183" s="268" t="s">
        <v>173</v>
      </c>
    </row>
    <row r="184" spans="2:65" s="1" customFormat="1" ht="16.5" customHeight="1">
      <c r="B184" s="46"/>
      <c r="C184" s="235" t="s">
        <v>438</v>
      </c>
      <c r="D184" s="235" t="s">
        <v>175</v>
      </c>
      <c r="E184" s="236" t="s">
        <v>1409</v>
      </c>
      <c r="F184" s="237" t="s">
        <v>1410</v>
      </c>
      <c r="G184" s="238" t="s">
        <v>286</v>
      </c>
      <c r="H184" s="239">
        <v>1</v>
      </c>
      <c r="I184" s="240"/>
      <c r="J184" s="241">
        <f>ROUND(I184*H184,2)</f>
        <v>0</v>
      </c>
      <c r="K184" s="237" t="s">
        <v>179</v>
      </c>
      <c r="L184" s="72"/>
      <c r="M184" s="242" t="s">
        <v>22</v>
      </c>
      <c r="N184" s="243" t="s">
        <v>46</v>
      </c>
      <c r="O184" s="47"/>
      <c r="P184" s="244">
        <f>O184*H184</f>
        <v>0</v>
      </c>
      <c r="Q184" s="244">
        <v>0.00017</v>
      </c>
      <c r="R184" s="244">
        <f>Q184*H184</f>
        <v>0.00017</v>
      </c>
      <c r="S184" s="244">
        <v>0</v>
      </c>
      <c r="T184" s="245">
        <f>S184*H184</f>
        <v>0</v>
      </c>
      <c r="AR184" s="24" t="s">
        <v>266</v>
      </c>
      <c r="AT184" s="24" t="s">
        <v>175</v>
      </c>
      <c r="AU184" s="24" t="s">
        <v>83</v>
      </c>
      <c r="AY184" s="24" t="s">
        <v>173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24</v>
      </c>
      <c r="BK184" s="246">
        <f>ROUND(I184*H184,2)</f>
        <v>0</v>
      </c>
      <c r="BL184" s="24" t="s">
        <v>266</v>
      </c>
      <c r="BM184" s="24" t="s">
        <v>1411</v>
      </c>
    </row>
    <row r="185" spans="2:51" s="13" customFormat="1" ht="13.5">
      <c r="B185" s="258"/>
      <c r="C185" s="259"/>
      <c r="D185" s="249" t="s">
        <v>182</v>
      </c>
      <c r="E185" s="260" t="s">
        <v>22</v>
      </c>
      <c r="F185" s="261" t="s">
        <v>24</v>
      </c>
      <c r="G185" s="259"/>
      <c r="H185" s="262">
        <v>1</v>
      </c>
      <c r="I185" s="263"/>
      <c r="J185" s="259"/>
      <c r="K185" s="259"/>
      <c r="L185" s="264"/>
      <c r="M185" s="265"/>
      <c r="N185" s="266"/>
      <c r="O185" s="266"/>
      <c r="P185" s="266"/>
      <c r="Q185" s="266"/>
      <c r="R185" s="266"/>
      <c r="S185" s="266"/>
      <c r="T185" s="267"/>
      <c r="AT185" s="268" t="s">
        <v>182</v>
      </c>
      <c r="AU185" s="268" t="s">
        <v>83</v>
      </c>
      <c r="AV185" s="13" t="s">
        <v>83</v>
      </c>
      <c r="AW185" s="13" t="s">
        <v>39</v>
      </c>
      <c r="AX185" s="13" t="s">
        <v>24</v>
      </c>
      <c r="AY185" s="268" t="s">
        <v>173</v>
      </c>
    </row>
    <row r="186" spans="2:65" s="1" customFormat="1" ht="16.5" customHeight="1">
      <c r="B186" s="46"/>
      <c r="C186" s="235" t="s">
        <v>446</v>
      </c>
      <c r="D186" s="235" t="s">
        <v>175</v>
      </c>
      <c r="E186" s="236" t="s">
        <v>1412</v>
      </c>
      <c r="F186" s="237" t="s">
        <v>1413</v>
      </c>
      <c r="G186" s="238" t="s">
        <v>286</v>
      </c>
      <c r="H186" s="239">
        <v>1</v>
      </c>
      <c r="I186" s="240"/>
      <c r="J186" s="241">
        <f>ROUND(I186*H186,2)</f>
        <v>0</v>
      </c>
      <c r="K186" s="237" t="s">
        <v>179</v>
      </c>
      <c r="L186" s="72"/>
      <c r="M186" s="242" t="s">
        <v>22</v>
      </c>
      <c r="N186" s="243" t="s">
        <v>46</v>
      </c>
      <c r="O186" s="47"/>
      <c r="P186" s="244">
        <f>O186*H186</f>
        <v>0</v>
      </c>
      <c r="Q186" s="244">
        <v>2E-05</v>
      </c>
      <c r="R186" s="244">
        <f>Q186*H186</f>
        <v>2E-05</v>
      </c>
      <c r="S186" s="244">
        <v>0</v>
      </c>
      <c r="T186" s="245">
        <f>S186*H186</f>
        <v>0</v>
      </c>
      <c r="AR186" s="24" t="s">
        <v>266</v>
      </c>
      <c r="AT186" s="24" t="s">
        <v>175</v>
      </c>
      <c r="AU186" s="24" t="s">
        <v>83</v>
      </c>
      <c r="AY186" s="24" t="s">
        <v>173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24</v>
      </c>
      <c r="BK186" s="246">
        <f>ROUND(I186*H186,2)</f>
        <v>0</v>
      </c>
      <c r="BL186" s="24" t="s">
        <v>266</v>
      </c>
      <c r="BM186" s="24" t="s">
        <v>1414</v>
      </c>
    </row>
    <row r="187" spans="2:51" s="13" customFormat="1" ht="13.5">
      <c r="B187" s="258"/>
      <c r="C187" s="259"/>
      <c r="D187" s="249" t="s">
        <v>182</v>
      </c>
      <c r="E187" s="260" t="s">
        <v>22</v>
      </c>
      <c r="F187" s="261" t="s">
        <v>24</v>
      </c>
      <c r="G187" s="259"/>
      <c r="H187" s="262">
        <v>1</v>
      </c>
      <c r="I187" s="263"/>
      <c r="J187" s="259"/>
      <c r="K187" s="259"/>
      <c r="L187" s="264"/>
      <c r="M187" s="265"/>
      <c r="N187" s="266"/>
      <c r="O187" s="266"/>
      <c r="P187" s="266"/>
      <c r="Q187" s="266"/>
      <c r="R187" s="266"/>
      <c r="S187" s="266"/>
      <c r="T187" s="267"/>
      <c r="AT187" s="268" t="s">
        <v>182</v>
      </c>
      <c r="AU187" s="268" t="s">
        <v>83</v>
      </c>
      <c r="AV187" s="13" t="s">
        <v>83</v>
      </c>
      <c r="AW187" s="13" t="s">
        <v>39</v>
      </c>
      <c r="AX187" s="13" t="s">
        <v>24</v>
      </c>
      <c r="AY187" s="268" t="s">
        <v>173</v>
      </c>
    </row>
    <row r="188" spans="2:65" s="1" customFormat="1" ht="16.5" customHeight="1">
      <c r="B188" s="46"/>
      <c r="C188" s="235" t="s">
        <v>453</v>
      </c>
      <c r="D188" s="235" t="s">
        <v>175</v>
      </c>
      <c r="E188" s="236" t="s">
        <v>1415</v>
      </c>
      <c r="F188" s="237" t="s">
        <v>1416</v>
      </c>
      <c r="G188" s="238" t="s">
        <v>286</v>
      </c>
      <c r="H188" s="239">
        <v>1</v>
      </c>
      <c r="I188" s="240"/>
      <c r="J188" s="241">
        <f>ROUND(I188*H188,2)</f>
        <v>0</v>
      </c>
      <c r="K188" s="237" t="s">
        <v>179</v>
      </c>
      <c r="L188" s="72"/>
      <c r="M188" s="242" t="s">
        <v>22</v>
      </c>
      <c r="N188" s="243" t="s">
        <v>46</v>
      </c>
      <c r="O188" s="47"/>
      <c r="P188" s="244">
        <f>O188*H188</f>
        <v>0</v>
      </c>
      <c r="Q188" s="244">
        <v>0.00057</v>
      </c>
      <c r="R188" s="244">
        <f>Q188*H188</f>
        <v>0.00057</v>
      </c>
      <c r="S188" s="244">
        <v>0</v>
      </c>
      <c r="T188" s="245">
        <f>S188*H188</f>
        <v>0</v>
      </c>
      <c r="AR188" s="24" t="s">
        <v>266</v>
      </c>
      <c r="AT188" s="24" t="s">
        <v>175</v>
      </c>
      <c r="AU188" s="24" t="s">
        <v>83</v>
      </c>
      <c r="AY188" s="24" t="s">
        <v>173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4" t="s">
        <v>24</v>
      </c>
      <c r="BK188" s="246">
        <f>ROUND(I188*H188,2)</f>
        <v>0</v>
      </c>
      <c r="BL188" s="24" t="s">
        <v>266</v>
      </c>
      <c r="BM188" s="24" t="s">
        <v>1417</v>
      </c>
    </row>
    <row r="189" spans="2:51" s="13" customFormat="1" ht="13.5">
      <c r="B189" s="258"/>
      <c r="C189" s="259"/>
      <c r="D189" s="249" t="s">
        <v>182</v>
      </c>
      <c r="E189" s="260" t="s">
        <v>22</v>
      </c>
      <c r="F189" s="261" t="s">
        <v>24</v>
      </c>
      <c r="G189" s="259"/>
      <c r="H189" s="262">
        <v>1</v>
      </c>
      <c r="I189" s="263"/>
      <c r="J189" s="259"/>
      <c r="K189" s="259"/>
      <c r="L189" s="264"/>
      <c r="M189" s="265"/>
      <c r="N189" s="266"/>
      <c r="O189" s="266"/>
      <c r="P189" s="266"/>
      <c r="Q189" s="266"/>
      <c r="R189" s="266"/>
      <c r="S189" s="266"/>
      <c r="T189" s="267"/>
      <c r="AT189" s="268" t="s">
        <v>182</v>
      </c>
      <c r="AU189" s="268" t="s">
        <v>83</v>
      </c>
      <c r="AV189" s="13" t="s">
        <v>83</v>
      </c>
      <c r="AW189" s="13" t="s">
        <v>39</v>
      </c>
      <c r="AX189" s="13" t="s">
        <v>24</v>
      </c>
      <c r="AY189" s="268" t="s">
        <v>173</v>
      </c>
    </row>
    <row r="190" spans="2:65" s="1" customFormat="1" ht="16.5" customHeight="1">
      <c r="B190" s="46"/>
      <c r="C190" s="235" t="s">
        <v>461</v>
      </c>
      <c r="D190" s="235" t="s">
        <v>175</v>
      </c>
      <c r="E190" s="236" t="s">
        <v>1418</v>
      </c>
      <c r="F190" s="237" t="s">
        <v>1419</v>
      </c>
      <c r="G190" s="238" t="s">
        <v>259</v>
      </c>
      <c r="H190" s="239">
        <v>101</v>
      </c>
      <c r="I190" s="240"/>
      <c r="J190" s="241">
        <f>ROUND(I190*H190,2)</f>
        <v>0</v>
      </c>
      <c r="K190" s="237" t="s">
        <v>179</v>
      </c>
      <c r="L190" s="72"/>
      <c r="M190" s="242" t="s">
        <v>22</v>
      </c>
      <c r="N190" s="243" t="s">
        <v>46</v>
      </c>
      <c r="O190" s="47"/>
      <c r="P190" s="244">
        <f>O190*H190</f>
        <v>0</v>
      </c>
      <c r="Q190" s="244">
        <v>1E-05</v>
      </c>
      <c r="R190" s="244">
        <f>Q190*H190</f>
        <v>0.00101</v>
      </c>
      <c r="S190" s="244">
        <v>0</v>
      </c>
      <c r="T190" s="245">
        <f>S190*H190</f>
        <v>0</v>
      </c>
      <c r="AR190" s="24" t="s">
        <v>266</v>
      </c>
      <c r="AT190" s="24" t="s">
        <v>175</v>
      </c>
      <c r="AU190" s="24" t="s">
        <v>83</v>
      </c>
      <c r="AY190" s="24" t="s">
        <v>173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4" t="s">
        <v>24</v>
      </c>
      <c r="BK190" s="246">
        <f>ROUND(I190*H190,2)</f>
        <v>0</v>
      </c>
      <c r="BL190" s="24" t="s">
        <v>266</v>
      </c>
      <c r="BM190" s="24" t="s">
        <v>1420</v>
      </c>
    </row>
    <row r="191" spans="2:51" s="13" customFormat="1" ht="13.5">
      <c r="B191" s="258"/>
      <c r="C191" s="259"/>
      <c r="D191" s="249" t="s">
        <v>182</v>
      </c>
      <c r="E191" s="260" t="s">
        <v>22</v>
      </c>
      <c r="F191" s="261" t="s">
        <v>729</v>
      </c>
      <c r="G191" s="259"/>
      <c r="H191" s="262">
        <v>101</v>
      </c>
      <c r="I191" s="263"/>
      <c r="J191" s="259"/>
      <c r="K191" s="259"/>
      <c r="L191" s="264"/>
      <c r="M191" s="265"/>
      <c r="N191" s="266"/>
      <c r="O191" s="266"/>
      <c r="P191" s="266"/>
      <c r="Q191" s="266"/>
      <c r="R191" s="266"/>
      <c r="S191" s="266"/>
      <c r="T191" s="267"/>
      <c r="AT191" s="268" t="s">
        <v>182</v>
      </c>
      <c r="AU191" s="268" t="s">
        <v>83</v>
      </c>
      <c r="AV191" s="13" t="s">
        <v>83</v>
      </c>
      <c r="AW191" s="13" t="s">
        <v>39</v>
      </c>
      <c r="AX191" s="13" t="s">
        <v>24</v>
      </c>
      <c r="AY191" s="268" t="s">
        <v>173</v>
      </c>
    </row>
    <row r="192" spans="2:65" s="1" customFormat="1" ht="16.5" customHeight="1">
      <c r="B192" s="46"/>
      <c r="C192" s="235" t="s">
        <v>466</v>
      </c>
      <c r="D192" s="235" t="s">
        <v>175</v>
      </c>
      <c r="E192" s="236" t="s">
        <v>1421</v>
      </c>
      <c r="F192" s="237" t="s">
        <v>1422</v>
      </c>
      <c r="G192" s="238" t="s">
        <v>221</v>
      </c>
      <c r="H192" s="239">
        <v>0.126</v>
      </c>
      <c r="I192" s="240"/>
      <c r="J192" s="241">
        <f>ROUND(I192*H192,2)</f>
        <v>0</v>
      </c>
      <c r="K192" s="237" t="s">
        <v>179</v>
      </c>
      <c r="L192" s="72"/>
      <c r="M192" s="242" t="s">
        <v>22</v>
      </c>
      <c r="N192" s="243" t="s">
        <v>46</v>
      </c>
      <c r="O192" s="47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AR192" s="24" t="s">
        <v>266</v>
      </c>
      <c r="AT192" s="24" t="s">
        <v>175</v>
      </c>
      <c r="AU192" s="24" t="s">
        <v>83</v>
      </c>
      <c r="AY192" s="24" t="s">
        <v>173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24" t="s">
        <v>24</v>
      </c>
      <c r="BK192" s="246">
        <f>ROUND(I192*H192,2)</f>
        <v>0</v>
      </c>
      <c r="BL192" s="24" t="s">
        <v>266</v>
      </c>
      <c r="BM192" s="24" t="s">
        <v>1423</v>
      </c>
    </row>
    <row r="193" spans="2:51" s="13" customFormat="1" ht="13.5">
      <c r="B193" s="258"/>
      <c r="C193" s="259"/>
      <c r="D193" s="249" t="s">
        <v>182</v>
      </c>
      <c r="E193" s="260" t="s">
        <v>22</v>
      </c>
      <c r="F193" s="261" t="s">
        <v>1424</v>
      </c>
      <c r="G193" s="259"/>
      <c r="H193" s="262">
        <v>0.126</v>
      </c>
      <c r="I193" s="263"/>
      <c r="J193" s="259"/>
      <c r="K193" s="259"/>
      <c r="L193" s="264"/>
      <c r="M193" s="265"/>
      <c r="N193" s="266"/>
      <c r="O193" s="266"/>
      <c r="P193" s="266"/>
      <c r="Q193" s="266"/>
      <c r="R193" s="266"/>
      <c r="S193" s="266"/>
      <c r="T193" s="267"/>
      <c r="AT193" s="268" t="s">
        <v>182</v>
      </c>
      <c r="AU193" s="268" t="s">
        <v>83</v>
      </c>
      <c r="AV193" s="13" t="s">
        <v>83</v>
      </c>
      <c r="AW193" s="13" t="s">
        <v>39</v>
      </c>
      <c r="AX193" s="13" t="s">
        <v>24</v>
      </c>
      <c r="AY193" s="268" t="s">
        <v>173</v>
      </c>
    </row>
    <row r="194" spans="2:63" s="11" customFormat="1" ht="29.85" customHeight="1">
      <c r="B194" s="219"/>
      <c r="C194" s="220"/>
      <c r="D194" s="221" t="s">
        <v>74</v>
      </c>
      <c r="E194" s="233" t="s">
        <v>1425</v>
      </c>
      <c r="F194" s="233" t="s">
        <v>1426</v>
      </c>
      <c r="G194" s="220"/>
      <c r="H194" s="220"/>
      <c r="I194" s="223"/>
      <c r="J194" s="234">
        <f>BK194</f>
        <v>0</v>
      </c>
      <c r="K194" s="220"/>
      <c r="L194" s="225"/>
      <c r="M194" s="226"/>
      <c r="N194" s="227"/>
      <c r="O194" s="227"/>
      <c r="P194" s="228">
        <f>SUM(P195:P224)</f>
        <v>0</v>
      </c>
      <c r="Q194" s="227"/>
      <c r="R194" s="228">
        <f>SUM(R195:R224)</f>
        <v>0.16887</v>
      </c>
      <c r="S194" s="227"/>
      <c r="T194" s="229">
        <f>SUM(T195:T224)</f>
        <v>0.14856</v>
      </c>
      <c r="AR194" s="230" t="s">
        <v>83</v>
      </c>
      <c r="AT194" s="231" t="s">
        <v>74</v>
      </c>
      <c r="AU194" s="231" t="s">
        <v>24</v>
      </c>
      <c r="AY194" s="230" t="s">
        <v>173</v>
      </c>
      <c r="BK194" s="232">
        <f>SUM(BK195:BK224)</f>
        <v>0</v>
      </c>
    </row>
    <row r="195" spans="2:65" s="1" customFormat="1" ht="16.5" customHeight="1">
      <c r="B195" s="46"/>
      <c r="C195" s="235" t="s">
        <v>473</v>
      </c>
      <c r="D195" s="235" t="s">
        <v>175</v>
      </c>
      <c r="E195" s="236" t="s">
        <v>1427</v>
      </c>
      <c r="F195" s="237" t="s">
        <v>1428</v>
      </c>
      <c r="G195" s="238" t="s">
        <v>1429</v>
      </c>
      <c r="H195" s="239">
        <v>2</v>
      </c>
      <c r="I195" s="240"/>
      <c r="J195" s="241">
        <f>ROUND(I195*H195,2)</f>
        <v>0</v>
      </c>
      <c r="K195" s="237" t="s">
        <v>179</v>
      </c>
      <c r="L195" s="72"/>
      <c r="M195" s="242" t="s">
        <v>22</v>
      </c>
      <c r="N195" s="243" t="s">
        <v>46</v>
      </c>
      <c r="O195" s="47"/>
      <c r="P195" s="244">
        <f>O195*H195</f>
        <v>0</v>
      </c>
      <c r="Q195" s="244">
        <v>0</v>
      </c>
      <c r="R195" s="244">
        <f>Q195*H195</f>
        <v>0</v>
      </c>
      <c r="S195" s="244">
        <v>0.0715</v>
      </c>
      <c r="T195" s="245">
        <f>S195*H195</f>
        <v>0.143</v>
      </c>
      <c r="AR195" s="24" t="s">
        <v>266</v>
      </c>
      <c r="AT195" s="24" t="s">
        <v>175</v>
      </c>
      <c r="AU195" s="24" t="s">
        <v>83</v>
      </c>
      <c r="AY195" s="24" t="s">
        <v>173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24" t="s">
        <v>24</v>
      </c>
      <c r="BK195" s="246">
        <f>ROUND(I195*H195,2)</f>
        <v>0</v>
      </c>
      <c r="BL195" s="24" t="s">
        <v>266</v>
      </c>
      <c r="BM195" s="24" t="s">
        <v>1430</v>
      </c>
    </row>
    <row r="196" spans="2:51" s="13" customFormat="1" ht="13.5">
      <c r="B196" s="258"/>
      <c r="C196" s="259"/>
      <c r="D196" s="249" t="s">
        <v>182</v>
      </c>
      <c r="E196" s="260" t="s">
        <v>22</v>
      </c>
      <c r="F196" s="261" t="s">
        <v>83</v>
      </c>
      <c r="G196" s="259"/>
      <c r="H196" s="262">
        <v>2</v>
      </c>
      <c r="I196" s="263"/>
      <c r="J196" s="259"/>
      <c r="K196" s="259"/>
      <c r="L196" s="264"/>
      <c r="M196" s="265"/>
      <c r="N196" s="266"/>
      <c r="O196" s="266"/>
      <c r="P196" s="266"/>
      <c r="Q196" s="266"/>
      <c r="R196" s="266"/>
      <c r="S196" s="266"/>
      <c r="T196" s="267"/>
      <c r="AT196" s="268" t="s">
        <v>182</v>
      </c>
      <c r="AU196" s="268" t="s">
        <v>83</v>
      </c>
      <c r="AV196" s="13" t="s">
        <v>83</v>
      </c>
      <c r="AW196" s="13" t="s">
        <v>39</v>
      </c>
      <c r="AX196" s="13" t="s">
        <v>24</v>
      </c>
      <c r="AY196" s="268" t="s">
        <v>173</v>
      </c>
    </row>
    <row r="197" spans="2:65" s="1" customFormat="1" ht="16.5" customHeight="1">
      <c r="B197" s="46"/>
      <c r="C197" s="235" t="s">
        <v>482</v>
      </c>
      <c r="D197" s="235" t="s">
        <v>175</v>
      </c>
      <c r="E197" s="236" t="s">
        <v>1431</v>
      </c>
      <c r="F197" s="237" t="s">
        <v>1432</v>
      </c>
      <c r="G197" s="238" t="s">
        <v>1429</v>
      </c>
      <c r="H197" s="239">
        <v>2</v>
      </c>
      <c r="I197" s="240"/>
      <c r="J197" s="241">
        <f>ROUND(I197*H197,2)</f>
        <v>0</v>
      </c>
      <c r="K197" s="237" t="s">
        <v>179</v>
      </c>
      <c r="L197" s="72"/>
      <c r="M197" s="242" t="s">
        <v>22</v>
      </c>
      <c r="N197" s="243" t="s">
        <v>46</v>
      </c>
      <c r="O197" s="47"/>
      <c r="P197" s="244">
        <f>O197*H197</f>
        <v>0</v>
      </c>
      <c r="Q197" s="244">
        <v>0</v>
      </c>
      <c r="R197" s="244">
        <f>Q197*H197</f>
        <v>0</v>
      </c>
      <c r="S197" s="244">
        <v>0.00156</v>
      </c>
      <c r="T197" s="245">
        <f>S197*H197</f>
        <v>0.00312</v>
      </c>
      <c r="AR197" s="24" t="s">
        <v>266</v>
      </c>
      <c r="AT197" s="24" t="s">
        <v>175</v>
      </c>
      <c r="AU197" s="24" t="s">
        <v>83</v>
      </c>
      <c r="AY197" s="24" t="s">
        <v>173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24" t="s">
        <v>24</v>
      </c>
      <c r="BK197" s="246">
        <f>ROUND(I197*H197,2)</f>
        <v>0</v>
      </c>
      <c r="BL197" s="24" t="s">
        <v>266</v>
      </c>
      <c r="BM197" s="24" t="s">
        <v>1433</v>
      </c>
    </row>
    <row r="198" spans="2:51" s="13" customFormat="1" ht="13.5">
      <c r="B198" s="258"/>
      <c r="C198" s="259"/>
      <c r="D198" s="249" t="s">
        <v>182</v>
      </c>
      <c r="E198" s="260" t="s">
        <v>22</v>
      </c>
      <c r="F198" s="261" t="s">
        <v>83</v>
      </c>
      <c r="G198" s="259"/>
      <c r="H198" s="262">
        <v>2</v>
      </c>
      <c r="I198" s="263"/>
      <c r="J198" s="259"/>
      <c r="K198" s="259"/>
      <c r="L198" s="264"/>
      <c r="M198" s="265"/>
      <c r="N198" s="266"/>
      <c r="O198" s="266"/>
      <c r="P198" s="266"/>
      <c r="Q198" s="266"/>
      <c r="R198" s="266"/>
      <c r="S198" s="266"/>
      <c r="T198" s="267"/>
      <c r="AT198" s="268" t="s">
        <v>182</v>
      </c>
      <c r="AU198" s="268" t="s">
        <v>83</v>
      </c>
      <c r="AV198" s="13" t="s">
        <v>83</v>
      </c>
      <c r="AW198" s="13" t="s">
        <v>39</v>
      </c>
      <c r="AX198" s="13" t="s">
        <v>24</v>
      </c>
      <c r="AY198" s="268" t="s">
        <v>173</v>
      </c>
    </row>
    <row r="199" spans="2:65" s="1" customFormat="1" ht="16.5" customHeight="1">
      <c r="B199" s="46"/>
      <c r="C199" s="235" t="s">
        <v>489</v>
      </c>
      <c r="D199" s="235" t="s">
        <v>175</v>
      </c>
      <c r="E199" s="236" t="s">
        <v>1434</v>
      </c>
      <c r="F199" s="237" t="s">
        <v>1435</v>
      </c>
      <c r="G199" s="238" t="s">
        <v>286</v>
      </c>
      <c r="H199" s="239">
        <v>2</v>
      </c>
      <c r="I199" s="240"/>
      <c r="J199" s="241">
        <f>ROUND(I199*H199,2)</f>
        <v>0</v>
      </c>
      <c r="K199" s="237" t="s">
        <v>179</v>
      </c>
      <c r="L199" s="72"/>
      <c r="M199" s="242" t="s">
        <v>22</v>
      </c>
      <c r="N199" s="243" t="s">
        <v>46</v>
      </c>
      <c r="O199" s="47"/>
      <c r="P199" s="244">
        <f>O199*H199</f>
        <v>0</v>
      </c>
      <c r="Q199" s="244">
        <v>0</v>
      </c>
      <c r="R199" s="244">
        <f>Q199*H199</f>
        <v>0</v>
      </c>
      <c r="S199" s="244">
        <v>0.00122</v>
      </c>
      <c r="T199" s="245">
        <f>S199*H199</f>
        <v>0.00244</v>
      </c>
      <c r="AR199" s="24" t="s">
        <v>266</v>
      </c>
      <c r="AT199" s="24" t="s">
        <v>175</v>
      </c>
      <c r="AU199" s="24" t="s">
        <v>83</v>
      </c>
      <c r="AY199" s="24" t="s">
        <v>173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24" t="s">
        <v>24</v>
      </c>
      <c r="BK199" s="246">
        <f>ROUND(I199*H199,2)</f>
        <v>0</v>
      </c>
      <c r="BL199" s="24" t="s">
        <v>266</v>
      </c>
      <c r="BM199" s="24" t="s">
        <v>1436</v>
      </c>
    </row>
    <row r="200" spans="2:51" s="13" customFormat="1" ht="13.5">
      <c r="B200" s="258"/>
      <c r="C200" s="259"/>
      <c r="D200" s="249" t="s">
        <v>182</v>
      </c>
      <c r="E200" s="260" t="s">
        <v>22</v>
      </c>
      <c r="F200" s="261" t="s">
        <v>83</v>
      </c>
      <c r="G200" s="259"/>
      <c r="H200" s="262">
        <v>2</v>
      </c>
      <c r="I200" s="263"/>
      <c r="J200" s="259"/>
      <c r="K200" s="259"/>
      <c r="L200" s="264"/>
      <c r="M200" s="265"/>
      <c r="N200" s="266"/>
      <c r="O200" s="266"/>
      <c r="P200" s="266"/>
      <c r="Q200" s="266"/>
      <c r="R200" s="266"/>
      <c r="S200" s="266"/>
      <c r="T200" s="267"/>
      <c r="AT200" s="268" t="s">
        <v>182</v>
      </c>
      <c r="AU200" s="268" t="s">
        <v>83</v>
      </c>
      <c r="AV200" s="13" t="s">
        <v>83</v>
      </c>
      <c r="AW200" s="13" t="s">
        <v>39</v>
      </c>
      <c r="AX200" s="13" t="s">
        <v>24</v>
      </c>
      <c r="AY200" s="268" t="s">
        <v>173</v>
      </c>
    </row>
    <row r="201" spans="2:65" s="1" customFormat="1" ht="25.5" customHeight="1">
      <c r="B201" s="46"/>
      <c r="C201" s="235" t="s">
        <v>497</v>
      </c>
      <c r="D201" s="235" t="s">
        <v>175</v>
      </c>
      <c r="E201" s="236" t="s">
        <v>1437</v>
      </c>
      <c r="F201" s="237" t="s">
        <v>1438</v>
      </c>
      <c r="G201" s="238" t="s">
        <v>221</v>
      </c>
      <c r="H201" s="239">
        <v>0.149</v>
      </c>
      <c r="I201" s="240"/>
      <c r="J201" s="241">
        <f>ROUND(I201*H201,2)</f>
        <v>0</v>
      </c>
      <c r="K201" s="237" t="s">
        <v>179</v>
      </c>
      <c r="L201" s="72"/>
      <c r="M201" s="242" t="s">
        <v>22</v>
      </c>
      <c r="N201" s="243" t="s">
        <v>46</v>
      </c>
      <c r="O201" s="47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AR201" s="24" t="s">
        <v>266</v>
      </c>
      <c r="AT201" s="24" t="s">
        <v>175</v>
      </c>
      <c r="AU201" s="24" t="s">
        <v>83</v>
      </c>
      <c r="AY201" s="24" t="s">
        <v>173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24" t="s">
        <v>24</v>
      </c>
      <c r="BK201" s="246">
        <f>ROUND(I201*H201,2)</f>
        <v>0</v>
      </c>
      <c r="BL201" s="24" t="s">
        <v>266</v>
      </c>
      <c r="BM201" s="24" t="s">
        <v>1439</v>
      </c>
    </row>
    <row r="202" spans="2:51" s="13" customFormat="1" ht="13.5">
      <c r="B202" s="258"/>
      <c r="C202" s="259"/>
      <c r="D202" s="249" t="s">
        <v>182</v>
      </c>
      <c r="E202" s="260" t="s">
        <v>22</v>
      </c>
      <c r="F202" s="261" t="s">
        <v>1440</v>
      </c>
      <c r="G202" s="259"/>
      <c r="H202" s="262">
        <v>0.149</v>
      </c>
      <c r="I202" s="263"/>
      <c r="J202" s="259"/>
      <c r="K202" s="259"/>
      <c r="L202" s="264"/>
      <c r="M202" s="265"/>
      <c r="N202" s="266"/>
      <c r="O202" s="266"/>
      <c r="P202" s="266"/>
      <c r="Q202" s="266"/>
      <c r="R202" s="266"/>
      <c r="S202" s="266"/>
      <c r="T202" s="267"/>
      <c r="AT202" s="268" t="s">
        <v>182</v>
      </c>
      <c r="AU202" s="268" t="s">
        <v>83</v>
      </c>
      <c r="AV202" s="13" t="s">
        <v>83</v>
      </c>
      <c r="AW202" s="13" t="s">
        <v>39</v>
      </c>
      <c r="AX202" s="13" t="s">
        <v>24</v>
      </c>
      <c r="AY202" s="268" t="s">
        <v>173</v>
      </c>
    </row>
    <row r="203" spans="2:65" s="1" customFormat="1" ht="16.5" customHeight="1">
      <c r="B203" s="46"/>
      <c r="C203" s="235" t="s">
        <v>502</v>
      </c>
      <c r="D203" s="235" t="s">
        <v>175</v>
      </c>
      <c r="E203" s="236" t="s">
        <v>1441</v>
      </c>
      <c r="F203" s="237" t="s">
        <v>1442</v>
      </c>
      <c r="G203" s="238" t="s">
        <v>1429</v>
      </c>
      <c r="H203" s="239">
        <v>1</v>
      </c>
      <c r="I203" s="240"/>
      <c r="J203" s="241">
        <f>ROUND(I203*H203,2)</f>
        <v>0</v>
      </c>
      <c r="K203" s="237" t="s">
        <v>179</v>
      </c>
      <c r="L203" s="72"/>
      <c r="M203" s="242" t="s">
        <v>22</v>
      </c>
      <c r="N203" s="243" t="s">
        <v>46</v>
      </c>
      <c r="O203" s="47"/>
      <c r="P203" s="244">
        <f>O203*H203</f>
        <v>0</v>
      </c>
      <c r="Q203" s="244">
        <v>0.00537</v>
      </c>
      <c r="R203" s="244">
        <f>Q203*H203</f>
        <v>0.00537</v>
      </c>
      <c r="S203" s="244">
        <v>0</v>
      </c>
      <c r="T203" s="245">
        <f>S203*H203</f>
        <v>0</v>
      </c>
      <c r="AR203" s="24" t="s">
        <v>266</v>
      </c>
      <c r="AT203" s="24" t="s">
        <v>175</v>
      </c>
      <c r="AU203" s="24" t="s">
        <v>83</v>
      </c>
      <c r="AY203" s="24" t="s">
        <v>173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24" t="s">
        <v>24</v>
      </c>
      <c r="BK203" s="246">
        <f>ROUND(I203*H203,2)</f>
        <v>0</v>
      </c>
      <c r="BL203" s="24" t="s">
        <v>266</v>
      </c>
      <c r="BM203" s="24" t="s">
        <v>1443</v>
      </c>
    </row>
    <row r="204" spans="2:51" s="13" customFormat="1" ht="13.5">
      <c r="B204" s="258"/>
      <c r="C204" s="259"/>
      <c r="D204" s="249" t="s">
        <v>182</v>
      </c>
      <c r="E204" s="260" t="s">
        <v>22</v>
      </c>
      <c r="F204" s="261" t="s">
        <v>24</v>
      </c>
      <c r="G204" s="259"/>
      <c r="H204" s="262">
        <v>1</v>
      </c>
      <c r="I204" s="263"/>
      <c r="J204" s="259"/>
      <c r="K204" s="259"/>
      <c r="L204" s="264"/>
      <c r="M204" s="265"/>
      <c r="N204" s="266"/>
      <c r="O204" s="266"/>
      <c r="P204" s="266"/>
      <c r="Q204" s="266"/>
      <c r="R204" s="266"/>
      <c r="S204" s="266"/>
      <c r="T204" s="267"/>
      <c r="AT204" s="268" t="s">
        <v>182</v>
      </c>
      <c r="AU204" s="268" t="s">
        <v>83</v>
      </c>
      <c r="AV204" s="13" t="s">
        <v>83</v>
      </c>
      <c r="AW204" s="13" t="s">
        <v>39</v>
      </c>
      <c r="AX204" s="13" t="s">
        <v>24</v>
      </c>
      <c r="AY204" s="268" t="s">
        <v>173</v>
      </c>
    </row>
    <row r="205" spans="2:65" s="1" customFormat="1" ht="16.5" customHeight="1">
      <c r="B205" s="46"/>
      <c r="C205" s="235" t="s">
        <v>509</v>
      </c>
      <c r="D205" s="235" t="s">
        <v>175</v>
      </c>
      <c r="E205" s="236" t="s">
        <v>1444</v>
      </c>
      <c r="F205" s="237" t="s">
        <v>1445</v>
      </c>
      <c r="G205" s="238" t="s">
        <v>1429</v>
      </c>
      <c r="H205" s="239">
        <v>1</v>
      </c>
      <c r="I205" s="240"/>
      <c r="J205" s="241">
        <f>ROUND(I205*H205,2)</f>
        <v>0</v>
      </c>
      <c r="K205" s="237" t="s">
        <v>179</v>
      </c>
      <c r="L205" s="72"/>
      <c r="M205" s="242" t="s">
        <v>22</v>
      </c>
      <c r="N205" s="243" t="s">
        <v>46</v>
      </c>
      <c r="O205" s="47"/>
      <c r="P205" s="244">
        <f>O205*H205</f>
        <v>0</v>
      </c>
      <c r="Q205" s="244">
        <v>0.06325</v>
      </c>
      <c r="R205" s="244">
        <f>Q205*H205</f>
        <v>0.06325</v>
      </c>
      <c r="S205" s="244">
        <v>0</v>
      </c>
      <c r="T205" s="245">
        <f>S205*H205</f>
        <v>0</v>
      </c>
      <c r="AR205" s="24" t="s">
        <v>266</v>
      </c>
      <c r="AT205" s="24" t="s">
        <v>175</v>
      </c>
      <c r="AU205" s="24" t="s">
        <v>83</v>
      </c>
      <c r="AY205" s="24" t="s">
        <v>173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24" t="s">
        <v>24</v>
      </c>
      <c r="BK205" s="246">
        <f>ROUND(I205*H205,2)</f>
        <v>0</v>
      </c>
      <c r="BL205" s="24" t="s">
        <v>266</v>
      </c>
      <c r="BM205" s="24" t="s">
        <v>1446</v>
      </c>
    </row>
    <row r="206" spans="2:51" s="13" customFormat="1" ht="13.5">
      <c r="B206" s="258"/>
      <c r="C206" s="259"/>
      <c r="D206" s="249" t="s">
        <v>182</v>
      </c>
      <c r="E206" s="260" t="s">
        <v>22</v>
      </c>
      <c r="F206" s="261" t="s">
        <v>24</v>
      </c>
      <c r="G206" s="259"/>
      <c r="H206" s="262">
        <v>1</v>
      </c>
      <c r="I206" s="263"/>
      <c r="J206" s="259"/>
      <c r="K206" s="259"/>
      <c r="L206" s="264"/>
      <c r="M206" s="265"/>
      <c r="N206" s="266"/>
      <c r="O206" s="266"/>
      <c r="P206" s="266"/>
      <c r="Q206" s="266"/>
      <c r="R206" s="266"/>
      <c r="S206" s="266"/>
      <c r="T206" s="267"/>
      <c r="AT206" s="268" t="s">
        <v>182</v>
      </c>
      <c r="AU206" s="268" t="s">
        <v>83</v>
      </c>
      <c r="AV206" s="13" t="s">
        <v>83</v>
      </c>
      <c r="AW206" s="13" t="s">
        <v>39</v>
      </c>
      <c r="AX206" s="13" t="s">
        <v>24</v>
      </c>
      <c r="AY206" s="268" t="s">
        <v>173</v>
      </c>
    </row>
    <row r="207" spans="2:65" s="1" customFormat="1" ht="16.5" customHeight="1">
      <c r="B207" s="46"/>
      <c r="C207" s="235" t="s">
        <v>513</v>
      </c>
      <c r="D207" s="235" t="s">
        <v>175</v>
      </c>
      <c r="E207" s="236" t="s">
        <v>1447</v>
      </c>
      <c r="F207" s="237" t="s">
        <v>1448</v>
      </c>
      <c r="G207" s="238" t="s">
        <v>1429</v>
      </c>
      <c r="H207" s="239">
        <v>1</v>
      </c>
      <c r="I207" s="240"/>
      <c r="J207" s="241">
        <f>ROUND(I207*H207,2)</f>
        <v>0</v>
      </c>
      <c r="K207" s="237" t="s">
        <v>179</v>
      </c>
      <c r="L207" s="72"/>
      <c r="M207" s="242" t="s">
        <v>22</v>
      </c>
      <c r="N207" s="243" t="s">
        <v>46</v>
      </c>
      <c r="O207" s="47"/>
      <c r="P207" s="244">
        <f>O207*H207</f>
        <v>0</v>
      </c>
      <c r="Q207" s="244">
        <v>0.00576</v>
      </c>
      <c r="R207" s="244">
        <f>Q207*H207</f>
        <v>0.00576</v>
      </c>
      <c r="S207" s="244">
        <v>0</v>
      </c>
      <c r="T207" s="245">
        <f>S207*H207</f>
        <v>0</v>
      </c>
      <c r="AR207" s="24" t="s">
        <v>266</v>
      </c>
      <c r="AT207" s="24" t="s">
        <v>175</v>
      </c>
      <c r="AU207" s="24" t="s">
        <v>83</v>
      </c>
      <c r="AY207" s="24" t="s">
        <v>173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24" t="s">
        <v>24</v>
      </c>
      <c r="BK207" s="246">
        <f>ROUND(I207*H207,2)</f>
        <v>0</v>
      </c>
      <c r="BL207" s="24" t="s">
        <v>266</v>
      </c>
      <c r="BM207" s="24" t="s">
        <v>1449</v>
      </c>
    </row>
    <row r="208" spans="2:51" s="13" customFormat="1" ht="13.5">
      <c r="B208" s="258"/>
      <c r="C208" s="259"/>
      <c r="D208" s="249" t="s">
        <v>182</v>
      </c>
      <c r="E208" s="260" t="s">
        <v>22</v>
      </c>
      <c r="F208" s="261" t="s">
        <v>24</v>
      </c>
      <c r="G208" s="259"/>
      <c r="H208" s="262">
        <v>1</v>
      </c>
      <c r="I208" s="263"/>
      <c r="J208" s="259"/>
      <c r="K208" s="259"/>
      <c r="L208" s="264"/>
      <c r="M208" s="265"/>
      <c r="N208" s="266"/>
      <c r="O208" s="266"/>
      <c r="P208" s="266"/>
      <c r="Q208" s="266"/>
      <c r="R208" s="266"/>
      <c r="S208" s="266"/>
      <c r="T208" s="267"/>
      <c r="AT208" s="268" t="s">
        <v>182</v>
      </c>
      <c r="AU208" s="268" t="s">
        <v>83</v>
      </c>
      <c r="AV208" s="13" t="s">
        <v>83</v>
      </c>
      <c r="AW208" s="13" t="s">
        <v>39</v>
      </c>
      <c r="AX208" s="13" t="s">
        <v>24</v>
      </c>
      <c r="AY208" s="268" t="s">
        <v>173</v>
      </c>
    </row>
    <row r="209" spans="2:65" s="1" customFormat="1" ht="16.5" customHeight="1">
      <c r="B209" s="46"/>
      <c r="C209" s="235" t="s">
        <v>517</v>
      </c>
      <c r="D209" s="235" t="s">
        <v>175</v>
      </c>
      <c r="E209" s="236" t="s">
        <v>1450</v>
      </c>
      <c r="F209" s="237" t="s">
        <v>1451</v>
      </c>
      <c r="G209" s="238" t="s">
        <v>1429</v>
      </c>
      <c r="H209" s="239">
        <v>1</v>
      </c>
      <c r="I209" s="240"/>
      <c r="J209" s="241">
        <f>ROUND(I209*H209,2)</f>
        <v>0</v>
      </c>
      <c r="K209" s="237" t="s">
        <v>179</v>
      </c>
      <c r="L209" s="72"/>
      <c r="M209" s="242" t="s">
        <v>22</v>
      </c>
      <c r="N209" s="243" t="s">
        <v>46</v>
      </c>
      <c r="O209" s="47"/>
      <c r="P209" s="244">
        <f>O209*H209</f>
        <v>0</v>
      </c>
      <c r="Q209" s="244">
        <v>0.08325</v>
      </c>
      <c r="R209" s="244">
        <f>Q209*H209</f>
        <v>0.08325</v>
      </c>
      <c r="S209" s="244">
        <v>0</v>
      </c>
      <c r="T209" s="245">
        <f>S209*H209</f>
        <v>0</v>
      </c>
      <c r="AR209" s="24" t="s">
        <v>266</v>
      </c>
      <c r="AT209" s="24" t="s">
        <v>175</v>
      </c>
      <c r="AU209" s="24" t="s">
        <v>83</v>
      </c>
      <c r="AY209" s="24" t="s">
        <v>173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24" t="s">
        <v>24</v>
      </c>
      <c r="BK209" s="246">
        <f>ROUND(I209*H209,2)</f>
        <v>0</v>
      </c>
      <c r="BL209" s="24" t="s">
        <v>266</v>
      </c>
      <c r="BM209" s="24" t="s">
        <v>1452</v>
      </c>
    </row>
    <row r="210" spans="2:51" s="13" customFormat="1" ht="13.5">
      <c r="B210" s="258"/>
      <c r="C210" s="259"/>
      <c r="D210" s="249" t="s">
        <v>182</v>
      </c>
      <c r="E210" s="260" t="s">
        <v>22</v>
      </c>
      <c r="F210" s="261" t="s">
        <v>24</v>
      </c>
      <c r="G210" s="259"/>
      <c r="H210" s="262">
        <v>1</v>
      </c>
      <c r="I210" s="263"/>
      <c r="J210" s="259"/>
      <c r="K210" s="259"/>
      <c r="L210" s="264"/>
      <c r="M210" s="265"/>
      <c r="N210" s="266"/>
      <c r="O210" s="266"/>
      <c r="P210" s="266"/>
      <c r="Q210" s="266"/>
      <c r="R210" s="266"/>
      <c r="S210" s="266"/>
      <c r="T210" s="267"/>
      <c r="AT210" s="268" t="s">
        <v>182</v>
      </c>
      <c r="AU210" s="268" t="s">
        <v>83</v>
      </c>
      <c r="AV210" s="13" t="s">
        <v>83</v>
      </c>
      <c r="AW210" s="13" t="s">
        <v>39</v>
      </c>
      <c r="AX210" s="13" t="s">
        <v>24</v>
      </c>
      <c r="AY210" s="268" t="s">
        <v>173</v>
      </c>
    </row>
    <row r="211" spans="2:65" s="1" customFormat="1" ht="16.5" customHeight="1">
      <c r="B211" s="46"/>
      <c r="C211" s="235" t="s">
        <v>522</v>
      </c>
      <c r="D211" s="235" t="s">
        <v>175</v>
      </c>
      <c r="E211" s="236" t="s">
        <v>1453</v>
      </c>
      <c r="F211" s="237" t="s">
        <v>1454</v>
      </c>
      <c r="G211" s="238" t="s">
        <v>1429</v>
      </c>
      <c r="H211" s="239">
        <v>14</v>
      </c>
      <c r="I211" s="240"/>
      <c r="J211" s="241">
        <f>ROUND(I211*H211,2)</f>
        <v>0</v>
      </c>
      <c r="K211" s="237" t="s">
        <v>179</v>
      </c>
      <c r="L211" s="72"/>
      <c r="M211" s="242" t="s">
        <v>22</v>
      </c>
      <c r="N211" s="243" t="s">
        <v>46</v>
      </c>
      <c r="O211" s="47"/>
      <c r="P211" s="244">
        <f>O211*H211</f>
        <v>0</v>
      </c>
      <c r="Q211" s="244">
        <v>9E-05</v>
      </c>
      <c r="R211" s="244">
        <f>Q211*H211</f>
        <v>0.00126</v>
      </c>
      <c r="S211" s="244">
        <v>0</v>
      </c>
      <c r="T211" s="245">
        <f>S211*H211</f>
        <v>0</v>
      </c>
      <c r="AR211" s="24" t="s">
        <v>266</v>
      </c>
      <c r="AT211" s="24" t="s">
        <v>175</v>
      </c>
      <c r="AU211" s="24" t="s">
        <v>83</v>
      </c>
      <c r="AY211" s="24" t="s">
        <v>173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24" t="s">
        <v>24</v>
      </c>
      <c r="BK211" s="246">
        <f>ROUND(I211*H211,2)</f>
        <v>0</v>
      </c>
      <c r="BL211" s="24" t="s">
        <v>266</v>
      </c>
      <c r="BM211" s="24" t="s">
        <v>1455</v>
      </c>
    </row>
    <row r="212" spans="2:51" s="13" customFormat="1" ht="13.5">
      <c r="B212" s="258"/>
      <c r="C212" s="259"/>
      <c r="D212" s="249" t="s">
        <v>182</v>
      </c>
      <c r="E212" s="260" t="s">
        <v>22</v>
      </c>
      <c r="F212" s="261" t="s">
        <v>256</v>
      </c>
      <c r="G212" s="259"/>
      <c r="H212" s="262">
        <v>14</v>
      </c>
      <c r="I212" s="263"/>
      <c r="J212" s="259"/>
      <c r="K212" s="259"/>
      <c r="L212" s="264"/>
      <c r="M212" s="265"/>
      <c r="N212" s="266"/>
      <c r="O212" s="266"/>
      <c r="P212" s="266"/>
      <c r="Q212" s="266"/>
      <c r="R212" s="266"/>
      <c r="S212" s="266"/>
      <c r="T212" s="267"/>
      <c r="AT212" s="268" t="s">
        <v>182</v>
      </c>
      <c r="AU212" s="268" t="s">
        <v>83</v>
      </c>
      <c r="AV212" s="13" t="s">
        <v>83</v>
      </c>
      <c r="AW212" s="13" t="s">
        <v>39</v>
      </c>
      <c r="AX212" s="13" t="s">
        <v>24</v>
      </c>
      <c r="AY212" s="268" t="s">
        <v>173</v>
      </c>
    </row>
    <row r="213" spans="2:65" s="1" customFormat="1" ht="16.5" customHeight="1">
      <c r="B213" s="46"/>
      <c r="C213" s="235" t="s">
        <v>350</v>
      </c>
      <c r="D213" s="235" t="s">
        <v>175</v>
      </c>
      <c r="E213" s="236" t="s">
        <v>1456</v>
      </c>
      <c r="F213" s="237" t="s">
        <v>1457</v>
      </c>
      <c r="G213" s="238" t="s">
        <v>1429</v>
      </c>
      <c r="H213" s="239">
        <v>14</v>
      </c>
      <c r="I213" s="240"/>
      <c r="J213" s="241">
        <f>ROUND(I213*H213,2)</f>
        <v>0</v>
      </c>
      <c r="K213" s="237" t="s">
        <v>179</v>
      </c>
      <c r="L213" s="72"/>
      <c r="M213" s="242" t="s">
        <v>22</v>
      </c>
      <c r="N213" s="243" t="s">
        <v>46</v>
      </c>
      <c r="O213" s="47"/>
      <c r="P213" s="244">
        <f>O213*H213</f>
        <v>0</v>
      </c>
      <c r="Q213" s="244">
        <v>0.0003</v>
      </c>
      <c r="R213" s="244">
        <f>Q213*H213</f>
        <v>0.0042</v>
      </c>
      <c r="S213" s="244">
        <v>0</v>
      </c>
      <c r="T213" s="245">
        <f>S213*H213</f>
        <v>0</v>
      </c>
      <c r="AR213" s="24" t="s">
        <v>266</v>
      </c>
      <c r="AT213" s="24" t="s">
        <v>175</v>
      </c>
      <c r="AU213" s="24" t="s">
        <v>83</v>
      </c>
      <c r="AY213" s="24" t="s">
        <v>173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24" t="s">
        <v>24</v>
      </c>
      <c r="BK213" s="246">
        <f>ROUND(I213*H213,2)</f>
        <v>0</v>
      </c>
      <c r="BL213" s="24" t="s">
        <v>266</v>
      </c>
      <c r="BM213" s="24" t="s">
        <v>1458</v>
      </c>
    </row>
    <row r="214" spans="2:51" s="13" customFormat="1" ht="13.5">
      <c r="B214" s="258"/>
      <c r="C214" s="259"/>
      <c r="D214" s="249" t="s">
        <v>182</v>
      </c>
      <c r="E214" s="260" t="s">
        <v>22</v>
      </c>
      <c r="F214" s="261" t="s">
        <v>256</v>
      </c>
      <c r="G214" s="259"/>
      <c r="H214" s="262">
        <v>14</v>
      </c>
      <c r="I214" s="263"/>
      <c r="J214" s="259"/>
      <c r="K214" s="259"/>
      <c r="L214" s="264"/>
      <c r="M214" s="265"/>
      <c r="N214" s="266"/>
      <c r="O214" s="266"/>
      <c r="P214" s="266"/>
      <c r="Q214" s="266"/>
      <c r="R214" s="266"/>
      <c r="S214" s="266"/>
      <c r="T214" s="267"/>
      <c r="AT214" s="268" t="s">
        <v>182</v>
      </c>
      <c r="AU214" s="268" t="s">
        <v>83</v>
      </c>
      <c r="AV214" s="13" t="s">
        <v>83</v>
      </c>
      <c r="AW214" s="13" t="s">
        <v>39</v>
      </c>
      <c r="AX214" s="13" t="s">
        <v>24</v>
      </c>
      <c r="AY214" s="268" t="s">
        <v>173</v>
      </c>
    </row>
    <row r="215" spans="2:65" s="1" customFormat="1" ht="16.5" customHeight="1">
      <c r="B215" s="46"/>
      <c r="C215" s="235" t="s">
        <v>393</v>
      </c>
      <c r="D215" s="235" t="s">
        <v>175</v>
      </c>
      <c r="E215" s="236" t="s">
        <v>1459</v>
      </c>
      <c r="F215" s="237" t="s">
        <v>1460</v>
      </c>
      <c r="G215" s="238" t="s">
        <v>1429</v>
      </c>
      <c r="H215" s="239">
        <v>3</v>
      </c>
      <c r="I215" s="240"/>
      <c r="J215" s="241">
        <f>ROUND(I215*H215,2)</f>
        <v>0</v>
      </c>
      <c r="K215" s="237" t="s">
        <v>179</v>
      </c>
      <c r="L215" s="72"/>
      <c r="M215" s="242" t="s">
        <v>22</v>
      </c>
      <c r="N215" s="243" t="s">
        <v>46</v>
      </c>
      <c r="O215" s="47"/>
      <c r="P215" s="244">
        <f>O215*H215</f>
        <v>0</v>
      </c>
      <c r="Q215" s="244">
        <v>0.00013</v>
      </c>
      <c r="R215" s="244">
        <f>Q215*H215</f>
        <v>0.00038999999999999994</v>
      </c>
      <c r="S215" s="244">
        <v>0</v>
      </c>
      <c r="T215" s="245">
        <f>S215*H215</f>
        <v>0</v>
      </c>
      <c r="AR215" s="24" t="s">
        <v>266</v>
      </c>
      <c r="AT215" s="24" t="s">
        <v>175</v>
      </c>
      <c r="AU215" s="24" t="s">
        <v>83</v>
      </c>
      <c r="AY215" s="24" t="s">
        <v>173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24" t="s">
        <v>24</v>
      </c>
      <c r="BK215" s="246">
        <f>ROUND(I215*H215,2)</f>
        <v>0</v>
      </c>
      <c r="BL215" s="24" t="s">
        <v>266</v>
      </c>
      <c r="BM215" s="24" t="s">
        <v>1461</v>
      </c>
    </row>
    <row r="216" spans="2:51" s="13" customFormat="1" ht="13.5">
      <c r="B216" s="258"/>
      <c r="C216" s="259"/>
      <c r="D216" s="249" t="s">
        <v>182</v>
      </c>
      <c r="E216" s="260" t="s">
        <v>22</v>
      </c>
      <c r="F216" s="261" t="s">
        <v>193</v>
      </c>
      <c r="G216" s="259"/>
      <c r="H216" s="262">
        <v>3</v>
      </c>
      <c r="I216" s="263"/>
      <c r="J216" s="259"/>
      <c r="K216" s="259"/>
      <c r="L216" s="264"/>
      <c r="M216" s="265"/>
      <c r="N216" s="266"/>
      <c r="O216" s="266"/>
      <c r="P216" s="266"/>
      <c r="Q216" s="266"/>
      <c r="R216" s="266"/>
      <c r="S216" s="266"/>
      <c r="T216" s="267"/>
      <c r="AT216" s="268" t="s">
        <v>182</v>
      </c>
      <c r="AU216" s="268" t="s">
        <v>83</v>
      </c>
      <c r="AV216" s="13" t="s">
        <v>83</v>
      </c>
      <c r="AW216" s="13" t="s">
        <v>39</v>
      </c>
      <c r="AX216" s="13" t="s">
        <v>24</v>
      </c>
      <c r="AY216" s="268" t="s">
        <v>173</v>
      </c>
    </row>
    <row r="217" spans="2:65" s="1" customFormat="1" ht="16.5" customHeight="1">
      <c r="B217" s="46"/>
      <c r="C217" s="235" t="s">
        <v>409</v>
      </c>
      <c r="D217" s="235" t="s">
        <v>175</v>
      </c>
      <c r="E217" s="236" t="s">
        <v>1462</v>
      </c>
      <c r="F217" s="237" t="s">
        <v>1463</v>
      </c>
      <c r="G217" s="238" t="s">
        <v>286</v>
      </c>
      <c r="H217" s="239">
        <v>3</v>
      </c>
      <c r="I217" s="240"/>
      <c r="J217" s="241">
        <f>ROUND(I217*H217,2)</f>
        <v>0</v>
      </c>
      <c r="K217" s="237" t="s">
        <v>179</v>
      </c>
      <c r="L217" s="72"/>
      <c r="M217" s="242" t="s">
        <v>22</v>
      </c>
      <c r="N217" s="243" t="s">
        <v>46</v>
      </c>
      <c r="O217" s="47"/>
      <c r="P217" s="244">
        <f>O217*H217</f>
        <v>0</v>
      </c>
      <c r="Q217" s="244">
        <v>0.00109</v>
      </c>
      <c r="R217" s="244">
        <f>Q217*H217</f>
        <v>0.0032700000000000003</v>
      </c>
      <c r="S217" s="244">
        <v>0</v>
      </c>
      <c r="T217" s="245">
        <f>S217*H217</f>
        <v>0</v>
      </c>
      <c r="AR217" s="24" t="s">
        <v>266</v>
      </c>
      <c r="AT217" s="24" t="s">
        <v>175</v>
      </c>
      <c r="AU217" s="24" t="s">
        <v>83</v>
      </c>
      <c r="AY217" s="24" t="s">
        <v>173</v>
      </c>
      <c r="BE217" s="246">
        <f>IF(N217="základní",J217,0)</f>
        <v>0</v>
      </c>
      <c r="BF217" s="246">
        <f>IF(N217="snížená",J217,0)</f>
        <v>0</v>
      </c>
      <c r="BG217" s="246">
        <f>IF(N217="zákl. přenesená",J217,0)</f>
        <v>0</v>
      </c>
      <c r="BH217" s="246">
        <f>IF(N217="sníž. přenesená",J217,0)</f>
        <v>0</v>
      </c>
      <c r="BI217" s="246">
        <f>IF(N217="nulová",J217,0)</f>
        <v>0</v>
      </c>
      <c r="BJ217" s="24" t="s">
        <v>24</v>
      </c>
      <c r="BK217" s="246">
        <f>ROUND(I217*H217,2)</f>
        <v>0</v>
      </c>
      <c r="BL217" s="24" t="s">
        <v>266</v>
      </c>
      <c r="BM217" s="24" t="s">
        <v>1464</v>
      </c>
    </row>
    <row r="218" spans="2:51" s="13" customFormat="1" ht="13.5">
      <c r="B218" s="258"/>
      <c r="C218" s="259"/>
      <c r="D218" s="249" t="s">
        <v>182</v>
      </c>
      <c r="E218" s="260" t="s">
        <v>22</v>
      </c>
      <c r="F218" s="261" t="s">
        <v>193</v>
      </c>
      <c r="G218" s="259"/>
      <c r="H218" s="262">
        <v>3</v>
      </c>
      <c r="I218" s="263"/>
      <c r="J218" s="259"/>
      <c r="K218" s="259"/>
      <c r="L218" s="264"/>
      <c r="M218" s="265"/>
      <c r="N218" s="266"/>
      <c r="O218" s="266"/>
      <c r="P218" s="266"/>
      <c r="Q218" s="266"/>
      <c r="R218" s="266"/>
      <c r="S218" s="266"/>
      <c r="T218" s="267"/>
      <c r="AT218" s="268" t="s">
        <v>182</v>
      </c>
      <c r="AU218" s="268" t="s">
        <v>83</v>
      </c>
      <c r="AV218" s="13" t="s">
        <v>83</v>
      </c>
      <c r="AW218" s="13" t="s">
        <v>39</v>
      </c>
      <c r="AX218" s="13" t="s">
        <v>24</v>
      </c>
      <c r="AY218" s="268" t="s">
        <v>173</v>
      </c>
    </row>
    <row r="219" spans="2:65" s="1" customFormat="1" ht="16.5" customHeight="1">
      <c r="B219" s="46"/>
      <c r="C219" s="235" t="s">
        <v>546</v>
      </c>
      <c r="D219" s="235" t="s">
        <v>175</v>
      </c>
      <c r="E219" s="236" t="s">
        <v>1465</v>
      </c>
      <c r="F219" s="237" t="s">
        <v>1466</v>
      </c>
      <c r="G219" s="238" t="s">
        <v>286</v>
      </c>
      <c r="H219" s="239">
        <v>1</v>
      </c>
      <c r="I219" s="240"/>
      <c r="J219" s="241">
        <f>ROUND(I219*H219,2)</f>
        <v>0</v>
      </c>
      <c r="K219" s="237" t="s">
        <v>179</v>
      </c>
      <c r="L219" s="72"/>
      <c r="M219" s="242" t="s">
        <v>22</v>
      </c>
      <c r="N219" s="243" t="s">
        <v>46</v>
      </c>
      <c r="O219" s="47"/>
      <c r="P219" s="244">
        <f>O219*H219</f>
        <v>0</v>
      </c>
      <c r="Q219" s="244">
        <v>0.00016</v>
      </c>
      <c r="R219" s="244">
        <f>Q219*H219</f>
        <v>0.00016</v>
      </c>
      <c r="S219" s="244">
        <v>0</v>
      </c>
      <c r="T219" s="245">
        <f>S219*H219</f>
        <v>0</v>
      </c>
      <c r="AR219" s="24" t="s">
        <v>266</v>
      </c>
      <c r="AT219" s="24" t="s">
        <v>175</v>
      </c>
      <c r="AU219" s="24" t="s">
        <v>83</v>
      </c>
      <c r="AY219" s="24" t="s">
        <v>173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24" t="s">
        <v>24</v>
      </c>
      <c r="BK219" s="246">
        <f>ROUND(I219*H219,2)</f>
        <v>0</v>
      </c>
      <c r="BL219" s="24" t="s">
        <v>266</v>
      </c>
      <c r="BM219" s="24" t="s">
        <v>1467</v>
      </c>
    </row>
    <row r="220" spans="2:51" s="13" customFormat="1" ht="13.5">
      <c r="B220" s="258"/>
      <c r="C220" s="259"/>
      <c r="D220" s="249" t="s">
        <v>182</v>
      </c>
      <c r="E220" s="260" t="s">
        <v>22</v>
      </c>
      <c r="F220" s="261" t="s">
        <v>24</v>
      </c>
      <c r="G220" s="259"/>
      <c r="H220" s="262">
        <v>1</v>
      </c>
      <c r="I220" s="263"/>
      <c r="J220" s="259"/>
      <c r="K220" s="259"/>
      <c r="L220" s="264"/>
      <c r="M220" s="265"/>
      <c r="N220" s="266"/>
      <c r="O220" s="266"/>
      <c r="P220" s="266"/>
      <c r="Q220" s="266"/>
      <c r="R220" s="266"/>
      <c r="S220" s="266"/>
      <c r="T220" s="267"/>
      <c r="AT220" s="268" t="s">
        <v>182</v>
      </c>
      <c r="AU220" s="268" t="s">
        <v>83</v>
      </c>
      <c r="AV220" s="13" t="s">
        <v>83</v>
      </c>
      <c r="AW220" s="13" t="s">
        <v>39</v>
      </c>
      <c r="AX220" s="13" t="s">
        <v>24</v>
      </c>
      <c r="AY220" s="268" t="s">
        <v>173</v>
      </c>
    </row>
    <row r="221" spans="2:65" s="1" customFormat="1" ht="25.5" customHeight="1">
      <c r="B221" s="46"/>
      <c r="C221" s="235" t="s">
        <v>550</v>
      </c>
      <c r="D221" s="235" t="s">
        <v>175</v>
      </c>
      <c r="E221" s="236" t="s">
        <v>1468</v>
      </c>
      <c r="F221" s="237" t="s">
        <v>1469</v>
      </c>
      <c r="G221" s="238" t="s">
        <v>1429</v>
      </c>
      <c r="H221" s="239">
        <v>1</v>
      </c>
      <c r="I221" s="240"/>
      <c r="J221" s="241">
        <f>ROUND(I221*H221,2)</f>
        <v>0</v>
      </c>
      <c r="K221" s="237" t="s">
        <v>179</v>
      </c>
      <c r="L221" s="72"/>
      <c r="M221" s="242" t="s">
        <v>22</v>
      </c>
      <c r="N221" s="243" t="s">
        <v>46</v>
      </c>
      <c r="O221" s="47"/>
      <c r="P221" s="244">
        <f>O221*H221</f>
        <v>0</v>
      </c>
      <c r="Q221" s="244">
        <v>0.00196</v>
      </c>
      <c r="R221" s="244">
        <f>Q221*H221</f>
        <v>0.00196</v>
      </c>
      <c r="S221" s="244">
        <v>0</v>
      </c>
      <c r="T221" s="245">
        <f>S221*H221</f>
        <v>0</v>
      </c>
      <c r="AR221" s="24" t="s">
        <v>266</v>
      </c>
      <c r="AT221" s="24" t="s">
        <v>175</v>
      </c>
      <c r="AU221" s="24" t="s">
        <v>83</v>
      </c>
      <c r="AY221" s="24" t="s">
        <v>173</v>
      </c>
      <c r="BE221" s="246">
        <f>IF(N221="základní",J221,0)</f>
        <v>0</v>
      </c>
      <c r="BF221" s="246">
        <f>IF(N221="snížená",J221,0)</f>
        <v>0</v>
      </c>
      <c r="BG221" s="246">
        <f>IF(N221="zákl. přenesená",J221,0)</f>
        <v>0</v>
      </c>
      <c r="BH221" s="246">
        <f>IF(N221="sníž. přenesená",J221,0)</f>
        <v>0</v>
      </c>
      <c r="BI221" s="246">
        <f>IF(N221="nulová",J221,0)</f>
        <v>0</v>
      </c>
      <c r="BJ221" s="24" t="s">
        <v>24</v>
      </c>
      <c r="BK221" s="246">
        <f>ROUND(I221*H221,2)</f>
        <v>0</v>
      </c>
      <c r="BL221" s="24" t="s">
        <v>266</v>
      </c>
      <c r="BM221" s="24" t="s">
        <v>1470</v>
      </c>
    </row>
    <row r="222" spans="2:51" s="13" customFormat="1" ht="13.5">
      <c r="B222" s="258"/>
      <c r="C222" s="259"/>
      <c r="D222" s="249" t="s">
        <v>182</v>
      </c>
      <c r="E222" s="260" t="s">
        <v>22</v>
      </c>
      <c r="F222" s="261" t="s">
        <v>24</v>
      </c>
      <c r="G222" s="259"/>
      <c r="H222" s="262">
        <v>1</v>
      </c>
      <c r="I222" s="263"/>
      <c r="J222" s="259"/>
      <c r="K222" s="259"/>
      <c r="L222" s="264"/>
      <c r="M222" s="265"/>
      <c r="N222" s="266"/>
      <c r="O222" s="266"/>
      <c r="P222" s="266"/>
      <c r="Q222" s="266"/>
      <c r="R222" s="266"/>
      <c r="S222" s="266"/>
      <c r="T222" s="267"/>
      <c r="AT222" s="268" t="s">
        <v>182</v>
      </c>
      <c r="AU222" s="268" t="s">
        <v>83</v>
      </c>
      <c r="AV222" s="13" t="s">
        <v>83</v>
      </c>
      <c r="AW222" s="13" t="s">
        <v>39</v>
      </c>
      <c r="AX222" s="13" t="s">
        <v>24</v>
      </c>
      <c r="AY222" s="268" t="s">
        <v>173</v>
      </c>
    </row>
    <row r="223" spans="2:65" s="1" customFormat="1" ht="16.5" customHeight="1">
      <c r="B223" s="46"/>
      <c r="C223" s="235" t="s">
        <v>555</v>
      </c>
      <c r="D223" s="235" t="s">
        <v>175</v>
      </c>
      <c r="E223" s="236" t="s">
        <v>1471</v>
      </c>
      <c r="F223" s="237" t="s">
        <v>1472</v>
      </c>
      <c r="G223" s="238" t="s">
        <v>221</v>
      </c>
      <c r="H223" s="239">
        <v>0.169</v>
      </c>
      <c r="I223" s="240"/>
      <c r="J223" s="241">
        <f>ROUND(I223*H223,2)</f>
        <v>0</v>
      </c>
      <c r="K223" s="237" t="s">
        <v>179</v>
      </c>
      <c r="L223" s="72"/>
      <c r="M223" s="242" t="s">
        <v>22</v>
      </c>
      <c r="N223" s="243" t="s">
        <v>46</v>
      </c>
      <c r="O223" s="47"/>
      <c r="P223" s="244">
        <f>O223*H223</f>
        <v>0</v>
      </c>
      <c r="Q223" s="244">
        <v>0</v>
      </c>
      <c r="R223" s="244">
        <f>Q223*H223</f>
        <v>0</v>
      </c>
      <c r="S223" s="244">
        <v>0</v>
      </c>
      <c r="T223" s="245">
        <f>S223*H223</f>
        <v>0</v>
      </c>
      <c r="AR223" s="24" t="s">
        <v>266</v>
      </c>
      <c r="AT223" s="24" t="s">
        <v>175</v>
      </c>
      <c r="AU223" s="24" t="s">
        <v>83</v>
      </c>
      <c r="AY223" s="24" t="s">
        <v>173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24" t="s">
        <v>24</v>
      </c>
      <c r="BK223" s="246">
        <f>ROUND(I223*H223,2)</f>
        <v>0</v>
      </c>
      <c r="BL223" s="24" t="s">
        <v>266</v>
      </c>
      <c r="BM223" s="24" t="s">
        <v>1473</v>
      </c>
    </row>
    <row r="224" spans="2:51" s="13" customFormat="1" ht="13.5">
      <c r="B224" s="258"/>
      <c r="C224" s="259"/>
      <c r="D224" s="249" t="s">
        <v>182</v>
      </c>
      <c r="E224" s="260" t="s">
        <v>22</v>
      </c>
      <c r="F224" s="261" t="s">
        <v>1474</v>
      </c>
      <c r="G224" s="259"/>
      <c r="H224" s="262">
        <v>0.169</v>
      </c>
      <c r="I224" s="263"/>
      <c r="J224" s="259"/>
      <c r="K224" s="259"/>
      <c r="L224" s="264"/>
      <c r="M224" s="265"/>
      <c r="N224" s="266"/>
      <c r="O224" s="266"/>
      <c r="P224" s="266"/>
      <c r="Q224" s="266"/>
      <c r="R224" s="266"/>
      <c r="S224" s="266"/>
      <c r="T224" s="267"/>
      <c r="AT224" s="268" t="s">
        <v>182</v>
      </c>
      <c r="AU224" s="268" t="s">
        <v>83</v>
      </c>
      <c r="AV224" s="13" t="s">
        <v>83</v>
      </c>
      <c r="AW224" s="13" t="s">
        <v>39</v>
      </c>
      <c r="AX224" s="13" t="s">
        <v>24</v>
      </c>
      <c r="AY224" s="268" t="s">
        <v>173</v>
      </c>
    </row>
    <row r="225" spans="2:63" s="11" customFormat="1" ht="29.85" customHeight="1">
      <c r="B225" s="219"/>
      <c r="C225" s="220"/>
      <c r="D225" s="221" t="s">
        <v>74</v>
      </c>
      <c r="E225" s="233" t="s">
        <v>1475</v>
      </c>
      <c r="F225" s="233" t="s">
        <v>1476</v>
      </c>
      <c r="G225" s="220"/>
      <c r="H225" s="220"/>
      <c r="I225" s="223"/>
      <c r="J225" s="234">
        <f>BK225</f>
        <v>0</v>
      </c>
      <c r="K225" s="220"/>
      <c r="L225" s="225"/>
      <c r="M225" s="226"/>
      <c r="N225" s="227"/>
      <c r="O225" s="227"/>
      <c r="P225" s="228">
        <f>SUM(P226:P235)</f>
        <v>0</v>
      </c>
      <c r="Q225" s="227"/>
      <c r="R225" s="228">
        <f>SUM(R226:R235)</f>
        <v>0.054000000000000006</v>
      </c>
      <c r="S225" s="227"/>
      <c r="T225" s="229">
        <f>SUM(T226:T235)</f>
        <v>0</v>
      </c>
      <c r="AR225" s="230" t="s">
        <v>24</v>
      </c>
      <c r="AT225" s="231" t="s">
        <v>74</v>
      </c>
      <c r="AU225" s="231" t="s">
        <v>24</v>
      </c>
      <c r="AY225" s="230" t="s">
        <v>173</v>
      </c>
      <c r="BK225" s="232">
        <f>SUM(BK226:BK235)</f>
        <v>0</v>
      </c>
    </row>
    <row r="226" spans="2:65" s="1" customFormat="1" ht="16.5" customHeight="1">
      <c r="B226" s="46"/>
      <c r="C226" s="235" t="s">
        <v>559</v>
      </c>
      <c r="D226" s="235" t="s">
        <v>175</v>
      </c>
      <c r="E226" s="236" t="s">
        <v>1477</v>
      </c>
      <c r="F226" s="237" t="s">
        <v>1478</v>
      </c>
      <c r="G226" s="238" t="s">
        <v>1247</v>
      </c>
      <c r="H226" s="239">
        <v>54</v>
      </c>
      <c r="I226" s="240"/>
      <c r="J226" s="241">
        <f>ROUND(I226*H226,2)</f>
        <v>0</v>
      </c>
      <c r="K226" s="237" t="s">
        <v>278</v>
      </c>
      <c r="L226" s="72"/>
      <c r="M226" s="242" t="s">
        <v>22</v>
      </c>
      <c r="N226" s="243" t="s">
        <v>46</v>
      </c>
      <c r="O226" s="47"/>
      <c r="P226" s="244">
        <f>O226*H226</f>
        <v>0</v>
      </c>
      <c r="Q226" s="244">
        <v>0</v>
      </c>
      <c r="R226" s="244">
        <f>Q226*H226</f>
        <v>0</v>
      </c>
      <c r="S226" s="244">
        <v>0</v>
      </c>
      <c r="T226" s="245">
        <f>S226*H226</f>
        <v>0</v>
      </c>
      <c r="AR226" s="24" t="s">
        <v>180</v>
      </c>
      <c r="AT226" s="24" t="s">
        <v>175</v>
      </c>
      <c r="AU226" s="24" t="s">
        <v>83</v>
      </c>
      <c r="AY226" s="24" t="s">
        <v>173</v>
      </c>
      <c r="BE226" s="246">
        <f>IF(N226="základní",J226,0)</f>
        <v>0</v>
      </c>
      <c r="BF226" s="246">
        <f>IF(N226="snížená",J226,0)</f>
        <v>0</v>
      </c>
      <c r="BG226" s="246">
        <f>IF(N226="zákl. přenesená",J226,0)</f>
        <v>0</v>
      </c>
      <c r="BH226" s="246">
        <f>IF(N226="sníž. přenesená",J226,0)</f>
        <v>0</v>
      </c>
      <c r="BI226" s="246">
        <f>IF(N226="nulová",J226,0)</f>
        <v>0</v>
      </c>
      <c r="BJ226" s="24" t="s">
        <v>24</v>
      </c>
      <c r="BK226" s="246">
        <f>ROUND(I226*H226,2)</f>
        <v>0</v>
      </c>
      <c r="BL226" s="24" t="s">
        <v>180</v>
      </c>
      <c r="BM226" s="24" t="s">
        <v>1479</v>
      </c>
    </row>
    <row r="227" spans="2:51" s="13" customFormat="1" ht="13.5">
      <c r="B227" s="258"/>
      <c r="C227" s="259"/>
      <c r="D227" s="249" t="s">
        <v>182</v>
      </c>
      <c r="E227" s="260" t="s">
        <v>22</v>
      </c>
      <c r="F227" s="261" t="s">
        <v>489</v>
      </c>
      <c r="G227" s="259"/>
      <c r="H227" s="262">
        <v>54</v>
      </c>
      <c r="I227" s="263"/>
      <c r="J227" s="259"/>
      <c r="K227" s="259"/>
      <c r="L227" s="264"/>
      <c r="M227" s="265"/>
      <c r="N227" s="266"/>
      <c r="O227" s="266"/>
      <c r="P227" s="266"/>
      <c r="Q227" s="266"/>
      <c r="R227" s="266"/>
      <c r="S227" s="266"/>
      <c r="T227" s="267"/>
      <c r="AT227" s="268" t="s">
        <v>182</v>
      </c>
      <c r="AU227" s="268" t="s">
        <v>83</v>
      </c>
      <c r="AV227" s="13" t="s">
        <v>83</v>
      </c>
      <c r="AW227" s="13" t="s">
        <v>39</v>
      </c>
      <c r="AX227" s="13" t="s">
        <v>24</v>
      </c>
      <c r="AY227" s="268" t="s">
        <v>173</v>
      </c>
    </row>
    <row r="228" spans="2:65" s="1" customFormat="1" ht="16.5" customHeight="1">
      <c r="B228" s="46"/>
      <c r="C228" s="269" t="s">
        <v>565</v>
      </c>
      <c r="D228" s="269" t="s">
        <v>240</v>
      </c>
      <c r="E228" s="270" t="s">
        <v>1480</v>
      </c>
      <c r="F228" s="271" t="s">
        <v>1481</v>
      </c>
      <c r="G228" s="272" t="s">
        <v>286</v>
      </c>
      <c r="H228" s="273">
        <v>20</v>
      </c>
      <c r="I228" s="274"/>
      <c r="J228" s="275">
        <f>ROUND(I228*H228,2)</f>
        <v>0</v>
      </c>
      <c r="K228" s="271" t="s">
        <v>278</v>
      </c>
      <c r="L228" s="276"/>
      <c r="M228" s="277" t="s">
        <v>22</v>
      </c>
      <c r="N228" s="278" t="s">
        <v>46</v>
      </c>
      <c r="O228" s="47"/>
      <c r="P228" s="244">
        <f>O228*H228</f>
        <v>0</v>
      </c>
      <c r="Q228" s="244">
        <v>0.0005</v>
      </c>
      <c r="R228" s="244">
        <f>Q228*H228</f>
        <v>0.01</v>
      </c>
      <c r="S228" s="244">
        <v>0</v>
      </c>
      <c r="T228" s="245">
        <f>S228*H228</f>
        <v>0</v>
      </c>
      <c r="AR228" s="24" t="s">
        <v>218</v>
      </c>
      <c r="AT228" s="24" t="s">
        <v>240</v>
      </c>
      <c r="AU228" s="24" t="s">
        <v>83</v>
      </c>
      <c r="AY228" s="24" t="s">
        <v>173</v>
      </c>
      <c r="BE228" s="246">
        <f>IF(N228="základní",J228,0)</f>
        <v>0</v>
      </c>
      <c r="BF228" s="246">
        <f>IF(N228="snížená",J228,0)</f>
        <v>0</v>
      </c>
      <c r="BG228" s="246">
        <f>IF(N228="zákl. přenesená",J228,0)</f>
        <v>0</v>
      </c>
      <c r="BH228" s="246">
        <f>IF(N228="sníž. přenesená",J228,0)</f>
        <v>0</v>
      </c>
      <c r="BI228" s="246">
        <f>IF(N228="nulová",J228,0)</f>
        <v>0</v>
      </c>
      <c r="BJ228" s="24" t="s">
        <v>24</v>
      </c>
      <c r="BK228" s="246">
        <f>ROUND(I228*H228,2)</f>
        <v>0</v>
      </c>
      <c r="BL228" s="24" t="s">
        <v>180</v>
      </c>
      <c r="BM228" s="24" t="s">
        <v>1482</v>
      </c>
    </row>
    <row r="229" spans="2:51" s="13" customFormat="1" ht="13.5">
      <c r="B229" s="258"/>
      <c r="C229" s="259"/>
      <c r="D229" s="249" t="s">
        <v>182</v>
      </c>
      <c r="E229" s="260" t="s">
        <v>22</v>
      </c>
      <c r="F229" s="261" t="s">
        <v>288</v>
      </c>
      <c r="G229" s="259"/>
      <c r="H229" s="262">
        <v>20</v>
      </c>
      <c r="I229" s="263"/>
      <c r="J229" s="259"/>
      <c r="K229" s="259"/>
      <c r="L229" s="264"/>
      <c r="M229" s="265"/>
      <c r="N229" s="266"/>
      <c r="O229" s="266"/>
      <c r="P229" s="266"/>
      <c r="Q229" s="266"/>
      <c r="R229" s="266"/>
      <c r="S229" s="266"/>
      <c r="T229" s="267"/>
      <c r="AT229" s="268" t="s">
        <v>182</v>
      </c>
      <c r="AU229" s="268" t="s">
        <v>83</v>
      </c>
      <c r="AV229" s="13" t="s">
        <v>83</v>
      </c>
      <c r="AW229" s="13" t="s">
        <v>39</v>
      </c>
      <c r="AX229" s="13" t="s">
        <v>24</v>
      </c>
      <c r="AY229" s="268" t="s">
        <v>173</v>
      </c>
    </row>
    <row r="230" spans="2:65" s="1" customFormat="1" ht="16.5" customHeight="1">
      <c r="B230" s="46"/>
      <c r="C230" s="269" t="s">
        <v>569</v>
      </c>
      <c r="D230" s="269" t="s">
        <v>240</v>
      </c>
      <c r="E230" s="270" t="s">
        <v>1483</v>
      </c>
      <c r="F230" s="271" t="s">
        <v>1484</v>
      </c>
      <c r="G230" s="272" t="s">
        <v>286</v>
      </c>
      <c r="H230" s="273">
        <v>32</v>
      </c>
      <c r="I230" s="274"/>
      <c r="J230" s="275">
        <f>ROUND(I230*H230,2)</f>
        <v>0</v>
      </c>
      <c r="K230" s="271" t="s">
        <v>278</v>
      </c>
      <c r="L230" s="276"/>
      <c r="M230" s="277" t="s">
        <v>22</v>
      </c>
      <c r="N230" s="278" t="s">
        <v>46</v>
      </c>
      <c r="O230" s="47"/>
      <c r="P230" s="244">
        <f>O230*H230</f>
        <v>0</v>
      </c>
      <c r="Q230" s="244">
        <v>0.0005</v>
      </c>
      <c r="R230" s="244">
        <f>Q230*H230</f>
        <v>0.016</v>
      </c>
      <c r="S230" s="244">
        <v>0</v>
      </c>
      <c r="T230" s="245">
        <f>S230*H230</f>
        <v>0</v>
      </c>
      <c r="AR230" s="24" t="s">
        <v>218</v>
      </c>
      <c r="AT230" s="24" t="s">
        <v>240</v>
      </c>
      <c r="AU230" s="24" t="s">
        <v>83</v>
      </c>
      <c r="AY230" s="24" t="s">
        <v>173</v>
      </c>
      <c r="BE230" s="246">
        <f>IF(N230="základní",J230,0)</f>
        <v>0</v>
      </c>
      <c r="BF230" s="246">
        <f>IF(N230="snížená",J230,0)</f>
        <v>0</v>
      </c>
      <c r="BG230" s="246">
        <f>IF(N230="zákl. přenesená",J230,0)</f>
        <v>0</v>
      </c>
      <c r="BH230" s="246">
        <f>IF(N230="sníž. přenesená",J230,0)</f>
        <v>0</v>
      </c>
      <c r="BI230" s="246">
        <f>IF(N230="nulová",J230,0)</f>
        <v>0</v>
      </c>
      <c r="BJ230" s="24" t="s">
        <v>24</v>
      </c>
      <c r="BK230" s="246">
        <f>ROUND(I230*H230,2)</f>
        <v>0</v>
      </c>
      <c r="BL230" s="24" t="s">
        <v>180</v>
      </c>
      <c r="BM230" s="24" t="s">
        <v>1485</v>
      </c>
    </row>
    <row r="231" spans="2:51" s="13" customFormat="1" ht="13.5">
      <c r="B231" s="258"/>
      <c r="C231" s="259"/>
      <c r="D231" s="249" t="s">
        <v>182</v>
      </c>
      <c r="E231" s="260" t="s">
        <v>22</v>
      </c>
      <c r="F231" s="261" t="s">
        <v>352</v>
      </c>
      <c r="G231" s="259"/>
      <c r="H231" s="262">
        <v>32</v>
      </c>
      <c r="I231" s="263"/>
      <c r="J231" s="259"/>
      <c r="K231" s="259"/>
      <c r="L231" s="264"/>
      <c r="M231" s="265"/>
      <c r="N231" s="266"/>
      <c r="O231" s="266"/>
      <c r="P231" s="266"/>
      <c r="Q231" s="266"/>
      <c r="R231" s="266"/>
      <c r="S231" s="266"/>
      <c r="T231" s="267"/>
      <c r="AT231" s="268" t="s">
        <v>182</v>
      </c>
      <c r="AU231" s="268" t="s">
        <v>83</v>
      </c>
      <c r="AV231" s="13" t="s">
        <v>83</v>
      </c>
      <c r="AW231" s="13" t="s">
        <v>39</v>
      </c>
      <c r="AX231" s="13" t="s">
        <v>24</v>
      </c>
      <c r="AY231" s="268" t="s">
        <v>173</v>
      </c>
    </row>
    <row r="232" spans="2:65" s="1" customFormat="1" ht="16.5" customHeight="1">
      <c r="B232" s="46"/>
      <c r="C232" s="269" t="s">
        <v>575</v>
      </c>
      <c r="D232" s="269" t="s">
        <v>240</v>
      </c>
      <c r="E232" s="270" t="s">
        <v>1486</v>
      </c>
      <c r="F232" s="271" t="s">
        <v>1487</v>
      </c>
      <c r="G232" s="272" t="s">
        <v>286</v>
      </c>
      <c r="H232" s="273">
        <v>20</v>
      </c>
      <c r="I232" s="274"/>
      <c r="J232" s="275">
        <f>ROUND(I232*H232,2)</f>
        <v>0</v>
      </c>
      <c r="K232" s="271" t="s">
        <v>278</v>
      </c>
      <c r="L232" s="276"/>
      <c r="M232" s="277" t="s">
        <v>22</v>
      </c>
      <c r="N232" s="278" t="s">
        <v>46</v>
      </c>
      <c r="O232" s="47"/>
      <c r="P232" s="244">
        <f>O232*H232</f>
        <v>0</v>
      </c>
      <c r="Q232" s="244">
        <v>0.0002</v>
      </c>
      <c r="R232" s="244">
        <f>Q232*H232</f>
        <v>0.004</v>
      </c>
      <c r="S232" s="244">
        <v>0</v>
      </c>
      <c r="T232" s="245">
        <f>S232*H232</f>
        <v>0</v>
      </c>
      <c r="AR232" s="24" t="s">
        <v>218</v>
      </c>
      <c r="AT232" s="24" t="s">
        <v>240</v>
      </c>
      <c r="AU232" s="24" t="s">
        <v>83</v>
      </c>
      <c r="AY232" s="24" t="s">
        <v>173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24" t="s">
        <v>24</v>
      </c>
      <c r="BK232" s="246">
        <f>ROUND(I232*H232,2)</f>
        <v>0</v>
      </c>
      <c r="BL232" s="24" t="s">
        <v>180</v>
      </c>
      <c r="BM232" s="24" t="s">
        <v>1488</v>
      </c>
    </row>
    <row r="233" spans="2:51" s="13" customFormat="1" ht="13.5">
      <c r="B233" s="258"/>
      <c r="C233" s="259"/>
      <c r="D233" s="249" t="s">
        <v>182</v>
      </c>
      <c r="E233" s="260" t="s">
        <v>22</v>
      </c>
      <c r="F233" s="261" t="s">
        <v>288</v>
      </c>
      <c r="G233" s="259"/>
      <c r="H233" s="262">
        <v>20</v>
      </c>
      <c r="I233" s="263"/>
      <c r="J233" s="259"/>
      <c r="K233" s="259"/>
      <c r="L233" s="264"/>
      <c r="M233" s="265"/>
      <c r="N233" s="266"/>
      <c r="O233" s="266"/>
      <c r="P233" s="266"/>
      <c r="Q233" s="266"/>
      <c r="R233" s="266"/>
      <c r="S233" s="266"/>
      <c r="T233" s="267"/>
      <c r="AT233" s="268" t="s">
        <v>182</v>
      </c>
      <c r="AU233" s="268" t="s">
        <v>83</v>
      </c>
      <c r="AV233" s="13" t="s">
        <v>83</v>
      </c>
      <c r="AW233" s="13" t="s">
        <v>39</v>
      </c>
      <c r="AX233" s="13" t="s">
        <v>24</v>
      </c>
      <c r="AY233" s="268" t="s">
        <v>173</v>
      </c>
    </row>
    <row r="234" spans="2:65" s="1" customFormat="1" ht="16.5" customHeight="1">
      <c r="B234" s="46"/>
      <c r="C234" s="269" t="s">
        <v>579</v>
      </c>
      <c r="D234" s="269" t="s">
        <v>240</v>
      </c>
      <c r="E234" s="270" t="s">
        <v>1489</v>
      </c>
      <c r="F234" s="271" t="s">
        <v>1490</v>
      </c>
      <c r="G234" s="272" t="s">
        <v>286</v>
      </c>
      <c r="H234" s="273">
        <v>16</v>
      </c>
      <c r="I234" s="274"/>
      <c r="J234" s="275">
        <f>ROUND(I234*H234,2)</f>
        <v>0</v>
      </c>
      <c r="K234" s="271" t="s">
        <v>278</v>
      </c>
      <c r="L234" s="276"/>
      <c r="M234" s="277" t="s">
        <v>22</v>
      </c>
      <c r="N234" s="278" t="s">
        <v>46</v>
      </c>
      <c r="O234" s="47"/>
      <c r="P234" s="244">
        <f>O234*H234</f>
        <v>0</v>
      </c>
      <c r="Q234" s="244">
        <v>0.0015</v>
      </c>
      <c r="R234" s="244">
        <f>Q234*H234</f>
        <v>0.024</v>
      </c>
      <c r="S234" s="244">
        <v>0</v>
      </c>
      <c r="T234" s="245">
        <f>S234*H234</f>
        <v>0</v>
      </c>
      <c r="AR234" s="24" t="s">
        <v>218</v>
      </c>
      <c r="AT234" s="24" t="s">
        <v>240</v>
      </c>
      <c r="AU234" s="24" t="s">
        <v>83</v>
      </c>
      <c r="AY234" s="24" t="s">
        <v>173</v>
      </c>
      <c r="BE234" s="246">
        <f>IF(N234="základní",J234,0)</f>
        <v>0</v>
      </c>
      <c r="BF234" s="246">
        <f>IF(N234="snížená",J234,0)</f>
        <v>0</v>
      </c>
      <c r="BG234" s="246">
        <f>IF(N234="zákl. přenesená",J234,0)</f>
        <v>0</v>
      </c>
      <c r="BH234" s="246">
        <f>IF(N234="sníž. přenesená",J234,0)</f>
        <v>0</v>
      </c>
      <c r="BI234" s="246">
        <f>IF(N234="nulová",J234,0)</f>
        <v>0</v>
      </c>
      <c r="BJ234" s="24" t="s">
        <v>24</v>
      </c>
      <c r="BK234" s="246">
        <f>ROUND(I234*H234,2)</f>
        <v>0</v>
      </c>
      <c r="BL234" s="24" t="s">
        <v>180</v>
      </c>
      <c r="BM234" s="24" t="s">
        <v>1491</v>
      </c>
    </row>
    <row r="235" spans="2:51" s="13" customFormat="1" ht="13.5">
      <c r="B235" s="258"/>
      <c r="C235" s="259"/>
      <c r="D235" s="249" t="s">
        <v>182</v>
      </c>
      <c r="E235" s="260" t="s">
        <v>22</v>
      </c>
      <c r="F235" s="261" t="s">
        <v>266</v>
      </c>
      <c r="G235" s="259"/>
      <c r="H235" s="262">
        <v>16</v>
      </c>
      <c r="I235" s="263"/>
      <c r="J235" s="259"/>
      <c r="K235" s="259"/>
      <c r="L235" s="264"/>
      <c r="M235" s="265"/>
      <c r="N235" s="266"/>
      <c r="O235" s="266"/>
      <c r="P235" s="266"/>
      <c r="Q235" s="266"/>
      <c r="R235" s="266"/>
      <c r="S235" s="266"/>
      <c r="T235" s="267"/>
      <c r="AT235" s="268" t="s">
        <v>182</v>
      </c>
      <c r="AU235" s="268" t="s">
        <v>83</v>
      </c>
      <c r="AV235" s="13" t="s">
        <v>83</v>
      </c>
      <c r="AW235" s="13" t="s">
        <v>39</v>
      </c>
      <c r="AX235" s="13" t="s">
        <v>24</v>
      </c>
      <c r="AY235" s="268" t="s">
        <v>173</v>
      </c>
    </row>
    <row r="236" spans="2:63" s="11" customFormat="1" ht="29.85" customHeight="1">
      <c r="B236" s="219"/>
      <c r="C236" s="220"/>
      <c r="D236" s="221" t="s">
        <v>74</v>
      </c>
      <c r="E236" s="233" t="s">
        <v>1121</v>
      </c>
      <c r="F236" s="233" t="s">
        <v>1121</v>
      </c>
      <c r="G236" s="220"/>
      <c r="H236" s="220"/>
      <c r="I236" s="223"/>
      <c r="J236" s="234">
        <f>BK236</f>
        <v>0</v>
      </c>
      <c r="K236" s="220"/>
      <c r="L236" s="225"/>
      <c r="M236" s="226"/>
      <c r="N236" s="227"/>
      <c r="O236" s="227"/>
      <c r="P236" s="228">
        <f>SUM(P237:P242)</f>
        <v>0</v>
      </c>
      <c r="Q236" s="227"/>
      <c r="R236" s="228">
        <f>SUM(R237:R242)</f>
        <v>0</v>
      </c>
      <c r="S236" s="227"/>
      <c r="T236" s="229">
        <f>SUM(T237:T242)</f>
        <v>0</v>
      </c>
      <c r="AR236" s="230" t="s">
        <v>180</v>
      </c>
      <c r="AT236" s="231" t="s">
        <v>74</v>
      </c>
      <c r="AU236" s="231" t="s">
        <v>24</v>
      </c>
      <c r="AY236" s="230" t="s">
        <v>173</v>
      </c>
      <c r="BK236" s="232">
        <f>SUM(BK237:BK242)</f>
        <v>0</v>
      </c>
    </row>
    <row r="237" spans="2:65" s="1" customFormat="1" ht="16.5" customHeight="1">
      <c r="B237" s="46"/>
      <c r="C237" s="235" t="s">
        <v>585</v>
      </c>
      <c r="D237" s="235" t="s">
        <v>175</v>
      </c>
      <c r="E237" s="236" t="s">
        <v>1135</v>
      </c>
      <c r="F237" s="237" t="s">
        <v>1136</v>
      </c>
      <c r="G237" s="238" t="s">
        <v>1124</v>
      </c>
      <c r="H237" s="239">
        <v>16</v>
      </c>
      <c r="I237" s="240"/>
      <c r="J237" s="241">
        <f>ROUND(I237*H237,2)</f>
        <v>0</v>
      </c>
      <c r="K237" s="237" t="s">
        <v>278</v>
      </c>
      <c r="L237" s="72"/>
      <c r="M237" s="242" t="s">
        <v>22</v>
      </c>
      <c r="N237" s="243" t="s">
        <v>46</v>
      </c>
      <c r="O237" s="47"/>
      <c r="P237" s="244">
        <f>O237*H237</f>
        <v>0</v>
      </c>
      <c r="Q237" s="244">
        <v>0</v>
      </c>
      <c r="R237" s="244">
        <f>Q237*H237</f>
        <v>0</v>
      </c>
      <c r="S237" s="244">
        <v>0</v>
      </c>
      <c r="T237" s="245">
        <f>S237*H237</f>
        <v>0</v>
      </c>
      <c r="AR237" s="24" t="s">
        <v>180</v>
      </c>
      <c r="AT237" s="24" t="s">
        <v>175</v>
      </c>
      <c r="AU237" s="24" t="s">
        <v>83</v>
      </c>
      <c r="AY237" s="24" t="s">
        <v>173</v>
      </c>
      <c r="BE237" s="246">
        <f>IF(N237="základní",J237,0)</f>
        <v>0</v>
      </c>
      <c r="BF237" s="246">
        <f>IF(N237="snížená",J237,0)</f>
        <v>0</v>
      </c>
      <c r="BG237" s="246">
        <f>IF(N237="zákl. přenesená",J237,0)</f>
        <v>0</v>
      </c>
      <c r="BH237" s="246">
        <f>IF(N237="sníž. přenesená",J237,0)</f>
        <v>0</v>
      </c>
      <c r="BI237" s="246">
        <f>IF(N237="nulová",J237,0)</f>
        <v>0</v>
      </c>
      <c r="BJ237" s="24" t="s">
        <v>24</v>
      </c>
      <c r="BK237" s="246">
        <f>ROUND(I237*H237,2)</f>
        <v>0</v>
      </c>
      <c r="BL237" s="24" t="s">
        <v>180</v>
      </c>
      <c r="BM237" s="24" t="s">
        <v>1492</v>
      </c>
    </row>
    <row r="238" spans="2:51" s="13" customFormat="1" ht="13.5">
      <c r="B238" s="258"/>
      <c r="C238" s="259"/>
      <c r="D238" s="249" t="s">
        <v>182</v>
      </c>
      <c r="E238" s="260" t="s">
        <v>22</v>
      </c>
      <c r="F238" s="261" t="s">
        <v>266</v>
      </c>
      <c r="G238" s="259"/>
      <c r="H238" s="262">
        <v>16</v>
      </c>
      <c r="I238" s="263"/>
      <c r="J238" s="259"/>
      <c r="K238" s="259"/>
      <c r="L238" s="264"/>
      <c r="M238" s="265"/>
      <c r="N238" s="266"/>
      <c r="O238" s="266"/>
      <c r="P238" s="266"/>
      <c r="Q238" s="266"/>
      <c r="R238" s="266"/>
      <c r="S238" s="266"/>
      <c r="T238" s="267"/>
      <c r="AT238" s="268" t="s">
        <v>182</v>
      </c>
      <c r="AU238" s="268" t="s">
        <v>83</v>
      </c>
      <c r="AV238" s="13" t="s">
        <v>83</v>
      </c>
      <c r="AW238" s="13" t="s">
        <v>39</v>
      </c>
      <c r="AX238" s="13" t="s">
        <v>24</v>
      </c>
      <c r="AY238" s="268" t="s">
        <v>173</v>
      </c>
    </row>
    <row r="239" spans="2:65" s="1" customFormat="1" ht="16.5" customHeight="1">
      <c r="B239" s="46"/>
      <c r="C239" s="235" t="s">
        <v>590</v>
      </c>
      <c r="D239" s="235" t="s">
        <v>175</v>
      </c>
      <c r="E239" s="236" t="s">
        <v>1138</v>
      </c>
      <c r="F239" s="237" t="s">
        <v>1139</v>
      </c>
      <c r="G239" s="238" t="s">
        <v>1124</v>
      </c>
      <c r="H239" s="239">
        <v>8</v>
      </c>
      <c r="I239" s="240"/>
      <c r="J239" s="241">
        <f>ROUND(I239*H239,2)</f>
        <v>0</v>
      </c>
      <c r="K239" s="237" t="s">
        <v>278</v>
      </c>
      <c r="L239" s="72"/>
      <c r="M239" s="242" t="s">
        <v>22</v>
      </c>
      <c r="N239" s="243" t="s">
        <v>46</v>
      </c>
      <c r="O239" s="47"/>
      <c r="P239" s="244">
        <f>O239*H239</f>
        <v>0</v>
      </c>
      <c r="Q239" s="244">
        <v>0</v>
      </c>
      <c r="R239" s="244">
        <f>Q239*H239</f>
        <v>0</v>
      </c>
      <c r="S239" s="244">
        <v>0</v>
      </c>
      <c r="T239" s="245">
        <f>S239*H239</f>
        <v>0</v>
      </c>
      <c r="AR239" s="24" t="s">
        <v>180</v>
      </c>
      <c r="AT239" s="24" t="s">
        <v>175</v>
      </c>
      <c r="AU239" s="24" t="s">
        <v>83</v>
      </c>
      <c r="AY239" s="24" t="s">
        <v>173</v>
      </c>
      <c r="BE239" s="246">
        <f>IF(N239="základní",J239,0)</f>
        <v>0</v>
      </c>
      <c r="BF239" s="246">
        <f>IF(N239="snížená",J239,0)</f>
        <v>0</v>
      </c>
      <c r="BG239" s="246">
        <f>IF(N239="zákl. přenesená",J239,0)</f>
        <v>0</v>
      </c>
      <c r="BH239" s="246">
        <f>IF(N239="sníž. přenesená",J239,0)</f>
        <v>0</v>
      </c>
      <c r="BI239" s="246">
        <f>IF(N239="nulová",J239,0)</f>
        <v>0</v>
      </c>
      <c r="BJ239" s="24" t="s">
        <v>24</v>
      </c>
      <c r="BK239" s="246">
        <f>ROUND(I239*H239,2)</f>
        <v>0</v>
      </c>
      <c r="BL239" s="24" t="s">
        <v>180</v>
      </c>
      <c r="BM239" s="24" t="s">
        <v>1493</v>
      </c>
    </row>
    <row r="240" spans="2:51" s="13" customFormat="1" ht="13.5">
      <c r="B240" s="258"/>
      <c r="C240" s="259"/>
      <c r="D240" s="249" t="s">
        <v>182</v>
      </c>
      <c r="E240" s="260" t="s">
        <v>22</v>
      </c>
      <c r="F240" s="261" t="s">
        <v>218</v>
      </c>
      <c r="G240" s="259"/>
      <c r="H240" s="262">
        <v>8</v>
      </c>
      <c r="I240" s="263"/>
      <c r="J240" s="259"/>
      <c r="K240" s="259"/>
      <c r="L240" s="264"/>
      <c r="M240" s="265"/>
      <c r="N240" s="266"/>
      <c r="O240" s="266"/>
      <c r="P240" s="266"/>
      <c r="Q240" s="266"/>
      <c r="R240" s="266"/>
      <c r="S240" s="266"/>
      <c r="T240" s="267"/>
      <c r="AT240" s="268" t="s">
        <v>182</v>
      </c>
      <c r="AU240" s="268" t="s">
        <v>83</v>
      </c>
      <c r="AV240" s="13" t="s">
        <v>83</v>
      </c>
      <c r="AW240" s="13" t="s">
        <v>39</v>
      </c>
      <c r="AX240" s="13" t="s">
        <v>24</v>
      </c>
      <c r="AY240" s="268" t="s">
        <v>173</v>
      </c>
    </row>
    <row r="241" spans="2:65" s="1" customFormat="1" ht="16.5" customHeight="1">
      <c r="B241" s="46"/>
      <c r="C241" s="235" t="s">
        <v>595</v>
      </c>
      <c r="D241" s="235" t="s">
        <v>175</v>
      </c>
      <c r="E241" s="236" t="s">
        <v>1144</v>
      </c>
      <c r="F241" s="237" t="s">
        <v>1145</v>
      </c>
      <c r="G241" s="238" t="s">
        <v>1124</v>
      </c>
      <c r="H241" s="239">
        <v>5</v>
      </c>
      <c r="I241" s="240"/>
      <c r="J241" s="241">
        <f>ROUND(I241*H241,2)</f>
        <v>0</v>
      </c>
      <c r="K241" s="237" t="s">
        <v>278</v>
      </c>
      <c r="L241" s="72"/>
      <c r="M241" s="242" t="s">
        <v>22</v>
      </c>
      <c r="N241" s="243" t="s">
        <v>46</v>
      </c>
      <c r="O241" s="47"/>
      <c r="P241" s="244">
        <f>O241*H241</f>
        <v>0</v>
      </c>
      <c r="Q241" s="244">
        <v>0</v>
      </c>
      <c r="R241" s="244">
        <f>Q241*H241</f>
        <v>0</v>
      </c>
      <c r="S241" s="244">
        <v>0</v>
      </c>
      <c r="T241" s="245">
        <f>S241*H241</f>
        <v>0</v>
      </c>
      <c r="AR241" s="24" t="s">
        <v>180</v>
      </c>
      <c r="AT241" s="24" t="s">
        <v>175</v>
      </c>
      <c r="AU241" s="24" t="s">
        <v>83</v>
      </c>
      <c r="AY241" s="24" t="s">
        <v>173</v>
      </c>
      <c r="BE241" s="246">
        <f>IF(N241="základní",J241,0)</f>
        <v>0</v>
      </c>
      <c r="BF241" s="246">
        <f>IF(N241="snížená",J241,0)</f>
        <v>0</v>
      </c>
      <c r="BG241" s="246">
        <f>IF(N241="zákl. přenesená",J241,0)</f>
        <v>0</v>
      </c>
      <c r="BH241" s="246">
        <f>IF(N241="sníž. přenesená",J241,0)</f>
        <v>0</v>
      </c>
      <c r="BI241" s="246">
        <f>IF(N241="nulová",J241,0)</f>
        <v>0</v>
      </c>
      <c r="BJ241" s="24" t="s">
        <v>24</v>
      </c>
      <c r="BK241" s="246">
        <f>ROUND(I241*H241,2)</f>
        <v>0</v>
      </c>
      <c r="BL241" s="24" t="s">
        <v>180</v>
      </c>
      <c r="BM241" s="24" t="s">
        <v>1494</v>
      </c>
    </row>
    <row r="242" spans="2:51" s="13" customFormat="1" ht="13.5">
      <c r="B242" s="258"/>
      <c r="C242" s="259"/>
      <c r="D242" s="249" t="s">
        <v>182</v>
      </c>
      <c r="E242" s="260" t="s">
        <v>22</v>
      </c>
      <c r="F242" s="261" t="s">
        <v>204</v>
      </c>
      <c r="G242" s="259"/>
      <c r="H242" s="262">
        <v>5</v>
      </c>
      <c r="I242" s="263"/>
      <c r="J242" s="259"/>
      <c r="K242" s="259"/>
      <c r="L242" s="264"/>
      <c r="M242" s="280"/>
      <c r="N242" s="281"/>
      <c r="O242" s="281"/>
      <c r="P242" s="281"/>
      <c r="Q242" s="281"/>
      <c r="R242" s="281"/>
      <c r="S242" s="281"/>
      <c r="T242" s="282"/>
      <c r="AT242" s="268" t="s">
        <v>182</v>
      </c>
      <c r="AU242" s="268" t="s">
        <v>83</v>
      </c>
      <c r="AV242" s="13" t="s">
        <v>83</v>
      </c>
      <c r="AW242" s="13" t="s">
        <v>39</v>
      </c>
      <c r="AX242" s="13" t="s">
        <v>24</v>
      </c>
      <c r="AY242" s="268" t="s">
        <v>173</v>
      </c>
    </row>
    <row r="243" spans="2:12" s="1" customFormat="1" ht="6.95" customHeight="1">
      <c r="B243" s="67"/>
      <c r="C243" s="68"/>
      <c r="D243" s="68"/>
      <c r="E243" s="68"/>
      <c r="F243" s="68"/>
      <c r="G243" s="68"/>
      <c r="H243" s="68"/>
      <c r="I243" s="178"/>
      <c r="J243" s="68"/>
      <c r="K243" s="68"/>
      <c r="L243" s="72"/>
    </row>
  </sheetData>
  <sheetProtection password="CC35" sheet="1" objects="1" scenarios="1" formatColumns="0" formatRows="0" autoFilter="0"/>
  <autoFilter ref="C87:K242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6:H76"/>
    <mergeCell ref="E78:H78"/>
    <mergeCell ref="E80:H80"/>
    <mergeCell ref="G1:H1"/>
    <mergeCell ref="L2:V2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114</v>
      </c>
      <c r="G1" s="151" t="s">
        <v>115</v>
      </c>
      <c r="H1" s="151"/>
      <c r="I1" s="152"/>
      <c r="J1" s="151" t="s">
        <v>116</v>
      </c>
      <c r="K1" s="150" t="s">
        <v>117</v>
      </c>
      <c r="L1" s="151" t="s">
        <v>118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103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119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SOUP Jílové - dílna kuchyň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120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121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122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1495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21</v>
      </c>
      <c r="E13" s="47"/>
      <c r="F13" s="35" t="s">
        <v>22</v>
      </c>
      <c r="G13" s="47"/>
      <c r="H13" s="47"/>
      <c r="I13" s="158" t="s">
        <v>23</v>
      </c>
      <c r="J13" s="35" t="s">
        <v>22</v>
      </c>
      <c r="K13" s="51"/>
    </row>
    <row r="14" spans="2:11" s="1" customFormat="1" ht="14.4" customHeight="1">
      <c r="B14" s="46"/>
      <c r="C14" s="47"/>
      <c r="D14" s="40" t="s">
        <v>25</v>
      </c>
      <c r="E14" s="47"/>
      <c r="F14" s="35" t="s">
        <v>26</v>
      </c>
      <c r="G14" s="47"/>
      <c r="H14" s="47"/>
      <c r="I14" s="158" t="s">
        <v>27</v>
      </c>
      <c r="J14" s="159" t="str">
        <f>'Rekapitulace stavby'!AN8</f>
        <v>5. 9. 2016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31</v>
      </c>
      <c r="E16" s="47"/>
      <c r="F16" s="47"/>
      <c r="G16" s="47"/>
      <c r="H16" s="47"/>
      <c r="I16" s="158" t="s">
        <v>32</v>
      </c>
      <c r="J16" s="35" t="s">
        <v>22</v>
      </c>
      <c r="K16" s="51"/>
    </row>
    <row r="17" spans="2:11" s="1" customFormat="1" ht="18" customHeight="1">
      <c r="B17" s="46"/>
      <c r="C17" s="47"/>
      <c r="D17" s="47"/>
      <c r="E17" s="35" t="s">
        <v>33</v>
      </c>
      <c r="F17" s="47"/>
      <c r="G17" s="47"/>
      <c r="H17" s="47"/>
      <c r="I17" s="158" t="s">
        <v>34</v>
      </c>
      <c r="J17" s="35" t="s">
        <v>22</v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35</v>
      </c>
      <c r="E19" s="47"/>
      <c r="F19" s="47"/>
      <c r="G19" s="47"/>
      <c r="H19" s="47"/>
      <c r="I19" s="158" t="s">
        <v>32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34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37</v>
      </c>
      <c r="E22" s="47"/>
      <c r="F22" s="47"/>
      <c r="G22" s="47"/>
      <c r="H22" s="47"/>
      <c r="I22" s="158" t="s">
        <v>32</v>
      </c>
      <c r="J22" s="35" t="s">
        <v>22</v>
      </c>
      <c r="K22" s="51"/>
    </row>
    <row r="23" spans="2:11" s="1" customFormat="1" ht="18" customHeight="1">
      <c r="B23" s="46"/>
      <c r="C23" s="47"/>
      <c r="D23" s="47"/>
      <c r="E23" s="35" t="s">
        <v>38</v>
      </c>
      <c r="F23" s="47"/>
      <c r="G23" s="47"/>
      <c r="H23" s="47"/>
      <c r="I23" s="158" t="s">
        <v>34</v>
      </c>
      <c r="J23" s="35" t="s">
        <v>22</v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40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22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41</v>
      </c>
      <c r="E29" s="47"/>
      <c r="F29" s="47"/>
      <c r="G29" s="47"/>
      <c r="H29" s="47"/>
      <c r="I29" s="156"/>
      <c r="J29" s="167">
        <f>ROUND(J82,2)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43</v>
      </c>
      <c r="G31" s="47"/>
      <c r="H31" s="47"/>
      <c r="I31" s="168" t="s">
        <v>42</v>
      </c>
      <c r="J31" s="52" t="s">
        <v>44</v>
      </c>
      <c r="K31" s="51"/>
    </row>
    <row r="32" spans="2:11" s="1" customFormat="1" ht="14.4" customHeight="1">
      <c r="B32" s="46"/>
      <c r="C32" s="47"/>
      <c r="D32" s="55" t="s">
        <v>45</v>
      </c>
      <c r="E32" s="55" t="s">
        <v>46</v>
      </c>
      <c r="F32" s="169">
        <f>ROUND(SUM(BE82:BE162),2)</f>
        <v>0</v>
      </c>
      <c r="G32" s="47"/>
      <c r="H32" s="47"/>
      <c r="I32" s="170">
        <v>0.21</v>
      </c>
      <c r="J32" s="169">
        <f>ROUND(ROUND((SUM(BE82:BE162)),2)*I32,2)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47</v>
      </c>
      <c r="F33" s="169">
        <f>ROUND(SUM(BF82:BF162),2)</f>
        <v>0</v>
      </c>
      <c r="G33" s="47"/>
      <c r="H33" s="47"/>
      <c r="I33" s="170">
        <v>0.15</v>
      </c>
      <c r="J33" s="169">
        <f>ROUND(ROUND((SUM(BF82:BF162)),2)*I33,2)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69">
        <f>ROUND(SUM(BG82:BG162),2)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49</v>
      </c>
      <c r="F35" s="169">
        <f>ROUND(SUM(BH82:BH162),2)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50</v>
      </c>
      <c r="F36" s="169">
        <f>ROUND(SUM(BI82:BI162),2)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51</v>
      </c>
      <c r="E38" s="98"/>
      <c r="F38" s="98"/>
      <c r="G38" s="173" t="s">
        <v>52</v>
      </c>
      <c r="H38" s="174" t="s">
        <v>53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124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SOUP Jílové - dílna kuchyň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120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121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122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D1_01_4g - Silnoproudá elektrotechnika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25</v>
      </c>
      <c r="D53" s="47"/>
      <c r="E53" s="47"/>
      <c r="F53" s="35" t="str">
        <f>F14</f>
        <v>Jílové u Prahy</v>
      </c>
      <c r="G53" s="47"/>
      <c r="H53" s="47"/>
      <c r="I53" s="158" t="s">
        <v>27</v>
      </c>
      <c r="J53" s="159" t="str">
        <f>IF(J14="","",J14)</f>
        <v>5. 9. 2016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31</v>
      </c>
      <c r="D55" s="47"/>
      <c r="E55" s="47"/>
      <c r="F55" s="35" t="str">
        <f>E17</f>
        <v>SOUp, Šenflukova 220, Jílove u Prahy</v>
      </c>
      <c r="G55" s="47"/>
      <c r="H55" s="47"/>
      <c r="I55" s="158" t="s">
        <v>37</v>
      </c>
      <c r="J55" s="44" t="str">
        <f>E23</f>
        <v>Ing. Jan Suk, EREKTA</v>
      </c>
      <c r="K55" s="51"/>
    </row>
    <row r="56" spans="2:11" s="1" customFormat="1" ht="14.4" customHeight="1">
      <c r="B56" s="46"/>
      <c r="C56" s="40" t="s">
        <v>35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125</v>
      </c>
      <c r="D58" s="171"/>
      <c r="E58" s="171"/>
      <c r="F58" s="171"/>
      <c r="G58" s="171"/>
      <c r="H58" s="171"/>
      <c r="I58" s="185"/>
      <c r="J58" s="186" t="s">
        <v>126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127</v>
      </c>
      <c r="D60" s="47"/>
      <c r="E60" s="47"/>
      <c r="F60" s="47"/>
      <c r="G60" s="47"/>
      <c r="H60" s="47"/>
      <c r="I60" s="156"/>
      <c r="J60" s="167">
        <f>J82</f>
        <v>0</v>
      </c>
      <c r="K60" s="51"/>
      <c r="AU60" s="24" t="s">
        <v>128</v>
      </c>
    </row>
    <row r="61" spans="2:11" s="1" customFormat="1" ht="21.8" customHeight="1">
      <c r="B61" s="46"/>
      <c r="C61" s="47"/>
      <c r="D61" s="47"/>
      <c r="E61" s="47"/>
      <c r="F61" s="47"/>
      <c r="G61" s="47"/>
      <c r="H61" s="47"/>
      <c r="I61" s="156"/>
      <c r="J61" s="47"/>
      <c r="K61" s="51"/>
    </row>
    <row r="62" spans="2:11" s="1" customFormat="1" ht="6.95" customHeight="1">
      <c r="B62" s="67"/>
      <c r="C62" s="68"/>
      <c r="D62" s="68"/>
      <c r="E62" s="68"/>
      <c r="F62" s="68"/>
      <c r="G62" s="68"/>
      <c r="H62" s="68"/>
      <c r="I62" s="178"/>
      <c r="J62" s="68"/>
      <c r="K62" s="69"/>
    </row>
    <row r="66" spans="2:12" s="1" customFormat="1" ht="6.95" customHeight="1">
      <c r="B66" s="70"/>
      <c r="C66" s="71"/>
      <c r="D66" s="71"/>
      <c r="E66" s="71"/>
      <c r="F66" s="71"/>
      <c r="G66" s="71"/>
      <c r="H66" s="71"/>
      <c r="I66" s="181"/>
      <c r="J66" s="71"/>
      <c r="K66" s="71"/>
      <c r="L66" s="72"/>
    </row>
    <row r="67" spans="2:12" s="1" customFormat="1" ht="36.95" customHeight="1">
      <c r="B67" s="46"/>
      <c r="C67" s="73" t="s">
        <v>157</v>
      </c>
      <c r="D67" s="74"/>
      <c r="E67" s="74"/>
      <c r="F67" s="74"/>
      <c r="G67" s="74"/>
      <c r="H67" s="74"/>
      <c r="I67" s="203"/>
      <c r="J67" s="74"/>
      <c r="K67" s="74"/>
      <c r="L67" s="72"/>
    </row>
    <row r="68" spans="2:12" s="1" customFormat="1" ht="6.95" customHeight="1">
      <c r="B68" s="46"/>
      <c r="C68" s="74"/>
      <c r="D68" s="74"/>
      <c r="E68" s="74"/>
      <c r="F68" s="74"/>
      <c r="G68" s="74"/>
      <c r="H68" s="74"/>
      <c r="I68" s="203"/>
      <c r="J68" s="74"/>
      <c r="K68" s="74"/>
      <c r="L68" s="72"/>
    </row>
    <row r="69" spans="2:12" s="1" customFormat="1" ht="14.4" customHeight="1">
      <c r="B69" s="46"/>
      <c r="C69" s="76" t="s">
        <v>18</v>
      </c>
      <c r="D69" s="74"/>
      <c r="E69" s="74"/>
      <c r="F69" s="74"/>
      <c r="G69" s="74"/>
      <c r="H69" s="74"/>
      <c r="I69" s="203"/>
      <c r="J69" s="74"/>
      <c r="K69" s="74"/>
      <c r="L69" s="72"/>
    </row>
    <row r="70" spans="2:12" s="1" customFormat="1" ht="16.5" customHeight="1">
      <c r="B70" s="46"/>
      <c r="C70" s="74"/>
      <c r="D70" s="74"/>
      <c r="E70" s="204" t="str">
        <f>E7</f>
        <v>SOUP Jílové - dílna kuchyň</v>
      </c>
      <c r="F70" s="76"/>
      <c r="G70" s="76"/>
      <c r="H70" s="76"/>
      <c r="I70" s="203"/>
      <c r="J70" s="74"/>
      <c r="K70" s="74"/>
      <c r="L70" s="72"/>
    </row>
    <row r="71" spans="2:12" ht="13.5">
      <c r="B71" s="28"/>
      <c r="C71" s="76" t="s">
        <v>120</v>
      </c>
      <c r="D71" s="205"/>
      <c r="E71" s="205"/>
      <c r="F71" s="205"/>
      <c r="G71" s="205"/>
      <c r="H71" s="205"/>
      <c r="I71" s="148"/>
      <c r="J71" s="205"/>
      <c r="K71" s="205"/>
      <c r="L71" s="206"/>
    </row>
    <row r="72" spans="2:12" s="1" customFormat="1" ht="16.5" customHeight="1">
      <c r="B72" s="46"/>
      <c r="C72" s="74"/>
      <c r="D72" s="74"/>
      <c r="E72" s="204" t="s">
        <v>121</v>
      </c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122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7.25" customHeight="1">
      <c r="B74" s="46"/>
      <c r="C74" s="74"/>
      <c r="D74" s="74"/>
      <c r="E74" s="82" t="str">
        <f>E11</f>
        <v>D1_01_4g - Silnoproudá elektrotechnika</v>
      </c>
      <c r="F74" s="74"/>
      <c r="G74" s="74"/>
      <c r="H74" s="74"/>
      <c r="I74" s="203"/>
      <c r="J74" s="74"/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18" customHeight="1">
      <c r="B76" s="46"/>
      <c r="C76" s="76" t="s">
        <v>25</v>
      </c>
      <c r="D76" s="74"/>
      <c r="E76" s="74"/>
      <c r="F76" s="207" t="str">
        <f>F14</f>
        <v>Jílové u Prahy</v>
      </c>
      <c r="G76" s="74"/>
      <c r="H76" s="74"/>
      <c r="I76" s="208" t="s">
        <v>27</v>
      </c>
      <c r="J76" s="85" t="str">
        <f>IF(J14="","",J14)</f>
        <v>5. 9. 2016</v>
      </c>
      <c r="K76" s="74"/>
      <c r="L76" s="72"/>
    </row>
    <row r="77" spans="2:12" s="1" customFormat="1" ht="6.95" customHeight="1">
      <c r="B77" s="46"/>
      <c r="C77" s="74"/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3.5">
      <c r="B78" s="46"/>
      <c r="C78" s="76" t="s">
        <v>31</v>
      </c>
      <c r="D78" s="74"/>
      <c r="E78" s="74"/>
      <c r="F78" s="207" t="str">
        <f>E17</f>
        <v>SOUp, Šenflukova 220, Jílove u Prahy</v>
      </c>
      <c r="G78" s="74"/>
      <c r="H78" s="74"/>
      <c r="I78" s="208" t="s">
        <v>37</v>
      </c>
      <c r="J78" s="207" t="str">
        <f>E23</f>
        <v>Ing. Jan Suk, EREKTA</v>
      </c>
      <c r="K78" s="74"/>
      <c r="L78" s="72"/>
    </row>
    <row r="79" spans="2:12" s="1" customFormat="1" ht="14.4" customHeight="1">
      <c r="B79" s="46"/>
      <c r="C79" s="76" t="s">
        <v>35</v>
      </c>
      <c r="D79" s="74"/>
      <c r="E79" s="74"/>
      <c r="F79" s="207" t="str">
        <f>IF(E20="","",E20)</f>
        <v/>
      </c>
      <c r="G79" s="74"/>
      <c r="H79" s="74"/>
      <c r="I79" s="203"/>
      <c r="J79" s="74"/>
      <c r="K79" s="74"/>
      <c r="L79" s="72"/>
    </row>
    <row r="80" spans="2:12" s="1" customFormat="1" ht="10.3" customHeight="1">
      <c r="B80" s="46"/>
      <c r="C80" s="74"/>
      <c r="D80" s="74"/>
      <c r="E80" s="74"/>
      <c r="F80" s="74"/>
      <c r="G80" s="74"/>
      <c r="H80" s="74"/>
      <c r="I80" s="203"/>
      <c r="J80" s="74"/>
      <c r="K80" s="74"/>
      <c r="L80" s="72"/>
    </row>
    <row r="81" spans="2:20" s="10" customFormat="1" ht="29.25" customHeight="1">
      <c r="B81" s="209"/>
      <c r="C81" s="210" t="s">
        <v>158</v>
      </c>
      <c r="D81" s="211" t="s">
        <v>60</v>
      </c>
      <c r="E81" s="211" t="s">
        <v>56</v>
      </c>
      <c r="F81" s="211" t="s">
        <v>159</v>
      </c>
      <c r="G81" s="211" t="s">
        <v>160</v>
      </c>
      <c r="H81" s="211" t="s">
        <v>161</v>
      </c>
      <c r="I81" s="212" t="s">
        <v>162</v>
      </c>
      <c r="J81" s="211" t="s">
        <v>126</v>
      </c>
      <c r="K81" s="213" t="s">
        <v>163</v>
      </c>
      <c r="L81" s="214"/>
      <c r="M81" s="102" t="s">
        <v>164</v>
      </c>
      <c r="N81" s="103" t="s">
        <v>45</v>
      </c>
      <c r="O81" s="103" t="s">
        <v>165</v>
      </c>
      <c r="P81" s="103" t="s">
        <v>166</v>
      </c>
      <c r="Q81" s="103" t="s">
        <v>167</v>
      </c>
      <c r="R81" s="103" t="s">
        <v>168</v>
      </c>
      <c r="S81" s="103" t="s">
        <v>169</v>
      </c>
      <c r="T81" s="104" t="s">
        <v>170</v>
      </c>
    </row>
    <row r="82" spans="2:63" s="1" customFormat="1" ht="29.25" customHeight="1">
      <c r="B82" s="46"/>
      <c r="C82" s="108" t="s">
        <v>127</v>
      </c>
      <c r="D82" s="74"/>
      <c r="E82" s="74"/>
      <c r="F82" s="74"/>
      <c r="G82" s="74"/>
      <c r="H82" s="74"/>
      <c r="I82" s="203"/>
      <c r="J82" s="215">
        <f>BK82</f>
        <v>0</v>
      </c>
      <c r="K82" s="74"/>
      <c r="L82" s="72"/>
      <c r="M82" s="105"/>
      <c r="N82" s="106"/>
      <c r="O82" s="106"/>
      <c r="P82" s="216">
        <f>SUM(P83:P162)</f>
        <v>0</v>
      </c>
      <c r="Q82" s="106"/>
      <c r="R82" s="216">
        <f>SUM(R83:R162)</f>
        <v>160.34016499999996</v>
      </c>
      <c r="S82" s="106"/>
      <c r="T82" s="217">
        <f>SUM(T83:T162)</f>
        <v>0.604</v>
      </c>
      <c r="AT82" s="24" t="s">
        <v>74</v>
      </c>
      <c r="AU82" s="24" t="s">
        <v>128</v>
      </c>
      <c r="BK82" s="218">
        <f>SUM(BK83:BK162)</f>
        <v>0</v>
      </c>
    </row>
    <row r="83" spans="2:65" s="1" customFormat="1" ht="25.5" customHeight="1">
      <c r="B83" s="46"/>
      <c r="C83" s="269" t="s">
        <v>24</v>
      </c>
      <c r="D83" s="269" t="s">
        <v>240</v>
      </c>
      <c r="E83" s="270" t="s">
        <v>1496</v>
      </c>
      <c r="F83" s="271" t="s">
        <v>1497</v>
      </c>
      <c r="G83" s="272" t="s">
        <v>286</v>
      </c>
      <c r="H83" s="273">
        <v>1</v>
      </c>
      <c r="I83" s="274"/>
      <c r="J83" s="275">
        <f>ROUND(I83*H83,2)</f>
        <v>0</v>
      </c>
      <c r="K83" s="271" t="s">
        <v>278</v>
      </c>
      <c r="L83" s="276"/>
      <c r="M83" s="277" t="s">
        <v>22</v>
      </c>
      <c r="N83" s="278" t="s">
        <v>46</v>
      </c>
      <c r="O83" s="47"/>
      <c r="P83" s="244">
        <f>O83*H83</f>
        <v>0</v>
      </c>
      <c r="Q83" s="244">
        <v>160</v>
      </c>
      <c r="R83" s="244">
        <f>Q83*H83</f>
        <v>160</v>
      </c>
      <c r="S83" s="244">
        <v>0</v>
      </c>
      <c r="T83" s="245">
        <f>S83*H83</f>
        <v>0</v>
      </c>
      <c r="AR83" s="24" t="s">
        <v>218</v>
      </c>
      <c r="AT83" s="24" t="s">
        <v>240</v>
      </c>
      <c r="AU83" s="24" t="s">
        <v>75</v>
      </c>
      <c r="AY83" s="24" t="s">
        <v>173</v>
      </c>
      <c r="BE83" s="246">
        <f>IF(N83="základní",J83,0)</f>
        <v>0</v>
      </c>
      <c r="BF83" s="246">
        <f>IF(N83="snížená",J83,0)</f>
        <v>0</v>
      </c>
      <c r="BG83" s="246">
        <f>IF(N83="zákl. přenesená",J83,0)</f>
        <v>0</v>
      </c>
      <c r="BH83" s="246">
        <f>IF(N83="sníž. přenesená",J83,0)</f>
        <v>0</v>
      </c>
      <c r="BI83" s="246">
        <f>IF(N83="nulová",J83,0)</f>
        <v>0</v>
      </c>
      <c r="BJ83" s="24" t="s">
        <v>24</v>
      </c>
      <c r="BK83" s="246">
        <f>ROUND(I83*H83,2)</f>
        <v>0</v>
      </c>
      <c r="BL83" s="24" t="s">
        <v>180</v>
      </c>
      <c r="BM83" s="24" t="s">
        <v>1498</v>
      </c>
    </row>
    <row r="84" spans="2:65" s="1" customFormat="1" ht="16.5" customHeight="1">
      <c r="B84" s="46"/>
      <c r="C84" s="269" t="s">
        <v>83</v>
      </c>
      <c r="D84" s="269" t="s">
        <v>240</v>
      </c>
      <c r="E84" s="270" t="s">
        <v>1499</v>
      </c>
      <c r="F84" s="271" t="s">
        <v>1500</v>
      </c>
      <c r="G84" s="272" t="s">
        <v>1255</v>
      </c>
      <c r="H84" s="273">
        <v>1</v>
      </c>
      <c r="I84" s="274"/>
      <c r="J84" s="275">
        <f>ROUND(I84*H84,2)</f>
        <v>0</v>
      </c>
      <c r="K84" s="271" t="s">
        <v>278</v>
      </c>
      <c r="L84" s="276"/>
      <c r="M84" s="277" t="s">
        <v>22</v>
      </c>
      <c r="N84" s="278" t="s">
        <v>46</v>
      </c>
      <c r="O84" s="47"/>
      <c r="P84" s="244">
        <f>O84*H84</f>
        <v>0</v>
      </c>
      <c r="Q84" s="244">
        <v>0</v>
      </c>
      <c r="R84" s="244">
        <f>Q84*H84</f>
        <v>0</v>
      </c>
      <c r="S84" s="244">
        <v>0</v>
      </c>
      <c r="T84" s="245">
        <f>S84*H84</f>
        <v>0</v>
      </c>
      <c r="AR84" s="24" t="s">
        <v>218</v>
      </c>
      <c r="AT84" s="24" t="s">
        <v>240</v>
      </c>
      <c r="AU84" s="24" t="s">
        <v>75</v>
      </c>
      <c r="AY84" s="24" t="s">
        <v>173</v>
      </c>
      <c r="BE84" s="246">
        <f>IF(N84="základní",J84,0)</f>
        <v>0</v>
      </c>
      <c r="BF84" s="246">
        <f>IF(N84="snížená",J84,0)</f>
        <v>0</v>
      </c>
      <c r="BG84" s="246">
        <f>IF(N84="zákl. přenesená",J84,0)</f>
        <v>0</v>
      </c>
      <c r="BH84" s="246">
        <f>IF(N84="sníž. přenesená",J84,0)</f>
        <v>0</v>
      </c>
      <c r="BI84" s="246">
        <f>IF(N84="nulová",J84,0)</f>
        <v>0</v>
      </c>
      <c r="BJ84" s="24" t="s">
        <v>24</v>
      </c>
      <c r="BK84" s="246">
        <f>ROUND(I84*H84,2)</f>
        <v>0</v>
      </c>
      <c r="BL84" s="24" t="s">
        <v>180</v>
      </c>
      <c r="BM84" s="24" t="s">
        <v>1501</v>
      </c>
    </row>
    <row r="85" spans="2:65" s="1" customFormat="1" ht="16.5" customHeight="1">
      <c r="B85" s="46"/>
      <c r="C85" s="269" t="s">
        <v>193</v>
      </c>
      <c r="D85" s="269" t="s">
        <v>240</v>
      </c>
      <c r="E85" s="270" t="s">
        <v>1502</v>
      </c>
      <c r="F85" s="271" t="s">
        <v>1503</v>
      </c>
      <c r="G85" s="272" t="s">
        <v>1504</v>
      </c>
      <c r="H85" s="273">
        <v>3</v>
      </c>
      <c r="I85" s="274"/>
      <c r="J85" s="275">
        <f>ROUND(I85*H85,2)</f>
        <v>0</v>
      </c>
      <c r="K85" s="271" t="s">
        <v>179</v>
      </c>
      <c r="L85" s="276"/>
      <c r="M85" s="277" t="s">
        <v>22</v>
      </c>
      <c r="N85" s="278" t="s">
        <v>46</v>
      </c>
      <c r="O85" s="47"/>
      <c r="P85" s="244">
        <f>O85*H85</f>
        <v>0</v>
      </c>
      <c r="Q85" s="244">
        <v>0.00105</v>
      </c>
      <c r="R85" s="244">
        <f>Q85*H85</f>
        <v>0.00315</v>
      </c>
      <c r="S85" s="244">
        <v>0</v>
      </c>
      <c r="T85" s="245">
        <f>S85*H85</f>
        <v>0</v>
      </c>
      <c r="AR85" s="24" t="s">
        <v>218</v>
      </c>
      <c r="AT85" s="24" t="s">
        <v>240</v>
      </c>
      <c r="AU85" s="24" t="s">
        <v>75</v>
      </c>
      <c r="AY85" s="24" t="s">
        <v>173</v>
      </c>
      <c r="BE85" s="246">
        <f>IF(N85="základní",J85,0)</f>
        <v>0</v>
      </c>
      <c r="BF85" s="246">
        <f>IF(N85="snížená",J85,0)</f>
        <v>0</v>
      </c>
      <c r="BG85" s="246">
        <f>IF(N85="zákl. přenesená",J85,0)</f>
        <v>0</v>
      </c>
      <c r="BH85" s="246">
        <f>IF(N85="sníž. přenesená",J85,0)</f>
        <v>0</v>
      </c>
      <c r="BI85" s="246">
        <f>IF(N85="nulová",J85,0)</f>
        <v>0</v>
      </c>
      <c r="BJ85" s="24" t="s">
        <v>24</v>
      </c>
      <c r="BK85" s="246">
        <f>ROUND(I85*H85,2)</f>
        <v>0</v>
      </c>
      <c r="BL85" s="24" t="s">
        <v>180</v>
      </c>
      <c r="BM85" s="24" t="s">
        <v>1505</v>
      </c>
    </row>
    <row r="86" spans="2:65" s="1" customFormat="1" ht="16.5" customHeight="1">
      <c r="B86" s="46"/>
      <c r="C86" s="269" t="s">
        <v>180</v>
      </c>
      <c r="D86" s="269" t="s">
        <v>240</v>
      </c>
      <c r="E86" s="270" t="s">
        <v>1506</v>
      </c>
      <c r="F86" s="271" t="s">
        <v>1507</v>
      </c>
      <c r="G86" s="272" t="s">
        <v>1508</v>
      </c>
      <c r="H86" s="273">
        <v>2</v>
      </c>
      <c r="I86" s="274"/>
      <c r="J86" s="275">
        <f>ROUND(I86*H86,2)</f>
        <v>0</v>
      </c>
      <c r="K86" s="271" t="s">
        <v>278</v>
      </c>
      <c r="L86" s="276"/>
      <c r="M86" s="277" t="s">
        <v>22</v>
      </c>
      <c r="N86" s="278" t="s">
        <v>46</v>
      </c>
      <c r="O86" s="47"/>
      <c r="P86" s="244">
        <f>O86*H86</f>
        <v>0</v>
      </c>
      <c r="Q86" s="244">
        <v>0</v>
      </c>
      <c r="R86" s="244">
        <f>Q86*H86</f>
        <v>0</v>
      </c>
      <c r="S86" s="244">
        <v>0</v>
      </c>
      <c r="T86" s="245">
        <f>S86*H86</f>
        <v>0</v>
      </c>
      <c r="AR86" s="24" t="s">
        <v>218</v>
      </c>
      <c r="AT86" s="24" t="s">
        <v>240</v>
      </c>
      <c r="AU86" s="24" t="s">
        <v>75</v>
      </c>
      <c r="AY86" s="24" t="s">
        <v>173</v>
      </c>
      <c r="BE86" s="246">
        <f>IF(N86="základní",J86,0)</f>
        <v>0</v>
      </c>
      <c r="BF86" s="246">
        <f>IF(N86="snížená",J86,0)</f>
        <v>0</v>
      </c>
      <c r="BG86" s="246">
        <f>IF(N86="zákl. přenesená",J86,0)</f>
        <v>0</v>
      </c>
      <c r="BH86" s="246">
        <f>IF(N86="sníž. přenesená",J86,0)</f>
        <v>0</v>
      </c>
      <c r="BI86" s="246">
        <f>IF(N86="nulová",J86,0)</f>
        <v>0</v>
      </c>
      <c r="BJ86" s="24" t="s">
        <v>24</v>
      </c>
      <c r="BK86" s="246">
        <f>ROUND(I86*H86,2)</f>
        <v>0</v>
      </c>
      <c r="BL86" s="24" t="s">
        <v>180</v>
      </c>
      <c r="BM86" s="24" t="s">
        <v>1509</v>
      </c>
    </row>
    <row r="87" spans="2:65" s="1" customFormat="1" ht="16.5" customHeight="1">
      <c r="B87" s="46"/>
      <c r="C87" s="269" t="s">
        <v>204</v>
      </c>
      <c r="D87" s="269" t="s">
        <v>240</v>
      </c>
      <c r="E87" s="270" t="s">
        <v>1510</v>
      </c>
      <c r="F87" s="271" t="s">
        <v>1511</v>
      </c>
      <c r="G87" s="272" t="s">
        <v>1508</v>
      </c>
      <c r="H87" s="273">
        <v>2</v>
      </c>
      <c r="I87" s="274"/>
      <c r="J87" s="275">
        <f>ROUND(I87*H87,2)</f>
        <v>0</v>
      </c>
      <c r="K87" s="271" t="s">
        <v>278</v>
      </c>
      <c r="L87" s="276"/>
      <c r="M87" s="277" t="s">
        <v>22</v>
      </c>
      <c r="N87" s="278" t="s">
        <v>46</v>
      </c>
      <c r="O87" s="47"/>
      <c r="P87" s="244">
        <f>O87*H87</f>
        <v>0</v>
      </c>
      <c r="Q87" s="244">
        <v>0</v>
      </c>
      <c r="R87" s="244">
        <f>Q87*H87</f>
        <v>0</v>
      </c>
      <c r="S87" s="244">
        <v>0</v>
      </c>
      <c r="T87" s="245">
        <f>S87*H87</f>
        <v>0</v>
      </c>
      <c r="AR87" s="24" t="s">
        <v>218</v>
      </c>
      <c r="AT87" s="24" t="s">
        <v>240</v>
      </c>
      <c r="AU87" s="24" t="s">
        <v>75</v>
      </c>
      <c r="AY87" s="24" t="s">
        <v>173</v>
      </c>
      <c r="BE87" s="246">
        <f>IF(N87="základní",J87,0)</f>
        <v>0</v>
      </c>
      <c r="BF87" s="246">
        <f>IF(N87="snížená",J87,0)</f>
        <v>0</v>
      </c>
      <c r="BG87" s="246">
        <f>IF(N87="zákl. přenesená",J87,0)</f>
        <v>0</v>
      </c>
      <c r="BH87" s="246">
        <f>IF(N87="sníž. přenesená",J87,0)</f>
        <v>0</v>
      </c>
      <c r="BI87" s="246">
        <f>IF(N87="nulová",J87,0)</f>
        <v>0</v>
      </c>
      <c r="BJ87" s="24" t="s">
        <v>24</v>
      </c>
      <c r="BK87" s="246">
        <f>ROUND(I87*H87,2)</f>
        <v>0</v>
      </c>
      <c r="BL87" s="24" t="s">
        <v>180</v>
      </c>
      <c r="BM87" s="24" t="s">
        <v>1512</v>
      </c>
    </row>
    <row r="88" spans="2:65" s="1" customFormat="1" ht="16.5" customHeight="1">
      <c r="B88" s="46"/>
      <c r="C88" s="269" t="s">
        <v>209</v>
      </c>
      <c r="D88" s="269" t="s">
        <v>240</v>
      </c>
      <c r="E88" s="270" t="s">
        <v>1513</v>
      </c>
      <c r="F88" s="271" t="s">
        <v>1514</v>
      </c>
      <c r="G88" s="272" t="s">
        <v>1124</v>
      </c>
      <c r="H88" s="273">
        <v>12</v>
      </c>
      <c r="I88" s="274"/>
      <c r="J88" s="275">
        <f>ROUND(I88*H88,2)</f>
        <v>0</v>
      </c>
      <c r="K88" s="271" t="s">
        <v>278</v>
      </c>
      <c r="L88" s="276"/>
      <c r="M88" s="277" t="s">
        <v>22</v>
      </c>
      <c r="N88" s="278" t="s">
        <v>46</v>
      </c>
      <c r="O88" s="47"/>
      <c r="P88" s="244">
        <f>O88*H88</f>
        <v>0</v>
      </c>
      <c r="Q88" s="244">
        <v>0</v>
      </c>
      <c r="R88" s="244">
        <f>Q88*H88</f>
        <v>0</v>
      </c>
      <c r="S88" s="244">
        <v>0</v>
      </c>
      <c r="T88" s="245">
        <f>S88*H88</f>
        <v>0</v>
      </c>
      <c r="AR88" s="24" t="s">
        <v>218</v>
      </c>
      <c r="AT88" s="24" t="s">
        <v>240</v>
      </c>
      <c r="AU88" s="24" t="s">
        <v>75</v>
      </c>
      <c r="AY88" s="24" t="s">
        <v>173</v>
      </c>
      <c r="BE88" s="246">
        <f>IF(N88="základní",J88,0)</f>
        <v>0</v>
      </c>
      <c r="BF88" s="246">
        <f>IF(N88="snížená",J88,0)</f>
        <v>0</v>
      </c>
      <c r="BG88" s="246">
        <f>IF(N88="zákl. přenesená",J88,0)</f>
        <v>0</v>
      </c>
      <c r="BH88" s="246">
        <f>IF(N88="sníž. přenesená",J88,0)</f>
        <v>0</v>
      </c>
      <c r="BI88" s="246">
        <f>IF(N88="nulová",J88,0)</f>
        <v>0</v>
      </c>
      <c r="BJ88" s="24" t="s">
        <v>24</v>
      </c>
      <c r="BK88" s="246">
        <f>ROUND(I88*H88,2)</f>
        <v>0</v>
      </c>
      <c r="BL88" s="24" t="s">
        <v>180</v>
      </c>
      <c r="BM88" s="24" t="s">
        <v>1515</v>
      </c>
    </row>
    <row r="89" spans="2:65" s="1" customFormat="1" ht="16.5" customHeight="1">
      <c r="B89" s="46"/>
      <c r="C89" s="269" t="s">
        <v>214</v>
      </c>
      <c r="D89" s="269" t="s">
        <v>240</v>
      </c>
      <c r="E89" s="270" t="s">
        <v>1516</v>
      </c>
      <c r="F89" s="271" t="s">
        <v>1517</v>
      </c>
      <c r="G89" s="272" t="s">
        <v>1255</v>
      </c>
      <c r="H89" s="273">
        <v>1</v>
      </c>
      <c r="I89" s="274"/>
      <c r="J89" s="275">
        <f>ROUND(I89*H89,2)</f>
        <v>0</v>
      </c>
      <c r="K89" s="271" t="s">
        <v>278</v>
      </c>
      <c r="L89" s="276"/>
      <c r="M89" s="277" t="s">
        <v>22</v>
      </c>
      <c r="N89" s="278" t="s">
        <v>46</v>
      </c>
      <c r="O89" s="47"/>
      <c r="P89" s="244">
        <f>O89*H89</f>
        <v>0</v>
      </c>
      <c r="Q89" s="244">
        <v>0</v>
      </c>
      <c r="R89" s="244">
        <f>Q89*H89</f>
        <v>0</v>
      </c>
      <c r="S89" s="244">
        <v>0</v>
      </c>
      <c r="T89" s="245">
        <f>S89*H89</f>
        <v>0</v>
      </c>
      <c r="AR89" s="24" t="s">
        <v>218</v>
      </c>
      <c r="AT89" s="24" t="s">
        <v>240</v>
      </c>
      <c r="AU89" s="24" t="s">
        <v>75</v>
      </c>
      <c r="AY89" s="24" t="s">
        <v>173</v>
      </c>
      <c r="BE89" s="246">
        <f>IF(N89="základní",J89,0)</f>
        <v>0</v>
      </c>
      <c r="BF89" s="246">
        <f>IF(N89="snížená",J89,0)</f>
        <v>0</v>
      </c>
      <c r="BG89" s="246">
        <f>IF(N89="zákl. přenesená",J89,0)</f>
        <v>0</v>
      </c>
      <c r="BH89" s="246">
        <f>IF(N89="sníž. přenesená",J89,0)</f>
        <v>0</v>
      </c>
      <c r="BI89" s="246">
        <f>IF(N89="nulová",J89,0)</f>
        <v>0</v>
      </c>
      <c r="BJ89" s="24" t="s">
        <v>24</v>
      </c>
      <c r="BK89" s="246">
        <f>ROUND(I89*H89,2)</f>
        <v>0</v>
      </c>
      <c r="BL89" s="24" t="s">
        <v>180</v>
      </c>
      <c r="BM89" s="24" t="s">
        <v>1518</v>
      </c>
    </row>
    <row r="90" spans="2:65" s="1" customFormat="1" ht="16.5" customHeight="1">
      <c r="B90" s="46"/>
      <c r="C90" s="269" t="s">
        <v>218</v>
      </c>
      <c r="D90" s="269" t="s">
        <v>240</v>
      </c>
      <c r="E90" s="270" t="s">
        <v>1519</v>
      </c>
      <c r="F90" s="271" t="s">
        <v>1520</v>
      </c>
      <c r="G90" s="272" t="s">
        <v>286</v>
      </c>
      <c r="H90" s="273">
        <v>2</v>
      </c>
      <c r="I90" s="274"/>
      <c r="J90" s="275">
        <f>ROUND(I90*H90,2)</f>
        <v>0</v>
      </c>
      <c r="K90" s="271" t="s">
        <v>278</v>
      </c>
      <c r="L90" s="276"/>
      <c r="M90" s="277" t="s">
        <v>22</v>
      </c>
      <c r="N90" s="278" t="s">
        <v>46</v>
      </c>
      <c r="O90" s="47"/>
      <c r="P90" s="244">
        <f>O90*H90</f>
        <v>0</v>
      </c>
      <c r="Q90" s="244">
        <v>0</v>
      </c>
      <c r="R90" s="244">
        <f>Q90*H90</f>
        <v>0</v>
      </c>
      <c r="S90" s="244">
        <v>0</v>
      </c>
      <c r="T90" s="245">
        <f>S90*H90</f>
        <v>0</v>
      </c>
      <c r="AR90" s="24" t="s">
        <v>218</v>
      </c>
      <c r="AT90" s="24" t="s">
        <v>240</v>
      </c>
      <c r="AU90" s="24" t="s">
        <v>75</v>
      </c>
      <c r="AY90" s="24" t="s">
        <v>173</v>
      </c>
      <c r="BE90" s="246">
        <f>IF(N90="základní",J90,0)</f>
        <v>0</v>
      </c>
      <c r="BF90" s="246">
        <f>IF(N90="snížená",J90,0)</f>
        <v>0</v>
      </c>
      <c r="BG90" s="246">
        <f>IF(N90="zákl. přenesená",J90,0)</f>
        <v>0</v>
      </c>
      <c r="BH90" s="246">
        <f>IF(N90="sníž. přenesená",J90,0)</f>
        <v>0</v>
      </c>
      <c r="BI90" s="246">
        <f>IF(N90="nulová",J90,0)</f>
        <v>0</v>
      </c>
      <c r="BJ90" s="24" t="s">
        <v>24</v>
      </c>
      <c r="BK90" s="246">
        <f>ROUND(I90*H90,2)</f>
        <v>0</v>
      </c>
      <c r="BL90" s="24" t="s">
        <v>180</v>
      </c>
      <c r="BM90" s="24" t="s">
        <v>1521</v>
      </c>
    </row>
    <row r="91" spans="2:65" s="1" customFormat="1" ht="16.5" customHeight="1">
      <c r="B91" s="46"/>
      <c r="C91" s="269" t="s">
        <v>224</v>
      </c>
      <c r="D91" s="269" t="s">
        <v>240</v>
      </c>
      <c r="E91" s="270" t="s">
        <v>1522</v>
      </c>
      <c r="F91" s="271" t="s">
        <v>1523</v>
      </c>
      <c r="G91" s="272" t="s">
        <v>286</v>
      </c>
      <c r="H91" s="273">
        <v>32</v>
      </c>
      <c r="I91" s="274"/>
      <c r="J91" s="275">
        <f>ROUND(I91*H91,2)</f>
        <v>0</v>
      </c>
      <c r="K91" s="271" t="s">
        <v>278</v>
      </c>
      <c r="L91" s="276"/>
      <c r="M91" s="277" t="s">
        <v>22</v>
      </c>
      <c r="N91" s="278" t="s">
        <v>46</v>
      </c>
      <c r="O91" s="47"/>
      <c r="P91" s="244">
        <f>O91*H91</f>
        <v>0</v>
      </c>
      <c r="Q91" s="244">
        <v>0</v>
      </c>
      <c r="R91" s="244">
        <f>Q91*H91</f>
        <v>0</v>
      </c>
      <c r="S91" s="244">
        <v>0</v>
      </c>
      <c r="T91" s="245">
        <f>S91*H91</f>
        <v>0</v>
      </c>
      <c r="AR91" s="24" t="s">
        <v>218</v>
      </c>
      <c r="AT91" s="24" t="s">
        <v>240</v>
      </c>
      <c r="AU91" s="24" t="s">
        <v>75</v>
      </c>
      <c r="AY91" s="24" t="s">
        <v>173</v>
      </c>
      <c r="BE91" s="246">
        <f>IF(N91="základní",J91,0)</f>
        <v>0</v>
      </c>
      <c r="BF91" s="246">
        <f>IF(N91="snížená",J91,0)</f>
        <v>0</v>
      </c>
      <c r="BG91" s="246">
        <f>IF(N91="zákl. přenesená",J91,0)</f>
        <v>0</v>
      </c>
      <c r="BH91" s="246">
        <f>IF(N91="sníž. přenesená",J91,0)</f>
        <v>0</v>
      </c>
      <c r="BI91" s="246">
        <f>IF(N91="nulová",J91,0)</f>
        <v>0</v>
      </c>
      <c r="BJ91" s="24" t="s">
        <v>24</v>
      </c>
      <c r="BK91" s="246">
        <f>ROUND(I91*H91,2)</f>
        <v>0</v>
      </c>
      <c r="BL91" s="24" t="s">
        <v>180</v>
      </c>
      <c r="BM91" s="24" t="s">
        <v>1524</v>
      </c>
    </row>
    <row r="92" spans="2:65" s="1" customFormat="1" ht="16.5" customHeight="1">
      <c r="B92" s="46"/>
      <c r="C92" s="269" t="s">
        <v>29</v>
      </c>
      <c r="D92" s="269" t="s">
        <v>240</v>
      </c>
      <c r="E92" s="270" t="s">
        <v>1525</v>
      </c>
      <c r="F92" s="271" t="s">
        <v>1526</v>
      </c>
      <c r="G92" s="272" t="s">
        <v>286</v>
      </c>
      <c r="H92" s="273">
        <v>2</v>
      </c>
      <c r="I92" s="274"/>
      <c r="J92" s="275">
        <f>ROUND(I92*H92,2)</f>
        <v>0</v>
      </c>
      <c r="K92" s="271" t="s">
        <v>278</v>
      </c>
      <c r="L92" s="276"/>
      <c r="M92" s="277" t="s">
        <v>22</v>
      </c>
      <c r="N92" s="278" t="s">
        <v>46</v>
      </c>
      <c r="O92" s="47"/>
      <c r="P92" s="244">
        <f>O92*H92</f>
        <v>0</v>
      </c>
      <c r="Q92" s="244">
        <v>0</v>
      </c>
      <c r="R92" s="244">
        <f>Q92*H92</f>
        <v>0</v>
      </c>
      <c r="S92" s="244">
        <v>0</v>
      </c>
      <c r="T92" s="245">
        <f>S92*H92</f>
        <v>0</v>
      </c>
      <c r="AR92" s="24" t="s">
        <v>218</v>
      </c>
      <c r="AT92" s="24" t="s">
        <v>240</v>
      </c>
      <c r="AU92" s="24" t="s">
        <v>75</v>
      </c>
      <c r="AY92" s="24" t="s">
        <v>173</v>
      </c>
      <c r="BE92" s="246">
        <f>IF(N92="základní",J92,0)</f>
        <v>0</v>
      </c>
      <c r="BF92" s="246">
        <f>IF(N92="snížená",J92,0)</f>
        <v>0</v>
      </c>
      <c r="BG92" s="246">
        <f>IF(N92="zákl. přenesená",J92,0)</f>
        <v>0</v>
      </c>
      <c r="BH92" s="246">
        <f>IF(N92="sníž. přenesená",J92,0)</f>
        <v>0</v>
      </c>
      <c r="BI92" s="246">
        <f>IF(N92="nulová",J92,0)</f>
        <v>0</v>
      </c>
      <c r="BJ92" s="24" t="s">
        <v>24</v>
      </c>
      <c r="BK92" s="246">
        <f>ROUND(I92*H92,2)</f>
        <v>0</v>
      </c>
      <c r="BL92" s="24" t="s">
        <v>180</v>
      </c>
      <c r="BM92" s="24" t="s">
        <v>1527</v>
      </c>
    </row>
    <row r="93" spans="2:65" s="1" customFormat="1" ht="16.5" customHeight="1">
      <c r="B93" s="46"/>
      <c r="C93" s="269" t="s">
        <v>239</v>
      </c>
      <c r="D93" s="269" t="s">
        <v>240</v>
      </c>
      <c r="E93" s="270" t="s">
        <v>1528</v>
      </c>
      <c r="F93" s="271" t="s">
        <v>1529</v>
      </c>
      <c r="G93" s="272" t="s">
        <v>286</v>
      </c>
      <c r="H93" s="273">
        <v>6</v>
      </c>
      <c r="I93" s="274"/>
      <c r="J93" s="275">
        <f>ROUND(I93*H93,2)</f>
        <v>0</v>
      </c>
      <c r="K93" s="271" t="s">
        <v>278</v>
      </c>
      <c r="L93" s="276"/>
      <c r="M93" s="277" t="s">
        <v>22</v>
      </c>
      <c r="N93" s="278" t="s">
        <v>46</v>
      </c>
      <c r="O93" s="47"/>
      <c r="P93" s="244">
        <f>O93*H93</f>
        <v>0</v>
      </c>
      <c r="Q93" s="244">
        <v>0</v>
      </c>
      <c r="R93" s="244">
        <f>Q93*H93</f>
        <v>0</v>
      </c>
      <c r="S93" s="244">
        <v>0</v>
      </c>
      <c r="T93" s="245">
        <f>S93*H93</f>
        <v>0</v>
      </c>
      <c r="AR93" s="24" t="s">
        <v>218</v>
      </c>
      <c r="AT93" s="24" t="s">
        <v>240</v>
      </c>
      <c r="AU93" s="24" t="s">
        <v>75</v>
      </c>
      <c r="AY93" s="24" t="s">
        <v>173</v>
      </c>
      <c r="BE93" s="246">
        <f>IF(N93="základní",J93,0)</f>
        <v>0</v>
      </c>
      <c r="BF93" s="246">
        <f>IF(N93="snížená",J93,0)</f>
        <v>0</v>
      </c>
      <c r="BG93" s="246">
        <f>IF(N93="zákl. přenesená",J93,0)</f>
        <v>0</v>
      </c>
      <c r="BH93" s="246">
        <f>IF(N93="sníž. přenesená",J93,0)</f>
        <v>0</v>
      </c>
      <c r="BI93" s="246">
        <f>IF(N93="nulová",J93,0)</f>
        <v>0</v>
      </c>
      <c r="BJ93" s="24" t="s">
        <v>24</v>
      </c>
      <c r="BK93" s="246">
        <f>ROUND(I93*H93,2)</f>
        <v>0</v>
      </c>
      <c r="BL93" s="24" t="s">
        <v>180</v>
      </c>
      <c r="BM93" s="24" t="s">
        <v>1530</v>
      </c>
    </row>
    <row r="94" spans="2:65" s="1" customFormat="1" ht="16.5" customHeight="1">
      <c r="B94" s="46"/>
      <c r="C94" s="269" t="s">
        <v>246</v>
      </c>
      <c r="D94" s="269" t="s">
        <v>240</v>
      </c>
      <c r="E94" s="270" t="s">
        <v>1531</v>
      </c>
      <c r="F94" s="271" t="s">
        <v>1532</v>
      </c>
      <c r="G94" s="272" t="s">
        <v>286</v>
      </c>
      <c r="H94" s="273">
        <v>2</v>
      </c>
      <c r="I94" s="274"/>
      <c r="J94" s="275">
        <f>ROUND(I94*H94,2)</f>
        <v>0</v>
      </c>
      <c r="K94" s="271" t="s">
        <v>278</v>
      </c>
      <c r="L94" s="276"/>
      <c r="M94" s="277" t="s">
        <v>22</v>
      </c>
      <c r="N94" s="278" t="s">
        <v>46</v>
      </c>
      <c r="O94" s="47"/>
      <c r="P94" s="244">
        <f>O94*H94</f>
        <v>0</v>
      </c>
      <c r="Q94" s="244">
        <v>0</v>
      </c>
      <c r="R94" s="244">
        <f>Q94*H94</f>
        <v>0</v>
      </c>
      <c r="S94" s="244">
        <v>0</v>
      </c>
      <c r="T94" s="245">
        <f>S94*H94</f>
        <v>0</v>
      </c>
      <c r="AR94" s="24" t="s">
        <v>218</v>
      </c>
      <c r="AT94" s="24" t="s">
        <v>240</v>
      </c>
      <c r="AU94" s="24" t="s">
        <v>75</v>
      </c>
      <c r="AY94" s="24" t="s">
        <v>173</v>
      </c>
      <c r="BE94" s="246">
        <f>IF(N94="základní",J94,0)</f>
        <v>0</v>
      </c>
      <c r="BF94" s="246">
        <f>IF(N94="snížená",J94,0)</f>
        <v>0</v>
      </c>
      <c r="BG94" s="246">
        <f>IF(N94="zákl. přenesená",J94,0)</f>
        <v>0</v>
      </c>
      <c r="BH94" s="246">
        <f>IF(N94="sníž. přenesená",J94,0)</f>
        <v>0</v>
      </c>
      <c r="BI94" s="246">
        <f>IF(N94="nulová",J94,0)</f>
        <v>0</v>
      </c>
      <c r="BJ94" s="24" t="s">
        <v>24</v>
      </c>
      <c r="BK94" s="246">
        <f>ROUND(I94*H94,2)</f>
        <v>0</v>
      </c>
      <c r="BL94" s="24" t="s">
        <v>180</v>
      </c>
      <c r="BM94" s="24" t="s">
        <v>1533</v>
      </c>
    </row>
    <row r="95" spans="2:65" s="1" customFormat="1" ht="16.5" customHeight="1">
      <c r="B95" s="46"/>
      <c r="C95" s="269" t="s">
        <v>252</v>
      </c>
      <c r="D95" s="269" t="s">
        <v>240</v>
      </c>
      <c r="E95" s="270" t="s">
        <v>1534</v>
      </c>
      <c r="F95" s="271" t="s">
        <v>1535</v>
      </c>
      <c r="G95" s="272" t="s">
        <v>286</v>
      </c>
      <c r="H95" s="273">
        <v>2</v>
      </c>
      <c r="I95" s="274"/>
      <c r="J95" s="275">
        <f>ROUND(I95*H95,2)</f>
        <v>0</v>
      </c>
      <c r="K95" s="271" t="s">
        <v>278</v>
      </c>
      <c r="L95" s="276"/>
      <c r="M95" s="277" t="s">
        <v>22</v>
      </c>
      <c r="N95" s="278" t="s">
        <v>46</v>
      </c>
      <c r="O95" s="47"/>
      <c r="P95" s="244">
        <f>O95*H95</f>
        <v>0</v>
      </c>
      <c r="Q95" s="244">
        <v>0</v>
      </c>
      <c r="R95" s="244">
        <f>Q95*H95</f>
        <v>0</v>
      </c>
      <c r="S95" s="244">
        <v>0</v>
      </c>
      <c r="T95" s="245">
        <f>S95*H95</f>
        <v>0</v>
      </c>
      <c r="AR95" s="24" t="s">
        <v>218</v>
      </c>
      <c r="AT95" s="24" t="s">
        <v>240</v>
      </c>
      <c r="AU95" s="24" t="s">
        <v>75</v>
      </c>
      <c r="AY95" s="24" t="s">
        <v>173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4" t="s">
        <v>24</v>
      </c>
      <c r="BK95" s="246">
        <f>ROUND(I95*H95,2)</f>
        <v>0</v>
      </c>
      <c r="BL95" s="24" t="s">
        <v>180</v>
      </c>
      <c r="BM95" s="24" t="s">
        <v>1536</v>
      </c>
    </row>
    <row r="96" spans="2:65" s="1" customFormat="1" ht="16.5" customHeight="1">
      <c r="B96" s="46"/>
      <c r="C96" s="269" t="s">
        <v>256</v>
      </c>
      <c r="D96" s="269" t="s">
        <v>240</v>
      </c>
      <c r="E96" s="270" t="s">
        <v>1537</v>
      </c>
      <c r="F96" s="271" t="s">
        <v>1538</v>
      </c>
      <c r="G96" s="272" t="s">
        <v>286</v>
      </c>
      <c r="H96" s="273">
        <v>1</v>
      </c>
      <c r="I96" s="274"/>
      <c r="J96" s="275">
        <f>ROUND(I96*H96,2)</f>
        <v>0</v>
      </c>
      <c r="K96" s="271" t="s">
        <v>278</v>
      </c>
      <c r="L96" s="276"/>
      <c r="M96" s="277" t="s">
        <v>22</v>
      </c>
      <c r="N96" s="278" t="s">
        <v>46</v>
      </c>
      <c r="O96" s="47"/>
      <c r="P96" s="244">
        <f>O96*H96</f>
        <v>0</v>
      </c>
      <c r="Q96" s="244">
        <v>0</v>
      </c>
      <c r="R96" s="244">
        <f>Q96*H96</f>
        <v>0</v>
      </c>
      <c r="S96" s="244">
        <v>0</v>
      </c>
      <c r="T96" s="245">
        <f>S96*H96</f>
        <v>0</v>
      </c>
      <c r="AR96" s="24" t="s">
        <v>218</v>
      </c>
      <c r="AT96" s="24" t="s">
        <v>240</v>
      </c>
      <c r="AU96" s="24" t="s">
        <v>75</v>
      </c>
      <c r="AY96" s="24" t="s">
        <v>173</v>
      </c>
      <c r="BE96" s="246">
        <f>IF(N96="základní",J96,0)</f>
        <v>0</v>
      </c>
      <c r="BF96" s="246">
        <f>IF(N96="snížená",J96,0)</f>
        <v>0</v>
      </c>
      <c r="BG96" s="246">
        <f>IF(N96="zákl. přenesená",J96,0)</f>
        <v>0</v>
      </c>
      <c r="BH96" s="246">
        <f>IF(N96="sníž. přenesená",J96,0)</f>
        <v>0</v>
      </c>
      <c r="BI96" s="246">
        <f>IF(N96="nulová",J96,0)</f>
        <v>0</v>
      </c>
      <c r="BJ96" s="24" t="s">
        <v>24</v>
      </c>
      <c r="BK96" s="246">
        <f>ROUND(I96*H96,2)</f>
        <v>0</v>
      </c>
      <c r="BL96" s="24" t="s">
        <v>180</v>
      </c>
      <c r="BM96" s="24" t="s">
        <v>1539</v>
      </c>
    </row>
    <row r="97" spans="2:65" s="1" customFormat="1" ht="16.5" customHeight="1">
      <c r="B97" s="46"/>
      <c r="C97" s="269" t="s">
        <v>10</v>
      </c>
      <c r="D97" s="269" t="s">
        <v>240</v>
      </c>
      <c r="E97" s="270" t="s">
        <v>1540</v>
      </c>
      <c r="F97" s="271" t="s">
        <v>1541</v>
      </c>
      <c r="G97" s="272" t="s">
        <v>259</v>
      </c>
      <c r="H97" s="273">
        <v>94</v>
      </c>
      <c r="I97" s="274"/>
      <c r="J97" s="275">
        <f>ROUND(I97*H97,2)</f>
        <v>0</v>
      </c>
      <c r="K97" s="271" t="s">
        <v>278</v>
      </c>
      <c r="L97" s="276"/>
      <c r="M97" s="277" t="s">
        <v>22</v>
      </c>
      <c r="N97" s="278" t="s">
        <v>46</v>
      </c>
      <c r="O97" s="47"/>
      <c r="P97" s="244">
        <f>O97*H97</f>
        <v>0</v>
      </c>
      <c r="Q97" s="244">
        <v>0</v>
      </c>
      <c r="R97" s="244">
        <f>Q97*H97</f>
        <v>0</v>
      </c>
      <c r="S97" s="244">
        <v>0</v>
      </c>
      <c r="T97" s="245">
        <f>S97*H97</f>
        <v>0</v>
      </c>
      <c r="AR97" s="24" t="s">
        <v>218</v>
      </c>
      <c r="AT97" s="24" t="s">
        <v>240</v>
      </c>
      <c r="AU97" s="24" t="s">
        <v>75</v>
      </c>
      <c r="AY97" s="24" t="s">
        <v>173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4" t="s">
        <v>24</v>
      </c>
      <c r="BK97" s="246">
        <f>ROUND(I97*H97,2)</f>
        <v>0</v>
      </c>
      <c r="BL97" s="24" t="s">
        <v>180</v>
      </c>
      <c r="BM97" s="24" t="s">
        <v>1542</v>
      </c>
    </row>
    <row r="98" spans="2:65" s="1" customFormat="1" ht="16.5" customHeight="1">
      <c r="B98" s="46"/>
      <c r="C98" s="269" t="s">
        <v>266</v>
      </c>
      <c r="D98" s="269" t="s">
        <v>240</v>
      </c>
      <c r="E98" s="270" t="s">
        <v>1543</v>
      </c>
      <c r="F98" s="271" t="s">
        <v>1544</v>
      </c>
      <c r="G98" s="272" t="s">
        <v>259</v>
      </c>
      <c r="H98" s="273">
        <v>17</v>
      </c>
      <c r="I98" s="274"/>
      <c r="J98" s="275">
        <f>ROUND(I98*H98,2)</f>
        <v>0</v>
      </c>
      <c r="K98" s="271" t="s">
        <v>278</v>
      </c>
      <c r="L98" s="276"/>
      <c r="M98" s="277" t="s">
        <v>22</v>
      </c>
      <c r="N98" s="278" t="s">
        <v>46</v>
      </c>
      <c r="O98" s="47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4" t="s">
        <v>218</v>
      </c>
      <c r="AT98" s="24" t="s">
        <v>240</v>
      </c>
      <c r="AU98" s="24" t="s">
        <v>75</v>
      </c>
      <c r="AY98" s="24" t="s">
        <v>173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4" t="s">
        <v>24</v>
      </c>
      <c r="BK98" s="246">
        <f>ROUND(I98*H98,2)</f>
        <v>0</v>
      </c>
      <c r="BL98" s="24" t="s">
        <v>180</v>
      </c>
      <c r="BM98" s="24" t="s">
        <v>1545</v>
      </c>
    </row>
    <row r="99" spans="2:65" s="1" customFormat="1" ht="16.5" customHeight="1">
      <c r="B99" s="46"/>
      <c r="C99" s="269" t="s">
        <v>270</v>
      </c>
      <c r="D99" s="269" t="s">
        <v>240</v>
      </c>
      <c r="E99" s="270" t="s">
        <v>1546</v>
      </c>
      <c r="F99" s="271" t="s">
        <v>1547</v>
      </c>
      <c r="G99" s="272" t="s">
        <v>259</v>
      </c>
      <c r="H99" s="273">
        <v>68</v>
      </c>
      <c r="I99" s="274"/>
      <c r="J99" s="275">
        <f>ROUND(I99*H99,2)</f>
        <v>0</v>
      </c>
      <c r="K99" s="271" t="s">
        <v>278</v>
      </c>
      <c r="L99" s="276"/>
      <c r="M99" s="277" t="s">
        <v>22</v>
      </c>
      <c r="N99" s="278" t="s">
        <v>46</v>
      </c>
      <c r="O99" s="47"/>
      <c r="P99" s="244">
        <f>O99*H99</f>
        <v>0</v>
      </c>
      <c r="Q99" s="244">
        <v>0</v>
      </c>
      <c r="R99" s="244">
        <f>Q99*H99</f>
        <v>0</v>
      </c>
      <c r="S99" s="244">
        <v>0</v>
      </c>
      <c r="T99" s="245">
        <f>S99*H99</f>
        <v>0</v>
      </c>
      <c r="AR99" s="24" t="s">
        <v>218</v>
      </c>
      <c r="AT99" s="24" t="s">
        <v>240</v>
      </c>
      <c r="AU99" s="24" t="s">
        <v>75</v>
      </c>
      <c r="AY99" s="24" t="s">
        <v>173</v>
      </c>
      <c r="BE99" s="246">
        <f>IF(N99="základní",J99,0)</f>
        <v>0</v>
      </c>
      <c r="BF99" s="246">
        <f>IF(N99="snížená",J99,0)</f>
        <v>0</v>
      </c>
      <c r="BG99" s="246">
        <f>IF(N99="zákl. přenesená",J99,0)</f>
        <v>0</v>
      </c>
      <c r="BH99" s="246">
        <f>IF(N99="sníž. přenesená",J99,0)</f>
        <v>0</v>
      </c>
      <c r="BI99" s="246">
        <f>IF(N99="nulová",J99,0)</f>
        <v>0</v>
      </c>
      <c r="BJ99" s="24" t="s">
        <v>24</v>
      </c>
      <c r="BK99" s="246">
        <f>ROUND(I99*H99,2)</f>
        <v>0</v>
      </c>
      <c r="BL99" s="24" t="s">
        <v>180</v>
      </c>
      <c r="BM99" s="24" t="s">
        <v>1548</v>
      </c>
    </row>
    <row r="100" spans="2:65" s="1" customFormat="1" ht="16.5" customHeight="1">
      <c r="B100" s="46"/>
      <c r="C100" s="269" t="s">
        <v>275</v>
      </c>
      <c r="D100" s="269" t="s">
        <v>240</v>
      </c>
      <c r="E100" s="270" t="s">
        <v>1549</v>
      </c>
      <c r="F100" s="271" t="s">
        <v>1550</v>
      </c>
      <c r="G100" s="272" t="s">
        <v>259</v>
      </c>
      <c r="H100" s="273">
        <v>58</v>
      </c>
      <c r="I100" s="274"/>
      <c r="J100" s="275">
        <f>ROUND(I100*H100,2)</f>
        <v>0</v>
      </c>
      <c r="K100" s="271" t="s">
        <v>278</v>
      </c>
      <c r="L100" s="276"/>
      <c r="M100" s="277" t="s">
        <v>22</v>
      </c>
      <c r="N100" s="278" t="s">
        <v>46</v>
      </c>
      <c r="O100" s="47"/>
      <c r="P100" s="244">
        <f>O100*H100</f>
        <v>0</v>
      </c>
      <c r="Q100" s="244">
        <v>0</v>
      </c>
      <c r="R100" s="244">
        <f>Q100*H100</f>
        <v>0</v>
      </c>
      <c r="S100" s="244">
        <v>0</v>
      </c>
      <c r="T100" s="245">
        <f>S100*H100</f>
        <v>0</v>
      </c>
      <c r="AR100" s="24" t="s">
        <v>218</v>
      </c>
      <c r="AT100" s="24" t="s">
        <v>240</v>
      </c>
      <c r="AU100" s="24" t="s">
        <v>75</v>
      </c>
      <c r="AY100" s="24" t="s">
        <v>173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24</v>
      </c>
      <c r="BK100" s="246">
        <f>ROUND(I100*H100,2)</f>
        <v>0</v>
      </c>
      <c r="BL100" s="24" t="s">
        <v>180</v>
      </c>
      <c r="BM100" s="24" t="s">
        <v>1551</v>
      </c>
    </row>
    <row r="101" spans="2:65" s="1" customFormat="1" ht="16.5" customHeight="1">
      <c r="B101" s="46"/>
      <c r="C101" s="269" t="s">
        <v>283</v>
      </c>
      <c r="D101" s="269" t="s">
        <v>240</v>
      </c>
      <c r="E101" s="270" t="s">
        <v>1552</v>
      </c>
      <c r="F101" s="271" t="s">
        <v>1553</v>
      </c>
      <c r="G101" s="272" t="s">
        <v>259</v>
      </c>
      <c r="H101" s="273">
        <v>121</v>
      </c>
      <c r="I101" s="274"/>
      <c r="J101" s="275">
        <f>ROUND(I101*H101,2)</f>
        <v>0</v>
      </c>
      <c r="K101" s="271" t="s">
        <v>179</v>
      </c>
      <c r="L101" s="276"/>
      <c r="M101" s="277" t="s">
        <v>22</v>
      </c>
      <c r="N101" s="278" t="s">
        <v>46</v>
      </c>
      <c r="O101" s="47"/>
      <c r="P101" s="244">
        <f>O101*H101</f>
        <v>0</v>
      </c>
      <c r="Q101" s="244">
        <v>4.5E-05</v>
      </c>
      <c r="R101" s="244">
        <f>Q101*H101</f>
        <v>0.005445</v>
      </c>
      <c r="S101" s="244">
        <v>0</v>
      </c>
      <c r="T101" s="245">
        <f>S101*H101</f>
        <v>0</v>
      </c>
      <c r="AR101" s="24" t="s">
        <v>218</v>
      </c>
      <c r="AT101" s="24" t="s">
        <v>240</v>
      </c>
      <c r="AU101" s="24" t="s">
        <v>75</v>
      </c>
      <c r="AY101" s="24" t="s">
        <v>173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4" t="s">
        <v>24</v>
      </c>
      <c r="BK101" s="246">
        <f>ROUND(I101*H101,2)</f>
        <v>0</v>
      </c>
      <c r="BL101" s="24" t="s">
        <v>180</v>
      </c>
      <c r="BM101" s="24" t="s">
        <v>1554</v>
      </c>
    </row>
    <row r="102" spans="2:65" s="1" customFormat="1" ht="16.5" customHeight="1">
      <c r="B102" s="46"/>
      <c r="C102" s="269" t="s">
        <v>288</v>
      </c>
      <c r="D102" s="269" t="s">
        <v>240</v>
      </c>
      <c r="E102" s="270" t="s">
        <v>1555</v>
      </c>
      <c r="F102" s="271" t="s">
        <v>1556</v>
      </c>
      <c r="G102" s="272" t="s">
        <v>259</v>
      </c>
      <c r="H102" s="273">
        <v>218</v>
      </c>
      <c r="I102" s="274"/>
      <c r="J102" s="275">
        <f>ROUND(I102*H102,2)</f>
        <v>0</v>
      </c>
      <c r="K102" s="271" t="s">
        <v>179</v>
      </c>
      <c r="L102" s="276"/>
      <c r="M102" s="277" t="s">
        <v>22</v>
      </c>
      <c r="N102" s="278" t="s">
        <v>46</v>
      </c>
      <c r="O102" s="47"/>
      <c r="P102" s="244">
        <f>O102*H102</f>
        <v>0</v>
      </c>
      <c r="Q102" s="244">
        <v>6.4E-05</v>
      </c>
      <c r="R102" s="244">
        <f>Q102*H102</f>
        <v>0.013951999999999999</v>
      </c>
      <c r="S102" s="244">
        <v>0</v>
      </c>
      <c r="T102" s="245">
        <f>S102*H102</f>
        <v>0</v>
      </c>
      <c r="AR102" s="24" t="s">
        <v>218</v>
      </c>
      <c r="AT102" s="24" t="s">
        <v>240</v>
      </c>
      <c r="AU102" s="24" t="s">
        <v>75</v>
      </c>
      <c r="AY102" s="24" t="s">
        <v>173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4" t="s">
        <v>24</v>
      </c>
      <c r="BK102" s="246">
        <f>ROUND(I102*H102,2)</f>
        <v>0</v>
      </c>
      <c r="BL102" s="24" t="s">
        <v>180</v>
      </c>
      <c r="BM102" s="24" t="s">
        <v>1557</v>
      </c>
    </row>
    <row r="103" spans="2:65" s="1" customFormat="1" ht="16.5" customHeight="1">
      <c r="B103" s="46"/>
      <c r="C103" s="269" t="s">
        <v>9</v>
      </c>
      <c r="D103" s="269" t="s">
        <v>240</v>
      </c>
      <c r="E103" s="270" t="s">
        <v>1558</v>
      </c>
      <c r="F103" s="271" t="s">
        <v>1559</v>
      </c>
      <c r="G103" s="272" t="s">
        <v>259</v>
      </c>
      <c r="H103" s="273">
        <v>15</v>
      </c>
      <c r="I103" s="274"/>
      <c r="J103" s="275">
        <f>ROUND(I103*H103,2)</f>
        <v>0</v>
      </c>
      <c r="K103" s="271" t="s">
        <v>278</v>
      </c>
      <c r="L103" s="276"/>
      <c r="M103" s="277" t="s">
        <v>22</v>
      </c>
      <c r="N103" s="278" t="s">
        <v>46</v>
      </c>
      <c r="O103" s="47"/>
      <c r="P103" s="244">
        <f>O103*H103</f>
        <v>0</v>
      </c>
      <c r="Q103" s="244">
        <v>0.00012</v>
      </c>
      <c r="R103" s="244">
        <f>Q103*H103</f>
        <v>0.0018</v>
      </c>
      <c r="S103" s="244">
        <v>0</v>
      </c>
      <c r="T103" s="245">
        <f>S103*H103</f>
        <v>0</v>
      </c>
      <c r="AR103" s="24" t="s">
        <v>218</v>
      </c>
      <c r="AT103" s="24" t="s">
        <v>240</v>
      </c>
      <c r="AU103" s="24" t="s">
        <v>75</v>
      </c>
      <c r="AY103" s="24" t="s">
        <v>173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4" t="s">
        <v>24</v>
      </c>
      <c r="BK103" s="246">
        <f>ROUND(I103*H103,2)</f>
        <v>0</v>
      </c>
      <c r="BL103" s="24" t="s">
        <v>180</v>
      </c>
      <c r="BM103" s="24" t="s">
        <v>1560</v>
      </c>
    </row>
    <row r="104" spans="2:65" s="1" customFormat="1" ht="16.5" customHeight="1">
      <c r="B104" s="46"/>
      <c r="C104" s="269" t="s">
        <v>298</v>
      </c>
      <c r="D104" s="269" t="s">
        <v>240</v>
      </c>
      <c r="E104" s="270" t="s">
        <v>1561</v>
      </c>
      <c r="F104" s="271" t="s">
        <v>1562</v>
      </c>
      <c r="G104" s="272" t="s">
        <v>259</v>
      </c>
      <c r="H104" s="273">
        <v>4</v>
      </c>
      <c r="I104" s="274"/>
      <c r="J104" s="275">
        <f>ROUND(I104*H104,2)</f>
        <v>0</v>
      </c>
      <c r="K104" s="271" t="s">
        <v>278</v>
      </c>
      <c r="L104" s="276"/>
      <c r="M104" s="277" t="s">
        <v>22</v>
      </c>
      <c r="N104" s="278" t="s">
        <v>46</v>
      </c>
      <c r="O104" s="47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4" t="s">
        <v>218</v>
      </c>
      <c r="AT104" s="24" t="s">
        <v>240</v>
      </c>
      <c r="AU104" s="24" t="s">
        <v>75</v>
      </c>
      <c r="AY104" s="24" t="s">
        <v>173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24</v>
      </c>
      <c r="BK104" s="246">
        <f>ROUND(I104*H104,2)</f>
        <v>0</v>
      </c>
      <c r="BL104" s="24" t="s">
        <v>180</v>
      </c>
      <c r="BM104" s="24" t="s">
        <v>1563</v>
      </c>
    </row>
    <row r="105" spans="2:65" s="1" customFormat="1" ht="16.5" customHeight="1">
      <c r="B105" s="46"/>
      <c r="C105" s="269" t="s">
        <v>303</v>
      </c>
      <c r="D105" s="269" t="s">
        <v>240</v>
      </c>
      <c r="E105" s="270" t="s">
        <v>1564</v>
      </c>
      <c r="F105" s="271" t="s">
        <v>1565</v>
      </c>
      <c r="G105" s="272" t="s">
        <v>259</v>
      </c>
      <c r="H105" s="273">
        <v>104</v>
      </c>
      <c r="I105" s="274"/>
      <c r="J105" s="275">
        <f>ROUND(I105*H105,2)</f>
        <v>0</v>
      </c>
      <c r="K105" s="271" t="s">
        <v>179</v>
      </c>
      <c r="L105" s="276"/>
      <c r="M105" s="277" t="s">
        <v>22</v>
      </c>
      <c r="N105" s="278" t="s">
        <v>46</v>
      </c>
      <c r="O105" s="47"/>
      <c r="P105" s="244">
        <f>O105*H105</f>
        <v>0</v>
      </c>
      <c r="Q105" s="244">
        <v>0.00026</v>
      </c>
      <c r="R105" s="244">
        <f>Q105*H105</f>
        <v>0.027039999999999998</v>
      </c>
      <c r="S105" s="244">
        <v>0</v>
      </c>
      <c r="T105" s="245">
        <f>S105*H105</f>
        <v>0</v>
      </c>
      <c r="AR105" s="24" t="s">
        <v>218</v>
      </c>
      <c r="AT105" s="24" t="s">
        <v>240</v>
      </c>
      <c r="AU105" s="24" t="s">
        <v>75</v>
      </c>
      <c r="AY105" s="24" t="s">
        <v>173</v>
      </c>
      <c r="BE105" s="246">
        <f>IF(N105="základní",J105,0)</f>
        <v>0</v>
      </c>
      <c r="BF105" s="246">
        <f>IF(N105="snížená",J105,0)</f>
        <v>0</v>
      </c>
      <c r="BG105" s="246">
        <f>IF(N105="zákl. přenesená",J105,0)</f>
        <v>0</v>
      </c>
      <c r="BH105" s="246">
        <f>IF(N105="sníž. přenesená",J105,0)</f>
        <v>0</v>
      </c>
      <c r="BI105" s="246">
        <f>IF(N105="nulová",J105,0)</f>
        <v>0</v>
      </c>
      <c r="BJ105" s="24" t="s">
        <v>24</v>
      </c>
      <c r="BK105" s="246">
        <f>ROUND(I105*H105,2)</f>
        <v>0</v>
      </c>
      <c r="BL105" s="24" t="s">
        <v>180</v>
      </c>
      <c r="BM105" s="24" t="s">
        <v>1566</v>
      </c>
    </row>
    <row r="106" spans="2:65" s="1" customFormat="1" ht="16.5" customHeight="1">
      <c r="B106" s="46"/>
      <c r="C106" s="269" t="s">
        <v>308</v>
      </c>
      <c r="D106" s="269" t="s">
        <v>240</v>
      </c>
      <c r="E106" s="270" t="s">
        <v>1567</v>
      </c>
      <c r="F106" s="271" t="s">
        <v>1568</v>
      </c>
      <c r="G106" s="272" t="s">
        <v>286</v>
      </c>
      <c r="H106" s="273">
        <v>6</v>
      </c>
      <c r="I106" s="274"/>
      <c r="J106" s="275">
        <f>ROUND(I106*H106,2)</f>
        <v>0</v>
      </c>
      <c r="K106" s="271" t="s">
        <v>278</v>
      </c>
      <c r="L106" s="276"/>
      <c r="M106" s="277" t="s">
        <v>22</v>
      </c>
      <c r="N106" s="278" t="s">
        <v>46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218</v>
      </c>
      <c r="AT106" s="24" t="s">
        <v>240</v>
      </c>
      <c r="AU106" s="24" t="s">
        <v>75</v>
      </c>
      <c r="AY106" s="24" t="s">
        <v>173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24</v>
      </c>
      <c r="BK106" s="246">
        <f>ROUND(I106*H106,2)</f>
        <v>0</v>
      </c>
      <c r="BL106" s="24" t="s">
        <v>180</v>
      </c>
      <c r="BM106" s="24" t="s">
        <v>1569</v>
      </c>
    </row>
    <row r="107" spans="2:65" s="1" customFormat="1" ht="16.5" customHeight="1">
      <c r="B107" s="46"/>
      <c r="C107" s="269" t="s">
        <v>315</v>
      </c>
      <c r="D107" s="269" t="s">
        <v>240</v>
      </c>
      <c r="E107" s="270" t="s">
        <v>1570</v>
      </c>
      <c r="F107" s="271" t="s">
        <v>1571</v>
      </c>
      <c r="G107" s="272" t="s">
        <v>286</v>
      </c>
      <c r="H107" s="273">
        <v>3</v>
      </c>
      <c r="I107" s="274"/>
      <c r="J107" s="275">
        <f>ROUND(I107*H107,2)</f>
        <v>0</v>
      </c>
      <c r="K107" s="271" t="s">
        <v>278</v>
      </c>
      <c r="L107" s="276"/>
      <c r="M107" s="277" t="s">
        <v>22</v>
      </c>
      <c r="N107" s="278" t="s">
        <v>46</v>
      </c>
      <c r="O107" s="47"/>
      <c r="P107" s="244">
        <f>O107*H107</f>
        <v>0</v>
      </c>
      <c r="Q107" s="244">
        <v>0</v>
      </c>
      <c r="R107" s="244">
        <f>Q107*H107</f>
        <v>0</v>
      </c>
      <c r="S107" s="244">
        <v>0</v>
      </c>
      <c r="T107" s="245">
        <f>S107*H107</f>
        <v>0</v>
      </c>
      <c r="AR107" s="24" t="s">
        <v>218</v>
      </c>
      <c r="AT107" s="24" t="s">
        <v>240</v>
      </c>
      <c r="AU107" s="24" t="s">
        <v>75</v>
      </c>
      <c r="AY107" s="24" t="s">
        <v>173</v>
      </c>
      <c r="BE107" s="246">
        <f>IF(N107="základní",J107,0)</f>
        <v>0</v>
      </c>
      <c r="BF107" s="246">
        <f>IF(N107="snížená",J107,0)</f>
        <v>0</v>
      </c>
      <c r="BG107" s="246">
        <f>IF(N107="zákl. přenesená",J107,0)</f>
        <v>0</v>
      </c>
      <c r="BH107" s="246">
        <f>IF(N107="sníž. přenesená",J107,0)</f>
        <v>0</v>
      </c>
      <c r="BI107" s="246">
        <f>IF(N107="nulová",J107,0)</f>
        <v>0</v>
      </c>
      <c r="BJ107" s="24" t="s">
        <v>24</v>
      </c>
      <c r="BK107" s="246">
        <f>ROUND(I107*H107,2)</f>
        <v>0</v>
      </c>
      <c r="BL107" s="24" t="s">
        <v>180</v>
      </c>
      <c r="BM107" s="24" t="s">
        <v>1572</v>
      </c>
    </row>
    <row r="108" spans="2:65" s="1" customFormat="1" ht="25.5" customHeight="1">
      <c r="B108" s="46"/>
      <c r="C108" s="269" t="s">
        <v>322</v>
      </c>
      <c r="D108" s="269" t="s">
        <v>240</v>
      </c>
      <c r="E108" s="270" t="s">
        <v>1573</v>
      </c>
      <c r="F108" s="271" t="s">
        <v>1574</v>
      </c>
      <c r="G108" s="272" t="s">
        <v>286</v>
      </c>
      <c r="H108" s="273">
        <v>1</v>
      </c>
      <c r="I108" s="274"/>
      <c r="J108" s="275">
        <f>ROUND(I108*H108,2)</f>
        <v>0</v>
      </c>
      <c r="K108" s="271" t="s">
        <v>278</v>
      </c>
      <c r="L108" s="276"/>
      <c r="M108" s="277" t="s">
        <v>22</v>
      </c>
      <c r="N108" s="278" t="s">
        <v>46</v>
      </c>
      <c r="O108" s="47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4" t="s">
        <v>218</v>
      </c>
      <c r="AT108" s="24" t="s">
        <v>240</v>
      </c>
      <c r="AU108" s="24" t="s">
        <v>75</v>
      </c>
      <c r="AY108" s="24" t="s">
        <v>173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24</v>
      </c>
      <c r="BK108" s="246">
        <f>ROUND(I108*H108,2)</f>
        <v>0</v>
      </c>
      <c r="BL108" s="24" t="s">
        <v>180</v>
      </c>
      <c r="BM108" s="24" t="s">
        <v>1575</v>
      </c>
    </row>
    <row r="109" spans="2:65" s="1" customFormat="1" ht="25.5" customHeight="1">
      <c r="B109" s="46"/>
      <c r="C109" s="269" t="s">
        <v>327</v>
      </c>
      <c r="D109" s="269" t="s">
        <v>240</v>
      </c>
      <c r="E109" s="270" t="s">
        <v>1576</v>
      </c>
      <c r="F109" s="271" t="s">
        <v>1577</v>
      </c>
      <c r="G109" s="272" t="s">
        <v>286</v>
      </c>
      <c r="H109" s="273">
        <v>1</v>
      </c>
      <c r="I109" s="274"/>
      <c r="J109" s="275">
        <f>ROUND(I109*H109,2)</f>
        <v>0</v>
      </c>
      <c r="K109" s="271" t="s">
        <v>179</v>
      </c>
      <c r="L109" s="276"/>
      <c r="M109" s="277" t="s">
        <v>22</v>
      </c>
      <c r="N109" s="278" t="s">
        <v>46</v>
      </c>
      <c r="O109" s="47"/>
      <c r="P109" s="244">
        <f>O109*H109</f>
        <v>0</v>
      </c>
      <c r="Q109" s="244">
        <v>0.001</v>
      </c>
      <c r="R109" s="244">
        <f>Q109*H109</f>
        <v>0.001</v>
      </c>
      <c r="S109" s="244">
        <v>0</v>
      </c>
      <c r="T109" s="245">
        <f>S109*H109</f>
        <v>0</v>
      </c>
      <c r="AR109" s="24" t="s">
        <v>218</v>
      </c>
      <c r="AT109" s="24" t="s">
        <v>240</v>
      </c>
      <c r="AU109" s="24" t="s">
        <v>75</v>
      </c>
      <c r="AY109" s="24" t="s">
        <v>173</v>
      </c>
      <c r="BE109" s="246">
        <f>IF(N109="základní",J109,0)</f>
        <v>0</v>
      </c>
      <c r="BF109" s="246">
        <f>IF(N109="snížená",J109,0)</f>
        <v>0</v>
      </c>
      <c r="BG109" s="246">
        <f>IF(N109="zákl. přenesená",J109,0)</f>
        <v>0</v>
      </c>
      <c r="BH109" s="246">
        <f>IF(N109="sníž. přenesená",J109,0)</f>
        <v>0</v>
      </c>
      <c r="BI109" s="246">
        <f>IF(N109="nulová",J109,0)</f>
        <v>0</v>
      </c>
      <c r="BJ109" s="24" t="s">
        <v>24</v>
      </c>
      <c r="BK109" s="246">
        <f>ROUND(I109*H109,2)</f>
        <v>0</v>
      </c>
      <c r="BL109" s="24" t="s">
        <v>180</v>
      </c>
      <c r="BM109" s="24" t="s">
        <v>1578</v>
      </c>
    </row>
    <row r="110" spans="2:65" s="1" customFormat="1" ht="16.5" customHeight="1">
      <c r="B110" s="46"/>
      <c r="C110" s="269" t="s">
        <v>331</v>
      </c>
      <c r="D110" s="269" t="s">
        <v>240</v>
      </c>
      <c r="E110" s="270" t="s">
        <v>1579</v>
      </c>
      <c r="F110" s="271" t="s">
        <v>1580</v>
      </c>
      <c r="G110" s="272" t="s">
        <v>1255</v>
      </c>
      <c r="H110" s="273">
        <v>1</v>
      </c>
      <c r="I110" s="274"/>
      <c r="J110" s="275">
        <f>ROUND(I110*H110,2)</f>
        <v>0</v>
      </c>
      <c r="K110" s="271" t="s">
        <v>278</v>
      </c>
      <c r="L110" s="276"/>
      <c r="M110" s="277" t="s">
        <v>22</v>
      </c>
      <c r="N110" s="278" t="s">
        <v>46</v>
      </c>
      <c r="O110" s="47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4" t="s">
        <v>218</v>
      </c>
      <c r="AT110" s="24" t="s">
        <v>240</v>
      </c>
      <c r="AU110" s="24" t="s">
        <v>75</v>
      </c>
      <c r="AY110" s="24" t="s">
        <v>173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24</v>
      </c>
      <c r="BK110" s="246">
        <f>ROUND(I110*H110,2)</f>
        <v>0</v>
      </c>
      <c r="BL110" s="24" t="s">
        <v>180</v>
      </c>
      <c r="BM110" s="24" t="s">
        <v>1581</v>
      </c>
    </row>
    <row r="111" spans="2:65" s="1" customFormat="1" ht="16.5" customHeight="1">
      <c r="B111" s="46"/>
      <c r="C111" s="269" t="s">
        <v>335</v>
      </c>
      <c r="D111" s="269" t="s">
        <v>240</v>
      </c>
      <c r="E111" s="270" t="s">
        <v>1582</v>
      </c>
      <c r="F111" s="271" t="s">
        <v>1583</v>
      </c>
      <c r="G111" s="272" t="s">
        <v>286</v>
      </c>
      <c r="H111" s="273">
        <v>4</v>
      </c>
      <c r="I111" s="274"/>
      <c r="J111" s="275">
        <f>ROUND(I111*H111,2)</f>
        <v>0</v>
      </c>
      <c r="K111" s="271" t="s">
        <v>179</v>
      </c>
      <c r="L111" s="276"/>
      <c r="M111" s="277" t="s">
        <v>22</v>
      </c>
      <c r="N111" s="278" t="s">
        <v>46</v>
      </c>
      <c r="O111" s="47"/>
      <c r="P111" s="244">
        <f>O111*H111</f>
        <v>0</v>
      </c>
      <c r="Q111" s="244">
        <v>0.000195</v>
      </c>
      <c r="R111" s="244">
        <f>Q111*H111</f>
        <v>0.00078</v>
      </c>
      <c r="S111" s="244">
        <v>0</v>
      </c>
      <c r="T111" s="245">
        <f>S111*H111</f>
        <v>0</v>
      </c>
      <c r="AR111" s="24" t="s">
        <v>1584</v>
      </c>
      <c r="AT111" s="24" t="s">
        <v>240</v>
      </c>
      <c r="AU111" s="24" t="s">
        <v>75</v>
      </c>
      <c r="AY111" s="24" t="s">
        <v>173</v>
      </c>
      <c r="BE111" s="246">
        <f>IF(N111="základní",J111,0)</f>
        <v>0</v>
      </c>
      <c r="BF111" s="246">
        <f>IF(N111="snížená",J111,0)</f>
        <v>0</v>
      </c>
      <c r="BG111" s="246">
        <f>IF(N111="zákl. přenesená",J111,0)</f>
        <v>0</v>
      </c>
      <c r="BH111" s="246">
        <f>IF(N111="sníž. přenesená",J111,0)</f>
        <v>0</v>
      </c>
      <c r="BI111" s="246">
        <f>IF(N111="nulová",J111,0)</f>
        <v>0</v>
      </c>
      <c r="BJ111" s="24" t="s">
        <v>24</v>
      </c>
      <c r="BK111" s="246">
        <f>ROUND(I111*H111,2)</f>
        <v>0</v>
      </c>
      <c r="BL111" s="24" t="s">
        <v>546</v>
      </c>
      <c r="BM111" s="24" t="s">
        <v>1585</v>
      </c>
    </row>
    <row r="112" spans="2:65" s="1" customFormat="1" ht="16.5" customHeight="1">
      <c r="B112" s="46"/>
      <c r="C112" s="235" t="s">
        <v>341</v>
      </c>
      <c r="D112" s="235" t="s">
        <v>175</v>
      </c>
      <c r="E112" s="236" t="s">
        <v>1586</v>
      </c>
      <c r="F112" s="237" t="s">
        <v>1587</v>
      </c>
      <c r="G112" s="238" t="s">
        <v>286</v>
      </c>
      <c r="H112" s="239">
        <v>1</v>
      </c>
      <c r="I112" s="240"/>
      <c r="J112" s="241">
        <f>ROUND(I112*H112,2)</f>
        <v>0</v>
      </c>
      <c r="K112" s="237" t="s">
        <v>278</v>
      </c>
      <c r="L112" s="72"/>
      <c r="M112" s="242" t="s">
        <v>22</v>
      </c>
      <c r="N112" s="243" t="s">
        <v>46</v>
      </c>
      <c r="O112" s="47"/>
      <c r="P112" s="244">
        <f>O112*H112</f>
        <v>0</v>
      </c>
      <c r="Q112" s="244">
        <v>0</v>
      </c>
      <c r="R112" s="244">
        <f>Q112*H112</f>
        <v>0</v>
      </c>
      <c r="S112" s="244">
        <v>0</v>
      </c>
      <c r="T112" s="245">
        <f>S112*H112</f>
        <v>0</v>
      </c>
      <c r="AR112" s="24" t="s">
        <v>180</v>
      </c>
      <c r="AT112" s="24" t="s">
        <v>175</v>
      </c>
      <c r="AU112" s="24" t="s">
        <v>75</v>
      </c>
      <c r="AY112" s="24" t="s">
        <v>173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24</v>
      </c>
      <c r="BK112" s="246">
        <f>ROUND(I112*H112,2)</f>
        <v>0</v>
      </c>
      <c r="BL112" s="24" t="s">
        <v>180</v>
      </c>
      <c r="BM112" s="24" t="s">
        <v>1588</v>
      </c>
    </row>
    <row r="113" spans="2:65" s="1" customFormat="1" ht="16.5" customHeight="1">
      <c r="B113" s="46"/>
      <c r="C113" s="235" t="s">
        <v>345</v>
      </c>
      <c r="D113" s="235" t="s">
        <v>175</v>
      </c>
      <c r="E113" s="236" t="s">
        <v>1589</v>
      </c>
      <c r="F113" s="237" t="s">
        <v>1590</v>
      </c>
      <c r="G113" s="238" t="s">
        <v>286</v>
      </c>
      <c r="H113" s="239">
        <v>1</v>
      </c>
      <c r="I113" s="240"/>
      <c r="J113" s="241">
        <f>ROUND(I113*H113,2)</f>
        <v>0</v>
      </c>
      <c r="K113" s="237" t="s">
        <v>278</v>
      </c>
      <c r="L113" s="72"/>
      <c r="M113" s="242" t="s">
        <v>22</v>
      </c>
      <c r="N113" s="243" t="s">
        <v>46</v>
      </c>
      <c r="O113" s="47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4" t="s">
        <v>180</v>
      </c>
      <c r="AT113" s="24" t="s">
        <v>175</v>
      </c>
      <c r="AU113" s="24" t="s">
        <v>75</v>
      </c>
      <c r="AY113" s="24" t="s">
        <v>173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24</v>
      </c>
      <c r="BK113" s="246">
        <f>ROUND(I113*H113,2)</f>
        <v>0</v>
      </c>
      <c r="BL113" s="24" t="s">
        <v>180</v>
      </c>
      <c r="BM113" s="24" t="s">
        <v>1591</v>
      </c>
    </row>
    <row r="114" spans="2:65" s="1" customFormat="1" ht="16.5" customHeight="1">
      <c r="B114" s="46"/>
      <c r="C114" s="235" t="s">
        <v>352</v>
      </c>
      <c r="D114" s="235" t="s">
        <v>175</v>
      </c>
      <c r="E114" s="236" t="s">
        <v>1592</v>
      </c>
      <c r="F114" s="237" t="s">
        <v>1593</v>
      </c>
      <c r="G114" s="238" t="s">
        <v>286</v>
      </c>
      <c r="H114" s="239">
        <v>1</v>
      </c>
      <c r="I114" s="240"/>
      <c r="J114" s="241">
        <f>ROUND(I114*H114,2)</f>
        <v>0</v>
      </c>
      <c r="K114" s="237" t="s">
        <v>179</v>
      </c>
      <c r="L114" s="72"/>
      <c r="M114" s="242" t="s">
        <v>22</v>
      </c>
      <c r="N114" s="243" t="s">
        <v>46</v>
      </c>
      <c r="O114" s="47"/>
      <c r="P114" s="244">
        <f>O114*H114</f>
        <v>0</v>
      </c>
      <c r="Q114" s="244">
        <v>0</v>
      </c>
      <c r="R114" s="244">
        <f>Q114*H114</f>
        <v>0</v>
      </c>
      <c r="S114" s="244">
        <v>0</v>
      </c>
      <c r="T114" s="245">
        <f>S114*H114</f>
        <v>0</v>
      </c>
      <c r="AR114" s="24" t="s">
        <v>546</v>
      </c>
      <c r="AT114" s="24" t="s">
        <v>175</v>
      </c>
      <c r="AU114" s="24" t="s">
        <v>75</v>
      </c>
      <c r="AY114" s="24" t="s">
        <v>173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4" t="s">
        <v>24</v>
      </c>
      <c r="BK114" s="246">
        <f>ROUND(I114*H114,2)</f>
        <v>0</v>
      </c>
      <c r="BL114" s="24" t="s">
        <v>546</v>
      </c>
      <c r="BM114" s="24" t="s">
        <v>1594</v>
      </c>
    </row>
    <row r="115" spans="2:65" s="1" customFormat="1" ht="16.5" customHeight="1">
      <c r="B115" s="46"/>
      <c r="C115" s="269" t="s">
        <v>359</v>
      </c>
      <c r="D115" s="269" t="s">
        <v>240</v>
      </c>
      <c r="E115" s="270" t="s">
        <v>1595</v>
      </c>
      <c r="F115" s="271" t="s">
        <v>1596</v>
      </c>
      <c r="G115" s="272" t="s">
        <v>1255</v>
      </c>
      <c r="H115" s="273">
        <v>1</v>
      </c>
      <c r="I115" s="274"/>
      <c r="J115" s="275">
        <f>ROUND(I115*H115,2)</f>
        <v>0</v>
      </c>
      <c r="K115" s="271" t="s">
        <v>278</v>
      </c>
      <c r="L115" s="276"/>
      <c r="M115" s="277" t="s">
        <v>22</v>
      </c>
      <c r="N115" s="278" t="s">
        <v>46</v>
      </c>
      <c r="O115" s="47"/>
      <c r="P115" s="244">
        <f>O115*H115</f>
        <v>0</v>
      </c>
      <c r="Q115" s="244">
        <v>0</v>
      </c>
      <c r="R115" s="244">
        <f>Q115*H115</f>
        <v>0</v>
      </c>
      <c r="S115" s="244">
        <v>0</v>
      </c>
      <c r="T115" s="245">
        <f>S115*H115</f>
        <v>0</v>
      </c>
      <c r="AR115" s="24" t="s">
        <v>218</v>
      </c>
      <c r="AT115" s="24" t="s">
        <v>240</v>
      </c>
      <c r="AU115" s="24" t="s">
        <v>75</v>
      </c>
      <c r="AY115" s="24" t="s">
        <v>173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4" t="s">
        <v>24</v>
      </c>
      <c r="BK115" s="246">
        <f>ROUND(I115*H115,2)</f>
        <v>0</v>
      </c>
      <c r="BL115" s="24" t="s">
        <v>180</v>
      </c>
      <c r="BM115" s="24" t="s">
        <v>1597</v>
      </c>
    </row>
    <row r="116" spans="2:65" s="1" customFormat="1" ht="16.5" customHeight="1">
      <c r="B116" s="46"/>
      <c r="C116" s="269" t="s">
        <v>365</v>
      </c>
      <c r="D116" s="269" t="s">
        <v>240</v>
      </c>
      <c r="E116" s="270" t="s">
        <v>1598</v>
      </c>
      <c r="F116" s="271" t="s">
        <v>1599</v>
      </c>
      <c r="G116" s="272" t="s">
        <v>286</v>
      </c>
      <c r="H116" s="273">
        <v>4</v>
      </c>
      <c r="I116" s="274"/>
      <c r="J116" s="275">
        <f>ROUND(I116*H116,2)</f>
        <v>0</v>
      </c>
      <c r="K116" s="271" t="s">
        <v>278</v>
      </c>
      <c r="L116" s="276"/>
      <c r="M116" s="277" t="s">
        <v>22</v>
      </c>
      <c r="N116" s="278" t="s">
        <v>46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218</v>
      </c>
      <c r="AT116" s="24" t="s">
        <v>240</v>
      </c>
      <c r="AU116" s="24" t="s">
        <v>75</v>
      </c>
      <c r="AY116" s="24" t="s">
        <v>173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24</v>
      </c>
      <c r="BK116" s="246">
        <f>ROUND(I116*H116,2)</f>
        <v>0</v>
      </c>
      <c r="BL116" s="24" t="s">
        <v>180</v>
      </c>
      <c r="BM116" s="24" t="s">
        <v>1600</v>
      </c>
    </row>
    <row r="117" spans="2:65" s="1" customFormat="1" ht="16.5" customHeight="1">
      <c r="B117" s="46"/>
      <c r="C117" s="269" t="s">
        <v>371</v>
      </c>
      <c r="D117" s="269" t="s">
        <v>240</v>
      </c>
      <c r="E117" s="270" t="s">
        <v>1601</v>
      </c>
      <c r="F117" s="271" t="s">
        <v>1602</v>
      </c>
      <c r="G117" s="272" t="s">
        <v>286</v>
      </c>
      <c r="H117" s="273">
        <v>2</v>
      </c>
      <c r="I117" s="274"/>
      <c r="J117" s="275">
        <f>ROUND(I117*H117,2)</f>
        <v>0</v>
      </c>
      <c r="K117" s="271" t="s">
        <v>278</v>
      </c>
      <c r="L117" s="276"/>
      <c r="M117" s="277" t="s">
        <v>22</v>
      </c>
      <c r="N117" s="278" t="s">
        <v>46</v>
      </c>
      <c r="O117" s="47"/>
      <c r="P117" s="244">
        <f>O117*H117</f>
        <v>0</v>
      </c>
      <c r="Q117" s="244">
        <v>0</v>
      </c>
      <c r="R117" s="244">
        <f>Q117*H117</f>
        <v>0</v>
      </c>
      <c r="S117" s="244">
        <v>0</v>
      </c>
      <c r="T117" s="245">
        <f>S117*H117</f>
        <v>0</v>
      </c>
      <c r="AR117" s="24" t="s">
        <v>218</v>
      </c>
      <c r="AT117" s="24" t="s">
        <v>240</v>
      </c>
      <c r="AU117" s="24" t="s">
        <v>75</v>
      </c>
      <c r="AY117" s="24" t="s">
        <v>173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4" t="s">
        <v>24</v>
      </c>
      <c r="BK117" s="246">
        <f>ROUND(I117*H117,2)</f>
        <v>0</v>
      </c>
      <c r="BL117" s="24" t="s">
        <v>180</v>
      </c>
      <c r="BM117" s="24" t="s">
        <v>1603</v>
      </c>
    </row>
    <row r="118" spans="2:65" s="1" customFormat="1" ht="16.5" customHeight="1">
      <c r="B118" s="46"/>
      <c r="C118" s="269" t="s">
        <v>376</v>
      </c>
      <c r="D118" s="269" t="s">
        <v>240</v>
      </c>
      <c r="E118" s="270" t="s">
        <v>1604</v>
      </c>
      <c r="F118" s="271" t="s">
        <v>1605</v>
      </c>
      <c r="G118" s="272" t="s">
        <v>286</v>
      </c>
      <c r="H118" s="273">
        <v>1</v>
      </c>
      <c r="I118" s="274"/>
      <c r="J118" s="275">
        <f>ROUND(I118*H118,2)</f>
        <v>0</v>
      </c>
      <c r="K118" s="271" t="s">
        <v>278</v>
      </c>
      <c r="L118" s="276"/>
      <c r="M118" s="277" t="s">
        <v>22</v>
      </c>
      <c r="N118" s="278" t="s">
        <v>46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218</v>
      </c>
      <c r="AT118" s="24" t="s">
        <v>240</v>
      </c>
      <c r="AU118" s="24" t="s">
        <v>75</v>
      </c>
      <c r="AY118" s="24" t="s">
        <v>173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24</v>
      </c>
      <c r="BK118" s="246">
        <f>ROUND(I118*H118,2)</f>
        <v>0</v>
      </c>
      <c r="BL118" s="24" t="s">
        <v>180</v>
      </c>
      <c r="BM118" s="24" t="s">
        <v>1606</v>
      </c>
    </row>
    <row r="119" spans="2:65" s="1" customFormat="1" ht="16.5" customHeight="1">
      <c r="B119" s="46"/>
      <c r="C119" s="269" t="s">
        <v>382</v>
      </c>
      <c r="D119" s="269" t="s">
        <v>240</v>
      </c>
      <c r="E119" s="270" t="s">
        <v>1607</v>
      </c>
      <c r="F119" s="271" t="s">
        <v>1608</v>
      </c>
      <c r="G119" s="272" t="s">
        <v>286</v>
      </c>
      <c r="H119" s="273">
        <v>10</v>
      </c>
      <c r="I119" s="274"/>
      <c r="J119" s="275">
        <f>ROUND(I119*H119,2)</f>
        <v>0</v>
      </c>
      <c r="K119" s="271" t="s">
        <v>278</v>
      </c>
      <c r="L119" s="276"/>
      <c r="M119" s="277" t="s">
        <v>22</v>
      </c>
      <c r="N119" s="278" t="s">
        <v>46</v>
      </c>
      <c r="O119" s="47"/>
      <c r="P119" s="244">
        <f>O119*H119</f>
        <v>0</v>
      </c>
      <c r="Q119" s="244">
        <v>0</v>
      </c>
      <c r="R119" s="244">
        <f>Q119*H119</f>
        <v>0</v>
      </c>
      <c r="S119" s="244">
        <v>0</v>
      </c>
      <c r="T119" s="245">
        <f>S119*H119</f>
        <v>0</v>
      </c>
      <c r="AR119" s="24" t="s">
        <v>218</v>
      </c>
      <c r="AT119" s="24" t="s">
        <v>240</v>
      </c>
      <c r="AU119" s="24" t="s">
        <v>75</v>
      </c>
      <c r="AY119" s="24" t="s">
        <v>173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4" t="s">
        <v>24</v>
      </c>
      <c r="BK119" s="246">
        <f>ROUND(I119*H119,2)</f>
        <v>0</v>
      </c>
      <c r="BL119" s="24" t="s">
        <v>180</v>
      </c>
      <c r="BM119" s="24" t="s">
        <v>1609</v>
      </c>
    </row>
    <row r="120" spans="2:65" s="1" customFormat="1" ht="16.5" customHeight="1">
      <c r="B120" s="46"/>
      <c r="C120" s="269" t="s">
        <v>387</v>
      </c>
      <c r="D120" s="269" t="s">
        <v>240</v>
      </c>
      <c r="E120" s="270" t="s">
        <v>1610</v>
      </c>
      <c r="F120" s="271" t="s">
        <v>1611</v>
      </c>
      <c r="G120" s="272" t="s">
        <v>286</v>
      </c>
      <c r="H120" s="273">
        <v>4</v>
      </c>
      <c r="I120" s="274"/>
      <c r="J120" s="275">
        <f>ROUND(I120*H120,2)</f>
        <v>0</v>
      </c>
      <c r="K120" s="271" t="s">
        <v>278</v>
      </c>
      <c r="L120" s="276"/>
      <c r="M120" s="277" t="s">
        <v>22</v>
      </c>
      <c r="N120" s="278" t="s">
        <v>46</v>
      </c>
      <c r="O120" s="47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4" t="s">
        <v>218</v>
      </c>
      <c r="AT120" s="24" t="s">
        <v>240</v>
      </c>
      <c r="AU120" s="24" t="s">
        <v>75</v>
      </c>
      <c r="AY120" s="24" t="s">
        <v>173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24</v>
      </c>
      <c r="BK120" s="246">
        <f>ROUND(I120*H120,2)</f>
        <v>0</v>
      </c>
      <c r="BL120" s="24" t="s">
        <v>180</v>
      </c>
      <c r="BM120" s="24" t="s">
        <v>1612</v>
      </c>
    </row>
    <row r="121" spans="2:65" s="1" customFormat="1" ht="16.5" customHeight="1">
      <c r="B121" s="46"/>
      <c r="C121" s="269" t="s">
        <v>395</v>
      </c>
      <c r="D121" s="269" t="s">
        <v>240</v>
      </c>
      <c r="E121" s="270" t="s">
        <v>1613</v>
      </c>
      <c r="F121" s="271" t="s">
        <v>1614</v>
      </c>
      <c r="G121" s="272" t="s">
        <v>286</v>
      </c>
      <c r="H121" s="273">
        <v>1</v>
      </c>
      <c r="I121" s="274"/>
      <c r="J121" s="275">
        <f>ROUND(I121*H121,2)</f>
        <v>0</v>
      </c>
      <c r="K121" s="271" t="s">
        <v>278</v>
      </c>
      <c r="L121" s="276"/>
      <c r="M121" s="277" t="s">
        <v>22</v>
      </c>
      <c r="N121" s="278" t="s">
        <v>46</v>
      </c>
      <c r="O121" s="47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AR121" s="24" t="s">
        <v>218</v>
      </c>
      <c r="AT121" s="24" t="s">
        <v>240</v>
      </c>
      <c r="AU121" s="24" t="s">
        <v>75</v>
      </c>
      <c r="AY121" s="24" t="s">
        <v>173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24</v>
      </c>
      <c r="BK121" s="246">
        <f>ROUND(I121*H121,2)</f>
        <v>0</v>
      </c>
      <c r="BL121" s="24" t="s">
        <v>180</v>
      </c>
      <c r="BM121" s="24" t="s">
        <v>1615</v>
      </c>
    </row>
    <row r="122" spans="2:65" s="1" customFormat="1" ht="16.5" customHeight="1">
      <c r="B122" s="46"/>
      <c r="C122" s="269" t="s">
        <v>399</v>
      </c>
      <c r="D122" s="269" t="s">
        <v>240</v>
      </c>
      <c r="E122" s="270" t="s">
        <v>1616</v>
      </c>
      <c r="F122" s="271" t="s">
        <v>1617</v>
      </c>
      <c r="G122" s="272" t="s">
        <v>286</v>
      </c>
      <c r="H122" s="273">
        <v>40</v>
      </c>
      <c r="I122" s="274"/>
      <c r="J122" s="275">
        <f>ROUND(I122*H122,2)</f>
        <v>0</v>
      </c>
      <c r="K122" s="271" t="s">
        <v>278</v>
      </c>
      <c r="L122" s="276"/>
      <c r="M122" s="277" t="s">
        <v>22</v>
      </c>
      <c r="N122" s="278" t="s">
        <v>46</v>
      </c>
      <c r="O122" s="47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4" t="s">
        <v>218</v>
      </c>
      <c r="AT122" s="24" t="s">
        <v>240</v>
      </c>
      <c r="AU122" s="24" t="s">
        <v>75</v>
      </c>
      <c r="AY122" s="24" t="s">
        <v>173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24</v>
      </c>
      <c r="BK122" s="246">
        <f>ROUND(I122*H122,2)</f>
        <v>0</v>
      </c>
      <c r="BL122" s="24" t="s">
        <v>180</v>
      </c>
      <c r="BM122" s="24" t="s">
        <v>1618</v>
      </c>
    </row>
    <row r="123" spans="2:65" s="1" customFormat="1" ht="16.5" customHeight="1">
      <c r="B123" s="46"/>
      <c r="C123" s="269" t="s">
        <v>404</v>
      </c>
      <c r="D123" s="269" t="s">
        <v>240</v>
      </c>
      <c r="E123" s="270" t="s">
        <v>1619</v>
      </c>
      <c r="F123" s="271" t="s">
        <v>1620</v>
      </c>
      <c r="G123" s="272" t="s">
        <v>286</v>
      </c>
      <c r="H123" s="273">
        <v>14</v>
      </c>
      <c r="I123" s="274"/>
      <c r="J123" s="275">
        <f>ROUND(I123*H123,2)</f>
        <v>0</v>
      </c>
      <c r="K123" s="271" t="s">
        <v>278</v>
      </c>
      <c r="L123" s="276"/>
      <c r="M123" s="277" t="s">
        <v>22</v>
      </c>
      <c r="N123" s="278" t="s">
        <v>46</v>
      </c>
      <c r="O123" s="47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AR123" s="24" t="s">
        <v>218</v>
      </c>
      <c r="AT123" s="24" t="s">
        <v>240</v>
      </c>
      <c r="AU123" s="24" t="s">
        <v>75</v>
      </c>
      <c r="AY123" s="24" t="s">
        <v>173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24</v>
      </c>
      <c r="BK123" s="246">
        <f>ROUND(I123*H123,2)</f>
        <v>0</v>
      </c>
      <c r="BL123" s="24" t="s">
        <v>180</v>
      </c>
      <c r="BM123" s="24" t="s">
        <v>1621</v>
      </c>
    </row>
    <row r="124" spans="2:65" s="1" customFormat="1" ht="16.5" customHeight="1">
      <c r="B124" s="46"/>
      <c r="C124" s="269" t="s">
        <v>411</v>
      </c>
      <c r="D124" s="269" t="s">
        <v>240</v>
      </c>
      <c r="E124" s="270" t="s">
        <v>1622</v>
      </c>
      <c r="F124" s="271" t="s">
        <v>1623</v>
      </c>
      <c r="G124" s="272" t="s">
        <v>286</v>
      </c>
      <c r="H124" s="273">
        <v>10</v>
      </c>
      <c r="I124" s="274"/>
      <c r="J124" s="275">
        <f>ROUND(I124*H124,2)</f>
        <v>0</v>
      </c>
      <c r="K124" s="271" t="s">
        <v>278</v>
      </c>
      <c r="L124" s="276"/>
      <c r="M124" s="277" t="s">
        <v>22</v>
      </c>
      <c r="N124" s="278" t="s">
        <v>46</v>
      </c>
      <c r="O124" s="47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218</v>
      </c>
      <c r="AT124" s="24" t="s">
        <v>240</v>
      </c>
      <c r="AU124" s="24" t="s">
        <v>75</v>
      </c>
      <c r="AY124" s="24" t="s">
        <v>173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4" t="s">
        <v>24</v>
      </c>
      <c r="BK124" s="246">
        <f>ROUND(I124*H124,2)</f>
        <v>0</v>
      </c>
      <c r="BL124" s="24" t="s">
        <v>180</v>
      </c>
      <c r="BM124" s="24" t="s">
        <v>1624</v>
      </c>
    </row>
    <row r="125" spans="2:65" s="1" customFormat="1" ht="16.5" customHeight="1">
      <c r="B125" s="46"/>
      <c r="C125" s="269" t="s">
        <v>419</v>
      </c>
      <c r="D125" s="269" t="s">
        <v>240</v>
      </c>
      <c r="E125" s="270" t="s">
        <v>1625</v>
      </c>
      <c r="F125" s="271" t="s">
        <v>1626</v>
      </c>
      <c r="G125" s="272" t="s">
        <v>259</v>
      </c>
      <c r="H125" s="273">
        <v>19</v>
      </c>
      <c r="I125" s="274"/>
      <c r="J125" s="275">
        <f>ROUND(I125*H125,2)</f>
        <v>0</v>
      </c>
      <c r="K125" s="271" t="s">
        <v>179</v>
      </c>
      <c r="L125" s="276"/>
      <c r="M125" s="277" t="s">
        <v>22</v>
      </c>
      <c r="N125" s="278" t="s">
        <v>46</v>
      </c>
      <c r="O125" s="47"/>
      <c r="P125" s="244">
        <f>O125*H125</f>
        <v>0</v>
      </c>
      <c r="Q125" s="244">
        <v>0.003063</v>
      </c>
      <c r="R125" s="244">
        <f>Q125*H125</f>
        <v>0.058197000000000006</v>
      </c>
      <c r="S125" s="244">
        <v>0</v>
      </c>
      <c r="T125" s="245">
        <f>S125*H125</f>
        <v>0</v>
      </c>
      <c r="AR125" s="24" t="s">
        <v>218</v>
      </c>
      <c r="AT125" s="24" t="s">
        <v>240</v>
      </c>
      <c r="AU125" s="24" t="s">
        <v>75</v>
      </c>
      <c r="AY125" s="24" t="s">
        <v>173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24</v>
      </c>
      <c r="BK125" s="246">
        <f>ROUND(I125*H125,2)</f>
        <v>0</v>
      </c>
      <c r="BL125" s="24" t="s">
        <v>180</v>
      </c>
      <c r="BM125" s="24" t="s">
        <v>1627</v>
      </c>
    </row>
    <row r="126" spans="2:65" s="1" customFormat="1" ht="16.5" customHeight="1">
      <c r="B126" s="46"/>
      <c r="C126" s="269" t="s">
        <v>425</v>
      </c>
      <c r="D126" s="269" t="s">
        <v>240</v>
      </c>
      <c r="E126" s="270" t="s">
        <v>1628</v>
      </c>
      <c r="F126" s="271" t="s">
        <v>1629</v>
      </c>
      <c r="G126" s="272" t="s">
        <v>259</v>
      </c>
      <c r="H126" s="273">
        <v>33</v>
      </c>
      <c r="I126" s="274"/>
      <c r="J126" s="275">
        <f>ROUND(I126*H126,2)</f>
        <v>0</v>
      </c>
      <c r="K126" s="271" t="s">
        <v>179</v>
      </c>
      <c r="L126" s="276"/>
      <c r="M126" s="277" t="s">
        <v>22</v>
      </c>
      <c r="N126" s="278" t="s">
        <v>46</v>
      </c>
      <c r="O126" s="47"/>
      <c r="P126" s="244">
        <f>O126*H126</f>
        <v>0</v>
      </c>
      <c r="Q126" s="244">
        <v>0.000527</v>
      </c>
      <c r="R126" s="244">
        <f>Q126*H126</f>
        <v>0.017391</v>
      </c>
      <c r="S126" s="244">
        <v>0</v>
      </c>
      <c r="T126" s="245">
        <f>S126*H126</f>
        <v>0</v>
      </c>
      <c r="AR126" s="24" t="s">
        <v>218</v>
      </c>
      <c r="AT126" s="24" t="s">
        <v>240</v>
      </c>
      <c r="AU126" s="24" t="s">
        <v>75</v>
      </c>
      <c r="AY126" s="24" t="s">
        <v>173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24</v>
      </c>
      <c r="BK126" s="246">
        <f>ROUND(I126*H126,2)</f>
        <v>0</v>
      </c>
      <c r="BL126" s="24" t="s">
        <v>180</v>
      </c>
      <c r="BM126" s="24" t="s">
        <v>1630</v>
      </c>
    </row>
    <row r="127" spans="2:65" s="1" customFormat="1" ht="16.5" customHeight="1">
      <c r="B127" s="46"/>
      <c r="C127" s="269" t="s">
        <v>313</v>
      </c>
      <c r="D127" s="269" t="s">
        <v>240</v>
      </c>
      <c r="E127" s="270" t="s">
        <v>1631</v>
      </c>
      <c r="F127" s="271" t="s">
        <v>1632</v>
      </c>
      <c r="G127" s="272" t="s">
        <v>259</v>
      </c>
      <c r="H127" s="273">
        <v>128</v>
      </c>
      <c r="I127" s="274"/>
      <c r="J127" s="275">
        <f>ROUND(I127*H127,2)</f>
        <v>0</v>
      </c>
      <c r="K127" s="271" t="s">
        <v>179</v>
      </c>
      <c r="L127" s="276"/>
      <c r="M127" s="277" t="s">
        <v>22</v>
      </c>
      <c r="N127" s="278" t="s">
        <v>46</v>
      </c>
      <c r="O127" s="47"/>
      <c r="P127" s="244">
        <f>O127*H127</f>
        <v>0</v>
      </c>
      <c r="Q127" s="244">
        <v>0.000345</v>
      </c>
      <c r="R127" s="244">
        <f>Q127*H127</f>
        <v>0.04416</v>
      </c>
      <c r="S127" s="244">
        <v>0</v>
      </c>
      <c r="T127" s="245">
        <f>S127*H127</f>
        <v>0</v>
      </c>
      <c r="AR127" s="24" t="s">
        <v>218</v>
      </c>
      <c r="AT127" s="24" t="s">
        <v>240</v>
      </c>
      <c r="AU127" s="24" t="s">
        <v>75</v>
      </c>
      <c r="AY127" s="24" t="s">
        <v>173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24</v>
      </c>
      <c r="BK127" s="246">
        <f>ROUND(I127*H127,2)</f>
        <v>0</v>
      </c>
      <c r="BL127" s="24" t="s">
        <v>180</v>
      </c>
      <c r="BM127" s="24" t="s">
        <v>1633</v>
      </c>
    </row>
    <row r="128" spans="2:65" s="1" customFormat="1" ht="16.5" customHeight="1">
      <c r="B128" s="46"/>
      <c r="C128" s="269" t="s">
        <v>434</v>
      </c>
      <c r="D128" s="269" t="s">
        <v>240</v>
      </c>
      <c r="E128" s="270" t="s">
        <v>1634</v>
      </c>
      <c r="F128" s="271" t="s">
        <v>1635</v>
      </c>
      <c r="G128" s="272" t="s">
        <v>259</v>
      </c>
      <c r="H128" s="273">
        <v>21</v>
      </c>
      <c r="I128" s="274"/>
      <c r="J128" s="275">
        <f>ROUND(I128*H128,2)</f>
        <v>0</v>
      </c>
      <c r="K128" s="271" t="s">
        <v>278</v>
      </c>
      <c r="L128" s="276"/>
      <c r="M128" s="277" t="s">
        <v>22</v>
      </c>
      <c r="N128" s="278" t="s">
        <v>46</v>
      </c>
      <c r="O128" s="47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AR128" s="24" t="s">
        <v>218</v>
      </c>
      <c r="AT128" s="24" t="s">
        <v>240</v>
      </c>
      <c r="AU128" s="24" t="s">
        <v>75</v>
      </c>
      <c r="AY128" s="24" t="s">
        <v>173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4" t="s">
        <v>24</v>
      </c>
      <c r="BK128" s="246">
        <f>ROUND(I128*H128,2)</f>
        <v>0</v>
      </c>
      <c r="BL128" s="24" t="s">
        <v>180</v>
      </c>
      <c r="BM128" s="24" t="s">
        <v>1636</v>
      </c>
    </row>
    <row r="129" spans="2:65" s="1" customFormat="1" ht="16.5" customHeight="1">
      <c r="B129" s="46"/>
      <c r="C129" s="269" t="s">
        <v>438</v>
      </c>
      <c r="D129" s="269" t="s">
        <v>240</v>
      </c>
      <c r="E129" s="270" t="s">
        <v>1637</v>
      </c>
      <c r="F129" s="271" t="s">
        <v>1638</v>
      </c>
      <c r="G129" s="272" t="s">
        <v>259</v>
      </c>
      <c r="H129" s="273">
        <v>148</v>
      </c>
      <c r="I129" s="274"/>
      <c r="J129" s="275">
        <f>ROUND(I129*H129,2)</f>
        <v>0</v>
      </c>
      <c r="K129" s="271" t="s">
        <v>179</v>
      </c>
      <c r="L129" s="276"/>
      <c r="M129" s="277" t="s">
        <v>22</v>
      </c>
      <c r="N129" s="278" t="s">
        <v>46</v>
      </c>
      <c r="O129" s="47"/>
      <c r="P129" s="244">
        <f>O129*H129</f>
        <v>0</v>
      </c>
      <c r="Q129" s="244">
        <v>0.000253</v>
      </c>
      <c r="R129" s="244">
        <f>Q129*H129</f>
        <v>0.037444000000000005</v>
      </c>
      <c r="S129" s="244">
        <v>0</v>
      </c>
      <c r="T129" s="245">
        <f>S129*H129</f>
        <v>0</v>
      </c>
      <c r="AR129" s="24" t="s">
        <v>218</v>
      </c>
      <c r="AT129" s="24" t="s">
        <v>240</v>
      </c>
      <c r="AU129" s="24" t="s">
        <v>75</v>
      </c>
      <c r="AY129" s="24" t="s">
        <v>173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4" t="s">
        <v>24</v>
      </c>
      <c r="BK129" s="246">
        <f>ROUND(I129*H129,2)</f>
        <v>0</v>
      </c>
      <c r="BL129" s="24" t="s">
        <v>180</v>
      </c>
      <c r="BM129" s="24" t="s">
        <v>1639</v>
      </c>
    </row>
    <row r="130" spans="2:65" s="1" customFormat="1" ht="16.5" customHeight="1">
      <c r="B130" s="46"/>
      <c r="C130" s="269" t="s">
        <v>446</v>
      </c>
      <c r="D130" s="269" t="s">
        <v>240</v>
      </c>
      <c r="E130" s="270" t="s">
        <v>1640</v>
      </c>
      <c r="F130" s="271" t="s">
        <v>1641</v>
      </c>
      <c r="G130" s="272" t="s">
        <v>259</v>
      </c>
      <c r="H130" s="273">
        <v>41</v>
      </c>
      <c r="I130" s="274"/>
      <c r="J130" s="275">
        <f>ROUND(I130*H130,2)</f>
        <v>0</v>
      </c>
      <c r="K130" s="271" t="s">
        <v>179</v>
      </c>
      <c r="L130" s="276"/>
      <c r="M130" s="277" t="s">
        <v>22</v>
      </c>
      <c r="N130" s="278" t="s">
        <v>46</v>
      </c>
      <c r="O130" s="47"/>
      <c r="P130" s="244">
        <f>O130*H130</f>
        <v>0</v>
      </c>
      <c r="Q130" s="244">
        <v>0.000164</v>
      </c>
      <c r="R130" s="244">
        <f>Q130*H130</f>
        <v>0.006724</v>
      </c>
      <c r="S130" s="244">
        <v>0</v>
      </c>
      <c r="T130" s="245">
        <f>S130*H130</f>
        <v>0</v>
      </c>
      <c r="AR130" s="24" t="s">
        <v>218</v>
      </c>
      <c r="AT130" s="24" t="s">
        <v>240</v>
      </c>
      <c r="AU130" s="24" t="s">
        <v>75</v>
      </c>
      <c r="AY130" s="24" t="s">
        <v>173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24" t="s">
        <v>24</v>
      </c>
      <c r="BK130" s="246">
        <f>ROUND(I130*H130,2)</f>
        <v>0</v>
      </c>
      <c r="BL130" s="24" t="s">
        <v>180</v>
      </c>
      <c r="BM130" s="24" t="s">
        <v>1642</v>
      </c>
    </row>
    <row r="131" spans="2:65" s="1" customFormat="1" ht="16.5" customHeight="1">
      <c r="B131" s="46"/>
      <c r="C131" s="269" t="s">
        <v>453</v>
      </c>
      <c r="D131" s="269" t="s">
        <v>240</v>
      </c>
      <c r="E131" s="270" t="s">
        <v>1643</v>
      </c>
      <c r="F131" s="271" t="s">
        <v>1644</v>
      </c>
      <c r="G131" s="272" t="s">
        <v>259</v>
      </c>
      <c r="H131" s="273">
        <v>343</v>
      </c>
      <c r="I131" s="274"/>
      <c r="J131" s="275">
        <f>ROUND(I131*H131,2)</f>
        <v>0</v>
      </c>
      <c r="K131" s="271" t="s">
        <v>179</v>
      </c>
      <c r="L131" s="276"/>
      <c r="M131" s="277" t="s">
        <v>22</v>
      </c>
      <c r="N131" s="278" t="s">
        <v>46</v>
      </c>
      <c r="O131" s="47"/>
      <c r="P131" s="244">
        <f>O131*H131</f>
        <v>0</v>
      </c>
      <c r="Q131" s="244">
        <v>0.000167</v>
      </c>
      <c r="R131" s="244">
        <f>Q131*H131</f>
        <v>0.057281</v>
      </c>
      <c r="S131" s="244">
        <v>0</v>
      </c>
      <c r="T131" s="245">
        <f>S131*H131</f>
        <v>0</v>
      </c>
      <c r="AR131" s="24" t="s">
        <v>218</v>
      </c>
      <c r="AT131" s="24" t="s">
        <v>240</v>
      </c>
      <c r="AU131" s="24" t="s">
        <v>75</v>
      </c>
      <c r="AY131" s="24" t="s">
        <v>173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24</v>
      </c>
      <c r="BK131" s="246">
        <f>ROUND(I131*H131,2)</f>
        <v>0</v>
      </c>
      <c r="BL131" s="24" t="s">
        <v>180</v>
      </c>
      <c r="BM131" s="24" t="s">
        <v>1645</v>
      </c>
    </row>
    <row r="132" spans="2:65" s="1" customFormat="1" ht="16.5" customHeight="1">
      <c r="B132" s="46"/>
      <c r="C132" s="269" t="s">
        <v>461</v>
      </c>
      <c r="D132" s="269" t="s">
        <v>240</v>
      </c>
      <c r="E132" s="270" t="s">
        <v>1646</v>
      </c>
      <c r="F132" s="271" t="s">
        <v>1647</v>
      </c>
      <c r="G132" s="272" t="s">
        <v>259</v>
      </c>
      <c r="H132" s="273">
        <v>293</v>
      </c>
      <c r="I132" s="274"/>
      <c r="J132" s="275">
        <f>ROUND(I132*H132,2)</f>
        <v>0</v>
      </c>
      <c r="K132" s="271" t="s">
        <v>179</v>
      </c>
      <c r="L132" s="276"/>
      <c r="M132" s="277" t="s">
        <v>22</v>
      </c>
      <c r="N132" s="278" t="s">
        <v>46</v>
      </c>
      <c r="O132" s="47"/>
      <c r="P132" s="244">
        <f>O132*H132</f>
        <v>0</v>
      </c>
      <c r="Q132" s="244">
        <v>0.000117</v>
      </c>
      <c r="R132" s="244">
        <f>Q132*H132</f>
        <v>0.034281</v>
      </c>
      <c r="S132" s="244">
        <v>0</v>
      </c>
      <c r="T132" s="245">
        <f>S132*H132</f>
        <v>0</v>
      </c>
      <c r="AR132" s="24" t="s">
        <v>218</v>
      </c>
      <c r="AT132" s="24" t="s">
        <v>240</v>
      </c>
      <c r="AU132" s="24" t="s">
        <v>75</v>
      </c>
      <c r="AY132" s="24" t="s">
        <v>173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24</v>
      </c>
      <c r="BK132" s="246">
        <f>ROUND(I132*H132,2)</f>
        <v>0</v>
      </c>
      <c r="BL132" s="24" t="s">
        <v>180</v>
      </c>
      <c r="BM132" s="24" t="s">
        <v>1648</v>
      </c>
    </row>
    <row r="133" spans="2:65" s="1" customFormat="1" ht="16.5" customHeight="1">
      <c r="B133" s="46"/>
      <c r="C133" s="269" t="s">
        <v>466</v>
      </c>
      <c r="D133" s="269" t="s">
        <v>240</v>
      </c>
      <c r="E133" s="270" t="s">
        <v>1649</v>
      </c>
      <c r="F133" s="271" t="s">
        <v>1650</v>
      </c>
      <c r="G133" s="272" t="s">
        <v>1255</v>
      </c>
      <c r="H133" s="273">
        <v>1</v>
      </c>
      <c r="I133" s="274"/>
      <c r="J133" s="275">
        <f>ROUND(I133*H133,2)</f>
        <v>0</v>
      </c>
      <c r="K133" s="271" t="s">
        <v>278</v>
      </c>
      <c r="L133" s="276"/>
      <c r="M133" s="277" t="s">
        <v>22</v>
      </c>
      <c r="N133" s="278" t="s">
        <v>46</v>
      </c>
      <c r="O133" s="47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AR133" s="24" t="s">
        <v>1651</v>
      </c>
      <c r="AT133" s="24" t="s">
        <v>240</v>
      </c>
      <c r="AU133" s="24" t="s">
        <v>75</v>
      </c>
      <c r="AY133" s="24" t="s">
        <v>173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4" t="s">
        <v>24</v>
      </c>
      <c r="BK133" s="246">
        <f>ROUND(I133*H133,2)</f>
        <v>0</v>
      </c>
      <c r="BL133" s="24" t="s">
        <v>1651</v>
      </c>
      <c r="BM133" s="24" t="s">
        <v>1652</v>
      </c>
    </row>
    <row r="134" spans="2:65" s="1" customFormat="1" ht="16.5" customHeight="1">
      <c r="B134" s="46"/>
      <c r="C134" s="269" t="s">
        <v>473</v>
      </c>
      <c r="D134" s="269" t="s">
        <v>240</v>
      </c>
      <c r="E134" s="270" t="s">
        <v>1653</v>
      </c>
      <c r="F134" s="271" t="s">
        <v>1654</v>
      </c>
      <c r="G134" s="272" t="s">
        <v>1255</v>
      </c>
      <c r="H134" s="273">
        <v>1</v>
      </c>
      <c r="I134" s="274"/>
      <c r="J134" s="275">
        <f>ROUND(I134*H134,2)</f>
        <v>0</v>
      </c>
      <c r="K134" s="271" t="s">
        <v>278</v>
      </c>
      <c r="L134" s="276"/>
      <c r="M134" s="277" t="s">
        <v>22</v>
      </c>
      <c r="N134" s="278" t="s">
        <v>46</v>
      </c>
      <c r="O134" s="47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AR134" s="24" t="s">
        <v>1651</v>
      </c>
      <c r="AT134" s="24" t="s">
        <v>240</v>
      </c>
      <c r="AU134" s="24" t="s">
        <v>75</v>
      </c>
      <c r="AY134" s="24" t="s">
        <v>173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24</v>
      </c>
      <c r="BK134" s="246">
        <f>ROUND(I134*H134,2)</f>
        <v>0</v>
      </c>
      <c r="BL134" s="24" t="s">
        <v>1651</v>
      </c>
      <c r="BM134" s="24" t="s">
        <v>1655</v>
      </c>
    </row>
    <row r="135" spans="2:65" s="1" customFormat="1" ht="16.5" customHeight="1">
      <c r="B135" s="46"/>
      <c r="C135" s="235" t="s">
        <v>482</v>
      </c>
      <c r="D135" s="235" t="s">
        <v>175</v>
      </c>
      <c r="E135" s="236" t="s">
        <v>1656</v>
      </c>
      <c r="F135" s="237" t="s">
        <v>1657</v>
      </c>
      <c r="G135" s="238" t="s">
        <v>259</v>
      </c>
      <c r="H135" s="239">
        <v>104</v>
      </c>
      <c r="I135" s="240"/>
      <c r="J135" s="241">
        <f>ROUND(I135*H135,2)</f>
        <v>0</v>
      </c>
      <c r="K135" s="237" t="s">
        <v>179</v>
      </c>
      <c r="L135" s="72"/>
      <c r="M135" s="242" t="s">
        <v>22</v>
      </c>
      <c r="N135" s="243" t="s">
        <v>46</v>
      </c>
      <c r="O135" s="47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AR135" s="24" t="s">
        <v>180</v>
      </c>
      <c r="AT135" s="24" t="s">
        <v>175</v>
      </c>
      <c r="AU135" s="24" t="s">
        <v>75</v>
      </c>
      <c r="AY135" s="24" t="s">
        <v>173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4" t="s">
        <v>24</v>
      </c>
      <c r="BK135" s="246">
        <f>ROUND(I135*H135,2)</f>
        <v>0</v>
      </c>
      <c r="BL135" s="24" t="s">
        <v>180</v>
      </c>
      <c r="BM135" s="24" t="s">
        <v>1658</v>
      </c>
    </row>
    <row r="136" spans="2:65" s="1" customFormat="1" ht="16.5" customHeight="1">
      <c r="B136" s="46"/>
      <c r="C136" s="235" t="s">
        <v>489</v>
      </c>
      <c r="D136" s="235" t="s">
        <v>175</v>
      </c>
      <c r="E136" s="236" t="s">
        <v>1659</v>
      </c>
      <c r="F136" s="237" t="s">
        <v>1660</v>
      </c>
      <c r="G136" s="238" t="s">
        <v>286</v>
      </c>
      <c r="H136" s="239">
        <v>54</v>
      </c>
      <c r="I136" s="240"/>
      <c r="J136" s="241">
        <f>ROUND(I136*H136,2)</f>
        <v>0</v>
      </c>
      <c r="K136" s="237" t="s">
        <v>179</v>
      </c>
      <c r="L136" s="72"/>
      <c r="M136" s="242" t="s">
        <v>22</v>
      </c>
      <c r="N136" s="243" t="s">
        <v>46</v>
      </c>
      <c r="O136" s="47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AR136" s="24" t="s">
        <v>180</v>
      </c>
      <c r="AT136" s="24" t="s">
        <v>175</v>
      </c>
      <c r="AU136" s="24" t="s">
        <v>75</v>
      </c>
      <c r="AY136" s="24" t="s">
        <v>173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24" t="s">
        <v>24</v>
      </c>
      <c r="BK136" s="246">
        <f>ROUND(I136*H136,2)</f>
        <v>0</v>
      </c>
      <c r="BL136" s="24" t="s">
        <v>180</v>
      </c>
      <c r="BM136" s="24" t="s">
        <v>1661</v>
      </c>
    </row>
    <row r="137" spans="2:65" s="1" customFormat="1" ht="16.5" customHeight="1">
      <c r="B137" s="46"/>
      <c r="C137" s="235" t="s">
        <v>497</v>
      </c>
      <c r="D137" s="235" t="s">
        <v>175</v>
      </c>
      <c r="E137" s="236" t="s">
        <v>1662</v>
      </c>
      <c r="F137" s="237" t="s">
        <v>1663</v>
      </c>
      <c r="G137" s="238" t="s">
        <v>286</v>
      </c>
      <c r="H137" s="239">
        <v>100</v>
      </c>
      <c r="I137" s="240"/>
      <c r="J137" s="241">
        <f>ROUND(I137*H137,2)</f>
        <v>0</v>
      </c>
      <c r="K137" s="237" t="s">
        <v>278</v>
      </c>
      <c r="L137" s="72"/>
      <c r="M137" s="242" t="s">
        <v>22</v>
      </c>
      <c r="N137" s="243" t="s">
        <v>46</v>
      </c>
      <c r="O137" s="47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AR137" s="24" t="s">
        <v>180</v>
      </c>
      <c r="AT137" s="24" t="s">
        <v>175</v>
      </c>
      <c r="AU137" s="24" t="s">
        <v>75</v>
      </c>
      <c r="AY137" s="24" t="s">
        <v>173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4" t="s">
        <v>24</v>
      </c>
      <c r="BK137" s="246">
        <f>ROUND(I137*H137,2)</f>
        <v>0</v>
      </c>
      <c r="BL137" s="24" t="s">
        <v>180</v>
      </c>
      <c r="BM137" s="24" t="s">
        <v>1664</v>
      </c>
    </row>
    <row r="138" spans="2:65" s="1" customFormat="1" ht="16.5" customHeight="1">
      <c r="B138" s="46"/>
      <c r="C138" s="269" t="s">
        <v>502</v>
      </c>
      <c r="D138" s="269" t="s">
        <v>240</v>
      </c>
      <c r="E138" s="270" t="s">
        <v>1665</v>
      </c>
      <c r="F138" s="271" t="s">
        <v>1666</v>
      </c>
      <c r="G138" s="272" t="s">
        <v>286</v>
      </c>
      <c r="H138" s="273">
        <v>2</v>
      </c>
      <c r="I138" s="274"/>
      <c r="J138" s="275">
        <f>ROUND(I138*H138,2)</f>
        <v>0</v>
      </c>
      <c r="K138" s="271" t="s">
        <v>278</v>
      </c>
      <c r="L138" s="276"/>
      <c r="M138" s="277" t="s">
        <v>22</v>
      </c>
      <c r="N138" s="278" t="s">
        <v>46</v>
      </c>
      <c r="O138" s="47"/>
      <c r="P138" s="244">
        <f>O138*H138</f>
        <v>0</v>
      </c>
      <c r="Q138" s="244">
        <v>0.015</v>
      </c>
      <c r="R138" s="244">
        <f>Q138*H138</f>
        <v>0.03</v>
      </c>
      <c r="S138" s="244">
        <v>0</v>
      </c>
      <c r="T138" s="245">
        <f>S138*H138</f>
        <v>0</v>
      </c>
      <c r="AR138" s="24" t="s">
        <v>218</v>
      </c>
      <c r="AT138" s="24" t="s">
        <v>240</v>
      </c>
      <c r="AU138" s="24" t="s">
        <v>75</v>
      </c>
      <c r="AY138" s="24" t="s">
        <v>173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4" t="s">
        <v>24</v>
      </c>
      <c r="BK138" s="246">
        <f>ROUND(I138*H138,2)</f>
        <v>0</v>
      </c>
      <c r="BL138" s="24" t="s">
        <v>180</v>
      </c>
      <c r="BM138" s="24" t="s">
        <v>1667</v>
      </c>
    </row>
    <row r="139" spans="2:65" s="1" customFormat="1" ht="16.5" customHeight="1">
      <c r="B139" s="46"/>
      <c r="C139" s="235" t="s">
        <v>509</v>
      </c>
      <c r="D139" s="235" t="s">
        <v>175</v>
      </c>
      <c r="E139" s="236" t="s">
        <v>1668</v>
      </c>
      <c r="F139" s="237" t="s">
        <v>1669</v>
      </c>
      <c r="G139" s="238" t="s">
        <v>286</v>
      </c>
      <c r="H139" s="239">
        <v>2</v>
      </c>
      <c r="I139" s="240"/>
      <c r="J139" s="241">
        <f>ROUND(I139*H139,2)</f>
        <v>0</v>
      </c>
      <c r="K139" s="237" t="s">
        <v>179</v>
      </c>
      <c r="L139" s="72"/>
      <c r="M139" s="242" t="s">
        <v>22</v>
      </c>
      <c r="N139" s="243" t="s">
        <v>46</v>
      </c>
      <c r="O139" s="47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AR139" s="24" t="s">
        <v>180</v>
      </c>
      <c r="AT139" s="24" t="s">
        <v>175</v>
      </c>
      <c r="AU139" s="24" t="s">
        <v>75</v>
      </c>
      <c r="AY139" s="24" t="s">
        <v>173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4" t="s">
        <v>24</v>
      </c>
      <c r="BK139" s="246">
        <f>ROUND(I139*H139,2)</f>
        <v>0</v>
      </c>
      <c r="BL139" s="24" t="s">
        <v>180</v>
      </c>
      <c r="BM139" s="24" t="s">
        <v>1670</v>
      </c>
    </row>
    <row r="140" spans="2:65" s="1" customFormat="1" ht="16.5" customHeight="1">
      <c r="B140" s="46"/>
      <c r="C140" s="235" t="s">
        <v>513</v>
      </c>
      <c r="D140" s="235" t="s">
        <v>175</v>
      </c>
      <c r="E140" s="236" t="s">
        <v>1671</v>
      </c>
      <c r="F140" s="237" t="s">
        <v>1672</v>
      </c>
      <c r="G140" s="238" t="s">
        <v>286</v>
      </c>
      <c r="H140" s="239">
        <v>8</v>
      </c>
      <c r="I140" s="240"/>
      <c r="J140" s="241">
        <f>ROUND(I140*H140,2)</f>
        <v>0</v>
      </c>
      <c r="K140" s="237" t="s">
        <v>179</v>
      </c>
      <c r="L140" s="72"/>
      <c r="M140" s="242" t="s">
        <v>22</v>
      </c>
      <c r="N140" s="243" t="s">
        <v>46</v>
      </c>
      <c r="O140" s="47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AR140" s="24" t="s">
        <v>180</v>
      </c>
      <c r="AT140" s="24" t="s">
        <v>175</v>
      </c>
      <c r="AU140" s="24" t="s">
        <v>75</v>
      </c>
      <c r="AY140" s="24" t="s">
        <v>173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4" t="s">
        <v>24</v>
      </c>
      <c r="BK140" s="246">
        <f>ROUND(I140*H140,2)</f>
        <v>0</v>
      </c>
      <c r="BL140" s="24" t="s">
        <v>180</v>
      </c>
      <c r="BM140" s="24" t="s">
        <v>1673</v>
      </c>
    </row>
    <row r="141" spans="2:65" s="1" customFormat="1" ht="16.5" customHeight="1">
      <c r="B141" s="46"/>
      <c r="C141" s="235" t="s">
        <v>517</v>
      </c>
      <c r="D141" s="235" t="s">
        <v>175</v>
      </c>
      <c r="E141" s="236" t="s">
        <v>1674</v>
      </c>
      <c r="F141" s="237" t="s">
        <v>1675</v>
      </c>
      <c r="G141" s="238" t="s">
        <v>286</v>
      </c>
      <c r="H141" s="239">
        <v>9</v>
      </c>
      <c r="I141" s="240"/>
      <c r="J141" s="241">
        <f>ROUND(I141*H141,2)</f>
        <v>0</v>
      </c>
      <c r="K141" s="237" t="s">
        <v>278</v>
      </c>
      <c r="L141" s="72"/>
      <c r="M141" s="242" t="s">
        <v>22</v>
      </c>
      <c r="N141" s="243" t="s">
        <v>46</v>
      </c>
      <c r="O141" s="47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AR141" s="24" t="s">
        <v>180</v>
      </c>
      <c r="AT141" s="24" t="s">
        <v>175</v>
      </c>
      <c r="AU141" s="24" t="s">
        <v>75</v>
      </c>
      <c r="AY141" s="24" t="s">
        <v>173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4" t="s">
        <v>24</v>
      </c>
      <c r="BK141" s="246">
        <f>ROUND(I141*H141,2)</f>
        <v>0</v>
      </c>
      <c r="BL141" s="24" t="s">
        <v>180</v>
      </c>
      <c r="BM141" s="24" t="s">
        <v>1676</v>
      </c>
    </row>
    <row r="142" spans="2:65" s="1" customFormat="1" ht="16.5" customHeight="1">
      <c r="B142" s="46"/>
      <c r="C142" s="235" t="s">
        <v>522</v>
      </c>
      <c r="D142" s="235" t="s">
        <v>175</v>
      </c>
      <c r="E142" s="236" t="s">
        <v>1677</v>
      </c>
      <c r="F142" s="237" t="s">
        <v>1678</v>
      </c>
      <c r="G142" s="238" t="s">
        <v>286</v>
      </c>
      <c r="H142" s="239">
        <v>32</v>
      </c>
      <c r="I142" s="240"/>
      <c r="J142" s="241">
        <f>ROUND(I142*H142,2)</f>
        <v>0</v>
      </c>
      <c r="K142" s="237" t="s">
        <v>179</v>
      </c>
      <c r="L142" s="72"/>
      <c r="M142" s="242" t="s">
        <v>22</v>
      </c>
      <c r="N142" s="243" t="s">
        <v>46</v>
      </c>
      <c r="O142" s="47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4" t="s">
        <v>180</v>
      </c>
      <c r="AT142" s="24" t="s">
        <v>175</v>
      </c>
      <c r="AU142" s="24" t="s">
        <v>75</v>
      </c>
      <c r="AY142" s="24" t="s">
        <v>173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24</v>
      </c>
      <c r="BK142" s="246">
        <f>ROUND(I142*H142,2)</f>
        <v>0</v>
      </c>
      <c r="BL142" s="24" t="s">
        <v>180</v>
      </c>
      <c r="BM142" s="24" t="s">
        <v>1679</v>
      </c>
    </row>
    <row r="143" spans="2:65" s="1" customFormat="1" ht="16.5" customHeight="1">
      <c r="B143" s="46"/>
      <c r="C143" s="235" t="s">
        <v>350</v>
      </c>
      <c r="D143" s="235" t="s">
        <v>175</v>
      </c>
      <c r="E143" s="236" t="s">
        <v>1680</v>
      </c>
      <c r="F143" s="237" t="s">
        <v>1681</v>
      </c>
      <c r="G143" s="238" t="s">
        <v>286</v>
      </c>
      <c r="H143" s="239">
        <v>1</v>
      </c>
      <c r="I143" s="240"/>
      <c r="J143" s="241">
        <f>ROUND(I143*H143,2)</f>
        <v>0</v>
      </c>
      <c r="K143" s="237" t="s">
        <v>179</v>
      </c>
      <c r="L143" s="72"/>
      <c r="M143" s="242" t="s">
        <v>22</v>
      </c>
      <c r="N143" s="243" t="s">
        <v>46</v>
      </c>
      <c r="O143" s="47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AR143" s="24" t="s">
        <v>180</v>
      </c>
      <c r="AT143" s="24" t="s">
        <v>175</v>
      </c>
      <c r="AU143" s="24" t="s">
        <v>75</v>
      </c>
      <c r="AY143" s="24" t="s">
        <v>173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24</v>
      </c>
      <c r="BK143" s="246">
        <f>ROUND(I143*H143,2)</f>
        <v>0</v>
      </c>
      <c r="BL143" s="24" t="s">
        <v>180</v>
      </c>
      <c r="BM143" s="24" t="s">
        <v>1682</v>
      </c>
    </row>
    <row r="144" spans="2:65" s="1" customFormat="1" ht="16.5" customHeight="1">
      <c r="B144" s="46"/>
      <c r="C144" s="235" t="s">
        <v>393</v>
      </c>
      <c r="D144" s="235" t="s">
        <v>175</v>
      </c>
      <c r="E144" s="236" t="s">
        <v>1683</v>
      </c>
      <c r="F144" s="237" t="s">
        <v>1684</v>
      </c>
      <c r="G144" s="238" t="s">
        <v>286</v>
      </c>
      <c r="H144" s="239">
        <v>4</v>
      </c>
      <c r="I144" s="240"/>
      <c r="J144" s="241">
        <f>ROUND(I144*H144,2)</f>
        <v>0</v>
      </c>
      <c r="K144" s="237" t="s">
        <v>179</v>
      </c>
      <c r="L144" s="72"/>
      <c r="M144" s="242" t="s">
        <v>22</v>
      </c>
      <c r="N144" s="243" t="s">
        <v>46</v>
      </c>
      <c r="O144" s="47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AR144" s="24" t="s">
        <v>180</v>
      </c>
      <c r="AT144" s="24" t="s">
        <v>175</v>
      </c>
      <c r="AU144" s="24" t="s">
        <v>75</v>
      </c>
      <c r="AY144" s="24" t="s">
        <v>173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4" t="s">
        <v>24</v>
      </c>
      <c r="BK144" s="246">
        <f>ROUND(I144*H144,2)</f>
        <v>0</v>
      </c>
      <c r="BL144" s="24" t="s">
        <v>180</v>
      </c>
      <c r="BM144" s="24" t="s">
        <v>1685</v>
      </c>
    </row>
    <row r="145" spans="2:65" s="1" customFormat="1" ht="16.5" customHeight="1">
      <c r="B145" s="46"/>
      <c r="C145" s="235" t="s">
        <v>409</v>
      </c>
      <c r="D145" s="235" t="s">
        <v>175</v>
      </c>
      <c r="E145" s="236" t="s">
        <v>1686</v>
      </c>
      <c r="F145" s="237" t="s">
        <v>1687</v>
      </c>
      <c r="G145" s="238" t="s">
        <v>286</v>
      </c>
      <c r="H145" s="239">
        <v>1</v>
      </c>
      <c r="I145" s="240"/>
      <c r="J145" s="241">
        <f>ROUND(I145*H145,2)</f>
        <v>0</v>
      </c>
      <c r="K145" s="237" t="s">
        <v>278</v>
      </c>
      <c r="L145" s="72"/>
      <c r="M145" s="242" t="s">
        <v>22</v>
      </c>
      <c r="N145" s="243" t="s">
        <v>46</v>
      </c>
      <c r="O145" s="47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AR145" s="24" t="s">
        <v>180</v>
      </c>
      <c r="AT145" s="24" t="s">
        <v>175</v>
      </c>
      <c r="AU145" s="24" t="s">
        <v>75</v>
      </c>
      <c r="AY145" s="24" t="s">
        <v>173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24</v>
      </c>
      <c r="BK145" s="246">
        <f>ROUND(I145*H145,2)</f>
        <v>0</v>
      </c>
      <c r="BL145" s="24" t="s">
        <v>180</v>
      </c>
      <c r="BM145" s="24" t="s">
        <v>1688</v>
      </c>
    </row>
    <row r="146" spans="2:65" s="1" customFormat="1" ht="16.5" customHeight="1">
      <c r="B146" s="46"/>
      <c r="C146" s="235" t="s">
        <v>546</v>
      </c>
      <c r="D146" s="235" t="s">
        <v>175</v>
      </c>
      <c r="E146" s="236" t="s">
        <v>1689</v>
      </c>
      <c r="F146" s="237" t="s">
        <v>1690</v>
      </c>
      <c r="G146" s="238" t="s">
        <v>286</v>
      </c>
      <c r="H146" s="239">
        <v>9</v>
      </c>
      <c r="I146" s="240"/>
      <c r="J146" s="241">
        <f>ROUND(I146*H146,2)</f>
        <v>0</v>
      </c>
      <c r="K146" s="237" t="s">
        <v>179</v>
      </c>
      <c r="L146" s="72"/>
      <c r="M146" s="242" t="s">
        <v>22</v>
      </c>
      <c r="N146" s="243" t="s">
        <v>46</v>
      </c>
      <c r="O146" s="47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AR146" s="24" t="s">
        <v>180</v>
      </c>
      <c r="AT146" s="24" t="s">
        <v>175</v>
      </c>
      <c r="AU146" s="24" t="s">
        <v>75</v>
      </c>
      <c r="AY146" s="24" t="s">
        <v>173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4" t="s">
        <v>24</v>
      </c>
      <c r="BK146" s="246">
        <f>ROUND(I146*H146,2)</f>
        <v>0</v>
      </c>
      <c r="BL146" s="24" t="s">
        <v>180</v>
      </c>
      <c r="BM146" s="24" t="s">
        <v>1691</v>
      </c>
    </row>
    <row r="147" spans="2:65" s="1" customFormat="1" ht="16.5" customHeight="1">
      <c r="B147" s="46"/>
      <c r="C147" s="235" t="s">
        <v>550</v>
      </c>
      <c r="D147" s="235" t="s">
        <v>175</v>
      </c>
      <c r="E147" s="236" t="s">
        <v>1692</v>
      </c>
      <c r="F147" s="237" t="s">
        <v>1693</v>
      </c>
      <c r="G147" s="238" t="s">
        <v>259</v>
      </c>
      <c r="H147" s="239">
        <v>151</v>
      </c>
      <c r="I147" s="240"/>
      <c r="J147" s="241">
        <f>ROUND(I147*H147,2)</f>
        <v>0</v>
      </c>
      <c r="K147" s="237" t="s">
        <v>179</v>
      </c>
      <c r="L147" s="72"/>
      <c r="M147" s="242" t="s">
        <v>22</v>
      </c>
      <c r="N147" s="243" t="s">
        <v>46</v>
      </c>
      <c r="O147" s="47"/>
      <c r="P147" s="244">
        <f>O147*H147</f>
        <v>0</v>
      </c>
      <c r="Q147" s="244">
        <v>0</v>
      </c>
      <c r="R147" s="244">
        <f>Q147*H147</f>
        <v>0</v>
      </c>
      <c r="S147" s="244">
        <v>0.004</v>
      </c>
      <c r="T147" s="245">
        <f>S147*H147</f>
        <v>0.604</v>
      </c>
      <c r="AR147" s="24" t="s">
        <v>180</v>
      </c>
      <c r="AT147" s="24" t="s">
        <v>175</v>
      </c>
      <c r="AU147" s="24" t="s">
        <v>75</v>
      </c>
      <c r="AY147" s="24" t="s">
        <v>173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4" t="s">
        <v>24</v>
      </c>
      <c r="BK147" s="246">
        <f>ROUND(I147*H147,2)</f>
        <v>0</v>
      </c>
      <c r="BL147" s="24" t="s">
        <v>180</v>
      </c>
      <c r="BM147" s="24" t="s">
        <v>1694</v>
      </c>
    </row>
    <row r="148" spans="2:65" s="1" customFormat="1" ht="16.5" customHeight="1">
      <c r="B148" s="46"/>
      <c r="C148" s="269" t="s">
        <v>555</v>
      </c>
      <c r="D148" s="269" t="s">
        <v>240</v>
      </c>
      <c r="E148" s="270" t="s">
        <v>1695</v>
      </c>
      <c r="F148" s="271" t="s">
        <v>1696</v>
      </c>
      <c r="G148" s="272" t="s">
        <v>259</v>
      </c>
      <c r="H148" s="273">
        <v>40</v>
      </c>
      <c r="I148" s="274"/>
      <c r="J148" s="275">
        <f>ROUND(I148*H148,2)</f>
        <v>0</v>
      </c>
      <c r="K148" s="271" t="s">
        <v>179</v>
      </c>
      <c r="L148" s="276"/>
      <c r="M148" s="277" t="s">
        <v>22</v>
      </c>
      <c r="N148" s="278" t="s">
        <v>46</v>
      </c>
      <c r="O148" s="47"/>
      <c r="P148" s="244">
        <f>O148*H148</f>
        <v>0</v>
      </c>
      <c r="Q148" s="244">
        <v>3.5E-05</v>
      </c>
      <c r="R148" s="244">
        <f>Q148*H148</f>
        <v>0.0013999999999999998</v>
      </c>
      <c r="S148" s="244">
        <v>0</v>
      </c>
      <c r="T148" s="245">
        <f>S148*H148</f>
        <v>0</v>
      </c>
      <c r="AR148" s="24" t="s">
        <v>218</v>
      </c>
      <c r="AT148" s="24" t="s">
        <v>240</v>
      </c>
      <c r="AU148" s="24" t="s">
        <v>75</v>
      </c>
      <c r="AY148" s="24" t="s">
        <v>173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4" t="s">
        <v>24</v>
      </c>
      <c r="BK148" s="246">
        <f>ROUND(I148*H148,2)</f>
        <v>0</v>
      </c>
      <c r="BL148" s="24" t="s">
        <v>180</v>
      </c>
      <c r="BM148" s="24" t="s">
        <v>1697</v>
      </c>
    </row>
    <row r="149" spans="2:65" s="1" customFormat="1" ht="16.5" customHeight="1">
      <c r="B149" s="46"/>
      <c r="C149" s="269" t="s">
        <v>559</v>
      </c>
      <c r="D149" s="269" t="s">
        <v>240</v>
      </c>
      <c r="E149" s="270" t="s">
        <v>1698</v>
      </c>
      <c r="F149" s="271" t="s">
        <v>1699</v>
      </c>
      <c r="G149" s="272" t="s">
        <v>286</v>
      </c>
      <c r="H149" s="273">
        <v>1</v>
      </c>
      <c r="I149" s="274"/>
      <c r="J149" s="275">
        <f>ROUND(I149*H149,2)</f>
        <v>0</v>
      </c>
      <c r="K149" s="271" t="s">
        <v>278</v>
      </c>
      <c r="L149" s="276"/>
      <c r="M149" s="277" t="s">
        <v>22</v>
      </c>
      <c r="N149" s="278" t="s">
        <v>46</v>
      </c>
      <c r="O149" s="47"/>
      <c r="P149" s="244">
        <f>O149*H149</f>
        <v>0</v>
      </c>
      <c r="Q149" s="244">
        <v>6E-05</v>
      </c>
      <c r="R149" s="244">
        <f>Q149*H149</f>
        <v>6E-05</v>
      </c>
      <c r="S149" s="244">
        <v>0</v>
      </c>
      <c r="T149" s="245">
        <f>S149*H149</f>
        <v>0</v>
      </c>
      <c r="AR149" s="24" t="s">
        <v>218</v>
      </c>
      <c r="AT149" s="24" t="s">
        <v>240</v>
      </c>
      <c r="AU149" s="24" t="s">
        <v>75</v>
      </c>
      <c r="AY149" s="24" t="s">
        <v>173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24</v>
      </c>
      <c r="BK149" s="246">
        <f>ROUND(I149*H149,2)</f>
        <v>0</v>
      </c>
      <c r="BL149" s="24" t="s">
        <v>180</v>
      </c>
      <c r="BM149" s="24" t="s">
        <v>1700</v>
      </c>
    </row>
    <row r="150" spans="2:65" s="1" customFormat="1" ht="16.5" customHeight="1">
      <c r="B150" s="46"/>
      <c r="C150" s="235" t="s">
        <v>565</v>
      </c>
      <c r="D150" s="235" t="s">
        <v>175</v>
      </c>
      <c r="E150" s="236" t="s">
        <v>1701</v>
      </c>
      <c r="F150" s="237" t="s">
        <v>1702</v>
      </c>
      <c r="G150" s="238" t="s">
        <v>259</v>
      </c>
      <c r="H150" s="239">
        <v>79</v>
      </c>
      <c r="I150" s="240"/>
      <c r="J150" s="241">
        <f>ROUND(I150*H150,2)</f>
        <v>0</v>
      </c>
      <c r="K150" s="237" t="s">
        <v>278</v>
      </c>
      <c r="L150" s="72"/>
      <c r="M150" s="242" t="s">
        <v>22</v>
      </c>
      <c r="N150" s="243" t="s">
        <v>46</v>
      </c>
      <c r="O150" s="47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AR150" s="24" t="s">
        <v>546</v>
      </c>
      <c r="AT150" s="24" t="s">
        <v>175</v>
      </c>
      <c r="AU150" s="24" t="s">
        <v>75</v>
      </c>
      <c r="AY150" s="24" t="s">
        <v>173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24" t="s">
        <v>24</v>
      </c>
      <c r="BK150" s="246">
        <f>ROUND(I150*H150,2)</f>
        <v>0</v>
      </c>
      <c r="BL150" s="24" t="s">
        <v>546</v>
      </c>
      <c r="BM150" s="24" t="s">
        <v>1703</v>
      </c>
    </row>
    <row r="151" spans="2:65" s="1" customFormat="1" ht="25.5" customHeight="1">
      <c r="B151" s="46"/>
      <c r="C151" s="235" t="s">
        <v>569</v>
      </c>
      <c r="D151" s="235" t="s">
        <v>175</v>
      </c>
      <c r="E151" s="236" t="s">
        <v>1704</v>
      </c>
      <c r="F151" s="237" t="s">
        <v>1705</v>
      </c>
      <c r="G151" s="238" t="s">
        <v>259</v>
      </c>
      <c r="H151" s="239">
        <v>47</v>
      </c>
      <c r="I151" s="240"/>
      <c r="J151" s="241">
        <f>ROUND(I151*H151,2)</f>
        <v>0</v>
      </c>
      <c r="K151" s="237" t="s">
        <v>278</v>
      </c>
      <c r="L151" s="72"/>
      <c r="M151" s="242" t="s">
        <v>22</v>
      </c>
      <c r="N151" s="243" t="s">
        <v>46</v>
      </c>
      <c r="O151" s="47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AR151" s="24" t="s">
        <v>1651</v>
      </c>
      <c r="AT151" s="24" t="s">
        <v>175</v>
      </c>
      <c r="AU151" s="24" t="s">
        <v>75</v>
      </c>
      <c r="AY151" s="24" t="s">
        <v>173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4" t="s">
        <v>24</v>
      </c>
      <c r="BK151" s="246">
        <f>ROUND(I151*H151,2)</f>
        <v>0</v>
      </c>
      <c r="BL151" s="24" t="s">
        <v>1651</v>
      </c>
      <c r="BM151" s="24" t="s">
        <v>1706</v>
      </c>
    </row>
    <row r="152" spans="2:65" s="1" customFormat="1" ht="16.5" customHeight="1">
      <c r="B152" s="46"/>
      <c r="C152" s="235" t="s">
        <v>575</v>
      </c>
      <c r="D152" s="235" t="s">
        <v>175</v>
      </c>
      <c r="E152" s="236" t="s">
        <v>1707</v>
      </c>
      <c r="F152" s="237" t="s">
        <v>1708</v>
      </c>
      <c r="G152" s="238" t="s">
        <v>259</v>
      </c>
      <c r="H152" s="239">
        <v>4</v>
      </c>
      <c r="I152" s="240"/>
      <c r="J152" s="241">
        <f>ROUND(I152*H152,2)</f>
        <v>0</v>
      </c>
      <c r="K152" s="237" t="s">
        <v>278</v>
      </c>
      <c r="L152" s="72"/>
      <c r="M152" s="242" t="s">
        <v>22</v>
      </c>
      <c r="N152" s="243" t="s">
        <v>46</v>
      </c>
      <c r="O152" s="47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AR152" s="24" t="s">
        <v>546</v>
      </c>
      <c r="AT152" s="24" t="s">
        <v>175</v>
      </c>
      <c r="AU152" s="24" t="s">
        <v>75</v>
      </c>
      <c r="AY152" s="24" t="s">
        <v>173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24</v>
      </c>
      <c r="BK152" s="246">
        <f>ROUND(I152*H152,2)</f>
        <v>0</v>
      </c>
      <c r="BL152" s="24" t="s">
        <v>546</v>
      </c>
      <c r="BM152" s="24" t="s">
        <v>1709</v>
      </c>
    </row>
    <row r="153" spans="2:65" s="1" customFormat="1" ht="25.5" customHeight="1">
      <c r="B153" s="46"/>
      <c r="C153" s="235" t="s">
        <v>579</v>
      </c>
      <c r="D153" s="235" t="s">
        <v>175</v>
      </c>
      <c r="E153" s="236" t="s">
        <v>1710</v>
      </c>
      <c r="F153" s="237" t="s">
        <v>1711</v>
      </c>
      <c r="G153" s="238" t="s">
        <v>259</v>
      </c>
      <c r="H153" s="239">
        <v>56</v>
      </c>
      <c r="I153" s="240"/>
      <c r="J153" s="241">
        <f>ROUND(I153*H153,2)</f>
        <v>0</v>
      </c>
      <c r="K153" s="237" t="s">
        <v>278</v>
      </c>
      <c r="L153" s="72"/>
      <c r="M153" s="242" t="s">
        <v>22</v>
      </c>
      <c r="N153" s="243" t="s">
        <v>46</v>
      </c>
      <c r="O153" s="47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AR153" s="24" t="s">
        <v>1651</v>
      </c>
      <c r="AT153" s="24" t="s">
        <v>175</v>
      </c>
      <c r="AU153" s="24" t="s">
        <v>75</v>
      </c>
      <c r="AY153" s="24" t="s">
        <v>173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4" t="s">
        <v>24</v>
      </c>
      <c r="BK153" s="246">
        <f>ROUND(I153*H153,2)</f>
        <v>0</v>
      </c>
      <c r="BL153" s="24" t="s">
        <v>1651</v>
      </c>
      <c r="BM153" s="24" t="s">
        <v>1712</v>
      </c>
    </row>
    <row r="154" spans="2:65" s="1" customFormat="1" ht="16.5" customHeight="1">
      <c r="B154" s="46"/>
      <c r="C154" s="235" t="s">
        <v>585</v>
      </c>
      <c r="D154" s="235" t="s">
        <v>175</v>
      </c>
      <c r="E154" s="236" t="s">
        <v>1713</v>
      </c>
      <c r="F154" s="237" t="s">
        <v>1714</v>
      </c>
      <c r="G154" s="238" t="s">
        <v>259</v>
      </c>
      <c r="H154" s="239">
        <v>40</v>
      </c>
      <c r="I154" s="240"/>
      <c r="J154" s="241">
        <f>ROUND(I154*H154,2)</f>
        <v>0</v>
      </c>
      <c r="K154" s="237" t="s">
        <v>278</v>
      </c>
      <c r="L154" s="72"/>
      <c r="M154" s="242" t="s">
        <v>22</v>
      </c>
      <c r="N154" s="243" t="s">
        <v>46</v>
      </c>
      <c r="O154" s="47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AR154" s="24" t="s">
        <v>546</v>
      </c>
      <c r="AT154" s="24" t="s">
        <v>175</v>
      </c>
      <c r="AU154" s="24" t="s">
        <v>75</v>
      </c>
      <c r="AY154" s="24" t="s">
        <v>173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24</v>
      </c>
      <c r="BK154" s="246">
        <f>ROUND(I154*H154,2)</f>
        <v>0</v>
      </c>
      <c r="BL154" s="24" t="s">
        <v>546</v>
      </c>
      <c r="BM154" s="24" t="s">
        <v>1715</v>
      </c>
    </row>
    <row r="155" spans="2:65" s="1" customFormat="1" ht="16.5" customHeight="1">
      <c r="B155" s="46"/>
      <c r="C155" s="235" t="s">
        <v>590</v>
      </c>
      <c r="D155" s="235" t="s">
        <v>175</v>
      </c>
      <c r="E155" s="236" t="s">
        <v>1716</v>
      </c>
      <c r="F155" s="237" t="s">
        <v>1717</v>
      </c>
      <c r="G155" s="238" t="s">
        <v>1718</v>
      </c>
      <c r="H155" s="239">
        <v>10</v>
      </c>
      <c r="I155" s="240"/>
      <c r="J155" s="241">
        <f>ROUND(I155*H155,2)</f>
        <v>0</v>
      </c>
      <c r="K155" s="237" t="s">
        <v>278</v>
      </c>
      <c r="L155" s="72"/>
      <c r="M155" s="242" t="s">
        <v>22</v>
      </c>
      <c r="N155" s="243" t="s">
        <v>46</v>
      </c>
      <c r="O155" s="47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AR155" s="24" t="s">
        <v>1651</v>
      </c>
      <c r="AT155" s="24" t="s">
        <v>175</v>
      </c>
      <c r="AU155" s="24" t="s">
        <v>75</v>
      </c>
      <c r="AY155" s="24" t="s">
        <v>173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4" t="s">
        <v>24</v>
      </c>
      <c r="BK155" s="246">
        <f>ROUND(I155*H155,2)</f>
        <v>0</v>
      </c>
      <c r="BL155" s="24" t="s">
        <v>1651</v>
      </c>
      <c r="BM155" s="24" t="s">
        <v>1719</v>
      </c>
    </row>
    <row r="156" spans="2:65" s="1" customFormat="1" ht="16.5" customHeight="1">
      <c r="B156" s="46"/>
      <c r="C156" s="269" t="s">
        <v>595</v>
      </c>
      <c r="D156" s="269" t="s">
        <v>240</v>
      </c>
      <c r="E156" s="270" t="s">
        <v>1720</v>
      </c>
      <c r="F156" s="271" t="s">
        <v>1721</v>
      </c>
      <c r="G156" s="272" t="s">
        <v>286</v>
      </c>
      <c r="H156" s="273">
        <v>1</v>
      </c>
      <c r="I156" s="274"/>
      <c r="J156" s="275">
        <f>ROUND(I156*H156,2)</f>
        <v>0</v>
      </c>
      <c r="K156" s="271" t="s">
        <v>179</v>
      </c>
      <c r="L156" s="276"/>
      <c r="M156" s="277" t="s">
        <v>22</v>
      </c>
      <c r="N156" s="278" t="s">
        <v>46</v>
      </c>
      <c r="O156" s="47"/>
      <c r="P156" s="244">
        <f>O156*H156</f>
        <v>0</v>
      </c>
      <c r="Q156" s="244">
        <v>6E-05</v>
      </c>
      <c r="R156" s="244">
        <f>Q156*H156</f>
        <v>6E-05</v>
      </c>
      <c r="S156" s="244">
        <v>0</v>
      </c>
      <c r="T156" s="245">
        <f>S156*H156</f>
        <v>0</v>
      </c>
      <c r="AR156" s="24" t="s">
        <v>1584</v>
      </c>
      <c r="AT156" s="24" t="s">
        <v>240</v>
      </c>
      <c r="AU156" s="24" t="s">
        <v>75</v>
      </c>
      <c r="AY156" s="24" t="s">
        <v>173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4" t="s">
        <v>24</v>
      </c>
      <c r="BK156" s="246">
        <f>ROUND(I156*H156,2)</f>
        <v>0</v>
      </c>
      <c r="BL156" s="24" t="s">
        <v>546</v>
      </c>
      <c r="BM156" s="24" t="s">
        <v>1722</v>
      </c>
    </row>
    <row r="157" spans="2:65" s="1" customFormat="1" ht="16.5" customHeight="1">
      <c r="B157" s="46"/>
      <c r="C157" s="235" t="s">
        <v>600</v>
      </c>
      <c r="D157" s="235" t="s">
        <v>175</v>
      </c>
      <c r="E157" s="236" t="s">
        <v>1723</v>
      </c>
      <c r="F157" s="237" t="s">
        <v>1724</v>
      </c>
      <c r="G157" s="238" t="s">
        <v>286</v>
      </c>
      <c r="H157" s="239">
        <v>1</v>
      </c>
      <c r="I157" s="240"/>
      <c r="J157" s="241">
        <f>ROUND(I157*H157,2)</f>
        <v>0</v>
      </c>
      <c r="K157" s="237" t="s">
        <v>278</v>
      </c>
      <c r="L157" s="72"/>
      <c r="M157" s="242" t="s">
        <v>22</v>
      </c>
      <c r="N157" s="243" t="s">
        <v>46</v>
      </c>
      <c r="O157" s="47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AR157" s="24" t="s">
        <v>180</v>
      </c>
      <c r="AT157" s="24" t="s">
        <v>175</v>
      </c>
      <c r="AU157" s="24" t="s">
        <v>75</v>
      </c>
      <c r="AY157" s="24" t="s">
        <v>173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24</v>
      </c>
      <c r="BK157" s="246">
        <f>ROUND(I157*H157,2)</f>
        <v>0</v>
      </c>
      <c r="BL157" s="24" t="s">
        <v>180</v>
      </c>
      <c r="BM157" s="24" t="s">
        <v>1725</v>
      </c>
    </row>
    <row r="158" spans="2:65" s="1" customFormat="1" ht="16.5" customHeight="1">
      <c r="B158" s="46"/>
      <c r="C158" s="235" t="s">
        <v>605</v>
      </c>
      <c r="D158" s="235" t="s">
        <v>175</v>
      </c>
      <c r="E158" s="236" t="s">
        <v>1589</v>
      </c>
      <c r="F158" s="237" t="s">
        <v>1590</v>
      </c>
      <c r="G158" s="238" t="s">
        <v>286</v>
      </c>
      <c r="H158" s="239">
        <v>1</v>
      </c>
      <c r="I158" s="240"/>
      <c r="J158" s="241">
        <f>ROUND(I158*H158,2)</f>
        <v>0</v>
      </c>
      <c r="K158" s="237" t="s">
        <v>278</v>
      </c>
      <c r="L158" s="72"/>
      <c r="M158" s="242" t="s">
        <v>22</v>
      </c>
      <c r="N158" s="243" t="s">
        <v>46</v>
      </c>
      <c r="O158" s="47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AR158" s="24" t="s">
        <v>546</v>
      </c>
      <c r="AT158" s="24" t="s">
        <v>175</v>
      </c>
      <c r="AU158" s="24" t="s">
        <v>75</v>
      </c>
      <c r="AY158" s="24" t="s">
        <v>173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24" t="s">
        <v>24</v>
      </c>
      <c r="BK158" s="246">
        <f>ROUND(I158*H158,2)</f>
        <v>0</v>
      </c>
      <c r="BL158" s="24" t="s">
        <v>546</v>
      </c>
      <c r="BM158" s="24" t="s">
        <v>1726</v>
      </c>
    </row>
    <row r="159" spans="2:65" s="1" customFormat="1" ht="16.5" customHeight="1">
      <c r="B159" s="46"/>
      <c r="C159" s="235" t="s">
        <v>610</v>
      </c>
      <c r="D159" s="235" t="s">
        <v>175</v>
      </c>
      <c r="E159" s="236" t="s">
        <v>1727</v>
      </c>
      <c r="F159" s="237" t="s">
        <v>1728</v>
      </c>
      <c r="G159" s="238" t="s">
        <v>259</v>
      </c>
      <c r="H159" s="239">
        <v>1498</v>
      </c>
      <c r="I159" s="240"/>
      <c r="J159" s="241">
        <f>ROUND(I159*H159,2)</f>
        <v>0</v>
      </c>
      <c r="K159" s="237" t="s">
        <v>278</v>
      </c>
      <c r="L159" s="72"/>
      <c r="M159" s="242" t="s">
        <v>22</v>
      </c>
      <c r="N159" s="243" t="s">
        <v>46</v>
      </c>
      <c r="O159" s="47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AR159" s="24" t="s">
        <v>546</v>
      </c>
      <c r="AT159" s="24" t="s">
        <v>175</v>
      </c>
      <c r="AU159" s="24" t="s">
        <v>75</v>
      </c>
      <c r="AY159" s="24" t="s">
        <v>173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4" t="s">
        <v>24</v>
      </c>
      <c r="BK159" s="246">
        <f>ROUND(I159*H159,2)</f>
        <v>0</v>
      </c>
      <c r="BL159" s="24" t="s">
        <v>546</v>
      </c>
      <c r="BM159" s="24" t="s">
        <v>1729</v>
      </c>
    </row>
    <row r="160" spans="2:65" s="1" customFormat="1" ht="16.5" customHeight="1">
      <c r="B160" s="46"/>
      <c r="C160" s="235" t="s">
        <v>615</v>
      </c>
      <c r="D160" s="235" t="s">
        <v>175</v>
      </c>
      <c r="E160" s="236" t="s">
        <v>1730</v>
      </c>
      <c r="F160" s="237" t="s">
        <v>1731</v>
      </c>
      <c r="G160" s="238" t="s">
        <v>1247</v>
      </c>
      <c r="H160" s="239">
        <v>0.001</v>
      </c>
      <c r="I160" s="240"/>
      <c r="J160" s="241">
        <f>ROUND(I160*H160,2)</f>
        <v>0</v>
      </c>
      <c r="K160" s="237" t="s">
        <v>179</v>
      </c>
      <c r="L160" s="72"/>
      <c r="M160" s="242" t="s">
        <v>22</v>
      </c>
      <c r="N160" s="243" t="s">
        <v>46</v>
      </c>
      <c r="O160" s="47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AR160" s="24" t="s">
        <v>546</v>
      </c>
      <c r="AT160" s="24" t="s">
        <v>175</v>
      </c>
      <c r="AU160" s="24" t="s">
        <v>75</v>
      </c>
      <c r="AY160" s="24" t="s">
        <v>173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4" t="s">
        <v>24</v>
      </c>
      <c r="BK160" s="246">
        <f>ROUND(I160*H160,2)</f>
        <v>0</v>
      </c>
      <c r="BL160" s="24" t="s">
        <v>546</v>
      </c>
      <c r="BM160" s="24" t="s">
        <v>1732</v>
      </c>
    </row>
    <row r="161" spans="2:65" s="1" customFormat="1" ht="16.5" customHeight="1">
      <c r="B161" s="46"/>
      <c r="C161" s="235" t="s">
        <v>620</v>
      </c>
      <c r="D161" s="235" t="s">
        <v>175</v>
      </c>
      <c r="E161" s="236" t="s">
        <v>1733</v>
      </c>
      <c r="F161" s="237" t="s">
        <v>1734</v>
      </c>
      <c r="G161" s="238" t="s">
        <v>286</v>
      </c>
      <c r="H161" s="239">
        <v>1</v>
      </c>
      <c r="I161" s="240"/>
      <c r="J161" s="241">
        <f>ROUND(I161*H161,2)</f>
        <v>0</v>
      </c>
      <c r="K161" s="237" t="s">
        <v>179</v>
      </c>
      <c r="L161" s="72"/>
      <c r="M161" s="242" t="s">
        <v>22</v>
      </c>
      <c r="N161" s="243" t="s">
        <v>46</v>
      </c>
      <c r="O161" s="47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AR161" s="24" t="s">
        <v>546</v>
      </c>
      <c r="AT161" s="24" t="s">
        <v>175</v>
      </c>
      <c r="AU161" s="24" t="s">
        <v>75</v>
      </c>
      <c r="AY161" s="24" t="s">
        <v>173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24" t="s">
        <v>24</v>
      </c>
      <c r="BK161" s="246">
        <f>ROUND(I161*H161,2)</f>
        <v>0</v>
      </c>
      <c r="BL161" s="24" t="s">
        <v>546</v>
      </c>
      <c r="BM161" s="24" t="s">
        <v>1735</v>
      </c>
    </row>
    <row r="162" spans="2:65" s="1" customFormat="1" ht="16.5" customHeight="1">
      <c r="B162" s="46"/>
      <c r="C162" s="235" t="s">
        <v>625</v>
      </c>
      <c r="D162" s="235" t="s">
        <v>175</v>
      </c>
      <c r="E162" s="236" t="s">
        <v>1736</v>
      </c>
      <c r="F162" s="237" t="s">
        <v>1737</v>
      </c>
      <c r="G162" s="238" t="s">
        <v>1255</v>
      </c>
      <c r="H162" s="239">
        <v>1</v>
      </c>
      <c r="I162" s="240"/>
      <c r="J162" s="241">
        <f>ROUND(I162*H162,2)</f>
        <v>0</v>
      </c>
      <c r="K162" s="237" t="s">
        <v>278</v>
      </c>
      <c r="L162" s="72"/>
      <c r="M162" s="242" t="s">
        <v>22</v>
      </c>
      <c r="N162" s="297" t="s">
        <v>46</v>
      </c>
      <c r="O162" s="298"/>
      <c r="P162" s="299">
        <f>O162*H162</f>
        <v>0</v>
      </c>
      <c r="Q162" s="299">
        <v>0</v>
      </c>
      <c r="R162" s="299">
        <f>Q162*H162</f>
        <v>0</v>
      </c>
      <c r="S162" s="299">
        <v>0</v>
      </c>
      <c r="T162" s="300">
        <f>S162*H162</f>
        <v>0</v>
      </c>
      <c r="AR162" s="24" t="s">
        <v>1651</v>
      </c>
      <c r="AT162" s="24" t="s">
        <v>175</v>
      </c>
      <c r="AU162" s="24" t="s">
        <v>75</v>
      </c>
      <c r="AY162" s="24" t="s">
        <v>173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24</v>
      </c>
      <c r="BK162" s="246">
        <f>ROUND(I162*H162,2)</f>
        <v>0</v>
      </c>
      <c r="BL162" s="24" t="s">
        <v>1651</v>
      </c>
      <c r="BM162" s="24" t="s">
        <v>1738</v>
      </c>
    </row>
    <row r="163" spans="2:12" s="1" customFormat="1" ht="6.95" customHeight="1">
      <c r="B163" s="67"/>
      <c r="C163" s="68"/>
      <c r="D163" s="68"/>
      <c r="E163" s="68"/>
      <c r="F163" s="68"/>
      <c r="G163" s="68"/>
      <c r="H163" s="68"/>
      <c r="I163" s="178"/>
      <c r="J163" s="68"/>
      <c r="K163" s="68"/>
      <c r="L163" s="72"/>
    </row>
  </sheetData>
  <sheetProtection password="CC35" sheet="1" objects="1" scenarios="1" formatColumns="0" formatRows="0" autoFilter="0"/>
  <autoFilter ref="C81:K162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0:H70"/>
    <mergeCell ref="E72:H72"/>
    <mergeCell ref="E74:H74"/>
    <mergeCell ref="G1:H1"/>
    <mergeCell ref="L2:V2"/>
  </mergeCells>
  <hyperlinks>
    <hyperlink ref="F1:G1" location="C2" display="1) Krycí list soupisu"/>
    <hyperlink ref="G1:H1" location="C58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114</v>
      </c>
      <c r="G1" s="151" t="s">
        <v>115</v>
      </c>
      <c r="H1" s="151"/>
      <c r="I1" s="152"/>
      <c r="J1" s="151" t="s">
        <v>116</v>
      </c>
      <c r="K1" s="150" t="s">
        <v>117</v>
      </c>
      <c r="L1" s="151" t="s">
        <v>118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106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119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SOUP Jílové - dílna kuchyň</v>
      </c>
      <c r="F7" s="40"/>
      <c r="G7" s="40"/>
      <c r="H7" s="40"/>
      <c r="I7" s="154"/>
      <c r="J7" s="29"/>
      <c r="K7" s="31"/>
    </row>
    <row r="8" spans="2:11" s="1" customFormat="1" ht="13.5">
      <c r="B8" s="46"/>
      <c r="C8" s="47"/>
      <c r="D8" s="40" t="s">
        <v>120</v>
      </c>
      <c r="E8" s="47"/>
      <c r="F8" s="47"/>
      <c r="G8" s="47"/>
      <c r="H8" s="47"/>
      <c r="I8" s="156"/>
      <c r="J8" s="47"/>
      <c r="K8" s="51"/>
    </row>
    <row r="9" spans="2:11" s="1" customFormat="1" ht="36.95" customHeight="1">
      <c r="B9" s="46"/>
      <c r="C9" s="47"/>
      <c r="D9" s="47"/>
      <c r="E9" s="157" t="s">
        <v>1739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56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22</v>
      </c>
      <c r="G11" s="47"/>
      <c r="H11" s="47"/>
      <c r="I11" s="158" t="s">
        <v>23</v>
      </c>
      <c r="J11" s="35" t="s">
        <v>22</v>
      </c>
      <c r="K11" s="51"/>
    </row>
    <row r="12" spans="2:11" s="1" customFormat="1" ht="14.4" customHeight="1">
      <c r="B12" s="46"/>
      <c r="C12" s="47"/>
      <c r="D12" s="40" t="s">
        <v>25</v>
      </c>
      <c r="E12" s="47"/>
      <c r="F12" s="35" t="s">
        <v>26</v>
      </c>
      <c r="G12" s="47"/>
      <c r="H12" s="47"/>
      <c r="I12" s="158" t="s">
        <v>27</v>
      </c>
      <c r="J12" s="159" t="str">
        <f>'Rekapitulace stavby'!AN8</f>
        <v>5. 9. 2016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56"/>
      <c r="J13" s="47"/>
      <c r="K13" s="51"/>
    </row>
    <row r="14" spans="2:11" s="1" customFormat="1" ht="14.4" customHeight="1">
      <c r="B14" s="46"/>
      <c r="C14" s="47"/>
      <c r="D14" s="40" t="s">
        <v>31</v>
      </c>
      <c r="E14" s="47"/>
      <c r="F14" s="47"/>
      <c r="G14" s="47"/>
      <c r="H14" s="47"/>
      <c r="I14" s="158" t="s">
        <v>32</v>
      </c>
      <c r="J14" s="35" t="s">
        <v>22</v>
      </c>
      <c r="K14" s="51"/>
    </row>
    <row r="15" spans="2:11" s="1" customFormat="1" ht="18" customHeight="1">
      <c r="B15" s="46"/>
      <c r="C15" s="47"/>
      <c r="D15" s="47"/>
      <c r="E15" s="35" t="s">
        <v>33</v>
      </c>
      <c r="F15" s="47"/>
      <c r="G15" s="47"/>
      <c r="H15" s="47"/>
      <c r="I15" s="158" t="s">
        <v>34</v>
      </c>
      <c r="J15" s="35" t="s">
        <v>22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56"/>
      <c r="J16" s="47"/>
      <c r="K16" s="51"/>
    </row>
    <row r="17" spans="2:11" s="1" customFormat="1" ht="14.4" customHeight="1">
      <c r="B17" s="46"/>
      <c r="C17" s="47"/>
      <c r="D17" s="40" t="s">
        <v>35</v>
      </c>
      <c r="E17" s="47"/>
      <c r="F17" s="47"/>
      <c r="G17" s="47"/>
      <c r="H17" s="47"/>
      <c r="I17" s="158" t="s">
        <v>32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58" t="s">
        <v>34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56"/>
      <c r="J19" s="47"/>
      <c r="K19" s="51"/>
    </row>
    <row r="20" spans="2:11" s="1" customFormat="1" ht="14.4" customHeight="1">
      <c r="B20" s="46"/>
      <c r="C20" s="47"/>
      <c r="D20" s="40" t="s">
        <v>37</v>
      </c>
      <c r="E20" s="47"/>
      <c r="F20" s="47"/>
      <c r="G20" s="47"/>
      <c r="H20" s="47"/>
      <c r="I20" s="158" t="s">
        <v>32</v>
      </c>
      <c r="J20" s="35" t="s">
        <v>22</v>
      </c>
      <c r="K20" s="51"/>
    </row>
    <row r="21" spans="2:11" s="1" customFormat="1" ht="18" customHeight="1">
      <c r="B21" s="46"/>
      <c r="C21" s="47"/>
      <c r="D21" s="47"/>
      <c r="E21" s="35" t="s">
        <v>38</v>
      </c>
      <c r="F21" s="47"/>
      <c r="G21" s="47"/>
      <c r="H21" s="47"/>
      <c r="I21" s="158" t="s">
        <v>34</v>
      </c>
      <c r="J21" s="35" t="s">
        <v>22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56"/>
      <c r="J22" s="47"/>
      <c r="K22" s="51"/>
    </row>
    <row r="23" spans="2:11" s="1" customFormat="1" ht="14.4" customHeight="1">
      <c r="B23" s="46"/>
      <c r="C23" s="47"/>
      <c r="D23" s="40" t="s">
        <v>40</v>
      </c>
      <c r="E23" s="47"/>
      <c r="F23" s="47"/>
      <c r="G23" s="47"/>
      <c r="H23" s="47"/>
      <c r="I23" s="156"/>
      <c r="J23" s="47"/>
      <c r="K23" s="51"/>
    </row>
    <row r="24" spans="2:11" s="7" customFormat="1" ht="16.5" customHeight="1">
      <c r="B24" s="160"/>
      <c r="C24" s="161"/>
      <c r="D24" s="161"/>
      <c r="E24" s="44" t="s">
        <v>22</v>
      </c>
      <c r="F24" s="44"/>
      <c r="G24" s="44"/>
      <c r="H24" s="44"/>
      <c r="I24" s="162"/>
      <c r="J24" s="161"/>
      <c r="K24" s="163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56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64"/>
      <c r="J26" s="106"/>
      <c r="K26" s="165"/>
    </row>
    <row r="27" spans="2:11" s="1" customFormat="1" ht="25.4" customHeight="1">
      <c r="B27" s="46"/>
      <c r="C27" s="47"/>
      <c r="D27" s="166" t="s">
        <v>41</v>
      </c>
      <c r="E27" s="47"/>
      <c r="F27" s="47"/>
      <c r="G27" s="47"/>
      <c r="H27" s="47"/>
      <c r="I27" s="156"/>
      <c r="J27" s="167">
        <f>ROUND(J84,2)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14.4" customHeight="1">
      <c r="B29" s="46"/>
      <c r="C29" s="47"/>
      <c r="D29" s="47"/>
      <c r="E29" s="47"/>
      <c r="F29" s="52" t="s">
        <v>43</v>
      </c>
      <c r="G29" s="47"/>
      <c r="H29" s="47"/>
      <c r="I29" s="168" t="s">
        <v>42</v>
      </c>
      <c r="J29" s="52" t="s">
        <v>44</v>
      </c>
      <c r="K29" s="51"/>
    </row>
    <row r="30" spans="2:11" s="1" customFormat="1" ht="14.4" customHeight="1">
      <c r="B30" s="46"/>
      <c r="C30" s="47"/>
      <c r="D30" s="55" t="s">
        <v>45</v>
      </c>
      <c r="E30" s="55" t="s">
        <v>46</v>
      </c>
      <c r="F30" s="169">
        <f>ROUND(SUM(BE84:BE164),2)</f>
        <v>0</v>
      </c>
      <c r="G30" s="47"/>
      <c r="H30" s="47"/>
      <c r="I30" s="170">
        <v>0.21</v>
      </c>
      <c r="J30" s="169">
        <f>ROUND(ROUND((SUM(BE84:BE164)),2)*I30,2)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47</v>
      </c>
      <c r="F31" s="169">
        <f>ROUND(SUM(BF84:BF164),2)</f>
        <v>0</v>
      </c>
      <c r="G31" s="47"/>
      <c r="H31" s="47"/>
      <c r="I31" s="170">
        <v>0.15</v>
      </c>
      <c r="J31" s="169">
        <f>ROUND(ROUND((SUM(BF84:BF164)),2)*I31,2)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48</v>
      </c>
      <c r="F32" s="169">
        <f>ROUND(SUM(BG84:BG164),2)</f>
        <v>0</v>
      </c>
      <c r="G32" s="47"/>
      <c r="H32" s="47"/>
      <c r="I32" s="170">
        <v>0.21</v>
      </c>
      <c r="J32" s="169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49</v>
      </c>
      <c r="F33" s="169">
        <f>ROUND(SUM(BH84:BH164),2)</f>
        <v>0</v>
      </c>
      <c r="G33" s="47"/>
      <c r="H33" s="47"/>
      <c r="I33" s="170">
        <v>0.15</v>
      </c>
      <c r="J33" s="169">
        <v>0</v>
      </c>
      <c r="K33" s="51"/>
    </row>
    <row r="34" spans="2:11" s="1" customFormat="1" ht="14.4" customHeight="1" hidden="1">
      <c r="B34" s="46"/>
      <c r="C34" s="47"/>
      <c r="D34" s="47"/>
      <c r="E34" s="55" t="s">
        <v>50</v>
      </c>
      <c r="F34" s="169">
        <f>ROUND(SUM(BI84:BI164),2)</f>
        <v>0</v>
      </c>
      <c r="G34" s="47"/>
      <c r="H34" s="47"/>
      <c r="I34" s="170">
        <v>0</v>
      </c>
      <c r="J34" s="169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56"/>
      <c r="J35" s="47"/>
      <c r="K35" s="51"/>
    </row>
    <row r="36" spans="2:11" s="1" customFormat="1" ht="25.4" customHeight="1">
      <c r="B36" s="46"/>
      <c r="C36" s="171"/>
      <c r="D36" s="172" t="s">
        <v>51</v>
      </c>
      <c r="E36" s="98"/>
      <c r="F36" s="98"/>
      <c r="G36" s="173" t="s">
        <v>52</v>
      </c>
      <c r="H36" s="174" t="s">
        <v>53</v>
      </c>
      <c r="I36" s="175"/>
      <c r="J36" s="176">
        <f>SUM(J27:J34)</f>
        <v>0</v>
      </c>
      <c r="K36" s="177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78"/>
      <c r="J37" s="68"/>
      <c r="K37" s="69"/>
    </row>
    <row r="41" spans="2:11" s="1" customFormat="1" ht="6.95" customHeight="1">
      <c r="B41" s="179"/>
      <c r="C41" s="180"/>
      <c r="D41" s="180"/>
      <c r="E41" s="180"/>
      <c r="F41" s="180"/>
      <c r="G41" s="180"/>
      <c r="H41" s="180"/>
      <c r="I41" s="181"/>
      <c r="J41" s="180"/>
      <c r="K41" s="182"/>
    </row>
    <row r="42" spans="2:11" s="1" customFormat="1" ht="36.95" customHeight="1">
      <c r="B42" s="46"/>
      <c r="C42" s="30" t="s">
        <v>124</v>
      </c>
      <c r="D42" s="47"/>
      <c r="E42" s="47"/>
      <c r="F42" s="47"/>
      <c r="G42" s="47"/>
      <c r="H42" s="47"/>
      <c r="I42" s="156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56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16.5" customHeight="1">
      <c r="B45" s="46"/>
      <c r="C45" s="47"/>
      <c r="D45" s="47"/>
      <c r="E45" s="155" t="str">
        <f>E7</f>
        <v>SOUP Jílové - dílna kuchyň</v>
      </c>
      <c r="F45" s="40"/>
      <c r="G45" s="40"/>
      <c r="H45" s="40"/>
      <c r="I45" s="156"/>
      <c r="J45" s="47"/>
      <c r="K45" s="51"/>
    </row>
    <row r="46" spans="2:11" s="1" customFormat="1" ht="14.4" customHeight="1">
      <c r="B46" s="46"/>
      <c r="C46" s="40" t="s">
        <v>120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7.25" customHeight="1">
      <c r="B47" s="46"/>
      <c r="C47" s="47"/>
      <c r="D47" s="47"/>
      <c r="E47" s="157" t="str">
        <f>E9</f>
        <v>D2_04 - Sadové úpravy</v>
      </c>
      <c r="F47" s="47"/>
      <c r="G47" s="47"/>
      <c r="H47" s="47"/>
      <c r="I47" s="156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56"/>
      <c r="J48" s="47"/>
      <c r="K48" s="51"/>
    </row>
    <row r="49" spans="2:11" s="1" customFormat="1" ht="18" customHeight="1">
      <c r="B49" s="46"/>
      <c r="C49" s="40" t="s">
        <v>25</v>
      </c>
      <c r="D49" s="47"/>
      <c r="E49" s="47"/>
      <c r="F49" s="35" t="str">
        <f>F12</f>
        <v>Jílové u Prahy</v>
      </c>
      <c r="G49" s="47"/>
      <c r="H49" s="47"/>
      <c r="I49" s="158" t="s">
        <v>27</v>
      </c>
      <c r="J49" s="159" t="str">
        <f>IF(J12="","",J12)</f>
        <v>5. 9. 2016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56"/>
      <c r="J50" s="47"/>
      <c r="K50" s="51"/>
    </row>
    <row r="51" spans="2:11" s="1" customFormat="1" ht="13.5">
      <c r="B51" s="46"/>
      <c r="C51" s="40" t="s">
        <v>31</v>
      </c>
      <c r="D51" s="47"/>
      <c r="E51" s="47"/>
      <c r="F51" s="35" t="str">
        <f>E15</f>
        <v>SOUp, Šenflukova 220, Jílove u Prahy</v>
      </c>
      <c r="G51" s="47"/>
      <c r="H51" s="47"/>
      <c r="I51" s="158" t="s">
        <v>37</v>
      </c>
      <c r="J51" s="44" t="str">
        <f>E21</f>
        <v>Ing. Jan Suk, EREKTA</v>
      </c>
      <c r="K51" s="51"/>
    </row>
    <row r="52" spans="2:11" s="1" customFormat="1" ht="14.4" customHeight="1">
      <c r="B52" s="46"/>
      <c r="C52" s="40" t="s">
        <v>35</v>
      </c>
      <c r="D52" s="47"/>
      <c r="E52" s="47"/>
      <c r="F52" s="35" t="str">
        <f>IF(E18="","",E18)</f>
        <v/>
      </c>
      <c r="G52" s="47"/>
      <c r="H52" s="47"/>
      <c r="I52" s="156"/>
      <c r="J52" s="183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56"/>
      <c r="J53" s="47"/>
      <c r="K53" s="51"/>
    </row>
    <row r="54" spans="2:11" s="1" customFormat="1" ht="29.25" customHeight="1">
      <c r="B54" s="46"/>
      <c r="C54" s="184" t="s">
        <v>125</v>
      </c>
      <c r="D54" s="171"/>
      <c r="E54" s="171"/>
      <c r="F54" s="171"/>
      <c r="G54" s="171"/>
      <c r="H54" s="171"/>
      <c r="I54" s="185"/>
      <c r="J54" s="186" t="s">
        <v>126</v>
      </c>
      <c r="K54" s="187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56"/>
      <c r="J55" s="47"/>
      <c r="K55" s="51"/>
    </row>
    <row r="56" spans="2:47" s="1" customFormat="1" ht="29.25" customHeight="1">
      <c r="B56" s="46"/>
      <c r="C56" s="188" t="s">
        <v>127</v>
      </c>
      <c r="D56" s="47"/>
      <c r="E56" s="47"/>
      <c r="F56" s="47"/>
      <c r="G56" s="47"/>
      <c r="H56" s="47"/>
      <c r="I56" s="156"/>
      <c r="J56" s="167">
        <f>J84</f>
        <v>0</v>
      </c>
      <c r="K56" s="51"/>
      <c r="AU56" s="24" t="s">
        <v>128</v>
      </c>
    </row>
    <row r="57" spans="2:11" s="8" customFormat="1" ht="24.95" customHeight="1">
      <c r="B57" s="189"/>
      <c r="C57" s="190"/>
      <c r="D57" s="191" t="s">
        <v>1740</v>
      </c>
      <c r="E57" s="192"/>
      <c r="F57" s="192"/>
      <c r="G57" s="192"/>
      <c r="H57" s="192"/>
      <c r="I57" s="193"/>
      <c r="J57" s="194">
        <f>J85</f>
        <v>0</v>
      </c>
      <c r="K57" s="195"/>
    </row>
    <row r="58" spans="2:11" s="9" customFormat="1" ht="19.9" customHeight="1">
      <c r="B58" s="196"/>
      <c r="C58" s="197"/>
      <c r="D58" s="198" t="s">
        <v>1741</v>
      </c>
      <c r="E58" s="199"/>
      <c r="F58" s="199"/>
      <c r="G58" s="199"/>
      <c r="H58" s="199"/>
      <c r="I58" s="200"/>
      <c r="J58" s="201">
        <f>J86</f>
        <v>0</v>
      </c>
      <c r="K58" s="202"/>
    </row>
    <row r="59" spans="2:11" s="9" customFormat="1" ht="19.9" customHeight="1">
      <c r="B59" s="196"/>
      <c r="C59" s="197"/>
      <c r="D59" s="198" t="s">
        <v>1742</v>
      </c>
      <c r="E59" s="199"/>
      <c r="F59" s="199"/>
      <c r="G59" s="199"/>
      <c r="H59" s="199"/>
      <c r="I59" s="200"/>
      <c r="J59" s="201">
        <f>J93</f>
        <v>0</v>
      </c>
      <c r="K59" s="202"/>
    </row>
    <row r="60" spans="2:11" s="9" customFormat="1" ht="19.9" customHeight="1">
      <c r="B60" s="196"/>
      <c r="C60" s="197"/>
      <c r="D60" s="198" t="s">
        <v>1743</v>
      </c>
      <c r="E60" s="199"/>
      <c r="F60" s="199"/>
      <c r="G60" s="199"/>
      <c r="H60" s="199"/>
      <c r="I60" s="200"/>
      <c r="J60" s="201">
        <f>J100</f>
        <v>0</v>
      </c>
      <c r="K60" s="202"/>
    </row>
    <row r="61" spans="2:11" s="9" customFormat="1" ht="19.9" customHeight="1">
      <c r="B61" s="196"/>
      <c r="C61" s="197"/>
      <c r="D61" s="198" t="s">
        <v>1744</v>
      </c>
      <c r="E61" s="199"/>
      <c r="F61" s="199"/>
      <c r="G61" s="199"/>
      <c r="H61" s="199"/>
      <c r="I61" s="200"/>
      <c r="J61" s="201">
        <f>J134</f>
        <v>0</v>
      </c>
      <c r="K61" s="202"/>
    </row>
    <row r="62" spans="2:11" s="8" customFormat="1" ht="24.95" customHeight="1">
      <c r="B62" s="189"/>
      <c r="C62" s="190"/>
      <c r="D62" s="191" t="s">
        <v>1745</v>
      </c>
      <c r="E62" s="192"/>
      <c r="F62" s="192"/>
      <c r="G62" s="192"/>
      <c r="H62" s="192"/>
      <c r="I62" s="193"/>
      <c r="J62" s="194">
        <f>J141</f>
        <v>0</v>
      </c>
      <c r="K62" s="195"/>
    </row>
    <row r="63" spans="2:11" s="8" customFormat="1" ht="24.95" customHeight="1">
      <c r="B63" s="189"/>
      <c r="C63" s="190"/>
      <c r="D63" s="191" t="s">
        <v>1746</v>
      </c>
      <c r="E63" s="192"/>
      <c r="F63" s="192"/>
      <c r="G63" s="192"/>
      <c r="H63" s="192"/>
      <c r="I63" s="193"/>
      <c r="J63" s="194">
        <f>J146</f>
        <v>0</v>
      </c>
      <c r="K63" s="195"/>
    </row>
    <row r="64" spans="2:11" s="8" customFormat="1" ht="24.95" customHeight="1">
      <c r="B64" s="189"/>
      <c r="C64" s="190"/>
      <c r="D64" s="191" t="s">
        <v>1747</v>
      </c>
      <c r="E64" s="192"/>
      <c r="F64" s="192"/>
      <c r="G64" s="192"/>
      <c r="H64" s="192"/>
      <c r="I64" s="193"/>
      <c r="J64" s="194">
        <f>J149</f>
        <v>0</v>
      </c>
      <c r="K64" s="195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56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78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81"/>
      <c r="J70" s="71"/>
      <c r="K70" s="71"/>
      <c r="L70" s="72"/>
    </row>
    <row r="71" spans="2:12" s="1" customFormat="1" ht="36.95" customHeight="1">
      <c r="B71" s="46"/>
      <c r="C71" s="73" t="s">
        <v>157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6.5" customHeight="1">
      <c r="B74" s="46"/>
      <c r="C74" s="74"/>
      <c r="D74" s="74"/>
      <c r="E74" s="204" t="str">
        <f>E7</f>
        <v>SOUP Jílové - dílna kuchyň</v>
      </c>
      <c r="F74" s="76"/>
      <c r="G74" s="76"/>
      <c r="H74" s="76"/>
      <c r="I74" s="203"/>
      <c r="J74" s="74"/>
      <c r="K74" s="74"/>
      <c r="L74" s="72"/>
    </row>
    <row r="75" spans="2:12" s="1" customFormat="1" ht="14.4" customHeight="1">
      <c r="B75" s="46"/>
      <c r="C75" s="76" t="s">
        <v>120</v>
      </c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17.25" customHeight="1">
      <c r="B76" s="46"/>
      <c r="C76" s="74"/>
      <c r="D76" s="74"/>
      <c r="E76" s="82" t="str">
        <f>E9</f>
        <v>D2_04 - Sadové úpravy</v>
      </c>
      <c r="F76" s="74"/>
      <c r="G76" s="74"/>
      <c r="H76" s="74"/>
      <c r="I76" s="203"/>
      <c r="J76" s="74"/>
      <c r="K76" s="74"/>
      <c r="L76" s="72"/>
    </row>
    <row r="77" spans="2:12" s="1" customFormat="1" ht="6.95" customHeight="1">
      <c r="B77" s="46"/>
      <c r="C77" s="74"/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8" customHeight="1">
      <c r="B78" s="46"/>
      <c r="C78" s="76" t="s">
        <v>25</v>
      </c>
      <c r="D78" s="74"/>
      <c r="E78" s="74"/>
      <c r="F78" s="207" t="str">
        <f>F12</f>
        <v>Jílové u Prahy</v>
      </c>
      <c r="G78" s="74"/>
      <c r="H78" s="74"/>
      <c r="I78" s="208" t="s">
        <v>27</v>
      </c>
      <c r="J78" s="85" t="str">
        <f>IF(J12="","",J12)</f>
        <v>5. 9. 2016</v>
      </c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3.5">
      <c r="B80" s="46"/>
      <c r="C80" s="76" t="s">
        <v>31</v>
      </c>
      <c r="D80" s="74"/>
      <c r="E80" s="74"/>
      <c r="F80" s="207" t="str">
        <f>E15</f>
        <v>SOUp, Šenflukova 220, Jílove u Prahy</v>
      </c>
      <c r="G80" s="74"/>
      <c r="H80" s="74"/>
      <c r="I80" s="208" t="s">
        <v>37</v>
      </c>
      <c r="J80" s="207" t="str">
        <f>E21</f>
        <v>Ing. Jan Suk, EREKTA</v>
      </c>
      <c r="K80" s="74"/>
      <c r="L80" s="72"/>
    </row>
    <row r="81" spans="2:12" s="1" customFormat="1" ht="14.4" customHeight="1">
      <c r="B81" s="46"/>
      <c r="C81" s="76" t="s">
        <v>35</v>
      </c>
      <c r="D81" s="74"/>
      <c r="E81" s="74"/>
      <c r="F81" s="207" t="str">
        <f>IF(E18="","",E18)</f>
        <v/>
      </c>
      <c r="G81" s="74"/>
      <c r="H81" s="74"/>
      <c r="I81" s="203"/>
      <c r="J81" s="74"/>
      <c r="K81" s="74"/>
      <c r="L81" s="72"/>
    </row>
    <row r="82" spans="2:12" s="1" customFormat="1" ht="10.3" customHeight="1">
      <c r="B82" s="46"/>
      <c r="C82" s="74"/>
      <c r="D82" s="74"/>
      <c r="E82" s="74"/>
      <c r="F82" s="74"/>
      <c r="G82" s="74"/>
      <c r="H82" s="74"/>
      <c r="I82" s="203"/>
      <c r="J82" s="74"/>
      <c r="K82" s="74"/>
      <c r="L82" s="72"/>
    </row>
    <row r="83" spans="2:20" s="10" customFormat="1" ht="29.25" customHeight="1">
      <c r="B83" s="209"/>
      <c r="C83" s="210" t="s">
        <v>158</v>
      </c>
      <c r="D83" s="211" t="s">
        <v>60</v>
      </c>
      <c r="E83" s="211" t="s">
        <v>56</v>
      </c>
      <c r="F83" s="211" t="s">
        <v>159</v>
      </c>
      <c r="G83" s="211" t="s">
        <v>160</v>
      </c>
      <c r="H83" s="211" t="s">
        <v>161</v>
      </c>
      <c r="I83" s="212" t="s">
        <v>162</v>
      </c>
      <c r="J83" s="211" t="s">
        <v>126</v>
      </c>
      <c r="K83" s="213" t="s">
        <v>163</v>
      </c>
      <c r="L83" s="214"/>
      <c r="M83" s="102" t="s">
        <v>164</v>
      </c>
      <c r="N83" s="103" t="s">
        <v>45</v>
      </c>
      <c r="O83" s="103" t="s">
        <v>165</v>
      </c>
      <c r="P83" s="103" t="s">
        <v>166</v>
      </c>
      <c r="Q83" s="103" t="s">
        <v>167</v>
      </c>
      <c r="R83" s="103" t="s">
        <v>168</v>
      </c>
      <c r="S83" s="103" t="s">
        <v>169</v>
      </c>
      <c r="T83" s="104" t="s">
        <v>170</v>
      </c>
    </row>
    <row r="84" spans="2:63" s="1" customFormat="1" ht="29.25" customHeight="1">
      <c r="B84" s="46"/>
      <c r="C84" s="108" t="s">
        <v>127</v>
      </c>
      <c r="D84" s="74"/>
      <c r="E84" s="74"/>
      <c r="F84" s="74"/>
      <c r="G84" s="74"/>
      <c r="H84" s="74"/>
      <c r="I84" s="203"/>
      <c r="J84" s="215">
        <f>BK84</f>
        <v>0</v>
      </c>
      <c r="K84" s="74"/>
      <c r="L84" s="72"/>
      <c r="M84" s="105"/>
      <c r="N84" s="106"/>
      <c r="O84" s="106"/>
      <c r="P84" s="216">
        <f>P85+P141+P146+P149</f>
        <v>0</v>
      </c>
      <c r="Q84" s="106"/>
      <c r="R84" s="216">
        <f>R85+R141+R146+R149</f>
        <v>0</v>
      </c>
      <c r="S84" s="106"/>
      <c r="T84" s="217">
        <f>T85+T141+T146+T149</f>
        <v>0</v>
      </c>
      <c r="AT84" s="24" t="s">
        <v>74</v>
      </c>
      <c r="AU84" s="24" t="s">
        <v>128</v>
      </c>
      <c r="BK84" s="218">
        <f>BK85+BK141+BK146+BK149</f>
        <v>0</v>
      </c>
    </row>
    <row r="85" spans="2:63" s="11" customFormat="1" ht="37.4" customHeight="1">
      <c r="B85" s="219"/>
      <c r="C85" s="220"/>
      <c r="D85" s="221" t="s">
        <v>74</v>
      </c>
      <c r="E85" s="222" t="s">
        <v>1150</v>
      </c>
      <c r="F85" s="222" t="s">
        <v>1748</v>
      </c>
      <c r="G85" s="220"/>
      <c r="H85" s="220"/>
      <c r="I85" s="223"/>
      <c r="J85" s="224">
        <f>BK85</f>
        <v>0</v>
      </c>
      <c r="K85" s="220"/>
      <c r="L85" s="225"/>
      <c r="M85" s="226"/>
      <c r="N85" s="227"/>
      <c r="O85" s="227"/>
      <c r="P85" s="228">
        <f>P86+P93+P100+P134</f>
        <v>0</v>
      </c>
      <c r="Q85" s="227"/>
      <c r="R85" s="228">
        <f>R86+R93+R100+R134</f>
        <v>0</v>
      </c>
      <c r="S85" s="227"/>
      <c r="T85" s="229">
        <f>T86+T93+T100+T134</f>
        <v>0</v>
      </c>
      <c r="AR85" s="230" t="s">
        <v>24</v>
      </c>
      <c r="AT85" s="231" t="s">
        <v>74</v>
      </c>
      <c r="AU85" s="231" t="s">
        <v>75</v>
      </c>
      <c r="AY85" s="230" t="s">
        <v>173</v>
      </c>
      <c r="BK85" s="232">
        <f>BK86+BK93+BK100+BK134</f>
        <v>0</v>
      </c>
    </row>
    <row r="86" spans="2:63" s="11" customFormat="1" ht="19.9" customHeight="1">
      <c r="B86" s="219"/>
      <c r="C86" s="220"/>
      <c r="D86" s="221" t="s">
        <v>74</v>
      </c>
      <c r="E86" s="233" t="s">
        <v>1243</v>
      </c>
      <c r="F86" s="233" t="s">
        <v>1749</v>
      </c>
      <c r="G86" s="220"/>
      <c r="H86" s="220"/>
      <c r="I86" s="223"/>
      <c r="J86" s="234">
        <f>BK86</f>
        <v>0</v>
      </c>
      <c r="K86" s="220"/>
      <c r="L86" s="225"/>
      <c r="M86" s="226"/>
      <c r="N86" s="227"/>
      <c r="O86" s="227"/>
      <c r="P86" s="228">
        <f>SUM(P87:P92)</f>
        <v>0</v>
      </c>
      <c r="Q86" s="227"/>
      <c r="R86" s="228">
        <f>SUM(R87:R92)</f>
        <v>0</v>
      </c>
      <c r="S86" s="227"/>
      <c r="T86" s="229">
        <f>SUM(T87:T92)</f>
        <v>0</v>
      </c>
      <c r="AR86" s="230" t="s">
        <v>24</v>
      </c>
      <c r="AT86" s="231" t="s">
        <v>74</v>
      </c>
      <c r="AU86" s="231" t="s">
        <v>24</v>
      </c>
      <c r="AY86" s="230" t="s">
        <v>173</v>
      </c>
      <c r="BK86" s="232">
        <f>SUM(BK87:BK92)</f>
        <v>0</v>
      </c>
    </row>
    <row r="87" spans="2:65" s="1" customFormat="1" ht="16.5" customHeight="1">
      <c r="B87" s="46"/>
      <c r="C87" s="235" t="s">
        <v>24</v>
      </c>
      <c r="D87" s="235" t="s">
        <v>175</v>
      </c>
      <c r="E87" s="236" t="s">
        <v>1750</v>
      </c>
      <c r="F87" s="237" t="s">
        <v>1751</v>
      </c>
      <c r="G87" s="238" t="s">
        <v>1718</v>
      </c>
      <c r="H87" s="239">
        <v>1</v>
      </c>
      <c r="I87" s="240"/>
      <c r="J87" s="241">
        <f>ROUND(I87*H87,2)</f>
        <v>0</v>
      </c>
      <c r="K87" s="237" t="s">
        <v>278</v>
      </c>
      <c r="L87" s="72"/>
      <c r="M87" s="242" t="s">
        <v>22</v>
      </c>
      <c r="N87" s="243" t="s">
        <v>46</v>
      </c>
      <c r="O87" s="47"/>
      <c r="P87" s="244">
        <f>O87*H87</f>
        <v>0</v>
      </c>
      <c r="Q87" s="244">
        <v>0</v>
      </c>
      <c r="R87" s="244">
        <f>Q87*H87</f>
        <v>0</v>
      </c>
      <c r="S87" s="244">
        <v>0</v>
      </c>
      <c r="T87" s="245">
        <f>S87*H87</f>
        <v>0</v>
      </c>
      <c r="AR87" s="24" t="s">
        <v>180</v>
      </c>
      <c r="AT87" s="24" t="s">
        <v>175</v>
      </c>
      <c r="AU87" s="24" t="s">
        <v>83</v>
      </c>
      <c r="AY87" s="24" t="s">
        <v>173</v>
      </c>
      <c r="BE87" s="246">
        <f>IF(N87="základní",J87,0)</f>
        <v>0</v>
      </c>
      <c r="BF87" s="246">
        <f>IF(N87="snížená",J87,0)</f>
        <v>0</v>
      </c>
      <c r="BG87" s="246">
        <f>IF(N87="zákl. přenesená",J87,0)</f>
        <v>0</v>
      </c>
      <c r="BH87" s="246">
        <f>IF(N87="sníž. přenesená",J87,0)</f>
        <v>0</v>
      </c>
      <c r="BI87" s="246">
        <f>IF(N87="nulová",J87,0)</f>
        <v>0</v>
      </c>
      <c r="BJ87" s="24" t="s">
        <v>24</v>
      </c>
      <c r="BK87" s="246">
        <f>ROUND(I87*H87,2)</f>
        <v>0</v>
      </c>
      <c r="BL87" s="24" t="s">
        <v>180</v>
      </c>
      <c r="BM87" s="24" t="s">
        <v>83</v>
      </c>
    </row>
    <row r="88" spans="2:51" s="12" customFormat="1" ht="13.5">
      <c r="B88" s="247"/>
      <c r="C88" s="248"/>
      <c r="D88" s="249" t="s">
        <v>182</v>
      </c>
      <c r="E88" s="250" t="s">
        <v>22</v>
      </c>
      <c r="F88" s="251" t="s">
        <v>1752</v>
      </c>
      <c r="G88" s="248"/>
      <c r="H88" s="250" t="s">
        <v>22</v>
      </c>
      <c r="I88" s="252"/>
      <c r="J88" s="248"/>
      <c r="K88" s="248"/>
      <c r="L88" s="253"/>
      <c r="M88" s="254"/>
      <c r="N88" s="255"/>
      <c r="O88" s="255"/>
      <c r="P88" s="255"/>
      <c r="Q88" s="255"/>
      <c r="R88" s="255"/>
      <c r="S88" s="255"/>
      <c r="T88" s="256"/>
      <c r="AT88" s="257" t="s">
        <v>182</v>
      </c>
      <c r="AU88" s="257" t="s">
        <v>83</v>
      </c>
      <c r="AV88" s="12" t="s">
        <v>24</v>
      </c>
      <c r="AW88" s="12" t="s">
        <v>39</v>
      </c>
      <c r="AX88" s="12" t="s">
        <v>75</v>
      </c>
      <c r="AY88" s="257" t="s">
        <v>173</v>
      </c>
    </row>
    <row r="89" spans="2:51" s="13" customFormat="1" ht="13.5">
      <c r="B89" s="258"/>
      <c r="C89" s="259"/>
      <c r="D89" s="249" t="s">
        <v>182</v>
      </c>
      <c r="E89" s="260" t="s">
        <v>22</v>
      </c>
      <c r="F89" s="261" t="s">
        <v>24</v>
      </c>
      <c r="G89" s="259"/>
      <c r="H89" s="262">
        <v>1</v>
      </c>
      <c r="I89" s="263"/>
      <c r="J89" s="259"/>
      <c r="K89" s="259"/>
      <c r="L89" s="264"/>
      <c r="M89" s="265"/>
      <c r="N89" s="266"/>
      <c r="O89" s="266"/>
      <c r="P89" s="266"/>
      <c r="Q89" s="266"/>
      <c r="R89" s="266"/>
      <c r="S89" s="266"/>
      <c r="T89" s="267"/>
      <c r="AT89" s="268" t="s">
        <v>182</v>
      </c>
      <c r="AU89" s="268" t="s">
        <v>83</v>
      </c>
      <c r="AV89" s="13" t="s">
        <v>83</v>
      </c>
      <c r="AW89" s="13" t="s">
        <v>39</v>
      </c>
      <c r="AX89" s="13" t="s">
        <v>24</v>
      </c>
      <c r="AY89" s="268" t="s">
        <v>173</v>
      </c>
    </row>
    <row r="90" spans="2:65" s="1" customFormat="1" ht="16.5" customHeight="1">
      <c r="B90" s="46"/>
      <c r="C90" s="235" t="s">
        <v>83</v>
      </c>
      <c r="D90" s="235" t="s">
        <v>175</v>
      </c>
      <c r="E90" s="236" t="s">
        <v>1753</v>
      </c>
      <c r="F90" s="237" t="s">
        <v>1754</v>
      </c>
      <c r="G90" s="238" t="s">
        <v>1718</v>
      </c>
      <c r="H90" s="239">
        <v>7</v>
      </c>
      <c r="I90" s="240"/>
      <c r="J90" s="241">
        <f>ROUND(I90*H90,2)</f>
        <v>0</v>
      </c>
      <c r="K90" s="237" t="s">
        <v>278</v>
      </c>
      <c r="L90" s="72"/>
      <c r="M90" s="242" t="s">
        <v>22</v>
      </c>
      <c r="N90" s="243" t="s">
        <v>46</v>
      </c>
      <c r="O90" s="47"/>
      <c r="P90" s="244">
        <f>O90*H90</f>
        <v>0</v>
      </c>
      <c r="Q90" s="244">
        <v>0</v>
      </c>
      <c r="R90" s="244">
        <f>Q90*H90</f>
        <v>0</v>
      </c>
      <c r="S90" s="244">
        <v>0</v>
      </c>
      <c r="T90" s="245">
        <f>S90*H90</f>
        <v>0</v>
      </c>
      <c r="AR90" s="24" t="s">
        <v>180</v>
      </c>
      <c r="AT90" s="24" t="s">
        <v>175</v>
      </c>
      <c r="AU90" s="24" t="s">
        <v>83</v>
      </c>
      <c r="AY90" s="24" t="s">
        <v>173</v>
      </c>
      <c r="BE90" s="246">
        <f>IF(N90="základní",J90,0)</f>
        <v>0</v>
      </c>
      <c r="BF90" s="246">
        <f>IF(N90="snížená",J90,0)</f>
        <v>0</v>
      </c>
      <c r="BG90" s="246">
        <f>IF(N90="zákl. přenesená",J90,0)</f>
        <v>0</v>
      </c>
      <c r="BH90" s="246">
        <f>IF(N90="sníž. přenesená",J90,0)</f>
        <v>0</v>
      </c>
      <c r="BI90" s="246">
        <f>IF(N90="nulová",J90,0)</f>
        <v>0</v>
      </c>
      <c r="BJ90" s="24" t="s">
        <v>24</v>
      </c>
      <c r="BK90" s="246">
        <f>ROUND(I90*H90,2)</f>
        <v>0</v>
      </c>
      <c r="BL90" s="24" t="s">
        <v>180</v>
      </c>
      <c r="BM90" s="24" t="s">
        <v>180</v>
      </c>
    </row>
    <row r="91" spans="2:51" s="12" customFormat="1" ht="13.5">
      <c r="B91" s="247"/>
      <c r="C91" s="248"/>
      <c r="D91" s="249" t="s">
        <v>182</v>
      </c>
      <c r="E91" s="250" t="s">
        <v>22</v>
      </c>
      <c r="F91" s="251" t="s">
        <v>1755</v>
      </c>
      <c r="G91" s="248"/>
      <c r="H91" s="250" t="s">
        <v>22</v>
      </c>
      <c r="I91" s="252"/>
      <c r="J91" s="248"/>
      <c r="K91" s="248"/>
      <c r="L91" s="253"/>
      <c r="M91" s="254"/>
      <c r="N91" s="255"/>
      <c r="O91" s="255"/>
      <c r="P91" s="255"/>
      <c r="Q91" s="255"/>
      <c r="R91" s="255"/>
      <c r="S91" s="255"/>
      <c r="T91" s="256"/>
      <c r="AT91" s="257" t="s">
        <v>182</v>
      </c>
      <c r="AU91" s="257" t="s">
        <v>83</v>
      </c>
      <c r="AV91" s="12" t="s">
        <v>24</v>
      </c>
      <c r="AW91" s="12" t="s">
        <v>39</v>
      </c>
      <c r="AX91" s="12" t="s">
        <v>75</v>
      </c>
      <c r="AY91" s="257" t="s">
        <v>173</v>
      </c>
    </row>
    <row r="92" spans="2:51" s="13" customFormat="1" ht="13.5">
      <c r="B92" s="258"/>
      <c r="C92" s="259"/>
      <c r="D92" s="249" t="s">
        <v>182</v>
      </c>
      <c r="E92" s="260" t="s">
        <v>22</v>
      </c>
      <c r="F92" s="261" t="s">
        <v>214</v>
      </c>
      <c r="G92" s="259"/>
      <c r="H92" s="262">
        <v>7</v>
      </c>
      <c r="I92" s="263"/>
      <c r="J92" s="259"/>
      <c r="K92" s="259"/>
      <c r="L92" s="264"/>
      <c r="M92" s="265"/>
      <c r="N92" s="266"/>
      <c r="O92" s="266"/>
      <c r="P92" s="266"/>
      <c r="Q92" s="266"/>
      <c r="R92" s="266"/>
      <c r="S92" s="266"/>
      <c r="T92" s="267"/>
      <c r="AT92" s="268" t="s">
        <v>182</v>
      </c>
      <c r="AU92" s="268" t="s">
        <v>83</v>
      </c>
      <c r="AV92" s="13" t="s">
        <v>83</v>
      </c>
      <c r="AW92" s="13" t="s">
        <v>39</v>
      </c>
      <c r="AX92" s="13" t="s">
        <v>24</v>
      </c>
      <c r="AY92" s="268" t="s">
        <v>173</v>
      </c>
    </row>
    <row r="93" spans="2:63" s="11" customFormat="1" ht="29.85" customHeight="1">
      <c r="B93" s="219"/>
      <c r="C93" s="220"/>
      <c r="D93" s="221" t="s">
        <v>74</v>
      </c>
      <c r="E93" s="233" t="s">
        <v>1756</v>
      </c>
      <c r="F93" s="233" t="s">
        <v>1757</v>
      </c>
      <c r="G93" s="220"/>
      <c r="H93" s="220"/>
      <c r="I93" s="223"/>
      <c r="J93" s="234">
        <f>BK93</f>
        <v>0</v>
      </c>
      <c r="K93" s="220"/>
      <c r="L93" s="225"/>
      <c r="M93" s="226"/>
      <c r="N93" s="227"/>
      <c r="O93" s="227"/>
      <c r="P93" s="228">
        <f>SUM(P94:P99)</f>
        <v>0</v>
      </c>
      <c r="Q93" s="227"/>
      <c r="R93" s="228">
        <f>SUM(R94:R99)</f>
        <v>0</v>
      </c>
      <c r="S93" s="227"/>
      <c r="T93" s="229">
        <f>SUM(T94:T99)</f>
        <v>0</v>
      </c>
      <c r="AR93" s="230" t="s">
        <v>24</v>
      </c>
      <c r="AT93" s="231" t="s">
        <v>74</v>
      </c>
      <c r="AU93" s="231" t="s">
        <v>24</v>
      </c>
      <c r="AY93" s="230" t="s">
        <v>173</v>
      </c>
      <c r="BK93" s="232">
        <f>SUM(BK94:BK99)</f>
        <v>0</v>
      </c>
    </row>
    <row r="94" spans="2:65" s="1" customFormat="1" ht="16.5" customHeight="1">
      <c r="B94" s="46"/>
      <c r="C94" s="235" t="s">
        <v>193</v>
      </c>
      <c r="D94" s="235" t="s">
        <v>175</v>
      </c>
      <c r="E94" s="236" t="s">
        <v>1758</v>
      </c>
      <c r="F94" s="237" t="s">
        <v>1759</v>
      </c>
      <c r="G94" s="238" t="s">
        <v>1718</v>
      </c>
      <c r="H94" s="239">
        <v>10</v>
      </c>
      <c r="I94" s="240"/>
      <c r="J94" s="241">
        <f>ROUND(I94*H94,2)</f>
        <v>0</v>
      </c>
      <c r="K94" s="237" t="s">
        <v>278</v>
      </c>
      <c r="L94" s="72"/>
      <c r="M94" s="242" t="s">
        <v>22</v>
      </c>
      <c r="N94" s="243" t="s">
        <v>46</v>
      </c>
      <c r="O94" s="47"/>
      <c r="P94" s="244">
        <f>O94*H94</f>
        <v>0</v>
      </c>
      <c r="Q94" s="244">
        <v>0</v>
      </c>
      <c r="R94" s="244">
        <f>Q94*H94</f>
        <v>0</v>
      </c>
      <c r="S94" s="244">
        <v>0</v>
      </c>
      <c r="T94" s="245">
        <f>S94*H94</f>
        <v>0</v>
      </c>
      <c r="AR94" s="24" t="s">
        <v>180</v>
      </c>
      <c r="AT94" s="24" t="s">
        <v>175</v>
      </c>
      <c r="AU94" s="24" t="s">
        <v>83</v>
      </c>
      <c r="AY94" s="24" t="s">
        <v>173</v>
      </c>
      <c r="BE94" s="246">
        <f>IF(N94="základní",J94,0)</f>
        <v>0</v>
      </c>
      <c r="BF94" s="246">
        <f>IF(N94="snížená",J94,0)</f>
        <v>0</v>
      </c>
      <c r="BG94" s="246">
        <f>IF(N94="zákl. přenesená",J94,0)</f>
        <v>0</v>
      </c>
      <c r="BH94" s="246">
        <f>IF(N94="sníž. přenesená",J94,0)</f>
        <v>0</v>
      </c>
      <c r="BI94" s="246">
        <f>IF(N94="nulová",J94,0)</f>
        <v>0</v>
      </c>
      <c r="BJ94" s="24" t="s">
        <v>24</v>
      </c>
      <c r="BK94" s="246">
        <f>ROUND(I94*H94,2)</f>
        <v>0</v>
      </c>
      <c r="BL94" s="24" t="s">
        <v>180</v>
      </c>
      <c r="BM94" s="24" t="s">
        <v>209</v>
      </c>
    </row>
    <row r="95" spans="2:51" s="12" customFormat="1" ht="13.5">
      <c r="B95" s="247"/>
      <c r="C95" s="248"/>
      <c r="D95" s="249" t="s">
        <v>182</v>
      </c>
      <c r="E95" s="250" t="s">
        <v>22</v>
      </c>
      <c r="F95" s="251" t="s">
        <v>1760</v>
      </c>
      <c r="G95" s="248"/>
      <c r="H95" s="250" t="s">
        <v>22</v>
      </c>
      <c r="I95" s="252"/>
      <c r="J95" s="248"/>
      <c r="K95" s="248"/>
      <c r="L95" s="253"/>
      <c r="M95" s="254"/>
      <c r="N95" s="255"/>
      <c r="O95" s="255"/>
      <c r="P95" s="255"/>
      <c r="Q95" s="255"/>
      <c r="R95" s="255"/>
      <c r="S95" s="255"/>
      <c r="T95" s="256"/>
      <c r="AT95" s="257" t="s">
        <v>182</v>
      </c>
      <c r="AU95" s="257" t="s">
        <v>83</v>
      </c>
      <c r="AV95" s="12" t="s">
        <v>24</v>
      </c>
      <c r="AW95" s="12" t="s">
        <v>39</v>
      </c>
      <c r="AX95" s="12" t="s">
        <v>75</v>
      </c>
      <c r="AY95" s="257" t="s">
        <v>173</v>
      </c>
    </row>
    <row r="96" spans="2:51" s="13" customFormat="1" ht="13.5">
      <c r="B96" s="258"/>
      <c r="C96" s="259"/>
      <c r="D96" s="249" t="s">
        <v>182</v>
      </c>
      <c r="E96" s="260" t="s">
        <v>22</v>
      </c>
      <c r="F96" s="261" t="s">
        <v>29</v>
      </c>
      <c r="G96" s="259"/>
      <c r="H96" s="262">
        <v>10</v>
      </c>
      <c r="I96" s="263"/>
      <c r="J96" s="259"/>
      <c r="K96" s="259"/>
      <c r="L96" s="264"/>
      <c r="M96" s="265"/>
      <c r="N96" s="266"/>
      <c r="O96" s="266"/>
      <c r="P96" s="266"/>
      <c r="Q96" s="266"/>
      <c r="R96" s="266"/>
      <c r="S96" s="266"/>
      <c r="T96" s="267"/>
      <c r="AT96" s="268" t="s">
        <v>182</v>
      </c>
      <c r="AU96" s="268" t="s">
        <v>83</v>
      </c>
      <c r="AV96" s="13" t="s">
        <v>83</v>
      </c>
      <c r="AW96" s="13" t="s">
        <v>39</v>
      </c>
      <c r="AX96" s="13" t="s">
        <v>24</v>
      </c>
      <c r="AY96" s="268" t="s">
        <v>173</v>
      </c>
    </row>
    <row r="97" spans="2:65" s="1" customFormat="1" ht="16.5" customHeight="1">
      <c r="B97" s="46"/>
      <c r="C97" s="235" t="s">
        <v>180</v>
      </c>
      <c r="D97" s="235" t="s">
        <v>175</v>
      </c>
      <c r="E97" s="236" t="s">
        <v>1761</v>
      </c>
      <c r="F97" s="237" t="s">
        <v>1762</v>
      </c>
      <c r="G97" s="238" t="s">
        <v>1718</v>
      </c>
      <c r="H97" s="239">
        <v>60</v>
      </c>
      <c r="I97" s="240"/>
      <c r="J97" s="241">
        <f>ROUND(I97*H97,2)</f>
        <v>0</v>
      </c>
      <c r="K97" s="237" t="s">
        <v>278</v>
      </c>
      <c r="L97" s="72"/>
      <c r="M97" s="242" t="s">
        <v>22</v>
      </c>
      <c r="N97" s="243" t="s">
        <v>46</v>
      </c>
      <c r="O97" s="47"/>
      <c r="P97" s="244">
        <f>O97*H97</f>
        <v>0</v>
      </c>
      <c r="Q97" s="244">
        <v>0</v>
      </c>
      <c r="R97" s="244">
        <f>Q97*H97</f>
        <v>0</v>
      </c>
      <c r="S97" s="244">
        <v>0</v>
      </c>
      <c r="T97" s="245">
        <f>S97*H97</f>
        <v>0</v>
      </c>
      <c r="AR97" s="24" t="s">
        <v>180</v>
      </c>
      <c r="AT97" s="24" t="s">
        <v>175</v>
      </c>
      <c r="AU97" s="24" t="s">
        <v>83</v>
      </c>
      <c r="AY97" s="24" t="s">
        <v>173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4" t="s">
        <v>24</v>
      </c>
      <c r="BK97" s="246">
        <f>ROUND(I97*H97,2)</f>
        <v>0</v>
      </c>
      <c r="BL97" s="24" t="s">
        <v>180</v>
      </c>
      <c r="BM97" s="24" t="s">
        <v>218</v>
      </c>
    </row>
    <row r="98" spans="2:51" s="12" customFormat="1" ht="13.5">
      <c r="B98" s="247"/>
      <c r="C98" s="248"/>
      <c r="D98" s="249" t="s">
        <v>182</v>
      </c>
      <c r="E98" s="250" t="s">
        <v>22</v>
      </c>
      <c r="F98" s="251" t="s">
        <v>1760</v>
      </c>
      <c r="G98" s="248"/>
      <c r="H98" s="250" t="s">
        <v>22</v>
      </c>
      <c r="I98" s="252"/>
      <c r="J98" s="248"/>
      <c r="K98" s="248"/>
      <c r="L98" s="253"/>
      <c r="M98" s="254"/>
      <c r="N98" s="255"/>
      <c r="O98" s="255"/>
      <c r="P98" s="255"/>
      <c r="Q98" s="255"/>
      <c r="R98" s="255"/>
      <c r="S98" s="255"/>
      <c r="T98" s="256"/>
      <c r="AT98" s="257" t="s">
        <v>182</v>
      </c>
      <c r="AU98" s="257" t="s">
        <v>83</v>
      </c>
      <c r="AV98" s="12" t="s">
        <v>24</v>
      </c>
      <c r="AW98" s="12" t="s">
        <v>39</v>
      </c>
      <c r="AX98" s="12" t="s">
        <v>75</v>
      </c>
      <c r="AY98" s="257" t="s">
        <v>173</v>
      </c>
    </row>
    <row r="99" spans="2:51" s="13" customFormat="1" ht="13.5">
      <c r="B99" s="258"/>
      <c r="C99" s="259"/>
      <c r="D99" s="249" t="s">
        <v>182</v>
      </c>
      <c r="E99" s="260" t="s">
        <v>22</v>
      </c>
      <c r="F99" s="261" t="s">
        <v>522</v>
      </c>
      <c r="G99" s="259"/>
      <c r="H99" s="262">
        <v>60</v>
      </c>
      <c r="I99" s="263"/>
      <c r="J99" s="259"/>
      <c r="K99" s="259"/>
      <c r="L99" s="264"/>
      <c r="M99" s="265"/>
      <c r="N99" s="266"/>
      <c r="O99" s="266"/>
      <c r="P99" s="266"/>
      <c r="Q99" s="266"/>
      <c r="R99" s="266"/>
      <c r="S99" s="266"/>
      <c r="T99" s="267"/>
      <c r="AT99" s="268" t="s">
        <v>182</v>
      </c>
      <c r="AU99" s="268" t="s">
        <v>83</v>
      </c>
      <c r="AV99" s="13" t="s">
        <v>83</v>
      </c>
      <c r="AW99" s="13" t="s">
        <v>39</v>
      </c>
      <c r="AX99" s="13" t="s">
        <v>24</v>
      </c>
      <c r="AY99" s="268" t="s">
        <v>173</v>
      </c>
    </row>
    <row r="100" spans="2:63" s="11" customFormat="1" ht="29.85" customHeight="1">
      <c r="B100" s="219"/>
      <c r="C100" s="220"/>
      <c r="D100" s="221" t="s">
        <v>74</v>
      </c>
      <c r="E100" s="233" t="s">
        <v>1763</v>
      </c>
      <c r="F100" s="233" t="s">
        <v>1764</v>
      </c>
      <c r="G100" s="220"/>
      <c r="H100" s="220"/>
      <c r="I100" s="223"/>
      <c r="J100" s="234">
        <f>BK100</f>
        <v>0</v>
      </c>
      <c r="K100" s="220"/>
      <c r="L100" s="225"/>
      <c r="M100" s="226"/>
      <c r="N100" s="227"/>
      <c r="O100" s="227"/>
      <c r="P100" s="228">
        <f>SUM(P101:P133)</f>
        <v>0</v>
      </c>
      <c r="Q100" s="227"/>
      <c r="R100" s="228">
        <f>SUM(R101:R133)</f>
        <v>0</v>
      </c>
      <c r="S100" s="227"/>
      <c r="T100" s="229">
        <f>SUM(T101:T133)</f>
        <v>0</v>
      </c>
      <c r="AR100" s="230" t="s">
        <v>24</v>
      </c>
      <c r="AT100" s="231" t="s">
        <v>74</v>
      </c>
      <c r="AU100" s="231" t="s">
        <v>24</v>
      </c>
      <c r="AY100" s="230" t="s">
        <v>173</v>
      </c>
      <c r="BK100" s="232">
        <f>SUM(BK101:BK133)</f>
        <v>0</v>
      </c>
    </row>
    <row r="101" spans="2:65" s="1" customFormat="1" ht="16.5" customHeight="1">
      <c r="B101" s="46"/>
      <c r="C101" s="235" t="s">
        <v>204</v>
      </c>
      <c r="D101" s="235" t="s">
        <v>175</v>
      </c>
      <c r="E101" s="236" t="s">
        <v>1765</v>
      </c>
      <c r="F101" s="237" t="s">
        <v>1766</v>
      </c>
      <c r="G101" s="238" t="s">
        <v>1718</v>
      </c>
      <c r="H101" s="239">
        <v>5</v>
      </c>
      <c r="I101" s="240"/>
      <c r="J101" s="241">
        <f>ROUND(I101*H101,2)</f>
        <v>0</v>
      </c>
      <c r="K101" s="237" t="s">
        <v>278</v>
      </c>
      <c r="L101" s="72"/>
      <c r="M101" s="242" t="s">
        <v>22</v>
      </c>
      <c r="N101" s="243" t="s">
        <v>46</v>
      </c>
      <c r="O101" s="47"/>
      <c r="P101" s="244">
        <f>O101*H101</f>
        <v>0</v>
      </c>
      <c r="Q101" s="244">
        <v>0</v>
      </c>
      <c r="R101" s="244">
        <f>Q101*H101</f>
        <v>0</v>
      </c>
      <c r="S101" s="244">
        <v>0</v>
      </c>
      <c r="T101" s="245">
        <f>S101*H101</f>
        <v>0</v>
      </c>
      <c r="AR101" s="24" t="s">
        <v>180</v>
      </c>
      <c r="AT101" s="24" t="s">
        <v>175</v>
      </c>
      <c r="AU101" s="24" t="s">
        <v>83</v>
      </c>
      <c r="AY101" s="24" t="s">
        <v>173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4" t="s">
        <v>24</v>
      </c>
      <c r="BK101" s="246">
        <f>ROUND(I101*H101,2)</f>
        <v>0</v>
      </c>
      <c r="BL101" s="24" t="s">
        <v>180</v>
      </c>
      <c r="BM101" s="24" t="s">
        <v>29</v>
      </c>
    </row>
    <row r="102" spans="2:51" s="12" customFormat="1" ht="13.5">
      <c r="B102" s="247"/>
      <c r="C102" s="248"/>
      <c r="D102" s="249" t="s">
        <v>182</v>
      </c>
      <c r="E102" s="250" t="s">
        <v>22</v>
      </c>
      <c r="F102" s="251" t="s">
        <v>1760</v>
      </c>
      <c r="G102" s="248"/>
      <c r="H102" s="250" t="s">
        <v>22</v>
      </c>
      <c r="I102" s="252"/>
      <c r="J102" s="248"/>
      <c r="K102" s="248"/>
      <c r="L102" s="253"/>
      <c r="M102" s="254"/>
      <c r="N102" s="255"/>
      <c r="O102" s="255"/>
      <c r="P102" s="255"/>
      <c r="Q102" s="255"/>
      <c r="R102" s="255"/>
      <c r="S102" s="255"/>
      <c r="T102" s="256"/>
      <c r="AT102" s="257" t="s">
        <v>182</v>
      </c>
      <c r="AU102" s="257" t="s">
        <v>83</v>
      </c>
      <c r="AV102" s="12" t="s">
        <v>24</v>
      </c>
      <c r="AW102" s="12" t="s">
        <v>39</v>
      </c>
      <c r="AX102" s="12" t="s">
        <v>75</v>
      </c>
      <c r="AY102" s="257" t="s">
        <v>173</v>
      </c>
    </row>
    <row r="103" spans="2:51" s="13" customFormat="1" ht="13.5">
      <c r="B103" s="258"/>
      <c r="C103" s="259"/>
      <c r="D103" s="249" t="s">
        <v>182</v>
      </c>
      <c r="E103" s="260" t="s">
        <v>22</v>
      </c>
      <c r="F103" s="261" t="s">
        <v>204</v>
      </c>
      <c r="G103" s="259"/>
      <c r="H103" s="262">
        <v>5</v>
      </c>
      <c r="I103" s="263"/>
      <c r="J103" s="259"/>
      <c r="K103" s="259"/>
      <c r="L103" s="264"/>
      <c r="M103" s="265"/>
      <c r="N103" s="266"/>
      <c r="O103" s="266"/>
      <c r="P103" s="266"/>
      <c r="Q103" s="266"/>
      <c r="R103" s="266"/>
      <c r="S103" s="266"/>
      <c r="T103" s="267"/>
      <c r="AT103" s="268" t="s">
        <v>182</v>
      </c>
      <c r="AU103" s="268" t="s">
        <v>83</v>
      </c>
      <c r="AV103" s="13" t="s">
        <v>83</v>
      </c>
      <c r="AW103" s="13" t="s">
        <v>39</v>
      </c>
      <c r="AX103" s="13" t="s">
        <v>24</v>
      </c>
      <c r="AY103" s="268" t="s">
        <v>173</v>
      </c>
    </row>
    <row r="104" spans="2:65" s="1" customFormat="1" ht="16.5" customHeight="1">
      <c r="B104" s="46"/>
      <c r="C104" s="235" t="s">
        <v>209</v>
      </c>
      <c r="D104" s="235" t="s">
        <v>175</v>
      </c>
      <c r="E104" s="236" t="s">
        <v>1767</v>
      </c>
      <c r="F104" s="237" t="s">
        <v>1768</v>
      </c>
      <c r="G104" s="238" t="s">
        <v>1718</v>
      </c>
      <c r="H104" s="239">
        <v>5</v>
      </c>
      <c r="I104" s="240"/>
      <c r="J104" s="241">
        <f>ROUND(I104*H104,2)</f>
        <v>0</v>
      </c>
      <c r="K104" s="237" t="s">
        <v>278</v>
      </c>
      <c r="L104" s="72"/>
      <c r="M104" s="242" t="s">
        <v>22</v>
      </c>
      <c r="N104" s="243" t="s">
        <v>46</v>
      </c>
      <c r="O104" s="47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4" t="s">
        <v>180</v>
      </c>
      <c r="AT104" s="24" t="s">
        <v>175</v>
      </c>
      <c r="AU104" s="24" t="s">
        <v>83</v>
      </c>
      <c r="AY104" s="24" t="s">
        <v>173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24</v>
      </c>
      <c r="BK104" s="246">
        <f>ROUND(I104*H104,2)</f>
        <v>0</v>
      </c>
      <c r="BL104" s="24" t="s">
        <v>180</v>
      </c>
      <c r="BM104" s="24" t="s">
        <v>246</v>
      </c>
    </row>
    <row r="105" spans="2:51" s="12" customFormat="1" ht="13.5">
      <c r="B105" s="247"/>
      <c r="C105" s="248"/>
      <c r="D105" s="249" t="s">
        <v>182</v>
      </c>
      <c r="E105" s="250" t="s">
        <v>22</v>
      </c>
      <c r="F105" s="251" t="s">
        <v>1760</v>
      </c>
      <c r="G105" s="248"/>
      <c r="H105" s="250" t="s">
        <v>22</v>
      </c>
      <c r="I105" s="252"/>
      <c r="J105" s="248"/>
      <c r="K105" s="248"/>
      <c r="L105" s="253"/>
      <c r="M105" s="254"/>
      <c r="N105" s="255"/>
      <c r="O105" s="255"/>
      <c r="P105" s="255"/>
      <c r="Q105" s="255"/>
      <c r="R105" s="255"/>
      <c r="S105" s="255"/>
      <c r="T105" s="256"/>
      <c r="AT105" s="257" t="s">
        <v>182</v>
      </c>
      <c r="AU105" s="257" t="s">
        <v>83</v>
      </c>
      <c r="AV105" s="12" t="s">
        <v>24</v>
      </c>
      <c r="AW105" s="12" t="s">
        <v>39</v>
      </c>
      <c r="AX105" s="12" t="s">
        <v>75</v>
      </c>
      <c r="AY105" s="257" t="s">
        <v>173</v>
      </c>
    </row>
    <row r="106" spans="2:51" s="13" customFormat="1" ht="13.5">
      <c r="B106" s="258"/>
      <c r="C106" s="259"/>
      <c r="D106" s="249" t="s">
        <v>182</v>
      </c>
      <c r="E106" s="260" t="s">
        <v>22</v>
      </c>
      <c r="F106" s="261" t="s">
        <v>204</v>
      </c>
      <c r="G106" s="259"/>
      <c r="H106" s="262">
        <v>5</v>
      </c>
      <c r="I106" s="263"/>
      <c r="J106" s="259"/>
      <c r="K106" s="259"/>
      <c r="L106" s="264"/>
      <c r="M106" s="265"/>
      <c r="N106" s="266"/>
      <c r="O106" s="266"/>
      <c r="P106" s="266"/>
      <c r="Q106" s="266"/>
      <c r="R106" s="266"/>
      <c r="S106" s="266"/>
      <c r="T106" s="267"/>
      <c r="AT106" s="268" t="s">
        <v>182</v>
      </c>
      <c r="AU106" s="268" t="s">
        <v>83</v>
      </c>
      <c r="AV106" s="13" t="s">
        <v>83</v>
      </c>
      <c r="AW106" s="13" t="s">
        <v>39</v>
      </c>
      <c r="AX106" s="13" t="s">
        <v>24</v>
      </c>
      <c r="AY106" s="268" t="s">
        <v>173</v>
      </c>
    </row>
    <row r="107" spans="2:65" s="1" customFormat="1" ht="16.5" customHeight="1">
      <c r="B107" s="46"/>
      <c r="C107" s="235" t="s">
        <v>214</v>
      </c>
      <c r="D107" s="235" t="s">
        <v>175</v>
      </c>
      <c r="E107" s="236" t="s">
        <v>1769</v>
      </c>
      <c r="F107" s="237" t="s">
        <v>1770</v>
      </c>
      <c r="G107" s="238" t="s">
        <v>1718</v>
      </c>
      <c r="H107" s="239">
        <v>8</v>
      </c>
      <c r="I107" s="240"/>
      <c r="J107" s="241">
        <f>ROUND(I107*H107,2)</f>
        <v>0</v>
      </c>
      <c r="K107" s="237" t="s">
        <v>278</v>
      </c>
      <c r="L107" s="72"/>
      <c r="M107" s="242" t="s">
        <v>22</v>
      </c>
      <c r="N107" s="243" t="s">
        <v>46</v>
      </c>
      <c r="O107" s="47"/>
      <c r="P107" s="244">
        <f>O107*H107</f>
        <v>0</v>
      </c>
      <c r="Q107" s="244">
        <v>0</v>
      </c>
      <c r="R107" s="244">
        <f>Q107*H107</f>
        <v>0</v>
      </c>
      <c r="S107" s="244">
        <v>0</v>
      </c>
      <c r="T107" s="245">
        <f>S107*H107</f>
        <v>0</v>
      </c>
      <c r="AR107" s="24" t="s">
        <v>180</v>
      </c>
      <c r="AT107" s="24" t="s">
        <v>175</v>
      </c>
      <c r="AU107" s="24" t="s">
        <v>83</v>
      </c>
      <c r="AY107" s="24" t="s">
        <v>173</v>
      </c>
      <c r="BE107" s="246">
        <f>IF(N107="základní",J107,0)</f>
        <v>0</v>
      </c>
      <c r="BF107" s="246">
        <f>IF(N107="snížená",J107,0)</f>
        <v>0</v>
      </c>
      <c r="BG107" s="246">
        <f>IF(N107="zákl. přenesená",J107,0)</f>
        <v>0</v>
      </c>
      <c r="BH107" s="246">
        <f>IF(N107="sníž. přenesená",J107,0)</f>
        <v>0</v>
      </c>
      <c r="BI107" s="246">
        <f>IF(N107="nulová",J107,0)</f>
        <v>0</v>
      </c>
      <c r="BJ107" s="24" t="s">
        <v>24</v>
      </c>
      <c r="BK107" s="246">
        <f>ROUND(I107*H107,2)</f>
        <v>0</v>
      </c>
      <c r="BL107" s="24" t="s">
        <v>180</v>
      </c>
      <c r="BM107" s="24" t="s">
        <v>256</v>
      </c>
    </row>
    <row r="108" spans="2:51" s="12" customFormat="1" ht="13.5">
      <c r="B108" s="247"/>
      <c r="C108" s="248"/>
      <c r="D108" s="249" t="s">
        <v>182</v>
      </c>
      <c r="E108" s="250" t="s">
        <v>22</v>
      </c>
      <c r="F108" s="251" t="s">
        <v>1760</v>
      </c>
      <c r="G108" s="248"/>
      <c r="H108" s="250" t="s">
        <v>22</v>
      </c>
      <c r="I108" s="252"/>
      <c r="J108" s="248"/>
      <c r="K108" s="248"/>
      <c r="L108" s="253"/>
      <c r="M108" s="254"/>
      <c r="N108" s="255"/>
      <c r="O108" s="255"/>
      <c r="P108" s="255"/>
      <c r="Q108" s="255"/>
      <c r="R108" s="255"/>
      <c r="S108" s="255"/>
      <c r="T108" s="256"/>
      <c r="AT108" s="257" t="s">
        <v>182</v>
      </c>
      <c r="AU108" s="257" t="s">
        <v>83</v>
      </c>
      <c r="AV108" s="12" t="s">
        <v>24</v>
      </c>
      <c r="AW108" s="12" t="s">
        <v>39</v>
      </c>
      <c r="AX108" s="12" t="s">
        <v>75</v>
      </c>
      <c r="AY108" s="257" t="s">
        <v>173</v>
      </c>
    </row>
    <row r="109" spans="2:51" s="13" customFormat="1" ht="13.5">
      <c r="B109" s="258"/>
      <c r="C109" s="259"/>
      <c r="D109" s="249" t="s">
        <v>182</v>
      </c>
      <c r="E109" s="260" t="s">
        <v>22</v>
      </c>
      <c r="F109" s="261" t="s">
        <v>218</v>
      </c>
      <c r="G109" s="259"/>
      <c r="H109" s="262">
        <v>8</v>
      </c>
      <c r="I109" s="263"/>
      <c r="J109" s="259"/>
      <c r="K109" s="259"/>
      <c r="L109" s="264"/>
      <c r="M109" s="265"/>
      <c r="N109" s="266"/>
      <c r="O109" s="266"/>
      <c r="P109" s="266"/>
      <c r="Q109" s="266"/>
      <c r="R109" s="266"/>
      <c r="S109" s="266"/>
      <c r="T109" s="267"/>
      <c r="AT109" s="268" t="s">
        <v>182</v>
      </c>
      <c r="AU109" s="268" t="s">
        <v>83</v>
      </c>
      <c r="AV109" s="13" t="s">
        <v>83</v>
      </c>
      <c r="AW109" s="13" t="s">
        <v>39</v>
      </c>
      <c r="AX109" s="13" t="s">
        <v>24</v>
      </c>
      <c r="AY109" s="268" t="s">
        <v>173</v>
      </c>
    </row>
    <row r="110" spans="2:65" s="1" customFormat="1" ht="16.5" customHeight="1">
      <c r="B110" s="46"/>
      <c r="C110" s="235" t="s">
        <v>218</v>
      </c>
      <c r="D110" s="235" t="s">
        <v>175</v>
      </c>
      <c r="E110" s="236" t="s">
        <v>1771</v>
      </c>
      <c r="F110" s="237" t="s">
        <v>1772</v>
      </c>
      <c r="G110" s="238" t="s">
        <v>1718</v>
      </c>
      <c r="H110" s="239">
        <v>12</v>
      </c>
      <c r="I110" s="240"/>
      <c r="J110" s="241">
        <f>ROUND(I110*H110,2)</f>
        <v>0</v>
      </c>
      <c r="K110" s="237" t="s">
        <v>278</v>
      </c>
      <c r="L110" s="72"/>
      <c r="M110" s="242" t="s">
        <v>22</v>
      </c>
      <c r="N110" s="243" t="s">
        <v>46</v>
      </c>
      <c r="O110" s="47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4" t="s">
        <v>180</v>
      </c>
      <c r="AT110" s="24" t="s">
        <v>175</v>
      </c>
      <c r="AU110" s="24" t="s">
        <v>83</v>
      </c>
      <c r="AY110" s="24" t="s">
        <v>173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24</v>
      </c>
      <c r="BK110" s="246">
        <f>ROUND(I110*H110,2)</f>
        <v>0</v>
      </c>
      <c r="BL110" s="24" t="s">
        <v>180</v>
      </c>
      <c r="BM110" s="24" t="s">
        <v>266</v>
      </c>
    </row>
    <row r="111" spans="2:51" s="12" customFormat="1" ht="13.5">
      <c r="B111" s="247"/>
      <c r="C111" s="248"/>
      <c r="D111" s="249" t="s">
        <v>182</v>
      </c>
      <c r="E111" s="250" t="s">
        <v>22</v>
      </c>
      <c r="F111" s="251" t="s">
        <v>1760</v>
      </c>
      <c r="G111" s="248"/>
      <c r="H111" s="250" t="s">
        <v>22</v>
      </c>
      <c r="I111" s="252"/>
      <c r="J111" s="248"/>
      <c r="K111" s="248"/>
      <c r="L111" s="253"/>
      <c r="M111" s="254"/>
      <c r="N111" s="255"/>
      <c r="O111" s="255"/>
      <c r="P111" s="255"/>
      <c r="Q111" s="255"/>
      <c r="R111" s="255"/>
      <c r="S111" s="255"/>
      <c r="T111" s="256"/>
      <c r="AT111" s="257" t="s">
        <v>182</v>
      </c>
      <c r="AU111" s="257" t="s">
        <v>83</v>
      </c>
      <c r="AV111" s="12" t="s">
        <v>24</v>
      </c>
      <c r="AW111" s="12" t="s">
        <v>39</v>
      </c>
      <c r="AX111" s="12" t="s">
        <v>75</v>
      </c>
      <c r="AY111" s="257" t="s">
        <v>173</v>
      </c>
    </row>
    <row r="112" spans="2:51" s="13" customFormat="1" ht="13.5">
      <c r="B112" s="258"/>
      <c r="C112" s="259"/>
      <c r="D112" s="249" t="s">
        <v>182</v>
      </c>
      <c r="E112" s="260" t="s">
        <v>22</v>
      </c>
      <c r="F112" s="261" t="s">
        <v>246</v>
      </c>
      <c r="G112" s="259"/>
      <c r="H112" s="262">
        <v>12</v>
      </c>
      <c r="I112" s="263"/>
      <c r="J112" s="259"/>
      <c r="K112" s="259"/>
      <c r="L112" s="264"/>
      <c r="M112" s="265"/>
      <c r="N112" s="266"/>
      <c r="O112" s="266"/>
      <c r="P112" s="266"/>
      <c r="Q112" s="266"/>
      <c r="R112" s="266"/>
      <c r="S112" s="266"/>
      <c r="T112" s="267"/>
      <c r="AT112" s="268" t="s">
        <v>182</v>
      </c>
      <c r="AU112" s="268" t="s">
        <v>83</v>
      </c>
      <c r="AV112" s="13" t="s">
        <v>83</v>
      </c>
      <c r="AW112" s="13" t="s">
        <v>39</v>
      </c>
      <c r="AX112" s="13" t="s">
        <v>24</v>
      </c>
      <c r="AY112" s="268" t="s">
        <v>173</v>
      </c>
    </row>
    <row r="113" spans="2:65" s="1" customFormat="1" ht="16.5" customHeight="1">
      <c r="B113" s="46"/>
      <c r="C113" s="235" t="s">
        <v>224</v>
      </c>
      <c r="D113" s="235" t="s">
        <v>175</v>
      </c>
      <c r="E113" s="236" t="s">
        <v>1773</v>
      </c>
      <c r="F113" s="237" t="s">
        <v>1774</v>
      </c>
      <c r="G113" s="238" t="s">
        <v>1718</v>
      </c>
      <c r="H113" s="239">
        <v>20</v>
      </c>
      <c r="I113" s="240"/>
      <c r="J113" s="241">
        <f>ROUND(I113*H113,2)</f>
        <v>0</v>
      </c>
      <c r="K113" s="237" t="s">
        <v>278</v>
      </c>
      <c r="L113" s="72"/>
      <c r="M113" s="242" t="s">
        <v>22</v>
      </c>
      <c r="N113" s="243" t="s">
        <v>46</v>
      </c>
      <c r="O113" s="47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4" t="s">
        <v>180</v>
      </c>
      <c r="AT113" s="24" t="s">
        <v>175</v>
      </c>
      <c r="AU113" s="24" t="s">
        <v>83</v>
      </c>
      <c r="AY113" s="24" t="s">
        <v>173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24</v>
      </c>
      <c r="BK113" s="246">
        <f>ROUND(I113*H113,2)</f>
        <v>0</v>
      </c>
      <c r="BL113" s="24" t="s">
        <v>180</v>
      </c>
      <c r="BM113" s="24" t="s">
        <v>275</v>
      </c>
    </row>
    <row r="114" spans="2:51" s="12" customFormat="1" ht="13.5">
      <c r="B114" s="247"/>
      <c r="C114" s="248"/>
      <c r="D114" s="249" t="s">
        <v>182</v>
      </c>
      <c r="E114" s="250" t="s">
        <v>22</v>
      </c>
      <c r="F114" s="251" t="s">
        <v>1760</v>
      </c>
      <c r="G114" s="248"/>
      <c r="H114" s="250" t="s">
        <v>22</v>
      </c>
      <c r="I114" s="252"/>
      <c r="J114" s="248"/>
      <c r="K114" s="248"/>
      <c r="L114" s="253"/>
      <c r="M114" s="254"/>
      <c r="N114" s="255"/>
      <c r="O114" s="255"/>
      <c r="P114" s="255"/>
      <c r="Q114" s="255"/>
      <c r="R114" s="255"/>
      <c r="S114" s="255"/>
      <c r="T114" s="256"/>
      <c r="AT114" s="257" t="s">
        <v>182</v>
      </c>
      <c r="AU114" s="257" t="s">
        <v>83</v>
      </c>
      <c r="AV114" s="12" t="s">
        <v>24</v>
      </c>
      <c r="AW114" s="12" t="s">
        <v>39</v>
      </c>
      <c r="AX114" s="12" t="s">
        <v>75</v>
      </c>
      <c r="AY114" s="257" t="s">
        <v>173</v>
      </c>
    </row>
    <row r="115" spans="2:51" s="13" customFormat="1" ht="13.5">
      <c r="B115" s="258"/>
      <c r="C115" s="259"/>
      <c r="D115" s="249" t="s">
        <v>182</v>
      </c>
      <c r="E115" s="260" t="s">
        <v>22</v>
      </c>
      <c r="F115" s="261" t="s">
        <v>288</v>
      </c>
      <c r="G115" s="259"/>
      <c r="H115" s="262">
        <v>20</v>
      </c>
      <c r="I115" s="263"/>
      <c r="J115" s="259"/>
      <c r="K115" s="259"/>
      <c r="L115" s="264"/>
      <c r="M115" s="265"/>
      <c r="N115" s="266"/>
      <c r="O115" s="266"/>
      <c r="P115" s="266"/>
      <c r="Q115" s="266"/>
      <c r="R115" s="266"/>
      <c r="S115" s="266"/>
      <c r="T115" s="267"/>
      <c r="AT115" s="268" t="s">
        <v>182</v>
      </c>
      <c r="AU115" s="268" t="s">
        <v>83</v>
      </c>
      <c r="AV115" s="13" t="s">
        <v>83</v>
      </c>
      <c r="AW115" s="13" t="s">
        <v>39</v>
      </c>
      <c r="AX115" s="13" t="s">
        <v>24</v>
      </c>
      <c r="AY115" s="268" t="s">
        <v>173</v>
      </c>
    </row>
    <row r="116" spans="2:65" s="1" customFormat="1" ht="16.5" customHeight="1">
      <c r="B116" s="46"/>
      <c r="C116" s="235" t="s">
        <v>29</v>
      </c>
      <c r="D116" s="235" t="s">
        <v>175</v>
      </c>
      <c r="E116" s="236" t="s">
        <v>1775</v>
      </c>
      <c r="F116" s="237" t="s">
        <v>1776</v>
      </c>
      <c r="G116" s="238" t="s">
        <v>1718</v>
      </c>
      <c r="H116" s="239">
        <v>10</v>
      </c>
      <c r="I116" s="240"/>
      <c r="J116" s="241">
        <f>ROUND(I116*H116,2)</f>
        <v>0</v>
      </c>
      <c r="K116" s="237" t="s">
        <v>278</v>
      </c>
      <c r="L116" s="72"/>
      <c r="M116" s="242" t="s">
        <v>22</v>
      </c>
      <c r="N116" s="243" t="s">
        <v>46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180</v>
      </c>
      <c r="AT116" s="24" t="s">
        <v>175</v>
      </c>
      <c r="AU116" s="24" t="s">
        <v>83</v>
      </c>
      <c r="AY116" s="24" t="s">
        <v>173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24</v>
      </c>
      <c r="BK116" s="246">
        <f>ROUND(I116*H116,2)</f>
        <v>0</v>
      </c>
      <c r="BL116" s="24" t="s">
        <v>180</v>
      </c>
      <c r="BM116" s="24" t="s">
        <v>288</v>
      </c>
    </row>
    <row r="117" spans="2:51" s="12" customFormat="1" ht="13.5">
      <c r="B117" s="247"/>
      <c r="C117" s="248"/>
      <c r="D117" s="249" t="s">
        <v>182</v>
      </c>
      <c r="E117" s="250" t="s">
        <v>22</v>
      </c>
      <c r="F117" s="251" t="s">
        <v>1760</v>
      </c>
      <c r="G117" s="248"/>
      <c r="H117" s="250" t="s">
        <v>22</v>
      </c>
      <c r="I117" s="252"/>
      <c r="J117" s="248"/>
      <c r="K117" s="248"/>
      <c r="L117" s="253"/>
      <c r="M117" s="254"/>
      <c r="N117" s="255"/>
      <c r="O117" s="255"/>
      <c r="P117" s="255"/>
      <c r="Q117" s="255"/>
      <c r="R117" s="255"/>
      <c r="S117" s="255"/>
      <c r="T117" s="256"/>
      <c r="AT117" s="257" t="s">
        <v>182</v>
      </c>
      <c r="AU117" s="257" t="s">
        <v>83</v>
      </c>
      <c r="AV117" s="12" t="s">
        <v>24</v>
      </c>
      <c r="AW117" s="12" t="s">
        <v>39</v>
      </c>
      <c r="AX117" s="12" t="s">
        <v>75</v>
      </c>
      <c r="AY117" s="257" t="s">
        <v>173</v>
      </c>
    </row>
    <row r="118" spans="2:51" s="13" customFormat="1" ht="13.5">
      <c r="B118" s="258"/>
      <c r="C118" s="259"/>
      <c r="D118" s="249" t="s">
        <v>182</v>
      </c>
      <c r="E118" s="260" t="s">
        <v>22</v>
      </c>
      <c r="F118" s="261" t="s">
        <v>29</v>
      </c>
      <c r="G118" s="259"/>
      <c r="H118" s="262">
        <v>10</v>
      </c>
      <c r="I118" s="263"/>
      <c r="J118" s="259"/>
      <c r="K118" s="259"/>
      <c r="L118" s="264"/>
      <c r="M118" s="265"/>
      <c r="N118" s="266"/>
      <c r="O118" s="266"/>
      <c r="P118" s="266"/>
      <c r="Q118" s="266"/>
      <c r="R118" s="266"/>
      <c r="S118" s="266"/>
      <c r="T118" s="267"/>
      <c r="AT118" s="268" t="s">
        <v>182</v>
      </c>
      <c r="AU118" s="268" t="s">
        <v>83</v>
      </c>
      <c r="AV118" s="13" t="s">
        <v>83</v>
      </c>
      <c r="AW118" s="13" t="s">
        <v>39</v>
      </c>
      <c r="AX118" s="13" t="s">
        <v>24</v>
      </c>
      <c r="AY118" s="268" t="s">
        <v>173</v>
      </c>
    </row>
    <row r="119" spans="2:65" s="1" customFormat="1" ht="16.5" customHeight="1">
      <c r="B119" s="46"/>
      <c r="C119" s="235" t="s">
        <v>239</v>
      </c>
      <c r="D119" s="235" t="s">
        <v>175</v>
      </c>
      <c r="E119" s="236" t="s">
        <v>1777</v>
      </c>
      <c r="F119" s="237" t="s">
        <v>1778</v>
      </c>
      <c r="G119" s="238" t="s">
        <v>1718</v>
      </c>
      <c r="H119" s="239">
        <v>30</v>
      </c>
      <c r="I119" s="240"/>
      <c r="J119" s="241">
        <f>ROUND(I119*H119,2)</f>
        <v>0</v>
      </c>
      <c r="K119" s="237" t="s">
        <v>278</v>
      </c>
      <c r="L119" s="72"/>
      <c r="M119" s="242" t="s">
        <v>22</v>
      </c>
      <c r="N119" s="243" t="s">
        <v>46</v>
      </c>
      <c r="O119" s="47"/>
      <c r="P119" s="244">
        <f>O119*H119</f>
        <v>0</v>
      </c>
      <c r="Q119" s="244">
        <v>0</v>
      </c>
      <c r="R119" s="244">
        <f>Q119*H119</f>
        <v>0</v>
      </c>
      <c r="S119" s="244">
        <v>0</v>
      </c>
      <c r="T119" s="245">
        <f>S119*H119</f>
        <v>0</v>
      </c>
      <c r="AR119" s="24" t="s">
        <v>180</v>
      </c>
      <c r="AT119" s="24" t="s">
        <v>175</v>
      </c>
      <c r="AU119" s="24" t="s">
        <v>83</v>
      </c>
      <c r="AY119" s="24" t="s">
        <v>173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4" t="s">
        <v>24</v>
      </c>
      <c r="BK119" s="246">
        <f>ROUND(I119*H119,2)</f>
        <v>0</v>
      </c>
      <c r="BL119" s="24" t="s">
        <v>180</v>
      </c>
      <c r="BM119" s="24" t="s">
        <v>298</v>
      </c>
    </row>
    <row r="120" spans="2:51" s="12" customFormat="1" ht="13.5">
      <c r="B120" s="247"/>
      <c r="C120" s="248"/>
      <c r="D120" s="249" t="s">
        <v>182</v>
      </c>
      <c r="E120" s="250" t="s">
        <v>22</v>
      </c>
      <c r="F120" s="251" t="s">
        <v>1760</v>
      </c>
      <c r="G120" s="248"/>
      <c r="H120" s="250" t="s">
        <v>22</v>
      </c>
      <c r="I120" s="252"/>
      <c r="J120" s="248"/>
      <c r="K120" s="248"/>
      <c r="L120" s="253"/>
      <c r="M120" s="254"/>
      <c r="N120" s="255"/>
      <c r="O120" s="255"/>
      <c r="P120" s="255"/>
      <c r="Q120" s="255"/>
      <c r="R120" s="255"/>
      <c r="S120" s="255"/>
      <c r="T120" s="256"/>
      <c r="AT120" s="257" t="s">
        <v>182</v>
      </c>
      <c r="AU120" s="257" t="s">
        <v>83</v>
      </c>
      <c r="AV120" s="12" t="s">
        <v>24</v>
      </c>
      <c r="AW120" s="12" t="s">
        <v>39</v>
      </c>
      <c r="AX120" s="12" t="s">
        <v>75</v>
      </c>
      <c r="AY120" s="257" t="s">
        <v>173</v>
      </c>
    </row>
    <row r="121" spans="2:51" s="13" customFormat="1" ht="13.5">
      <c r="B121" s="258"/>
      <c r="C121" s="259"/>
      <c r="D121" s="249" t="s">
        <v>182</v>
      </c>
      <c r="E121" s="260" t="s">
        <v>22</v>
      </c>
      <c r="F121" s="261" t="s">
        <v>341</v>
      </c>
      <c r="G121" s="259"/>
      <c r="H121" s="262">
        <v>30</v>
      </c>
      <c r="I121" s="263"/>
      <c r="J121" s="259"/>
      <c r="K121" s="259"/>
      <c r="L121" s="264"/>
      <c r="M121" s="265"/>
      <c r="N121" s="266"/>
      <c r="O121" s="266"/>
      <c r="P121" s="266"/>
      <c r="Q121" s="266"/>
      <c r="R121" s="266"/>
      <c r="S121" s="266"/>
      <c r="T121" s="267"/>
      <c r="AT121" s="268" t="s">
        <v>182</v>
      </c>
      <c r="AU121" s="268" t="s">
        <v>83</v>
      </c>
      <c r="AV121" s="13" t="s">
        <v>83</v>
      </c>
      <c r="AW121" s="13" t="s">
        <v>39</v>
      </c>
      <c r="AX121" s="13" t="s">
        <v>24</v>
      </c>
      <c r="AY121" s="268" t="s">
        <v>173</v>
      </c>
    </row>
    <row r="122" spans="2:65" s="1" customFormat="1" ht="16.5" customHeight="1">
      <c r="B122" s="46"/>
      <c r="C122" s="235" t="s">
        <v>246</v>
      </c>
      <c r="D122" s="235" t="s">
        <v>175</v>
      </c>
      <c r="E122" s="236" t="s">
        <v>1779</v>
      </c>
      <c r="F122" s="237" t="s">
        <v>1780</v>
      </c>
      <c r="G122" s="238" t="s">
        <v>1718</v>
      </c>
      <c r="H122" s="239">
        <v>6</v>
      </c>
      <c r="I122" s="240"/>
      <c r="J122" s="241">
        <f>ROUND(I122*H122,2)</f>
        <v>0</v>
      </c>
      <c r="K122" s="237" t="s">
        <v>278</v>
      </c>
      <c r="L122" s="72"/>
      <c r="M122" s="242" t="s">
        <v>22</v>
      </c>
      <c r="N122" s="243" t="s">
        <v>46</v>
      </c>
      <c r="O122" s="47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4" t="s">
        <v>180</v>
      </c>
      <c r="AT122" s="24" t="s">
        <v>175</v>
      </c>
      <c r="AU122" s="24" t="s">
        <v>83</v>
      </c>
      <c r="AY122" s="24" t="s">
        <v>173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24</v>
      </c>
      <c r="BK122" s="246">
        <f>ROUND(I122*H122,2)</f>
        <v>0</v>
      </c>
      <c r="BL122" s="24" t="s">
        <v>180</v>
      </c>
      <c r="BM122" s="24" t="s">
        <v>308</v>
      </c>
    </row>
    <row r="123" spans="2:51" s="12" customFormat="1" ht="13.5">
      <c r="B123" s="247"/>
      <c r="C123" s="248"/>
      <c r="D123" s="249" t="s">
        <v>182</v>
      </c>
      <c r="E123" s="250" t="s">
        <v>22</v>
      </c>
      <c r="F123" s="251" t="s">
        <v>1760</v>
      </c>
      <c r="G123" s="248"/>
      <c r="H123" s="250" t="s">
        <v>22</v>
      </c>
      <c r="I123" s="252"/>
      <c r="J123" s="248"/>
      <c r="K123" s="248"/>
      <c r="L123" s="253"/>
      <c r="M123" s="254"/>
      <c r="N123" s="255"/>
      <c r="O123" s="255"/>
      <c r="P123" s="255"/>
      <c r="Q123" s="255"/>
      <c r="R123" s="255"/>
      <c r="S123" s="255"/>
      <c r="T123" s="256"/>
      <c r="AT123" s="257" t="s">
        <v>182</v>
      </c>
      <c r="AU123" s="257" t="s">
        <v>83</v>
      </c>
      <c r="AV123" s="12" t="s">
        <v>24</v>
      </c>
      <c r="AW123" s="12" t="s">
        <v>39</v>
      </c>
      <c r="AX123" s="12" t="s">
        <v>75</v>
      </c>
      <c r="AY123" s="257" t="s">
        <v>173</v>
      </c>
    </row>
    <row r="124" spans="2:51" s="13" customFormat="1" ht="13.5">
      <c r="B124" s="258"/>
      <c r="C124" s="259"/>
      <c r="D124" s="249" t="s">
        <v>182</v>
      </c>
      <c r="E124" s="260" t="s">
        <v>22</v>
      </c>
      <c r="F124" s="261" t="s">
        <v>209</v>
      </c>
      <c r="G124" s="259"/>
      <c r="H124" s="262">
        <v>6</v>
      </c>
      <c r="I124" s="263"/>
      <c r="J124" s="259"/>
      <c r="K124" s="259"/>
      <c r="L124" s="264"/>
      <c r="M124" s="265"/>
      <c r="N124" s="266"/>
      <c r="O124" s="266"/>
      <c r="P124" s="266"/>
      <c r="Q124" s="266"/>
      <c r="R124" s="266"/>
      <c r="S124" s="266"/>
      <c r="T124" s="267"/>
      <c r="AT124" s="268" t="s">
        <v>182</v>
      </c>
      <c r="AU124" s="268" t="s">
        <v>83</v>
      </c>
      <c r="AV124" s="13" t="s">
        <v>83</v>
      </c>
      <c r="AW124" s="13" t="s">
        <v>39</v>
      </c>
      <c r="AX124" s="13" t="s">
        <v>24</v>
      </c>
      <c r="AY124" s="268" t="s">
        <v>173</v>
      </c>
    </row>
    <row r="125" spans="2:65" s="1" customFormat="1" ht="16.5" customHeight="1">
      <c r="B125" s="46"/>
      <c r="C125" s="235" t="s">
        <v>252</v>
      </c>
      <c r="D125" s="235" t="s">
        <v>175</v>
      </c>
      <c r="E125" s="236" t="s">
        <v>1781</v>
      </c>
      <c r="F125" s="237" t="s">
        <v>1782</v>
      </c>
      <c r="G125" s="238" t="s">
        <v>1718</v>
      </c>
      <c r="H125" s="239">
        <v>10</v>
      </c>
      <c r="I125" s="240"/>
      <c r="J125" s="241">
        <f>ROUND(I125*H125,2)</f>
        <v>0</v>
      </c>
      <c r="K125" s="237" t="s">
        <v>278</v>
      </c>
      <c r="L125" s="72"/>
      <c r="M125" s="242" t="s">
        <v>22</v>
      </c>
      <c r="N125" s="243" t="s">
        <v>46</v>
      </c>
      <c r="O125" s="47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AR125" s="24" t="s">
        <v>180</v>
      </c>
      <c r="AT125" s="24" t="s">
        <v>175</v>
      </c>
      <c r="AU125" s="24" t="s">
        <v>83</v>
      </c>
      <c r="AY125" s="24" t="s">
        <v>173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24</v>
      </c>
      <c r="BK125" s="246">
        <f>ROUND(I125*H125,2)</f>
        <v>0</v>
      </c>
      <c r="BL125" s="24" t="s">
        <v>180</v>
      </c>
      <c r="BM125" s="24" t="s">
        <v>322</v>
      </c>
    </row>
    <row r="126" spans="2:51" s="12" customFormat="1" ht="13.5">
      <c r="B126" s="247"/>
      <c r="C126" s="248"/>
      <c r="D126" s="249" t="s">
        <v>182</v>
      </c>
      <c r="E126" s="250" t="s">
        <v>22</v>
      </c>
      <c r="F126" s="251" t="s">
        <v>1760</v>
      </c>
      <c r="G126" s="248"/>
      <c r="H126" s="250" t="s">
        <v>22</v>
      </c>
      <c r="I126" s="252"/>
      <c r="J126" s="248"/>
      <c r="K126" s="248"/>
      <c r="L126" s="253"/>
      <c r="M126" s="254"/>
      <c r="N126" s="255"/>
      <c r="O126" s="255"/>
      <c r="P126" s="255"/>
      <c r="Q126" s="255"/>
      <c r="R126" s="255"/>
      <c r="S126" s="255"/>
      <c r="T126" s="256"/>
      <c r="AT126" s="257" t="s">
        <v>182</v>
      </c>
      <c r="AU126" s="257" t="s">
        <v>83</v>
      </c>
      <c r="AV126" s="12" t="s">
        <v>24</v>
      </c>
      <c r="AW126" s="12" t="s">
        <v>39</v>
      </c>
      <c r="AX126" s="12" t="s">
        <v>75</v>
      </c>
      <c r="AY126" s="257" t="s">
        <v>173</v>
      </c>
    </row>
    <row r="127" spans="2:51" s="13" customFormat="1" ht="13.5">
      <c r="B127" s="258"/>
      <c r="C127" s="259"/>
      <c r="D127" s="249" t="s">
        <v>182</v>
      </c>
      <c r="E127" s="260" t="s">
        <v>22</v>
      </c>
      <c r="F127" s="261" t="s">
        <v>29</v>
      </c>
      <c r="G127" s="259"/>
      <c r="H127" s="262">
        <v>10</v>
      </c>
      <c r="I127" s="263"/>
      <c r="J127" s="259"/>
      <c r="K127" s="259"/>
      <c r="L127" s="264"/>
      <c r="M127" s="265"/>
      <c r="N127" s="266"/>
      <c r="O127" s="266"/>
      <c r="P127" s="266"/>
      <c r="Q127" s="266"/>
      <c r="R127" s="266"/>
      <c r="S127" s="266"/>
      <c r="T127" s="267"/>
      <c r="AT127" s="268" t="s">
        <v>182</v>
      </c>
      <c r="AU127" s="268" t="s">
        <v>83</v>
      </c>
      <c r="AV127" s="13" t="s">
        <v>83</v>
      </c>
      <c r="AW127" s="13" t="s">
        <v>39</v>
      </c>
      <c r="AX127" s="13" t="s">
        <v>24</v>
      </c>
      <c r="AY127" s="268" t="s">
        <v>173</v>
      </c>
    </row>
    <row r="128" spans="2:65" s="1" customFormat="1" ht="16.5" customHeight="1">
      <c r="B128" s="46"/>
      <c r="C128" s="235" t="s">
        <v>256</v>
      </c>
      <c r="D128" s="235" t="s">
        <v>175</v>
      </c>
      <c r="E128" s="236" t="s">
        <v>1783</v>
      </c>
      <c r="F128" s="237" t="s">
        <v>1784</v>
      </c>
      <c r="G128" s="238" t="s">
        <v>1718</v>
      </c>
      <c r="H128" s="239">
        <v>10</v>
      </c>
      <c r="I128" s="240"/>
      <c r="J128" s="241">
        <f>ROUND(I128*H128,2)</f>
        <v>0</v>
      </c>
      <c r="K128" s="237" t="s">
        <v>278</v>
      </c>
      <c r="L128" s="72"/>
      <c r="M128" s="242" t="s">
        <v>22</v>
      </c>
      <c r="N128" s="243" t="s">
        <v>46</v>
      </c>
      <c r="O128" s="47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AR128" s="24" t="s">
        <v>180</v>
      </c>
      <c r="AT128" s="24" t="s">
        <v>175</v>
      </c>
      <c r="AU128" s="24" t="s">
        <v>83</v>
      </c>
      <c r="AY128" s="24" t="s">
        <v>173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4" t="s">
        <v>24</v>
      </c>
      <c r="BK128" s="246">
        <f>ROUND(I128*H128,2)</f>
        <v>0</v>
      </c>
      <c r="BL128" s="24" t="s">
        <v>180</v>
      </c>
      <c r="BM128" s="24" t="s">
        <v>331</v>
      </c>
    </row>
    <row r="129" spans="2:51" s="12" customFormat="1" ht="13.5">
      <c r="B129" s="247"/>
      <c r="C129" s="248"/>
      <c r="D129" s="249" t="s">
        <v>182</v>
      </c>
      <c r="E129" s="250" t="s">
        <v>22</v>
      </c>
      <c r="F129" s="251" t="s">
        <v>1760</v>
      </c>
      <c r="G129" s="248"/>
      <c r="H129" s="250" t="s">
        <v>22</v>
      </c>
      <c r="I129" s="252"/>
      <c r="J129" s="248"/>
      <c r="K129" s="248"/>
      <c r="L129" s="253"/>
      <c r="M129" s="254"/>
      <c r="N129" s="255"/>
      <c r="O129" s="255"/>
      <c r="P129" s="255"/>
      <c r="Q129" s="255"/>
      <c r="R129" s="255"/>
      <c r="S129" s="255"/>
      <c r="T129" s="256"/>
      <c r="AT129" s="257" t="s">
        <v>182</v>
      </c>
      <c r="AU129" s="257" t="s">
        <v>83</v>
      </c>
      <c r="AV129" s="12" t="s">
        <v>24</v>
      </c>
      <c r="AW129" s="12" t="s">
        <v>39</v>
      </c>
      <c r="AX129" s="12" t="s">
        <v>75</v>
      </c>
      <c r="AY129" s="257" t="s">
        <v>173</v>
      </c>
    </row>
    <row r="130" spans="2:51" s="13" customFormat="1" ht="13.5">
      <c r="B130" s="258"/>
      <c r="C130" s="259"/>
      <c r="D130" s="249" t="s">
        <v>182</v>
      </c>
      <c r="E130" s="260" t="s">
        <v>22</v>
      </c>
      <c r="F130" s="261" t="s">
        <v>29</v>
      </c>
      <c r="G130" s="259"/>
      <c r="H130" s="262">
        <v>10</v>
      </c>
      <c r="I130" s="263"/>
      <c r="J130" s="259"/>
      <c r="K130" s="259"/>
      <c r="L130" s="264"/>
      <c r="M130" s="265"/>
      <c r="N130" s="266"/>
      <c r="O130" s="266"/>
      <c r="P130" s="266"/>
      <c r="Q130" s="266"/>
      <c r="R130" s="266"/>
      <c r="S130" s="266"/>
      <c r="T130" s="267"/>
      <c r="AT130" s="268" t="s">
        <v>182</v>
      </c>
      <c r="AU130" s="268" t="s">
        <v>83</v>
      </c>
      <c r="AV130" s="13" t="s">
        <v>83</v>
      </c>
      <c r="AW130" s="13" t="s">
        <v>39</v>
      </c>
      <c r="AX130" s="13" t="s">
        <v>24</v>
      </c>
      <c r="AY130" s="268" t="s">
        <v>173</v>
      </c>
    </row>
    <row r="131" spans="2:65" s="1" customFormat="1" ht="16.5" customHeight="1">
      <c r="B131" s="46"/>
      <c r="C131" s="235" t="s">
        <v>10</v>
      </c>
      <c r="D131" s="235" t="s">
        <v>175</v>
      </c>
      <c r="E131" s="236" t="s">
        <v>1785</v>
      </c>
      <c r="F131" s="237" t="s">
        <v>1786</v>
      </c>
      <c r="G131" s="238" t="s">
        <v>1718</v>
      </c>
      <c r="H131" s="239">
        <v>20</v>
      </c>
      <c r="I131" s="240"/>
      <c r="J131" s="241">
        <f>ROUND(I131*H131,2)</f>
        <v>0</v>
      </c>
      <c r="K131" s="237" t="s">
        <v>278</v>
      </c>
      <c r="L131" s="72"/>
      <c r="M131" s="242" t="s">
        <v>22</v>
      </c>
      <c r="N131" s="243" t="s">
        <v>46</v>
      </c>
      <c r="O131" s="47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AR131" s="24" t="s">
        <v>180</v>
      </c>
      <c r="AT131" s="24" t="s">
        <v>175</v>
      </c>
      <c r="AU131" s="24" t="s">
        <v>83</v>
      </c>
      <c r="AY131" s="24" t="s">
        <v>173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24</v>
      </c>
      <c r="BK131" s="246">
        <f>ROUND(I131*H131,2)</f>
        <v>0</v>
      </c>
      <c r="BL131" s="24" t="s">
        <v>180</v>
      </c>
      <c r="BM131" s="24" t="s">
        <v>341</v>
      </c>
    </row>
    <row r="132" spans="2:51" s="12" customFormat="1" ht="13.5">
      <c r="B132" s="247"/>
      <c r="C132" s="248"/>
      <c r="D132" s="249" t="s">
        <v>182</v>
      </c>
      <c r="E132" s="250" t="s">
        <v>22</v>
      </c>
      <c r="F132" s="251" t="s">
        <v>1760</v>
      </c>
      <c r="G132" s="248"/>
      <c r="H132" s="250" t="s">
        <v>22</v>
      </c>
      <c r="I132" s="252"/>
      <c r="J132" s="248"/>
      <c r="K132" s="248"/>
      <c r="L132" s="253"/>
      <c r="M132" s="254"/>
      <c r="N132" s="255"/>
      <c r="O132" s="255"/>
      <c r="P132" s="255"/>
      <c r="Q132" s="255"/>
      <c r="R132" s="255"/>
      <c r="S132" s="255"/>
      <c r="T132" s="256"/>
      <c r="AT132" s="257" t="s">
        <v>182</v>
      </c>
      <c r="AU132" s="257" t="s">
        <v>83</v>
      </c>
      <c r="AV132" s="12" t="s">
        <v>24</v>
      </c>
      <c r="AW132" s="12" t="s">
        <v>39</v>
      </c>
      <c r="AX132" s="12" t="s">
        <v>75</v>
      </c>
      <c r="AY132" s="257" t="s">
        <v>173</v>
      </c>
    </row>
    <row r="133" spans="2:51" s="13" customFormat="1" ht="13.5">
      <c r="B133" s="258"/>
      <c r="C133" s="259"/>
      <c r="D133" s="249" t="s">
        <v>182</v>
      </c>
      <c r="E133" s="260" t="s">
        <v>22</v>
      </c>
      <c r="F133" s="261" t="s">
        <v>288</v>
      </c>
      <c r="G133" s="259"/>
      <c r="H133" s="262">
        <v>20</v>
      </c>
      <c r="I133" s="263"/>
      <c r="J133" s="259"/>
      <c r="K133" s="259"/>
      <c r="L133" s="264"/>
      <c r="M133" s="265"/>
      <c r="N133" s="266"/>
      <c r="O133" s="266"/>
      <c r="P133" s="266"/>
      <c r="Q133" s="266"/>
      <c r="R133" s="266"/>
      <c r="S133" s="266"/>
      <c r="T133" s="267"/>
      <c r="AT133" s="268" t="s">
        <v>182</v>
      </c>
      <c r="AU133" s="268" t="s">
        <v>83</v>
      </c>
      <c r="AV133" s="13" t="s">
        <v>83</v>
      </c>
      <c r="AW133" s="13" t="s">
        <v>39</v>
      </c>
      <c r="AX133" s="13" t="s">
        <v>24</v>
      </c>
      <c r="AY133" s="268" t="s">
        <v>173</v>
      </c>
    </row>
    <row r="134" spans="2:63" s="11" customFormat="1" ht="29.85" customHeight="1">
      <c r="B134" s="219"/>
      <c r="C134" s="220"/>
      <c r="D134" s="221" t="s">
        <v>74</v>
      </c>
      <c r="E134" s="233" t="s">
        <v>1787</v>
      </c>
      <c r="F134" s="233" t="s">
        <v>1788</v>
      </c>
      <c r="G134" s="220"/>
      <c r="H134" s="220"/>
      <c r="I134" s="223"/>
      <c r="J134" s="234">
        <f>BK134</f>
        <v>0</v>
      </c>
      <c r="K134" s="220"/>
      <c r="L134" s="225"/>
      <c r="M134" s="226"/>
      <c r="N134" s="227"/>
      <c r="O134" s="227"/>
      <c r="P134" s="228">
        <f>SUM(P135:P140)</f>
        <v>0</v>
      </c>
      <c r="Q134" s="227"/>
      <c r="R134" s="228">
        <f>SUM(R135:R140)</f>
        <v>0</v>
      </c>
      <c r="S134" s="227"/>
      <c r="T134" s="229">
        <f>SUM(T135:T140)</f>
        <v>0</v>
      </c>
      <c r="AR134" s="230" t="s">
        <v>24</v>
      </c>
      <c r="AT134" s="231" t="s">
        <v>74</v>
      </c>
      <c r="AU134" s="231" t="s">
        <v>24</v>
      </c>
      <c r="AY134" s="230" t="s">
        <v>173</v>
      </c>
      <c r="BK134" s="232">
        <f>SUM(BK135:BK140)</f>
        <v>0</v>
      </c>
    </row>
    <row r="135" spans="2:65" s="1" customFormat="1" ht="16.5" customHeight="1">
      <c r="B135" s="46"/>
      <c r="C135" s="235" t="s">
        <v>266</v>
      </c>
      <c r="D135" s="235" t="s">
        <v>175</v>
      </c>
      <c r="E135" s="236" t="s">
        <v>1789</v>
      </c>
      <c r="F135" s="237" t="s">
        <v>1790</v>
      </c>
      <c r="G135" s="238" t="s">
        <v>1718</v>
      </c>
      <c r="H135" s="239">
        <v>100</v>
      </c>
      <c r="I135" s="240"/>
      <c r="J135" s="241">
        <f>ROUND(I135*H135,2)</f>
        <v>0</v>
      </c>
      <c r="K135" s="237" t="s">
        <v>278</v>
      </c>
      <c r="L135" s="72"/>
      <c r="M135" s="242" t="s">
        <v>22</v>
      </c>
      <c r="N135" s="243" t="s">
        <v>46</v>
      </c>
      <c r="O135" s="47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AR135" s="24" t="s">
        <v>180</v>
      </c>
      <c r="AT135" s="24" t="s">
        <v>175</v>
      </c>
      <c r="AU135" s="24" t="s">
        <v>83</v>
      </c>
      <c r="AY135" s="24" t="s">
        <v>173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4" t="s">
        <v>24</v>
      </c>
      <c r="BK135" s="246">
        <f>ROUND(I135*H135,2)</f>
        <v>0</v>
      </c>
      <c r="BL135" s="24" t="s">
        <v>180</v>
      </c>
      <c r="BM135" s="24" t="s">
        <v>352</v>
      </c>
    </row>
    <row r="136" spans="2:51" s="12" customFormat="1" ht="13.5">
      <c r="B136" s="247"/>
      <c r="C136" s="248"/>
      <c r="D136" s="249" t="s">
        <v>182</v>
      </c>
      <c r="E136" s="250" t="s">
        <v>22</v>
      </c>
      <c r="F136" s="251" t="s">
        <v>1791</v>
      </c>
      <c r="G136" s="248"/>
      <c r="H136" s="250" t="s">
        <v>22</v>
      </c>
      <c r="I136" s="252"/>
      <c r="J136" s="248"/>
      <c r="K136" s="248"/>
      <c r="L136" s="253"/>
      <c r="M136" s="254"/>
      <c r="N136" s="255"/>
      <c r="O136" s="255"/>
      <c r="P136" s="255"/>
      <c r="Q136" s="255"/>
      <c r="R136" s="255"/>
      <c r="S136" s="255"/>
      <c r="T136" s="256"/>
      <c r="AT136" s="257" t="s">
        <v>182</v>
      </c>
      <c r="AU136" s="257" t="s">
        <v>83</v>
      </c>
      <c r="AV136" s="12" t="s">
        <v>24</v>
      </c>
      <c r="AW136" s="12" t="s">
        <v>39</v>
      </c>
      <c r="AX136" s="12" t="s">
        <v>75</v>
      </c>
      <c r="AY136" s="257" t="s">
        <v>173</v>
      </c>
    </row>
    <row r="137" spans="2:51" s="13" customFormat="1" ht="13.5">
      <c r="B137" s="258"/>
      <c r="C137" s="259"/>
      <c r="D137" s="249" t="s">
        <v>182</v>
      </c>
      <c r="E137" s="260" t="s">
        <v>22</v>
      </c>
      <c r="F137" s="261" t="s">
        <v>30</v>
      </c>
      <c r="G137" s="259"/>
      <c r="H137" s="262">
        <v>100</v>
      </c>
      <c r="I137" s="263"/>
      <c r="J137" s="259"/>
      <c r="K137" s="259"/>
      <c r="L137" s="264"/>
      <c r="M137" s="265"/>
      <c r="N137" s="266"/>
      <c r="O137" s="266"/>
      <c r="P137" s="266"/>
      <c r="Q137" s="266"/>
      <c r="R137" s="266"/>
      <c r="S137" s="266"/>
      <c r="T137" s="267"/>
      <c r="AT137" s="268" t="s">
        <v>182</v>
      </c>
      <c r="AU137" s="268" t="s">
        <v>83</v>
      </c>
      <c r="AV137" s="13" t="s">
        <v>83</v>
      </c>
      <c r="AW137" s="13" t="s">
        <v>39</v>
      </c>
      <c r="AX137" s="13" t="s">
        <v>24</v>
      </c>
      <c r="AY137" s="268" t="s">
        <v>173</v>
      </c>
    </row>
    <row r="138" spans="2:65" s="1" customFormat="1" ht="16.5" customHeight="1">
      <c r="B138" s="46"/>
      <c r="C138" s="235" t="s">
        <v>270</v>
      </c>
      <c r="D138" s="235" t="s">
        <v>175</v>
      </c>
      <c r="E138" s="236" t="s">
        <v>1792</v>
      </c>
      <c r="F138" s="237" t="s">
        <v>1793</v>
      </c>
      <c r="G138" s="238" t="s">
        <v>1718</v>
      </c>
      <c r="H138" s="239">
        <v>50</v>
      </c>
      <c r="I138" s="240"/>
      <c r="J138" s="241">
        <f>ROUND(I138*H138,2)</f>
        <v>0</v>
      </c>
      <c r="K138" s="237" t="s">
        <v>278</v>
      </c>
      <c r="L138" s="72"/>
      <c r="M138" s="242" t="s">
        <v>22</v>
      </c>
      <c r="N138" s="243" t="s">
        <v>46</v>
      </c>
      <c r="O138" s="47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AR138" s="24" t="s">
        <v>180</v>
      </c>
      <c r="AT138" s="24" t="s">
        <v>175</v>
      </c>
      <c r="AU138" s="24" t="s">
        <v>83</v>
      </c>
      <c r="AY138" s="24" t="s">
        <v>173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4" t="s">
        <v>24</v>
      </c>
      <c r="BK138" s="246">
        <f>ROUND(I138*H138,2)</f>
        <v>0</v>
      </c>
      <c r="BL138" s="24" t="s">
        <v>180</v>
      </c>
      <c r="BM138" s="24" t="s">
        <v>365</v>
      </c>
    </row>
    <row r="139" spans="2:51" s="12" customFormat="1" ht="13.5">
      <c r="B139" s="247"/>
      <c r="C139" s="248"/>
      <c r="D139" s="249" t="s">
        <v>182</v>
      </c>
      <c r="E139" s="250" t="s">
        <v>22</v>
      </c>
      <c r="F139" s="251" t="s">
        <v>1791</v>
      </c>
      <c r="G139" s="248"/>
      <c r="H139" s="250" t="s">
        <v>22</v>
      </c>
      <c r="I139" s="252"/>
      <c r="J139" s="248"/>
      <c r="K139" s="248"/>
      <c r="L139" s="253"/>
      <c r="M139" s="254"/>
      <c r="N139" s="255"/>
      <c r="O139" s="255"/>
      <c r="P139" s="255"/>
      <c r="Q139" s="255"/>
      <c r="R139" s="255"/>
      <c r="S139" s="255"/>
      <c r="T139" s="256"/>
      <c r="AT139" s="257" t="s">
        <v>182</v>
      </c>
      <c r="AU139" s="257" t="s">
        <v>83</v>
      </c>
      <c r="AV139" s="12" t="s">
        <v>24</v>
      </c>
      <c r="AW139" s="12" t="s">
        <v>39</v>
      </c>
      <c r="AX139" s="12" t="s">
        <v>75</v>
      </c>
      <c r="AY139" s="257" t="s">
        <v>173</v>
      </c>
    </row>
    <row r="140" spans="2:51" s="13" customFormat="1" ht="13.5">
      <c r="B140" s="258"/>
      <c r="C140" s="259"/>
      <c r="D140" s="249" t="s">
        <v>182</v>
      </c>
      <c r="E140" s="260" t="s">
        <v>22</v>
      </c>
      <c r="F140" s="261" t="s">
        <v>461</v>
      </c>
      <c r="G140" s="259"/>
      <c r="H140" s="262">
        <v>50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AT140" s="268" t="s">
        <v>182</v>
      </c>
      <c r="AU140" s="268" t="s">
        <v>83</v>
      </c>
      <c r="AV140" s="13" t="s">
        <v>83</v>
      </c>
      <c r="AW140" s="13" t="s">
        <v>39</v>
      </c>
      <c r="AX140" s="13" t="s">
        <v>24</v>
      </c>
      <c r="AY140" s="268" t="s">
        <v>173</v>
      </c>
    </row>
    <row r="141" spans="2:63" s="11" customFormat="1" ht="37.4" customHeight="1">
      <c r="B141" s="219"/>
      <c r="C141" s="220"/>
      <c r="D141" s="221" t="s">
        <v>74</v>
      </c>
      <c r="E141" s="222" t="s">
        <v>1794</v>
      </c>
      <c r="F141" s="222" t="s">
        <v>1795</v>
      </c>
      <c r="G141" s="220"/>
      <c r="H141" s="220"/>
      <c r="I141" s="223"/>
      <c r="J141" s="224">
        <f>BK141</f>
        <v>0</v>
      </c>
      <c r="K141" s="220"/>
      <c r="L141" s="225"/>
      <c r="M141" s="226"/>
      <c r="N141" s="227"/>
      <c r="O141" s="227"/>
      <c r="P141" s="228">
        <f>SUM(P142:P145)</f>
        <v>0</v>
      </c>
      <c r="Q141" s="227"/>
      <c r="R141" s="228">
        <f>SUM(R142:R145)</f>
        <v>0</v>
      </c>
      <c r="S141" s="227"/>
      <c r="T141" s="229">
        <f>SUM(T142:T145)</f>
        <v>0</v>
      </c>
      <c r="AR141" s="230" t="s">
        <v>24</v>
      </c>
      <c r="AT141" s="231" t="s">
        <v>74</v>
      </c>
      <c r="AU141" s="231" t="s">
        <v>75</v>
      </c>
      <c r="AY141" s="230" t="s">
        <v>173</v>
      </c>
      <c r="BK141" s="232">
        <f>SUM(BK142:BK145)</f>
        <v>0</v>
      </c>
    </row>
    <row r="142" spans="2:65" s="1" customFormat="1" ht="16.5" customHeight="1">
      <c r="B142" s="46"/>
      <c r="C142" s="235" t="s">
        <v>275</v>
      </c>
      <c r="D142" s="235" t="s">
        <v>175</v>
      </c>
      <c r="E142" s="236" t="s">
        <v>1796</v>
      </c>
      <c r="F142" s="237" t="s">
        <v>1797</v>
      </c>
      <c r="G142" s="238" t="s">
        <v>1798</v>
      </c>
      <c r="H142" s="239">
        <v>0.5</v>
      </c>
      <c r="I142" s="240"/>
      <c r="J142" s="241">
        <f>ROUND(I142*H142,2)</f>
        <v>0</v>
      </c>
      <c r="K142" s="237" t="s">
        <v>278</v>
      </c>
      <c r="L142" s="72"/>
      <c r="M142" s="242" t="s">
        <v>22</v>
      </c>
      <c r="N142" s="243" t="s">
        <v>46</v>
      </c>
      <c r="O142" s="47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4" t="s">
        <v>180</v>
      </c>
      <c r="AT142" s="24" t="s">
        <v>175</v>
      </c>
      <c r="AU142" s="24" t="s">
        <v>24</v>
      </c>
      <c r="AY142" s="24" t="s">
        <v>173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24</v>
      </c>
      <c r="BK142" s="246">
        <f>ROUND(I142*H142,2)</f>
        <v>0</v>
      </c>
      <c r="BL142" s="24" t="s">
        <v>180</v>
      </c>
      <c r="BM142" s="24" t="s">
        <v>376</v>
      </c>
    </row>
    <row r="143" spans="2:65" s="1" customFormat="1" ht="16.5" customHeight="1">
      <c r="B143" s="46"/>
      <c r="C143" s="235" t="s">
        <v>283</v>
      </c>
      <c r="D143" s="235" t="s">
        <v>175</v>
      </c>
      <c r="E143" s="236" t="s">
        <v>1799</v>
      </c>
      <c r="F143" s="237" t="s">
        <v>1800</v>
      </c>
      <c r="G143" s="238" t="s">
        <v>1718</v>
      </c>
      <c r="H143" s="239">
        <v>20</v>
      </c>
      <c r="I143" s="240"/>
      <c r="J143" s="241">
        <f>ROUND(I143*H143,2)</f>
        <v>0</v>
      </c>
      <c r="K143" s="237" t="s">
        <v>278</v>
      </c>
      <c r="L143" s="72"/>
      <c r="M143" s="242" t="s">
        <v>22</v>
      </c>
      <c r="N143" s="243" t="s">
        <v>46</v>
      </c>
      <c r="O143" s="47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AR143" s="24" t="s">
        <v>180</v>
      </c>
      <c r="AT143" s="24" t="s">
        <v>175</v>
      </c>
      <c r="AU143" s="24" t="s">
        <v>24</v>
      </c>
      <c r="AY143" s="24" t="s">
        <v>173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24</v>
      </c>
      <c r="BK143" s="246">
        <f>ROUND(I143*H143,2)</f>
        <v>0</v>
      </c>
      <c r="BL143" s="24" t="s">
        <v>180</v>
      </c>
      <c r="BM143" s="24" t="s">
        <v>387</v>
      </c>
    </row>
    <row r="144" spans="2:65" s="1" customFormat="1" ht="16.5" customHeight="1">
      <c r="B144" s="46"/>
      <c r="C144" s="235" t="s">
        <v>288</v>
      </c>
      <c r="D144" s="235" t="s">
        <v>175</v>
      </c>
      <c r="E144" s="236" t="s">
        <v>1801</v>
      </c>
      <c r="F144" s="237" t="s">
        <v>1802</v>
      </c>
      <c r="G144" s="238" t="s">
        <v>1718</v>
      </c>
      <c r="H144" s="239">
        <v>4</v>
      </c>
      <c r="I144" s="240"/>
      <c r="J144" s="241">
        <f>ROUND(I144*H144,2)</f>
        <v>0</v>
      </c>
      <c r="K144" s="237" t="s">
        <v>278</v>
      </c>
      <c r="L144" s="72"/>
      <c r="M144" s="242" t="s">
        <v>22</v>
      </c>
      <c r="N144" s="243" t="s">
        <v>46</v>
      </c>
      <c r="O144" s="47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AR144" s="24" t="s">
        <v>180</v>
      </c>
      <c r="AT144" s="24" t="s">
        <v>175</v>
      </c>
      <c r="AU144" s="24" t="s">
        <v>24</v>
      </c>
      <c r="AY144" s="24" t="s">
        <v>173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4" t="s">
        <v>24</v>
      </c>
      <c r="BK144" s="246">
        <f>ROUND(I144*H144,2)</f>
        <v>0</v>
      </c>
      <c r="BL144" s="24" t="s">
        <v>180</v>
      </c>
      <c r="BM144" s="24" t="s">
        <v>399</v>
      </c>
    </row>
    <row r="145" spans="2:65" s="1" customFormat="1" ht="16.5" customHeight="1">
      <c r="B145" s="46"/>
      <c r="C145" s="235" t="s">
        <v>9</v>
      </c>
      <c r="D145" s="235" t="s">
        <v>175</v>
      </c>
      <c r="E145" s="236" t="s">
        <v>1803</v>
      </c>
      <c r="F145" s="237" t="s">
        <v>1804</v>
      </c>
      <c r="G145" s="238" t="s">
        <v>1255</v>
      </c>
      <c r="H145" s="239">
        <v>1</v>
      </c>
      <c r="I145" s="240"/>
      <c r="J145" s="241">
        <f>ROUND(I145*H145,2)</f>
        <v>0</v>
      </c>
      <c r="K145" s="237" t="s">
        <v>278</v>
      </c>
      <c r="L145" s="72"/>
      <c r="M145" s="242" t="s">
        <v>22</v>
      </c>
      <c r="N145" s="243" t="s">
        <v>46</v>
      </c>
      <c r="O145" s="47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AR145" s="24" t="s">
        <v>180</v>
      </c>
      <c r="AT145" s="24" t="s">
        <v>175</v>
      </c>
      <c r="AU145" s="24" t="s">
        <v>24</v>
      </c>
      <c r="AY145" s="24" t="s">
        <v>173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24</v>
      </c>
      <c r="BK145" s="246">
        <f>ROUND(I145*H145,2)</f>
        <v>0</v>
      </c>
      <c r="BL145" s="24" t="s">
        <v>180</v>
      </c>
      <c r="BM145" s="24" t="s">
        <v>411</v>
      </c>
    </row>
    <row r="146" spans="2:63" s="11" customFormat="1" ht="37.4" customHeight="1">
      <c r="B146" s="219"/>
      <c r="C146" s="220"/>
      <c r="D146" s="221" t="s">
        <v>74</v>
      </c>
      <c r="E146" s="222" t="s">
        <v>1805</v>
      </c>
      <c r="F146" s="222" t="s">
        <v>1806</v>
      </c>
      <c r="G146" s="220"/>
      <c r="H146" s="220"/>
      <c r="I146" s="223"/>
      <c r="J146" s="224">
        <f>BK146</f>
        <v>0</v>
      </c>
      <c r="K146" s="220"/>
      <c r="L146" s="225"/>
      <c r="M146" s="226"/>
      <c r="N146" s="227"/>
      <c r="O146" s="227"/>
      <c r="P146" s="228">
        <f>SUM(P147:P148)</f>
        <v>0</v>
      </c>
      <c r="Q146" s="227"/>
      <c r="R146" s="228">
        <f>SUM(R147:R148)</f>
        <v>0</v>
      </c>
      <c r="S146" s="227"/>
      <c r="T146" s="229">
        <f>SUM(T147:T148)</f>
        <v>0</v>
      </c>
      <c r="AR146" s="230" t="s">
        <v>24</v>
      </c>
      <c r="AT146" s="231" t="s">
        <v>74</v>
      </c>
      <c r="AU146" s="231" t="s">
        <v>75</v>
      </c>
      <c r="AY146" s="230" t="s">
        <v>173</v>
      </c>
      <c r="BK146" s="232">
        <f>SUM(BK147:BK148)</f>
        <v>0</v>
      </c>
    </row>
    <row r="147" spans="2:65" s="1" customFormat="1" ht="16.5" customHeight="1">
      <c r="B147" s="46"/>
      <c r="C147" s="235" t="s">
        <v>298</v>
      </c>
      <c r="D147" s="235" t="s">
        <v>175</v>
      </c>
      <c r="E147" s="236" t="s">
        <v>729</v>
      </c>
      <c r="F147" s="237" t="s">
        <v>1807</v>
      </c>
      <c r="G147" s="238" t="s">
        <v>1255</v>
      </c>
      <c r="H147" s="239">
        <v>1</v>
      </c>
      <c r="I147" s="240"/>
      <c r="J147" s="241">
        <f>ROUND(I147*H147,2)</f>
        <v>0</v>
      </c>
      <c r="K147" s="237" t="s">
        <v>278</v>
      </c>
      <c r="L147" s="72"/>
      <c r="M147" s="242" t="s">
        <v>22</v>
      </c>
      <c r="N147" s="243" t="s">
        <v>46</v>
      </c>
      <c r="O147" s="47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AR147" s="24" t="s">
        <v>180</v>
      </c>
      <c r="AT147" s="24" t="s">
        <v>175</v>
      </c>
      <c r="AU147" s="24" t="s">
        <v>24</v>
      </c>
      <c r="AY147" s="24" t="s">
        <v>173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4" t="s">
        <v>24</v>
      </c>
      <c r="BK147" s="246">
        <f>ROUND(I147*H147,2)</f>
        <v>0</v>
      </c>
      <c r="BL147" s="24" t="s">
        <v>180</v>
      </c>
      <c r="BM147" s="24" t="s">
        <v>425</v>
      </c>
    </row>
    <row r="148" spans="2:65" s="1" customFormat="1" ht="16.5" customHeight="1">
      <c r="B148" s="46"/>
      <c r="C148" s="235" t="s">
        <v>303</v>
      </c>
      <c r="D148" s="235" t="s">
        <v>175</v>
      </c>
      <c r="E148" s="236" t="s">
        <v>733</v>
      </c>
      <c r="F148" s="237" t="s">
        <v>1808</v>
      </c>
      <c r="G148" s="238" t="s">
        <v>1255</v>
      </c>
      <c r="H148" s="239">
        <v>1</v>
      </c>
      <c r="I148" s="240"/>
      <c r="J148" s="241">
        <f>ROUND(I148*H148,2)</f>
        <v>0</v>
      </c>
      <c r="K148" s="237" t="s">
        <v>278</v>
      </c>
      <c r="L148" s="72"/>
      <c r="M148" s="242" t="s">
        <v>22</v>
      </c>
      <c r="N148" s="243" t="s">
        <v>46</v>
      </c>
      <c r="O148" s="47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AR148" s="24" t="s">
        <v>180</v>
      </c>
      <c r="AT148" s="24" t="s">
        <v>175</v>
      </c>
      <c r="AU148" s="24" t="s">
        <v>24</v>
      </c>
      <c r="AY148" s="24" t="s">
        <v>173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4" t="s">
        <v>24</v>
      </c>
      <c r="BK148" s="246">
        <f>ROUND(I148*H148,2)</f>
        <v>0</v>
      </c>
      <c r="BL148" s="24" t="s">
        <v>180</v>
      </c>
      <c r="BM148" s="24" t="s">
        <v>434</v>
      </c>
    </row>
    <row r="149" spans="2:63" s="11" customFormat="1" ht="37.4" customHeight="1">
      <c r="B149" s="219"/>
      <c r="C149" s="220"/>
      <c r="D149" s="221" t="s">
        <v>74</v>
      </c>
      <c r="E149" s="222" t="s">
        <v>1809</v>
      </c>
      <c r="F149" s="222" t="s">
        <v>1810</v>
      </c>
      <c r="G149" s="220"/>
      <c r="H149" s="220"/>
      <c r="I149" s="223"/>
      <c r="J149" s="224">
        <f>BK149</f>
        <v>0</v>
      </c>
      <c r="K149" s="220"/>
      <c r="L149" s="225"/>
      <c r="M149" s="226"/>
      <c r="N149" s="227"/>
      <c r="O149" s="227"/>
      <c r="P149" s="228">
        <f>SUM(P150:P164)</f>
        <v>0</v>
      </c>
      <c r="Q149" s="227"/>
      <c r="R149" s="228">
        <f>SUM(R150:R164)</f>
        <v>0</v>
      </c>
      <c r="S149" s="227"/>
      <c r="T149" s="229">
        <f>SUM(T150:T164)</f>
        <v>0</v>
      </c>
      <c r="AR149" s="230" t="s">
        <v>24</v>
      </c>
      <c r="AT149" s="231" t="s">
        <v>74</v>
      </c>
      <c r="AU149" s="231" t="s">
        <v>75</v>
      </c>
      <c r="AY149" s="230" t="s">
        <v>173</v>
      </c>
      <c r="BK149" s="232">
        <f>SUM(BK150:BK164)</f>
        <v>0</v>
      </c>
    </row>
    <row r="150" spans="2:65" s="1" customFormat="1" ht="16.5" customHeight="1">
      <c r="B150" s="46"/>
      <c r="C150" s="235" t="s">
        <v>308</v>
      </c>
      <c r="D150" s="235" t="s">
        <v>175</v>
      </c>
      <c r="E150" s="236" t="s">
        <v>1811</v>
      </c>
      <c r="F150" s="237" t="s">
        <v>1812</v>
      </c>
      <c r="G150" s="238" t="s">
        <v>1255</v>
      </c>
      <c r="H150" s="239">
        <v>1</v>
      </c>
      <c r="I150" s="240"/>
      <c r="J150" s="241">
        <f>ROUND(I150*H150,2)</f>
        <v>0</v>
      </c>
      <c r="K150" s="237" t="s">
        <v>278</v>
      </c>
      <c r="L150" s="72"/>
      <c r="M150" s="242" t="s">
        <v>22</v>
      </c>
      <c r="N150" s="243" t="s">
        <v>46</v>
      </c>
      <c r="O150" s="47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AR150" s="24" t="s">
        <v>180</v>
      </c>
      <c r="AT150" s="24" t="s">
        <v>175</v>
      </c>
      <c r="AU150" s="24" t="s">
        <v>24</v>
      </c>
      <c r="AY150" s="24" t="s">
        <v>173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24" t="s">
        <v>24</v>
      </c>
      <c r="BK150" s="246">
        <f>ROUND(I150*H150,2)</f>
        <v>0</v>
      </c>
      <c r="BL150" s="24" t="s">
        <v>180</v>
      </c>
      <c r="BM150" s="24" t="s">
        <v>446</v>
      </c>
    </row>
    <row r="151" spans="2:51" s="12" customFormat="1" ht="13.5">
      <c r="B151" s="247"/>
      <c r="C151" s="248"/>
      <c r="D151" s="249" t="s">
        <v>182</v>
      </c>
      <c r="E151" s="250" t="s">
        <v>22</v>
      </c>
      <c r="F151" s="251" t="s">
        <v>1813</v>
      </c>
      <c r="G151" s="248"/>
      <c r="H151" s="250" t="s">
        <v>22</v>
      </c>
      <c r="I151" s="252"/>
      <c r="J151" s="248"/>
      <c r="K151" s="248"/>
      <c r="L151" s="253"/>
      <c r="M151" s="254"/>
      <c r="N151" s="255"/>
      <c r="O151" s="255"/>
      <c r="P151" s="255"/>
      <c r="Q151" s="255"/>
      <c r="R151" s="255"/>
      <c r="S151" s="255"/>
      <c r="T151" s="256"/>
      <c r="AT151" s="257" t="s">
        <v>182</v>
      </c>
      <c r="AU151" s="257" t="s">
        <v>24</v>
      </c>
      <c r="AV151" s="12" t="s">
        <v>24</v>
      </c>
      <c r="AW151" s="12" t="s">
        <v>39</v>
      </c>
      <c r="AX151" s="12" t="s">
        <v>75</v>
      </c>
      <c r="AY151" s="257" t="s">
        <v>173</v>
      </c>
    </row>
    <row r="152" spans="2:51" s="12" customFormat="1" ht="13.5">
      <c r="B152" s="247"/>
      <c r="C152" s="248"/>
      <c r="D152" s="249" t="s">
        <v>182</v>
      </c>
      <c r="E152" s="250" t="s">
        <v>22</v>
      </c>
      <c r="F152" s="251" t="s">
        <v>1814</v>
      </c>
      <c r="G152" s="248"/>
      <c r="H152" s="250" t="s">
        <v>22</v>
      </c>
      <c r="I152" s="252"/>
      <c r="J152" s="248"/>
      <c r="K152" s="248"/>
      <c r="L152" s="253"/>
      <c r="M152" s="254"/>
      <c r="N152" s="255"/>
      <c r="O152" s="255"/>
      <c r="P152" s="255"/>
      <c r="Q152" s="255"/>
      <c r="R152" s="255"/>
      <c r="S152" s="255"/>
      <c r="T152" s="256"/>
      <c r="AT152" s="257" t="s">
        <v>182</v>
      </c>
      <c r="AU152" s="257" t="s">
        <v>24</v>
      </c>
      <c r="AV152" s="12" t="s">
        <v>24</v>
      </c>
      <c r="AW152" s="12" t="s">
        <v>39</v>
      </c>
      <c r="AX152" s="12" t="s">
        <v>75</v>
      </c>
      <c r="AY152" s="257" t="s">
        <v>173</v>
      </c>
    </row>
    <row r="153" spans="2:51" s="12" customFormat="1" ht="13.5">
      <c r="B153" s="247"/>
      <c r="C153" s="248"/>
      <c r="D153" s="249" t="s">
        <v>182</v>
      </c>
      <c r="E153" s="250" t="s">
        <v>22</v>
      </c>
      <c r="F153" s="251" t="s">
        <v>1815</v>
      </c>
      <c r="G153" s="248"/>
      <c r="H153" s="250" t="s">
        <v>22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AT153" s="257" t="s">
        <v>182</v>
      </c>
      <c r="AU153" s="257" t="s">
        <v>24</v>
      </c>
      <c r="AV153" s="12" t="s">
        <v>24</v>
      </c>
      <c r="AW153" s="12" t="s">
        <v>39</v>
      </c>
      <c r="AX153" s="12" t="s">
        <v>75</v>
      </c>
      <c r="AY153" s="257" t="s">
        <v>173</v>
      </c>
    </row>
    <row r="154" spans="2:51" s="12" customFormat="1" ht="13.5">
      <c r="B154" s="247"/>
      <c r="C154" s="248"/>
      <c r="D154" s="249" t="s">
        <v>182</v>
      </c>
      <c r="E154" s="250" t="s">
        <v>22</v>
      </c>
      <c r="F154" s="251" t="s">
        <v>1816</v>
      </c>
      <c r="G154" s="248"/>
      <c r="H154" s="250" t="s">
        <v>22</v>
      </c>
      <c r="I154" s="252"/>
      <c r="J154" s="248"/>
      <c r="K154" s="248"/>
      <c r="L154" s="253"/>
      <c r="M154" s="254"/>
      <c r="N154" s="255"/>
      <c r="O154" s="255"/>
      <c r="P154" s="255"/>
      <c r="Q154" s="255"/>
      <c r="R154" s="255"/>
      <c r="S154" s="255"/>
      <c r="T154" s="256"/>
      <c r="AT154" s="257" t="s">
        <v>182</v>
      </c>
      <c r="AU154" s="257" t="s">
        <v>24</v>
      </c>
      <c r="AV154" s="12" t="s">
        <v>24</v>
      </c>
      <c r="AW154" s="12" t="s">
        <v>39</v>
      </c>
      <c r="AX154" s="12" t="s">
        <v>75</v>
      </c>
      <c r="AY154" s="257" t="s">
        <v>173</v>
      </c>
    </row>
    <row r="155" spans="2:51" s="12" customFormat="1" ht="13.5">
      <c r="B155" s="247"/>
      <c r="C155" s="248"/>
      <c r="D155" s="249" t="s">
        <v>182</v>
      </c>
      <c r="E155" s="250" t="s">
        <v>22</v>
      </c>
      <c r="F155" s="251" t="s">
        <v>1817</v>
      </c>
      <c r="G155" s="248"/>
      <c r="H155" s="250" t="s">
        <v>22</v>
      </c>
      <c r="I155" s="252"/>
      <c r="J155" s="248"/>
      <c r="K155" s="248"/>
      <c r="L155" s="253"/>
      <c r="M155" s="254"/>
      <c r="N155" s="255"/>
      <c r="O155" s="255"/>
      <c r="P155" s="255"/>
      <c r="Q155" s="255"/>
      <c r="R155" s="255"/>
      <c r="S155" s="255"/>
      <c r="T155" s="256"/>
      <c r="AT155" s="257" t="s">
        <v>182</v>
      </c>
      <c r="AU155" s="257" t="s">
        <v>24</v>
      </c>
      <c r="AV155" s="12" t="s">
        <v>24</v>
      </c>
      <c r="AW155" s="12" t="s">
        <v>39</v>
      </c>
      <c r="AX155" s="12" t="s">
        <v>75</v>
      </c>
      <c r="AY155" s="257" t="s">
        <v>173</v>
      </c>
    </row>
    <row r="156" spans="2:51" s="12" customFormat="1" ht="13.5">
      <c r="B156" s="247"/>
      <c r="C156" s="248"/>
      <c r="D156" s="249" t="s">
        <v>182</v>
      </c>
      <c r="E156" s="250" t="s">
        <v>22</v>
      </c>
      <c r="F156" s="251" t="s">
        <v>1818</v>
      </c>
      <c r="G156" s="248"/>
      <c r="H156" s="250" t="s">
        <v>22</v>
      </c>
      <c r="I156" s="252"/>
      <c r="J156" s="248"/>
      <c r="K156" s="248"/>
      <c r="L156" s="253"/>
      <c r="M156" s="254"/>
      <c r="N156" s="255"/>
      <c r="O156" s="255"/>
      <c r="P156" s="255"/>
      <c r="Q156" s="255"/>
      <c r="R156" s="255"/>
      <c r="S156" s="255"/>
      <c r="T156" s="256"/>
      <c r="AT156" s="257" t="s">
        <v>182</v>
      </c>
      <c r="AU156" s="257" t="s">
        <v>24</v>
      </c>
      <c r="AV156" s="12" t="s">
        <v>24</v>
      </c>
      <c r="AW156" s="12" t="s">
        <v>39</v>
      </c>
      <c r="AX156" s="12" t="s">
        <v>75</v>
      </c>
      <c r="AY156" s="257" t="s">
        <v>173</v>
      </c>
    </row>
    <row r="157" spans="2:51" s="12" customFormat="1" ht="13.5">
      <c r="B157" s="247"/>
      <c r="C157" s="248"/>
      <c r="D157" s="249" t="s">
        <v>182</v>
      </c>
      <c r="E157" s="250" t="s">
        <v>22</v>
      </c>
      <c r="F157" s="251" t="s">
        <v>1819</v>
      </c>
      <c r="G157" s="248"/>
      <c r="H157" s="250" t="s">
        <v>22</v>
      </c>
      <c r="I157" s="252"/>
      <c r="J157" s="248"/>
      <c r="K157" s="248"/>
      <c r="L157" s="253"/>
      <c r="M157" s="254"/>
      <c r="N157" s="255"/>
      <c r="O157" s="255"/>
      <c r="P157" s="255"/>
      <c r="Q157" s="255"/>
      <c r="R157" s="255"/>
      <c r="S157" s="255"/>
      <c r="T157" s="256"/>
      <c r="AT157" s="257" t="s">
        <v>182</v>
      </c>
      <c r="AU157" s="257" t="s">
        <v>24</v>
      </c>
      <c r="AV157" s="12" t="s">
        <v>24</v>
      </c>
      <c r="AW157" s="12" t="s">
        <v>39</v>
      </c>
      <c r="AX157" s="12" t="s">
        <v>75</v>
      </c>
      <c r="AY157" s="257" t="s">
        <v>173</v>
      </c>
    </row>
    <row r="158" spans="2:51" s="12" customFormat="1" ht="13.5">
      <c r="B158" s="247"/>
      <c r="C158" s="248"/>
      <c r="D158" s="249" t="s">
        <v>182</v>
      </c>
      <c r="E158" s="250" t="s">
        <v>22</v>
      </c>
      <c r="F158" s="251" t="s">
        <v>1820</v>
      </c>
      <c r="G158" s="248"/>
      <c r="H158" s="250" t="s">
        <v>22</v>
      </c>
      <c r="I158" s="252"/>
      <c r="J158" s="248"/>
      <c r="K158" s="248"/>
      <c r="L158" s="253"/>
      <c r="M158" s="254"/>
      <c r="N158" s="255"/>
      <c r="O158" s="255"/>
      <c r="P158" s="255"/>
      <c r="Q158" s="255"/>
      <c r="R158" s="255"/>
      <c r="S158" s="255"/>
      <c r="T158" s="256"/>
      <c r="AT158" s="257" t="s">
        <v>182</v>
      </c>
      <c r="AU158" s="257" t="s">
        <v>24</v>
      </c>
      <c r="AV158" s="12" t="s">
        <v>24</v>
      </c>
      <c r="AW158" s="12" t="s">
        <v>39</v>
      </c>
      <c r="AX158" s="12" t="s">
        <v>75</v>
      </c>
      <c r="AY158" s="257" t="s">
        <v>173</v>
      </c>
    </row>
    <row r="159" spans="2:51" s="12" customFormat="1" ht="13.5">
      <c r="B159" s="247"/>
      <c r="C159" s="248"/>
      <c r="D159" s="249" t="s">
        <v>182</v>
      </c>
      <c r="E159" s="250" t="s">
        <v>22</v>
      </c>
      <c r="F159" s="251" t="s">
        <v>1821</v>
      </c>
      <c r="G159" s="248"/>
      <c r="H159" s="250" t="s">
        <v>22</v>
      </c>
      <c r="I159" s="252"/>
      <c r="J159" s="248"/>
      <c r="K159" s="248"/>
      <c r="L159" s="253"/>
      <c r="M159" s="254"/>
      <c r="N159" s="255"/>
      <c r="O159" s="255"/>
      <c r="P159" s="255"/>
      <c r="Q159" s="255"/>
      <c r="R159" s="255"/>
      <c r="S159" s="255"/>
      <c r="T159" s="256"/>
      <c r="AT159" s="257" t="s">
        <v>182</v>
      </c>
      <c r="AU159" s="257" t="s">
        <v>24</v>
      </c>
      <c r="AV159" s="12" t="s">
        <v>24</v>
      </c>
      <c r="AW159" s="12" t="s">
        <v>39</v>
      </c>
      <c r="AX159" s="12" t="s">
        <v>75</v>
      </c>
      <c r="AY159" s="257" t="s">
        <v>173</v>
      </c>
    </row>
    <row r="160" spans="2:51" s="12" customFormat="1" ht="13.5">
      <c r="B160" s="247"/>
      <c r="C160" s="248"/>
      <c r="D160" s="249" t="s">
        <v>182</v>
      </c>
      <c r="E160" s="250" t="s">
        <v>22</v>
      </c>
      <c r="F160" s="251" t="s">
        <v>1822</v>
      </c>
      <c r="G160" s="248"/>
      <c r="H160" s="250" t="s">
        <v>22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AT160" s="257" t="s">
        <v>182</v>
      </c>
      <c r="AU160" s="257" t="s">
        <v>24</v>
      </c>
      <c r="AV160" s="12" t="s">
        <v>24</v>
      </c>
      <c r="AW160" s="12" t="s">
        <v>39</v>
      </c>
      <c r="AX160" s="12" t="s">
        <v>75</v>
      </c>
      <c r="AY160" s="257" t="s">
        <v>173</v>
      </c>
    </row>
    <row r="161" spans="2:51" s="12" customFormat="1" ht="13.5">
      <c r="B161" s="247"/>
      <c r="C161" s="248"/>
      <c r="D161" s="249" t="s">
        <v>182</v>
      </c>
      <c r="E161" s="250" t="s">
        <v>22</v>
      </c>
      <c r="F161" s="251" t="s">
        <v>1823</v>
      </c>
      <c r="G161" s="248"/>
      <c r="H161" s="250" t="s">
        <v>22</v>
      </c>
      <c r="I161" s="252"/>
      <c r="J161" s="248"/>
      <c r="K161" s="248"/>
      <c r="L161" s="253"/>
      <c r="M161" s="254"/>
      <c r="N161" s="255"/>
      <c r="O161" s="255"/>
      <c r="P161" s="255"/>
      <c r="Q161" s="255"/>
      <c r="R161" s="255"/>
      <c r="S161" s="255"/>
      <c r="T161" s="256"/>
      <c r="AT161" s="257" t="s">
        <v>182</v>
      </c>
      <c r="AU161" s="257" t="s">
        <v>24</v>
      </c>
      <c r="AV161" s="12" t="s">
        <v>24</v>
      </c>
      <c r="AW161" s="12" t="s">
        <v>39</v>
      </c>
      <c r="AX161" s="12" t="s">
        <v>75</v>
      </c>
      <c r="AY161" s="257" t="s">
        <v>173</v>
      </c>
    </row>
    <row r="162" spans="2:51" s="12" customFormat="1" ht="13.5">
      <c r="B162" s="247"/>
      <c r="C162" s="248"/>
      <c r="D162" s="249" t="s">
        <v>182</v>
      </c>
      <c r="E162" s="250" t="s">
        <v>22</v>
      </c>
      <c r="F162" s="251" t="s">
        <v>1824</v>
      </c>
      <c r="G162" s="248"/>
      <c r="H162" s="250" t="s">
        <v>22</v>
      </c>
      <c r="I162" s="252"/>
      <c r="J162" s="248"/>
      <c r="K162" s="248"/>
      <c r="L162" s="253"/>
      <c r="M162" s="254"/>
      <c r="N162" s="255"/>
      <c r="O162" s="255"/>
      <c r="P162" s="255"/>
      <c r="Q162" s="255"/>
      <c r="R162" s="255"/>
      <c r="S162" s="255"/>
      <c r="T162" s="256"/>
      <c r="AT162" s="257" t="s">
        <v>182</v>
      </c>
      <c r="AU162" s="257" t="s">
        <v>24</v>
      </c>
      <c r="AV162" s="12" t="s">
        <v>24</v>
      </c>
      <c r="AW162" s="12" t="s">
        <v>39</v>
      </c>
      <c r="AX162" s="12" t="s">
        <v>75</v>
      </c>
      <c r="AY162" s="257" t="s">
        <v>173</v>
      </c>
    </row>
    <row r="163" spans="2:51" s="12" customFormat="1" ht="13.5">
      <c r="B163" s="247"/>
      <c r="C163" s="248"/>
      <c r="D163" s="249" t="s">
        <v>182</v>
      </c>
      <c r="E163" s="250" t="s">
        <v>22</v>
      </c>
      <c r="F163" s="251" t="s">
        <v>1825</v>
      </c>
      <c r="G163" s="248"/>
      <c r="H163" s="250" t="s">
        <v>22</v>
      </c>
      <c r="I163" s="252"/>
      <c r="J163" s="248"/>
      <c r="K163" s="248"/>
      <c r="L163" s="253"/>
      <c r="M163" s="254"/>
      <c r="N163" s="255"/>
      <c r="O163" s="255"/>
      <c r="P163" s="255"/>
      <c r="Q163" s="255"/>
      <c r="R163" s="255"/>
      <c r="S163" s="255"/>
      <c r="T163" s="256"/>
      <c r="AT163" s="257" t="s">
        <v>182</v>
      </c>
      <c r="AU163" s="257" t="s">
        <v>24</v>
      </c>
      <c r="AV163" s="12" t="s">
        <v>24</v>
      </c>
      <c r="AW163" s="12" t="s">
        <v>39</v>
      </c>
      <c r="AX163" s="12" t="s">
        <v>75</v>
      </c>
      <c r="AY163" s="257" t="s">
        <v>173</v>
      </c>
    </row>
    <row r="164" spans="2:51" s="13" customFormat="1" ht="13.5">
      <c r="B164" s="258"/>
      <c r="C164" s="259"/>
      <c r="D164" s="249" t="s">
        <v>182</v>
      </c>
      <c r="E164" s="260" t="s">
        <v>22</v>
      </c>
      <c r="F164" s="261" t="s">
        <v>24</v>
      </c>
      <c r="G164" s="259"/>
      <c r="H164" s="262">
        <v>1</v>
      </c>
      <c r="I164" s="263"/>
      <c r="J164" s="259"/>
      <c r="K164" s="259"/>
      <c r="L164" s="264"/>
      <c r="M164" s="280"/>
      <c r="N164" s="281"/>
      <c r="O164" s="281"/>
      <c r="P164" s="281"/>
      <c r="Q164" s="281"/>
      <c r="R164" s="281"/>
      <c r="S164" s="281"/>
      <c r="T164" s="282"/>
      <c r="AT164" s="268" t="s">
        <v>182</v>
      </c>
      <c r="AU164" s="268" t="s">
        <v>24</v>
      </c>
      <c r="AV164" s="13" t="s">
        <v>83</v>
      </c>
      <c r="AW164" s="13" t="s">
        <v>39</v>
      </c>
      <c r="AX164" s="13" t="s">
        <v>24</v>
      </c>
      <c r="AY164" s="268" t="s">
        <v>173</v>
      </c>
    </row>
    <row r="165" spans="2:12" s="1" customFormat="1" ht="6.95" customHeight="1">
      <c r="B165" s="67"/>
      <c r="C165" s="68"/>
      <c r="D165" s="68"/>
      <c r="E165" s="68"/>
      <c r="F165" s="68"/>
      <c r="G165" s="68"/>
      <c r="H165" s="68"/>
      <c r="I165" s="178"/>
      <c r="J165" s="68"/>
      <c r="K165" s="68"/>
      <c r="L165" s="72"/>
    </row>
  </sheetData>
  <sheetProtection password="CC35" sheet="1" objects="1" scenarios="1" formatColumns="0" formatRows="0" autoFilter="0"/>
  <autoFilter ref="C83:K164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114</v>
      </c>
      <c r="G1" s="151" t="s">
        <v>115</v>
      </c>
      <c r="H1" s="151"/>
      <c r="I1" s="152"/>
      <c r="J1" s="151" t="s">
        <v>116</v>
      </c>
      <c r="K1" s="150" t="s">
        <v>117</v>
      </c>
      <c r="L1" s="151" t="s">
        <v>118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110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119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SOUP Jílové - dílna kuchyň</v>
      </c>
      <c r="F7" s="40"/>
      <c r="G7" s="40"/>
      <c r="H7" s="40"/>
      <c r="I7" s="154"/>
      <c r="J7" s="29"/>
      <c r="K7" s="31"/>
    </row>
    <row r="8" spans="2:11" s="1" customFormat="1" ht="13.5">
      <c r="B8" s="46"/>
      <c r="C8" s="47"/>
      <c r="D8" s="40" t="s">
        <v>120</v>
      </c>
      <c r="E8" s="47"/>
      <c r="F8" s="47"/>
      <c r="G8" s="47"/>
      <c r="H8" s="47"/>
      <c r="I8" s="156"/>
      <c r="J8" s="47"/>
      <c r="K8" s="51"/>
    </row>
    <row r="9" spans="2:11" s="1" customFormat="1" ht="36.95" customHeight="1">
      <c r="B9" s="46"/>
      <c r="C9" s="47"/>
      <c r="D9" s="47"/>
      <c r="E9" s="157" t="s">
        <v>1826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56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22</v>
      </c>
      <c r="G11" s="47"/>
      <c r="H11" s="47"/>
      <c r="I11" s="158" t="s">
        <v>23</v>
      </c>
      <c r="J11" s="35" t="s">
        <v>22</v>
      </c>
      <c r="K11" s="51"/>
    </row>
    <row r="12" spans="2:11" s="1" customFormat="1" ht="14.4" customHeight="1">
      <c r="B12" s="46"/>
      <c r="C12" s="47"/>
      <c r="D12" s="40" t="s">
        <v>25</v>
      </c>
      <c r="E12" s="47"/>
      <c r="F12" s="35" t="s">
        <v>26</v>
      </c>
      <c r="G12" s="47"/>
      <c r="H12" s="47"/>
      <c r="I12" s="158" t="s">
        <v>27</v>
      </c>
      <c r="J12" s="159" t="str">
        <f>'Rekapitulace stavby'!AN8</f>
        <v>5. 9. 2016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56"/>
      <c r="J13" s="47"/>
      <c r="K13" s="51"/>
    </row>
    <row r="14" spans="2:11" s="1" customFormat="1" ht="14.4" customHeight="1">
      <c r="B14" s="46"/>
      <c r="C14" s="47"/>
      <c r="D14" s="40" t="s">
        <v>31</v>
      </c>
      <c r="E14" s="47"/>
      <c r="F14" s="47"/>
      <c r="G14" s="47"/>
      <c r="H14" s="47"/>
      <c r="I14" s="158" t="s">
        <v>32</v>
      </c>
      <c r="J14" s="35" t="s">
        <v>22</v>
      </c>
      <c r="K14" s="51"/>
    </row>
    <row r="15" spans="2:11" s="1" customFormat="1" ht="18" customHeight="1">
      <c r="B15" s="46"/>
      <c r="C15" s="47"/>
      <c r="D15" s="47"/>
      <c r="E15" s="35" t="s">
        <v>33</v>
      </c>
      <c r="F15" s="47"/>
      <c r="G15" s="47"/>
      <c r="H15" s="47"/>
      <c r="I15" s="158" t="s">
        <v>34</v>
      </c>
      <c r="J15" s="35" t="s">
        <v>22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56"/>
      <c r="J16" s="47"/>
      <c r="K16" s="51"/>
    </row>
    <row r="17" spans="2:11" s="1" customFormat="1" ht="14.4" customHeight="1">
      <c r="B17" s="46"/>
      <c r="C17" s="47"/>
      <c r="D17" s="40" t="s">
        <v>35</v>
      </c>
      <c r="E17" s="47"/>
      <c r="F17" s="47"/>
      <c r="G17" s="47"/>
      <c r="H17" s="47"/>
      <c r="I17" s="158" t="s">
        <v>32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58" t="s">
        <v>34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56"/>
      <c r="J19" s="47"/>
      <c r="K19" s="51"/>
    </row>
    <row r="20" spans="2:11" s="1" customFormat="1" ht="14.4" customHeight="1">
      <c r="B20" s="46"/>
      <c r="C20" s="47"/>
      <c r="D20" s="40" t="s">
        <v>37</v>
      </c>
      <c r="E20" s="47"/>
      <c r="F20" s="47"/>
      <c r="G20" s="47"/>
      <c r="H20" s="47"/>
      <c r="I20" s="158" t="s">
        <v>32</v>
      </c>
      <c r="J20" s="35" t="s">
        <v>22</v>
      </c>
      <c r="K20" s="51"/>
    </row>
    <row r="21" spans="2:11" s="1" customFormat="1" ht="18" customHeight="1">
      <c r="B21" s="46"/>
      <c r="C21" s="47"/>
      <c r="D21" s="47"/>
      <c r="E21" s="35" t="s">
        <v>38</v>
      </c>
      <c r="F21" s="47"/>
      <c r="G21" s="47"/>
      <c r="H21" s="47"/>
      <c r="I21" s="158" t="s">
        <v>34</v>
      </c>
      <c r="J21" s="35" t="s">
        <v>22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56"/>
      <c r="J22" s="47"/>
      <c r="K22" s="51"/>
    </row>
    <row r="23" spans="2:11" s="1" customFormat="1" ht="14.4" customHeight="1">
      <c r="B23" s="46"/>
      <c r="C23" s="47"/>
      <c r="D23" s="40" t="s">
        <v>40</v>
      </c>
      <c r="E23" s="47"/>
      <c r="F23" s="47"/>
      <c r="G23" s="47"/>
      <c r="H23" s="47"/>
      <c r="I23" s="156"/>
      <c r="J23" s="47"/>
      <c r="K23" s="51"/>
    </row>
    <row r="24" spans="2:11" s="7" customFormat="1" ht="16.5" customHeight="1">
      <c r="B24" s="160"/>
      <c r="C24" s="161"/>
      <c r="D24" s="161"/>
      <c r="E24" s="44" t="s">
        <v>22</v>
      </c>
      <c r="F24" s="44"/>
      <c r="G24" s="44"/>
      <c r="H24" s="44"/>
      <c r="I24" s="162"/>
      <c r="J24" s="161"/>
      <c r="K24" s="163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56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64"/>
      <c r="J26" s="106"/>
      <c r="K26" s="165"/>
    </row>
    <row r="27" spans="2:11" s="1" customFormat="1" ht="25.4" customHeight="1">
      <c r="B27" s="46"/>
      <c r="C27" s="47"/>
      <c r="D27" s="166" t="s">
        <v>41</v>
      </c>
      <c r="E27" s="47"/>
      <c r="F27" s="47"/>
      <c r="G27" s="47"/>
      <c r="H27" s="47"/>
      <c r="I27" s="156"/>
      <c r="J27" s="167">
        <f>ROUND(J81,2)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14.4" customHeight="1">
      <c r="B29" s="46"/>
      <c r="C29" s="47"/>
      <c r="D29" s="47"/>
      <c r="E29" s="47"/>
      <c r="F29" s="52" t="s">
        <v>43</v>
      </c>
      <c r="G29" s="47"/>
      <c r="H29" s="47"/>
      <c r="I29" s="168" t="s">
        <v>42</v>
      </c>
      <c r="J29" s="52" t="s">
        <v>44</v>
      </c>
      <c r="K29" s="51"/>
    </row>
    <row r="30" spans="2:11" s="1" customFormat="1" ht="14.4" customHeight="1">
      <c r="B30" s="46"/>
      <c r="C30" s="47"/>
      <c r="D30" s="55" t="s">
        <v>45</v>
      </c>
      <c r="E30" s="55" t="s">
        <v>46</v>
      </c>
      <c r="F30" s="169">
        <f>ROUND(SUM(BE81:BE155),2)</f>
        <v>0</v>
      </c>
      <c r="G30" s="47"/>
      <c r="H30" s="47"/>
      <c r="I30" s="170">
        <v>0.21</v>
      </c>
      <c r="J30" s="169">
        <f>ROUND(ROUND((SUM(BE81:BE155)),2)*I30,2)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47</v>
      </c>
      <c r="F31" s="169">
        <f>ROUND(SUM(BF81:BF155),2)</f>
        <v>0</v>
      </c>
      <c r="G31" s="47"/>
      <c r="H31" s="47"/>
      <c r="I31" s="170">
        <v>0.15</v>
      </c>
      <c r="J31" s="169">
        <f>ROUND(ROUND((SUM(BF81:BF155)),2)*I31,2)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48</v>
      </c>
      <c r="F32" s="169">
        <f>ROUND(SUM(BG81:BG155),2)</f>
        <v>0</v>
      </c>
      <c r="G32" s="47"/>
      <c r="H32" s="47"/>
      <c r="I32" s="170">
        <v>0.21</v>
      </c>
      <c r="J32" s="169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49</v>
      </c>
      <c r="F33" s="169">
        <f>ROUND(SUM(BH81:BH155),2)</f>
        <v>0</v>
      </c>
      <c r="G33" s="47"/>
      <c r="H33" s="47"/>
      <c r="I33" s="170">
        <v>0.15</v>
      </c>
      <c r="J33" s="169">
        <v>0</v>
      </c>
      <c r="K33" s="51"/>
    </row>
    <row r="34" spans="2:11" s="1" customFormat="1" ht="14.4" customHeight="1" hidden="1">
      <c r="B34" s="46"/>
      <c r="C34" s="47"/>
      <c r="D34" s="47"/>
      <c r="E34" s="55" t="s">
        <v>50</v>
      </c>
      <c r="F34" s="169">
        <f>ROUND(SUM(BI81:BI155),2)</f>
        <v>0</v>
      </c>
      <c r="G34" s="47"/>
      <c r="H34" s="47"/>
      <c r="I34" s="170">
        <v>0</v>
      </c>
      <c r="J34" s="169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56"/>
      <c r="J35" s="47"/>
      <c r="K35" s="51"/>
    </row>
    <row r="36" spans="2:11" s="1" customFormat="1" ht="25.4" customHeight="1">
      <c r="B36" s="46"/>
      <c r="C36" s="171"/>
      <c r="D36" s="172" t="s">
        <v>51</v>
      </c>
      <c r="E36" s="98"/>
      <c r="F36" s="98"/>
      <c r="G36" s="173" t="s">
        <v>52</v>
      </c>
      <c r="H36" s="174" t="s">
        <v>53</v>
      </c>
      <c r="I36" s="175"/>
      <c r="J36" s="176">
        <f>SUM(J27:J34)</f>
        <v>0</v>
      </c>
      <c r="K36" s="177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78"/>
      <c r="J37" s="68"/>
      <c r="K37" s="69"/>
    </row>
    <row r="41" spans="2:11" s="1" customFormat="1" ht="6.95" customHeight="1">
      <c r="B41" s="179"/>
      <c r="C41" s="180"/>
      <c r="D41" s="180"/>
      <c r="E41" s="180"/>
      <c r="F41" s="180"/>
      <c r="G41" s="180"/>
      <c r="H41" s="180"/>
      <c r="I41" s="181"/>
      <c r="J41" s="180"/>
      <c r="K41" s="182"/>
    </row>
    <row r="42" spans="2:11" s="1" customFormat="1" ht="36.95" customHeight="1">
      <c r="B42" s="46"/>
      <c r="C42" s="30" t="s">
        <v>124</v>
      </c>
      <c r="D42" s="47"/>
      <c r="E42" s="47"/>
      <c r="F42" s="47"/>
      <c r="G42" s="47"/>
      <c r="H42" s="47"/>
      <c r="I42" s="156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56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16.5" customHeight="1">
      <c r="B45" s="46"/>
      <c r="C45" s="47"/>
      <c r="D45" s="47"/>
      <c r="E45" s="155" t="str">
        <f>E7</f>
        <v>SOUP Jílové - dílna kuchyň</v>
      </c>
      <c r="F45" s="40"/>
      <c r="G45" s="40"/>
      <c r="H45" s="40"/>
      <c r="I45" s="156"/>
      <c r="J45" s="47"/>
      <c r="K45" s="51"/>
    </row>
    <row r="46" spans="2:11" s="1" customFormat="1" ht="14.4" customHeight="1">
      <c r="B46" s="46"/>
      <c r="C46" s="40" t="s">
        <v>120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7.25" customHeight="1">
      <c r="B47" s="46"/>
      <c r="C47" s="47"/>
      <c r="D47" s="47"/>
      <c r="E47" s="157" t="str">
        <f>E9</f>
        <v>OVN - Ostatní a vedlejší náklady</v>
      </c>
      <c r="F47" s="47"/>
      <c r="G47" s="47"/>
      <c r="H47" s="47"/>
      <c r="I47" s="156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56"/>
      <c r="J48" s="47"/>
      <c r="K48" s="51"/>
    </row>
    <row r="49" spans="2:11" s="1" customFormat="1" ht="18" customHeight="1">
      <c r="B49" s="46"/>
      <c r="C49" s="40" t="s">
        <v>25</v>
      </c>
      <c r="D49" s="47"/>
      <c r="E49" s="47"/>
      <c r="F49" s="35" t="str">
        <f>F12</f>
        <v>Jílové u Prahy</v>
      </c>
      <c r="G49" s="47"/>
      <c r="H49" s="47"/>
      <c r="I49" s="158" t="s">
        <v>27</v>
      </c>
      <c r="J49" s="159" t="str">
        <f>IF(J12="","",J12)</f>
        <v>5. 9. 2016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56"/>
      <c r="J50" s="47"/>
      <c r="K50" s="51"/>
    </row>
    <row r="51" spans="2:11" s="1" customFormat="1" ht="13.5">
      <c r="B51" s="46"/>
      <c r="C51" s="40" t="s">
        <v>31</v>
      </c>
      <c r="D51" s="47"/>
      <c r="E51" s="47"/>
      <c r="F51" s="35" t="str">
        <f>E15</f>
        <v>SOUp, Šenflukova 220, Jílove u Prahy</v>
      </c>
      <c r="G51" s="47"/>
      <c r="H51" s="47"/>
      <c r="I51" s="158" t="s">
        <v>37</v>
      </c>
      <c r="J51" s="44" t="str">
        <f>E21</f>
        <v>Ing. Jan Suk, EREKTA</v>
      </c>
      <c r="K51" s="51"/>
    </row>
    <row r="52" spans="2:11" s="1" customFormat="1" ht="14.4" customHeight="1">
      <c r="B52" s="46"/>
      <c r="C52" s="40" t="s">
        <v>35</v>
      </c>
      <c r="D52" s="47"/>
      <c r="E52" s="47"/>
      <c r="F52" s="35" t="str">
        <f>IF(E18="","",E18)</f>
        <v/>
      </c>
      <c r="G52" s="47"/>
      <c r="H52" s="47"/>
      <c r="I52" s="156"/>
      <c r="J52" s="183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56"/>
      <c r="J53" s="47"/>
      <c r="K53" s="51"/>
    </row>
    <row r="54" spans="2:11" s="1" customFormat="1" ht="29.25" customHeight="1">
      <c r="B54" s="46"/>
      <c r="C54" s="184" t="s">
        <v>125</v>
      </c>
      <c r="D54" s="171"/>
      <c r="E54" s="171"/>
      <c r="F54" s="171"/>
      <c r="G54" s="171"/>
      <c r="H54" s="171"/>
      <c r="I54" s="185"/>
      <c r="J54" s="186" t="s">
        <v>126</v>
      </c>
      <c r="K54" s="187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56"/>
      <c r="J55" s="47"/>
      <c r="K55" s="51"/>
    </row>
    <row r="56" spans="2:47" s="1" customFormat="1" ht="29.25" customHeight="1">
      <c r="B56" s="46"/>
      <c r="C56" s="188" t="s">
        <v>127</v>
      </c>
      <c r="D56" s="47"/>
      <c r="E56" s="47"/>
      <c r="F56" s="47"/>
      <c r="G56" s="47"/>
      <c r="H56" s="47"/>
      <c r="I56" s="156"/>
      <c r="J56" s="167">
        <f>J81</f>
        <v>0</v>
      </c>
      <c r="K56" s="51"/>
      <c r="AU56" s="24" t="s">
        <v>128</v>
      </c>
    </row>
    <row r="57" spans="2:11" s="8" customFormat="1" ht="24.95" customHeight="1">
      <c r="B57" s="189"/>
      <c r="C57" s="190"/>
      <c r="D57" s="191" t="s">
        <v>1827</v>
      </c>
      <c r="E57" s="192"/>
      <c r="F57" s="192"/>
      <c r="G57" s="192"/>
      <c r="H57" s="192"/>
      <c r="I57" s="193"/>
      <c r="J57" s="194">
        <f>J82</f>
        <v>0</v>
      </c>
      <c r="K57" s="195"/>
    </row>
    <row r="58" spans="2:11" s="9" customFormat="1" ht="19.9" customHeight="1">
      <c r="B58" s="196"/>
      <c r="C58" s="197"/>
      <c r="D58" s="198" t="s">
        <v>1828</v>
      </c>
      <c r="E58" s="199"/>
      <c r="F58" s="199"/>
      <c r="G58" s="199"/>
      <c r="H58" s="199"/>
      <c r="I58" s="200"/>
      <c r="J58" s="201">
        <f>J83</f>
        <v>0</v>
      </c>
      <c r="K58" s="202"/>
    </row>
    <row r="59" spans="2:11" s="9" customFormat="1" ht="19.9" customHeight="1">
      <c r="B59" s="196"/>
      <c r="C59" s="197"/>
      <c r="D59" s="198" t="s">
        <v>1829</v>
      </c>
      <c r="E59" s="199"/>
      <c r="F59" s="199"/>
      <c r="G59" s="199"/>
      <c r="H59" s="199"/>
      <c r="I59" s="200"/>
      <c r="J59" s="201">
        <f>J89</f>
        <v>0</v>
      </c>
      <c r="K59" s="202"/>
    </row>
    <row r="60" spans="2:11" s="9" customFormat="1" ht="19.9" customHeight="1">
      <c r="B60" s="196"/>
      <c r="C60" s="197"/>
      <c r="D60" s="198" t="s">
        <v>1830</v>
      </c>
      <c r="E60" s="199"/>
      <c r="F60" s="199"/>
      <c r="G60" s="199"/>
      <c r="H60" s="199"/>
      <c r="I60" s="200"/>
      <c r="J60" s="201">
        <f>J135</f>
        <v>0</v>
      </c>
      <c r="K60" s="202"/>
    </row>
    <row r="61" spans="2:11" s="9" customFormat="1" ht="19.9" customHeight="1">
      <c r="B61" s="196"/>
      <c r="C61" s="197"/>
      <c r="D61" s="198" t="s">
        <v>1831</v>
      </c>
      <c r="E61" s="199"/>
      <c r="F61" s="199"/>
      <c r="G61" s="199"/>
      <c r="H61" s="199"/>
      <c r="I61" s="200"/>
      <c r="J61" s="201">
        <f>J141</f>
        <v>0</v>
      </c>
      <c r="K61" s="202"/>
    </row>
    <row r="62" spans="2:11" s="1" customFormat="1" ht="21.8" customHeight="1">
      <c r="B62" s="46"/>
      <c r="C62" s="47"/>
      <c r="D62" s="47"/>
      <c r="E62" s="47"/>
      <c r="F62" s="47"/>
      <c r="G62" s="47"/>
      <c r="H62" s="47"/>
      <c r="I62" s="156"/>
      <c r="J62" s="47"/>
      <c r="K62" s="51"/>
    </row>
    <row r="63" spans="2:11" s="1" customFormat="1" ht="6.95" customHeight="1">
      <c r="B63" s="67"/>
      <c r="C63" s="68"/>
      <c r="D63" s="68"/>
      <c r="E63" s="68"/>
      <c r="F63" s="68"/>
      <c r="G63" s="68"/>
      <c r="H63" s="68"/>
      <c r="I63" s="178"/>
      <c r="J63" s="68"/>
      <c r="K63" s="69"/>
    </row>
    <row r="67" spans="2:12" s="1" customFormat="1" ht="6.95" customHeight="1">
      <c r="B67" s="70"/>
      <c r="C67" s="71"/>
      <c r="D67" s="71"/>
      <c r="E67" s="71"/>
      <c r="F67" s="71"/>
      <c r="G67" s="71"/>
      <c r="H67" s="71"/>
      <c r="I67" s="181"/>
      <c r="J67" s="71"/>
      <c r="K67" s="71"/>
      <c r="L67" s="72"/>
    </row>
    <row r="68" spans="2:12" s="1" customFormat="1" ht="36.95" customHeight="1">
      <c r="B68" s="46"/>
      <c r="C68" s="73" t="s">
        <v>157</v>
      </c>
      <c r="D68" s="74"/>
      <c r="E68" s="74"/>
      <c r="F68" s="74"/>
      <c r="G68" s="74"/>
      <c r="H68" s="74"/>
      <c r="I68" s="203"/>
      <c r="J68" s="74"/>
      <c r="K68" s="74"/>
      <c r="L68" s="72"/>
    </row>
    <row r="69" spans="2:12" s="1" customFormat="1" ht="6.95" customHeight="1">
      <c r="B69" s="46"/>
      <c r="C69" s="74"/>
      <c r="D69" s="74"/>
      <c r="E69" s="74"/>
      <c r="F69" s="74"/>
      <c r="G69" s="74"/>
      <c r="H69" s="74"/>
      <c r="I69" s="203"/>
      <c r="J69" s="74"/>
      <c r="K69" s="74"/>
      <c r="L69" s="72"/>
    </row>
    <row r="70" spans="2:12" s="1" customFormat="1" ht="14.4" customHeight="1">
      <c r="B70" s="46"/>
      <c r="C70" s="76" t="s">
        <v>18</v>
      </c>
      <c r="D70" s="74"/>
      <c r="E70" s="74"/>
      <c r="F70" s="74"/>
      <c r="G70" s="74"/>
      <c r="H70" s="74"/>
      <c r="I70" s="203"/>
      <c r="J70" s="74"/>
      <c r="K70" s="74"/>
      <c r="L70" s="72"/>
    </row>
    <row r="71" spans="2:12" s="1" customFormat="1" ht="16.5" customHeight="1">
      <c r="B71" s="46"/>
      <c r="C71" s="74"/>
      <c r="D71" s="74"/>
      <c r="E71" s="204" t="str">
        <f>E7</f>
        <v>SOUP Jílové - dílna kuchyň</v>
      </c>
      <c r="F71" s="76"/>
      <c r="G71" s="76"/>
      <c r="H71" s="76"/>
      <c r="I71" s="203"/>
      <c r="J71" s="74"/>
      <c r="K71" s="74"/>
      <c r="L71" s="72"/>
    </row>
    <row r="72" spans="2:12" s="1" customFormat="1" ht="14.4" customHeight="1">
      <c r="B72" s="46"/>
      <c r="C72" s="76" t="s">
        <v>120</v>
      </c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7.25" customHeight="1">
      <c r="B73" s="46"/>
      <c r="C73" s="74"/>
      <c r="D73" s="74"/>
      <c r="E73" s="82" t="str">
        <f>E9</f>
        <v>OVN - Ostatní a vedlejší náklady</v>
      </c>
      <c r="F73" s="74"/>
      <c r="G73" s="74"/>
      <c r="H73" s="74"/>
      <c r="I73" s="203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18" customHeight="1">
      <c r="B75" s="46"/>
      <c r="C75" s="76" t="s">
        <v>25</v>
      </c>
      <c r="D75" s="74"/>
      <c r="E75" s="74"/>
      <c r="F75" s="207" t="str">
        <f>F12</f>
        <v>Jílové u Prahy</v>
      </c>
      <c r="G75" s="74"/>
      <c r="H75" s="74"/>
      <c r="I75" s="208" t="s">
        <v>27</v>
      </c>
      <c r="J75" s="85" t="str">
        <f>IF(J12="","",J12)</f>
        <v>5. 9. 2016</v>
      </c>
      <c r="K75" s="74"/>
      <c r="L75" s="72"/>
    </row>
    <row r="76" spans="2:12" s="1" customFormat="1" ht="6.95" customHeight="1">
      <c r="B76" s="46"/>
      <c r="C76" s="74"/>
      <c r="D76" s="74"/>
      <c r="E76" s="74"/>
      <c r="F76" s="74"/>
      <c r="G76" s="74"/>
      <c r="H76" s="74"/>
      <c r="I76" s="203"/>
      <c r="J76" s="74"/>
      <c r="K76" s="74"/>
      <c r="L76" s="72"/>
    </row>
    <row r="77" spans="2:12" s="1" customFormat="1" ht="13.5">
      <c r="B77" s="46"/>
      <c r="C77" s="76" t="s">
        <v>31</v>
      </c>
      <c r="D77" s="74"/>
      <c r="E77" s="74"/>
      <c r="F77" s="207" t="str">
        <f>E15</f>
        <v>SOUp, Šenflukova 220, Jílove u Prahy</v>
      </c>
      <c r="G77" s="74"/>
      <c r="H77" s="74"/>
      <c r="I77" s="208" t="s">
        <v>37</v>
      </c>
      <c r="J77" s="207" t="str">
        <f>E21</f>
        <v>Ing. Jan Suk, EREKTA</v>
      </c>
      <c r="K77" s="74"/>
      <c r="L77" s="72"/>
    </row>
    <row r="78" spans="2:12" s="1" customFormat="1" ht="14.4" customHeight="1">
      <c r="B78" s="46"/>
      <c r="C78" s="76" t="s">
        <v>35</v>
      </c>
      <c r="D78" s="74"/>
      <c r="E78" s="74"/>
      <c r="F78" s="207" t="str">
        <f>IF(E18="","",E18)</f>
        <v/>
      </c>
      <c r="G78" s="74"/>
      <c r="H78" s="74"/>
      <c r="I78" s="203"/>
      <c r="J78" s="74"/>
      <c r="K78" s="74"/>
      <c r="L78" s="72"/>
    </row>
    <row r="79" spans="2:12" s="1" customFormat="1" ht="10.3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20" s="10" customFormat="1" ht="29.25" customHeight="1">
      <c r="B80" s="209"/>
      <c r="C80" s="210" t="s">
        <v>158</v>
      </c>
      <c r="D80" s="211" t="s">
        <v>60</v>
      </c>
      <c r="E80" s="211" t="s">
        <v>56</v>
      </c>
      <c r="F80" s="211" t="s">
        <v>159</v>
      </c>
      <c r="G80" s="211" t="s">
        <v>160</v>
      </c>
      <c r="H80" s="211" t="s">
        <v>161</v>
      </c>
      <c r="I80" s="212" t="s">
        <v>162</v>
      </c>
      <c r="J80" s="211" t="s">
        <v>126</v>
      </c>
      <c r="K80" s="213" t="s">
        <v>163</v>
      </c>
      <c r="L80" s="214"/>
      <c r="M80" s="102" t="s">
        <v>164</v>
      </c>
      <c r="N80" s="103" t="s">
        <v>45</v>
      </c>
      <c r="O80" s="103" t="s">
        <v>165</v>
      </c>
      <c r="P80" s="103" t="s">
        <v>166</v>
      </c>
      <c r="Q80" s="103" t="s">
        <v>167</v>
      </c>
      <c r="R80" s="103" t="s">
        <v>168</v>
      </c>
      <c r="S80" s="103" t="s">
        <v>169</v>
      </c>
      <c r="T80" s="104" t="s">
        <v>170</v>
      </c>
    </row>
    <row r="81" spans="2:63" s="1" customFormat="1" ht="29.25" customHeight="1">
      <c r="B81" s="46"/>
      <c r="C81" s="108" t="s">
        <v>127</v>
      </c>
      <c r="D81" s="74"/>
      <c r="E81" s="74"/>
      <c r="F81" s="74"/>
      <c r="G81" s="74"/>
      <c r="H81" s="74"/>
      <c r="I81" s="203"/>
      <c r="J81" s="215">
        <f>BK81</f>
        <v>0</v>
      </c>
      <c r="K81" s="74"/>
      <c r="L81" s="72"/>
      <c r="M81" s="105"/>
      <c r="N81" s="106"/>
      <c r="O81" s="106"/>
      <c r="P81" s="216">
        <f>P82</f>
        <v>0</v>
      </c>
      <c r="Q81" s="106"/>
      <c r="R81" s="216">
        <f>R82</f>
        <v>0</v>
      </c>
      <c r="S81" s="106"/>
      <c r="T81" s="217">
        <f>T82</f>
        <v>0</v>
      </c>
      <c r="AT81" s="24" t="s">
        <v>74</v>
      </c>
      <c r="AU81" s="24" t="s">
        <v>128</v>
      </c>
      <c r="BK81" s="218">
        <f>BK82</f>
        <v>0</v>
      </c>
    </row>
    <row r="82" spans="2:63" s="11" customFormat="1" ht="37.4" customHeight="1">
      <c r="B82" s="219"/>
      <c r="C82" s="220"/>
      <c r="D82" s="221" t="s">
        <v>74</v>
      </c>
      <c r="E82" s="222" t="s">
        <v>1832</v>
      </c>
      <c r="F82" s="222" t="s">
        <v>1833</v>
      </c>
      <c r="G82" s="220"/>
      <c r="H82" s="220"/>
      <c r="I82" s="223"/>
      <c r="J82" s="224">
        <f>BK82</f>
        <v>0</v>
      </c>
      <c r="K82" s="220"/>
      <c r="L82" s="225"/>
      <c r="M82" s="226"/>
      <c r="N82" s="227"/>
      <c r="O82" s="227"/>
      <c r="P82" s="228">
        <f>P83+P89+P135+P141</f>
        <v>0</v>
      </c>
      <c r="Q82" s="227"/>
      <c r="R82" s="228">
        <f>R83+R89+R135+R141</f>
        <v>0</v>
      </c>
      <c r="S82" s="227"/>
      <c r="T82" s="229">
        <f>T83+T89+T135+T141</f>
        <v>0</v>
      </c>
      <c r="AR82" s="230" t="s">
        <v>204</v>
      </c>
      <c r="AT82" s="231" t="s">
        <v>74</v>
      </c>
      <c r="AU82" s="231" t="s">
        <v>75</v>
      </c>
      <c r="AY82" s="230" t="s">
        <v>173</v>
      </c>
      <c r="BK82" s="232">
        <f>BK83+BK89+BK135+BK141</f>
        <v>0</v>
      </c>
    </row>
    <row r="83" spans="2:63" s="11" customFormat="1" ht="19.9" customHeight="1">
      <c r="B83" s="219"/>
      <c r="C83" s="220"/>
      <c r="D83" s="221" t="s">
        <v>74</v>
      </c>
      <c r="E83" s="233" t="s">
        <v>1834</v>
      </c>
      <c r="F83" s="233" t="s">
        <v>1835</v>
      </c>
      <c r="G83" s="220"/>
      <c r="H83" s="220"/>
      <c r="I83" s="223"/>
      <c r="J83" s="234">
        <f>BK83</f>
        <v>0</v>
      </c>
      <c r="K83" s="220"/>
      <c r="L83" s="225"/>
      <c r="M83" s="226"/>
      <c r="N83" s="227"/>
      <c r="O83" s="227"/>
      <c r="P83" s="228">
        <f>SUM(P84:P88)</f>
        <v>0</v>
      </c>
      <c r="Q83" s="227"/>
      <c r="R83" s="228">
        <f>SUM(R84:R88)</f>
        <v>0</v>
      </c>
      <c r="S83" s="227"/>
      <c r="T83" s="229">
        <f>SUM(T84:T88)</f>
        <v>0</v>
      </c>
      <c r="AR83" s="230" t="s">
        <v>204</v>
      </c>
      <c r="AT83" s="231" t="s">
        <v>74</v>
      </c>
      <c r="AU83" s="231" t="s">
        <v>24</v>
      </c>
      <c r="AY83" s="230" t="s">
        <v>173</v>
      </c>
      <c r="BK83" s="232">
        <f>SUM(BK84:BK88)</f>
        <v>0</v>
      </c>
    </row>
    <row r="84" spans="2:65" s="1" customFormat="1" ht="16.5" customHeight="1">
      <c r="B84" s="46"/>
      <c r="C84" s="235" t="s">
        <v>24</v>
      </c>
      <c r="D84" s="235" t="s">
        <v>175</v>
      </c>
      <c r="E84" s="236" t="s">
        <v>1836</v>
      </c>
      <c r="F84" s="237" t="s">
        <v>1835</v>
      </c>
      <c r="G84" s="238" t="s">
        <v>1255</v>
      </c>
      <c r="H84" s="239">
        <v>1</v>
      </c>
      <c r="I84" s="240"/>
      <c r="J84" s="241">
        <f>ROUND(I84*H84,2)</f>
        <v>0</v>
      </c>
      <c r="K84" s="237" t="s">
        <v>278</v>
      </c>
      <c r="L84" s="72"/>
      <c r="M84" s="242" t="s">
        <v>22</v>
      </c>
      <c r="N84" s="243" t="s">
        <v>46</v>
      </c>
      <c r="O84" s="47"/>
      <c r="P84" s="244">
        <f>O84*H84</f>
        <v>0</v>
      </c>
      <c r="Q84" s="244">
        <v>0</v>
      </c>
      <c r="R84" s="244">
        <f>Q84*H84</f>
        <v>0</v>
      </c>
      <c r="S84" s="244">
        <v>0</v>
      </c>
      <c r="T84" s="245">
        <f>S84*H84</f>
        <v>0</v>
      </c>
      <c r="AR84" s="24" t="s">
        <v>1651</v>
      </c>
      <c r="AT84" s="24" t="s">
        <v>175</v>
      </c>
      <c r="AU84" s="24" t="s">
        <v>83</v>
      </c>
      <c r="AY84" s="24" t="s">
        <v>173</v>
      </c>
      <c r="BE84" s="246">
        <f>IF(N84="základní",J84,0)</f>
        <v>0</v>
      </c>
      <c r="BF84" s="246">
        <f>IF(N84="snížená",J84,0)</f>
        <v>0</v>
      </c>
      <c r="BG84" s="246">
        <f>IF(N84="zákl. přenesená",J84,0)</f>
        <v>0</v>
      </c>
      <c r="BH84" s="246">
        <f>IF(N84="sníž. přenesená",J84,0)</f>
        <v>0</v>
      </c>
      <c r="BI84" s="246">
        <f>IF(N84="nulová",J84,0)</f>
        <v>0</v>
      </c>
      <c r="BJ84" s="24" t="s">
        <v>24</v>
      </c>
      <c r="BK84" s="246">
        <f>ROUND(I84*H84,2)</f>
        <v>0</v>
      </c>
      <c r="BL84" s="24" t="s">
        <v>1651</v>
      </c>
      <c r="BM84" s="24" t="s">
        <v>1837</v>
      </c>
    </row>
    <row r="85" spans="2:51" s="12" customFormat="1" ht="13.5">
      <c r="B85" s="247"/>
      <c r="C85" s="248"/>
      <c r="D85" s="249" t="s">
        <v>182</v>
      </c>
      <c r="E85" s="250" t="s">
        <v>22</v>
      </c>
      <c r="F85" s="251" t="s">
        <v>1838</v>
      </c>
      <c r="G85" s="248"/>
      <c r="H85" s="250" t="s">
        <v>22</v>
      </c>
      <c r="I85" s="252"/>
      <c r="J85" s="248"/>
      <c r="K85" s="248"/>
      <c r="L85" s="253"/>
      <c r="M85" s="254"/>
      <c r="N85" s="255"/>
      <c r="O85" s="255"/>
      <c r="P85" s="255"/>
      <c r="Q85" s="255"/>
      <c r="R85" s="255"/>
      <c r="S85" s="255"/>
      <c r="T85" s="256"/>
      <c r="AT85" s="257" t="s">
        <v>182</v>
      </c>
      <c r="AU85" s="257" t="s">
        <v>83</v>
      </c>
      <c r="AV85" s="12" t="s">
        <v>24</v>
      </c>
      <c r="AW85" s="12" t="s">
        <v>39</v>
      </c>
      <c r="AX85" s="12" t="s">
        <v>75</v>
      </c>
      <c r="AY85" s="257" t="s">
        <v>173</v>
      </c>
    </row>
    <row r="86" spans="2:51" s="12" customFormat="1" ht="13.5">
      <c r="B86" s="247"/>
      <c r="C86" s="248"/>
      <c r="D86" s="249" t="s">
        <v>182</v>
      </c>
      <c r="E86" s="250" t="s">
        <v>22</v>
      </c>
      <c r="F86" s="251" t="s">
        <v>1839</v>
      </c>
      <c r="G86" s="248"/>
      <c r="H86" s="250" t="s">
        <v>22</v>
      </c>
      <c r="I86" s="252"/>
      <c r="J86" s="248"/>
      <c r="K86" s="248"/>
      <c r="L86" s="253"/>
      <c r="M86" s="254"/>
      <c r="N86" s="255"/>
      <c r="O86" s="255"/>
      <c r="P86" s="255"/>
      <c r="Q86" s="255"/>
      <c r="R86" s="255"/>
      <c r="S86" s="255"/>
      <c r="T86" s="256"/>
      <c r="AT86" s="257" t="s">
        <v>182</v>
      </c>
      <c r="AU86" s="257" t="s">
        <v>83</v>
      </c>
      <c r="AV86" s="12" t="s">
        <v>24</v>
      </c>
      <c r="AW86" s="12" t="s">
        <v>39</v>
      </c>
      <c r="AX86" s="12" t="s">
        <v>75</v>
      </c>
      <c r="AY86" s="257" t="s">
        <v>173</v>
      </c>
    </row>
    <row r="87" spans="2:51" s="12" customFormat="1" ht="13.5">
      <c r="B87" s="247"/>
      <c r="C87" s="248"/>
      <c r="D87" s="249" t="s">
        <v>182</v>
      </c>
      <c r="E87" s="250" t="s">
        <v>22</v>
      </c>
      <c r="F87" s="251" t="s">
        <v>230</v>
      </c>
      <c r="G87" s="248"/>
      <c r="H87" s="250" t="s">
        <v>22</v>
      </c>
      <c r="I87" s="252"/>
      <c r="J87" s="248"/>
      <c r="K87" s="248"/>
      <c r="L87" s="253"/>
      <c r="M87" s="254"/>
      <c r="N87" s="255"/>
      <c r="O87" s="255"/>
      <c r="P87" s="255"/>
      <c r="Q87" s="255"/>
      <c r="R87" s="255"/>
      <c r="S87" s="255"/>
      <c r="T87" s="256"/>
      <c r="AT87" s="257" t="s">
        <v>182</v>
      </c>
      <c r="AU87" s="257" t="s">
        <v>83</v>
      </c>
      <c r="AV87" s="12" t="s">
        <v>24</v>
      </c>
      <c r="AW87" s="12" t="s">
        <v>39</v>
      </c>
      <c r="AX87" s="12" t="s">
        <v>75</v>
      </c>
      <c r="AY87" s="257" t="s">
        <v>173</v>
      </c>
    </row>
    <row r="88" spans="2:51" s="13" customFormat="1" ht="13.5">
      <c r="B88" s="258"/>
      <c r="C88" s="259"/>
      <c r="D88" s="249" t="s">
        <v>182</v>
      </c>
      <c r="E88" s="260" t="s">
        <v>22</v>
      </c>
      <c r="F88" s="261" t="s">
        <v>24</v>
      </c>
      <c r="G88" s="259"/>
      <c r="H88" s="262">
        <v>1</v>
      </c>
      <c r="I88" s="263"/>
      <c r="J88" s="259"/>
      <c r="K88" s="259"/>
      <c r="L88" s="264"/>
      <c r="M88" s="265"/>
      <c r="N88" s="266"/>
      <c r="O88" s="266"/>
      <c r="P88" s="266"/>
      <c r="Q88" s="266"/>
      <c r="R88" s="266"/>
      <c r="S88" s="266"/>
      <c r="T88" s="267"/>
      <c r="AT88" s="268" t="s">
        <v>182</v>
      </c>
      <c r="AU88" s="268" t="s">
        <v>83</v>
      </c>
      <c r="AV88" s="13" t="s">
        <v>83</v>
      </c>
      <c r="AW88" s="13" t="s">
        <v>39</v>
      </c>
      <c r="AX88" s="13" t="s">
        <v>75</v>
      </c>
      <c r="AY88" s="268" t="s">
        <v>173</v>
      </c>
    </row>
    <row r="89" spans="2:63" s="11" customFormat="1" ht="29.85" customHeight="1">
      <c r="B89" s="219"/>
      <c r="C89" s="220"/>
      <c r="D89" s="221" t="s">
        <v>74</v>
      </c>
      <c r="E89" s="233" t="s">
        <v>1840</v>
      </c>
      <c r="F89" s="233" t="s">
        <v>1841</v>
      </c>
      <c r="G89" s="220"/>
      <c r="H89" s="220"/>
      <c r="I89" s="223"/>
      <c r="J89" s="234">
        <f>BK89</f>
        <v>0</v>
      </c>
      <c r="K89" s="220"/>
      <c r="L89" s="225"/>
      <c r="M89" s="226"/>
      <c r="N89" s="227"/>
      <c r="O89" s="227"/>
      <c r="P89" s="228">
        <f>SUM(P90:P134)</f>
        <v>0</v>
      </c>
      <c r="Q89" s="227"/>
      <c r="R89" s="228">
        <f>SUM(R90:R134)</f>
        <v>0</v>
      </c>
      <c r="S89" s="227"/>
      <c r="T89" s="229">
        <f>SUM(T90:T134)</f>
        <v>0</v>
      </c>
      <c r="AR89" s="230" t="s">
        <v>204</v>
      </c>
      <c r="AT89" s="231" t="s">
        <v>74</v>
      </c>
      <c r="AU89" s="231" t="s">
        <v>24</v>
      </c>
      <c r="AY89" s="230" t="s">
        <v>173</v>
      </c>
      <c r="BK89" s="232">
        <f>SUM(BK90:BK134)</f>
        <v>0</v>
      </c>
    </row>
    <row r="90" spans="2:65" s="1" customFormat="1" ht="16.5" customHeight="1">
      <c r="B90" s="46"/>
      <c r="C90" s="235" t="s">
        <v>83</v>
      </c>
      <c r="D90" s="235" t="s">
        <v>175</v>
      </c>
      <c r="E90" s="236" t="s">
        <v>1842</v>
      </c>
      <c r="F90" s="237" t="s">
        <v>1841</v>
      </c>
      <c r="G90" s="238" t="s">
        <v>1255</v>
      </c>
      <c r="H90" s="239">
        <v>1</v>
      </c>
      <c r="I90" s="240"/>
      <c r="J90" s="241">
        <f>ROUND(I90*H90,2)</f>
        <v>0</v>
      </c>
      <c r="K90" s="237" t="s">
        <v>278</v>
      </c>
      <c r="L90" s="72"/>
      <c r="M90" s="242" t="s">
        <v>22</v>
      </c>
      <c r="N90" s="243" t="s">
        <v>46</v>
      </c>
      <c r="O90" s="47"/>
      <c r="P90" s="244">
        <f>O90*H90</f>
        <v>0</v>
      </c>
      <c r="Q90" s="244">
        <v>0</v>
      </c>
      <c r="R90" s="244">
        <f>Q90*H90</f>
        <v>0</v>
      </c>
      <c r="S90" s="244">
        <v>0</v>
      </c>
      <c r="T90" s="245">
        <f>S90*H90</f>
        <v>0</v>
      </c>
      <c r="AR90" s="24" t="s">
        <v>1651</v>
      </c>
      <c r="AT90" s="24" t="s">
        <v>175</v>
      </c>
      <c r="AU90" s="24" t="s">
        <v>83</v>
      </c>
      <c r="AY90" s="24" t="s">
        <v>173</v>
      </c>
      <c r="BE90" s="246">
        <f>IF(N90="základní",J90,0)</f>
        <v>0</v>
      </c>
      <c r="BF90" s="246">
        <f>IF(N90="snížená",J90,0)</f>
        <v>0</v>
      </c>
      <c r="BG90" s="246">
        <f>IF(N90="zákl. přenesená",J90,0)</f>
        <v>0</v>
      </c>
      <c r="BH90" s="246">
        <f>IF(N90="sníž. přenesená",J90,0)</f>
        <v>0</v>
      </c>
      <c r="BI90" s="246">
        <f>IF(N90="nulová",J90,0)</f>
        <v>0</v>
      </c>
      <c r="BJ90" s="24" t="s">
        <v>24</v>
      </c>
      <c r="BK90" s="246">
        <f>ROUND(I90*H90,2)</f>
        <v>0</v>
      </c>
      <c r="BL90" s="24" t="s">
        <v>1651</v>
      </c>
      <c r="BM90" s="24" t="s">
        <v>1843</v>
      </c>
    </row>
    <row r="91" spans="2:51" s="12" customFormat="1" ht="13.5">
      <c r="B91" s="247"/>
      <c r="C91" s="248"/>
      <c r="D91" s="249" t="s">
        <v>182</v>
      </c>
      <c r="E91" s="250" t="s">
        <v>22</v>
      </c>
      <c r="F91" s="251" t="s">
        <v>1844</v>
      </c>
      <c r="G91" s="248"/>
      <c r="H91" s="250" t="s">
        <v>22</v>
      </c>
      <c r="I91" s="252"/>
      <c r="J91" s="248"/>
      <c r="K91" s="248"/>
      <c r="L91" s="253"/>
      <c r="M91" s="254"/>
      <c r="N91" s="255"/>
      <c r="O91" s="255"/>
      <c r="P91" s="255"/>
      <c r="Q91" s="255"/>
      <c r="R91" s="255"/>
      <c r="S91" s="255"/>
      <c r="T91" s="256"/>
      <c r="AT91" s="257" t="s">
        <v>182</v>
      </c>
      <c r="AU91" s="257" t="s">
        <v>83</v>
      </c>
      <c r="AV91" s="12" t="s">
        <v>24</v>
      </c>
      <c r="AW91" s="12" t="s">
        <v>39</v>
      </c>
      <c r="AX91" s="12" t="s">
        <v>75</v>
      </c>
      <c r="AY91" s="257" t="s">
        <v>173</v>
      </c>
    </row>
    <row r="92" spans="2:51" s="12" customFormat="1" ht="13.5">
      <c r="B92" s="247"/>
      <c r="C92" s="248"/>
      <c r="D92" s="249" t="s">
        <v>182</v>
      </c>
      <c r="E92" s="250" t="s">
        <v>22</v>
      </c>
      <c r="F92" s="251" t="s">
        <v>1845</v>
      </c>
      <c r="G92" s="248"/>
      <c r="H92" s="250" t="s">
        <v>22</v>
      </c>
      <c r="I92" s="252"/>
      <c r="J92" s="248"/>
      <c r="K92" s="248"/>
      <c r="L92" s="253"/>
      <c r="M92" s="254"/>
      <c r="N92" s="255"/>
      <c r="O92" s="255"/>
      <c r="P92" s="255"/>
      <c r="Q92" s="255"/>
      <c r="R92" s="255"/>
      <c r="S92" s="255"/>
      <c r="T92" s="256"/>
      <c r="AT92" s="257" t="s">
        <v>182</v>
      </c>
      <c r="AU92" s="257" t="s">
        <v>83</v>
      </c>
      <c r="AV92" s="12" t="s">
        <v>24</v>
      </c>
      <c r="AW92" s="12" t="s">
        <v>39</v>
      </c>
      <c r="AX92" s="12" t="s">
        <v>75</v>
      </c>
      <c r="AY92" s="257" t="s">
        <v>173</v>
      </c>
    </row>
    <row r="93" spans="2:51" s="12" customFormat="1" ht="13.5">
      <c r="B93" s="247"/>
      <c r="C93" s="248"/>
      <c r="D93" s="249" t="s">
        <v>182</v>
      </c>
      <c r="E93" s="250" t="s">
        <v>22</v>
      </c>
      <c r="F93" s="251" t="s">
        <v>1846</v>
      </c>
      <c r="G93" s="248"/>
      <c r="H93" s="250" t="s">
        <v>22</v>
      </c>
      <c r="I93" s="252"/>
      <c r="J93" s="248"/>
      <c r="K93" s="248"/>
      <c r="L93" s="253"/>
      <c r="M93" s="254"/>
      <c r="N93" s="255"/>
      <c r="O93" s="255"/>
      <c r="P93" s="255"/>
      <c r="Q93" s="255"/>
      <c r="R93" s="255"/>
      <c r="S93" s="255"/>
      <c r="T93" s="256"/>
      <c r="AT93" s="257" t="s">
        <v>182</v>
      </c>
      <c r="AU93" s="257" t="s">
        <v>83</v>
      </c>
      <c r="AV93" s="12" t="s">
        <v>24</v>
      </c>
      <c r="AW93" s="12" t="s">
        <v>39</v>
      </c>
      <c r="AX93" s="12" t="s">
        <v>75</v>
      </c>
      <c r="AY93" s="257" t="s">
        <v>173</v>
      </c>
    </row>
    <row r="94" spans="2:51" s="12" customFormat="1" ht="13.5">
      <c r="B94" s="247"/>
      <c r="C94" s="248"/>
      <c r="D94" s="249" t="s">
        <v>182</v>
      </c>
      <c r="E94" s="250" t="s">
        <v>22</v>
      </c>
      <c r="F94" s="251" t="s">
        <v>1847</v>
      </c>
      <c r="G94" s="248"/>
      <c r="H94" s="250" t="s">
        <v>22</v>
      </c>
      <c r="I94" s="252"/>
      <c r="J94" s="248"/>
      <c r="K94" s="248"/>
      <c r="L94" s="253"/>
      <c r="M94" s="254"/>
      <c r="N94" s="255"/>
      <c r="O94" s="255"/>
      <c r="P94" s="255"/>
      <c r="Q94" s="255"/>
      <c r="R94" s="255"/>
      <c r="S94" s="255"/>
      <c r="T94" s="256"/>
      <c r="AT94" s="257" t="s">
        <v>182</v>
      </c>
      <c r="AU94" s="257" t="s">
        <v>83</v>
      </c>
      <c r="AV94" s="12" t="s">
        <v>24</v>
      </c>
      <c r="AW94" s="12" t="s">
        <v>39</v>
      </c>
      <c r="AX94" s="12" t="s">
        <v>75</v>
      </c>
      <c r="AY94" s="257" t="s">
        <v>173</v>
      </c>
    </row>
    <row r="95" spans="2:51" s="12" customFormat="1" ht="13.5">
      <c r="B95" s="247"/>
      <c r="C95" s="248"/>
      <c r="D95" s="249" t="s">
        <v>182</v>
      </c>
      <c r="E95" s="250" t="s">
        <v>22</v>
      </c>
      <c r="F95" s="251" t="s">
        <v>1848</v>
      </c>
      <c r="G95" s="248"/>
      <c r="H95" s="250" t="s">
        <v>22</v>
      </c>
      <c r="I95" s="252"/>
      <c r="J95" s="248"/>
      <c r="K95" s="248"/>
      <c r="L95" s="253"/>
      <c r="M95" s="254"/>
      <c r="N95" s="255"/>
      <c r="O95" s="255"/>
      <c r="P95" s="255"/>
      <c r="Q95" s="255"/>
      <c r="R95" s="255"/>
      <c r="S95" s="255"/>
      <c r="T95" s="256"/>
      <c r="AT95" s="257" t="s">
        <v>182</v>
      </c>
      <c r="AU95" s="257" t="s">
        <v>83</v>
      </c>
      <c r="AV95" s="12" t="s">
        <v>24</v>
      </c>
      <c r="AW95" s="12" t="s">
        <v>39</v>
      </c>
      <c r="AX95" s="12" t="s">
        <v>75</v>
      </c>
      <c r="AY95" s="257" t="s">
        <v>173</v>
      </c>
    </row>
    <row r="96" spans="2:51" s="12" customFormat="1" ht="13.5">
      <c r="B96" s="247"/>
      <c r="C96" s="248"/>
      <c r="D96" s="249" t="s">
        <v>182</v>
      </c>
      <c r="E96" s="250" t="s">
        <v>22</v>
      </c>
      <c r="F96" s="251" t="s">
        <v>1849</v>
      </c>
      <c r="G96" s="248"/>
      <c r="H96" s="250" t="s">
        <v>22</v>
      </c>
      <c r="I96" s="252"/>
      <c r="J96" s="248"/>
      <c r="K96" s="248"/>
      <c r="L96" s="253"/>
      <c r="M96" s="254"/>
      <c r="N96" s="255"/>
      <c r="O96" s="255"/>
      <c r="P96" s="255"/>
      <c r="Q96" s="255"/>
      <c r="R96" s="255"/>
      <c r="S96" s="255"/>
      <c r="T96" s="256"/>
      <c r="AT96" s="257" t="s">
        <v>182</v>
      </c>
      <c r="AU96" s="257" t="s">
        <v>83</v>
      </c>
      <c r="AV96" s="12" t="s">
        <v>24</v>
      </c>
      <c r="AW96" s="12" t="s">
        <v>39</v>
      </c>
      <c r="AX96" s="12" t="s">
        <v>75</v>
      </c>
      <c r="AY96" s="257" t="s">
        <v>173</v>
      </c>
    </row>
    <row r="97" spans="2:51" s="12" customFormat="1" ht="13.5">
      <c r="B97" s="247"/>
      <c r="C97" s="248"/>
      <c r="D97" s="249" t="s">
        <v>182</v>
      </c>
      <c r="E97" s="250" t="s">
        <v>22</v>
      </c>
      <c r="F97" s="251" t="s">
        <v>1850</v>
      </c>
      <c r="G97" s="248"/>
      <c r="H97" s="250" t="s">
        <v>22</v>
      </c>
      <c r="I97" s="252"/>
      <c r="J97" s="248"/>
      <c r="K97" s="248"/>
      <c r="L97" s="253"/>
      <c r="M97" s="254"/>
      <c r="N97" s="255"/>
      <c r="O97" s="255"/>
      <c r="P97" s="255"/>
      <c r="Q97" s="255"/>
      <c r="R97" s="255"/>
      <c r="S97" s="255"/>
      <c r="T97" s="256"/>
      <c r="AT97" s="257" t="s">
        <v>182</v>
      </c>
      <c r="AU97" s="257" t="s">
        <v>83</v>
      </c>
      <c r="AV97" s="12" t="s">
        <v>24</v>
      </c>
      <c r="AW97" s="12" t="s">
        <v>39</v>
      </c>
      <c r="AX97" s="12" t="s">
        <v>75</v>
      </c>
      <c r="AY97" s="257" t="s">
        <v>173</v>
      </c>
    </row>
    <row r="98" spans="2:51" s="12" customFormat="1" ht="13.5">
      <c r="B98" s="247"/>
      <c r="C98" s="248"/>
      <c r="D98" s="249" t="s">
        <v>182</v>
      </c>
      <c r="E98" s="250" t="s">
        <v>22</v>
      </c>
      <c r="F98" s="251" t="s">
        <v>1851</v>
      </c>
      <c r="G98" s="248"/>
      <c r="H98" s="250" t="s">
        <v>22</v>
      </c>
      <c r="I98" s="252"/>
      <c r="J98" s="248"/>
      <c r="K98" s="248"/>
      <c r="L98" s="253"/>
      <c r="M98" s="254"/>
      <c r="N98" s="255"/>
      <c r="O98" s="255"/>
      <c r="P98" s="255"/>
      <c r="Q98" s="255"/>
      <c r="R98" s="255"/>
      <c r="S98" s="255"/>
      <c r="T98" s="256"/>
      <c r="AT98" s="257" t="s">
        <v>182</v>
      </c>
      <c r="AU98" s="257" t="s">
        <v>83</v>
      </c>
      <c r="AV98" s="12" t="s">
        <v>24</v>
      </c>
      <c r="AW98" s="12" t="s">
        <v>39</v>
      </c>
      <c r="AX98" s="12" t="s">
        <v>75</v>
      </c>
      <c r="AY98" s="257" t="s">
        <v>173</v>
      </c>
    </row>
    <row r="99" spans="2:51" s="12" customFormat="1" ht="13.5">
      <c r="B99" s="247"/>
      <c r="C99" s="248"/>
      <c r="D99" s="249" t="s">
        <v>182</v>
      </c>
      <c r="E99" s="250" t="s">
        <v>22</v>
      </c>
      <c r="F99" s="251" t="s">
        <v>1852</v>
      </c>
      <c r="G99" s="248"/>
      <c r="H99" s="250" t="s">
        <v>22</v>
      </c>
      <c r="I99" s="252"/>
      <c r="J99" s="248"/>
      <c r="K99" s="248"/>
      <c r="L99" s="253"/>
      <c r="M99" s="254"/>
      <c r="N99" s="255"/>
      <c r="O99" s="255"/>
      <c r="P99" s="255"/>
      <c r="Q99" s="255"/>
      <c r="R99" s="255"/>
      <c r="S99" s="255"/>
      <c r="T99" s="256"/>
      <c r="AT99" s="257" t="s">
        <v>182</v>
      </c>
      <c r="AU99" s="257" t="s">
        <v>83</v>
      </c>
      <c r="AV99" s="12" t="s">
        <v>24</v>
      </c>
      <c r="AW99" s="12" t="s">
        <v>39</v>
      </c>
      <c r="AX99" s="12" t="s">
        <v>75</v>
      </c>
      <c r="AY99" s="257" t="s">
        <v>173</v>
      </c>
    </row>
    <row r="100" spans="2:51" s="12" customFormat="1" ht="13.5">
      <c r="B100" s="247"/>
      <c r="C100" s="248"/>
      <c r="D100" s="249" t="s">
        <v>182</v>
      </c>
      <c r="E100" s="250" t="s">
        <v>22</v>
      </c>
      <c r="F100" s="251" t="s">
        <v>1853</v>
      </c>
      <c r="G100" s="248"/>
      <c r="H100" s="250" t="s">
        <v>22</v>
      </c>
      <c r="I100" s="252"/>
      <c r="J100" s="248"/>
      <c r="K100" s="248"/>
      <c r="L100" s="253"/>
      <c r="M100" s="254"/>
      <c r="N100" s="255"/>
      <c r="O100" s="255"/>
      <c r="P100" s="255"/>
      <c r="Q100" s="255"/>
      <c r="R100" s="255"/>
      <c r="S100" s="255"/>
      <c r="T100" s="256"/>
      <c r="AT100" s="257" t="s">
        <v>182</v>
      </c>
      <c r="AU100" s="257" t="s">
        <v>83</v>
      </c>
      <c r="AV100" s="12" t="s">
        <v>24</v>
      </c>
      <c r="AW100" s="12" t="s">
        <v>39</v>
      </c>
      <c r="AX100" s="12" t="s">
        <v>75</v>
      </c>
      <c r="AY100" s="257" t="s">
        <v>173</v>
      </c>
    </row>
    <row r="101" spans="2:51" s="12" customFormat="1" ht="13.5">
      <c r="B101" s="247"/>
      <c r="C101" s="248"/>
      <c r="D101" s="249" t="s">
        <v>182</v>
      </c>
      <c r="E101" s="250" t="s">
        <v>22</v>
      </c>
      <c r="F101" s="251" t="s">
        <v>1854</v>
      </c>
      <c r="G101" s="248"/>
      <c r="H101" s="250" t="s">
        <v>22</v>
      </c>
      <c r="I101" s="252"/>
      <c r="J101" s="248"/>
      <c r="K101" s="248"/>
      <c r="L101" s="253"/>
      <c r="M101" s="254"/>
      <c r="N101" s="255"/>
      <c r="O101" s="255"/>
      <c r="P101" s="255"/>
      <c r="Q101" s="255"/>
      <c r="R101" s="255"/>
      <c r="S101" s="255"/>
      <c r="T101" s="256"/>
      <c r="AT101" s="257" t="s">
        <v>182</v>
      </c>
      <c r="AU101" s="257" t="s">
        <v>83</v>
      </c>
      <c r="AV101" s="12" t="s">
        <v>24</v>
      </c>
      <c r="AW101" s="12" t="s">
        <v>39</v>
      </c>
      <c r="AX101" s="12" t="s">
        <v>75</v>
      </c>
      <c r="AY101" s="257" t="s">
        <v>173</v>
      </c>
    </row>
    <row r="102" spans="2:51" s="13" customFormat="1" ht="13.5">
      <c r="B102" s="258"/>
      <c r="C102" s="259"/>
      <c r="D102" s="249" t="s">
        <v>182</v>
      </c>
      <c r="E102" s="260" t="s">
        <v>22</v>
      </c>
      <c r="F102" s="261" t="s">
        <v>24</v>
      </c>
      <c r="G102" s="259"/>
      <c r="H102" s="262">
        <v>1</v>
      </c>
      <c r="I102" s="263"/>
      <c r="J102" s="259"/>
      <c r="K102" s="259"/>
      <c r="L102" s="264"/>
      <c r="M102" s="265"/>
      <c r="N102" s="266"/>
      <c r="O102" s="266"/>
      <c r="P102" s="266"/>
      <c r="Q102" s="266"/>
      <c r="R102" s="266"/>
      <c r="S102" s="266"/>
      <c r="T102" s="267"/>
      <c r="AT102" s="268" t="s">
        <v>182</v>
      </c>
      <c r="AU102" s="268" t="s">
        <v>83</v>
      </c>
      <c r="AV102" s="13" t="s">
        <v>83</v>
      </c>
      <c r="AW102" s="13" t="s">
        <v>39</v>
      </c>
      <c r="AX102" s="13" t="s">
        <v>75</v>
      </c>
      <c r="AY102" s="268" t="s">
        <v>173</v>
      </c>
    </row>
    <row r="103" spans="2:65" s="1" customFormat="1" ht="16.5" customHeight="1">
      <c r="B103" s="46"/>
      <c r="C103" s="235" t="s">
        <v>193</v>
      </c>
      <c r="D103" s="235" t="s">
        <v>175</v>
      </c>
      <c r="E103" s="236" t="s">
        <v>1855</v>
      </c>
      <c r="F103" s="237" t="s">
        <v>1856</v>
      </c>
      <c r="G103" s="238" t="s">
        <v>1255</v>
      </c>
      <c r="H103" s="239">
        <v>1</v>
      </c>
      <c r="I103" s="240"/>
      <c r="J103" s="241">
        <f>ROUND(I103*H103,2)</f>
        <v>0</v>
      </c>
      <c r="K103" s="237" t="s">
        <v>278</v>
      </c>
      <c r="L103" s="72"/>
      <c r="M103" s="242" t="s">
        <v>22</v>
      </c>
      <c r="N103" s="243" t="s">
        <v>46</v>
      </c>
      <c r="O103" s="47"/>
      <c r="P103" s="244">
        <f>O103*H103</f>
        <v>0</v>
      </c>
      <c r="Q103" s="244">
        <v>0</v>
      </c>
      <c r="R103" s="244">
        <f>Q103*H103</f>
        <v>0</v>
      </c>
      <c r="S103" s="244">
        <v>0</v>
      </c>
      <c r="T103" s="245">
        <f>S103*H103</f>
        <v>0</v>
      </c>
      <c r="AR103" s="24" t="s">
        <v>1651</v>
      </c>
      <c r="AT103" s="24" t="s">
        <v>175</v>
      </c>
      <c r="AU103" s="24" t="s">
        <v>83</v>
      </c>
      <c r="AY103" s="24" t="s">
        <v>173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4" t="s">
        <v>24</v>
      </c>
      <c r="BK103" s="246">
        <f>ROUND(I103*H103,2)</f>
        <v>0</v>
      </c>
      <c r="BL103" s="24" t="s">
        <v>1651</v>
      </c>
      <c r="BM103" s="24" t="s">
        <v>1857</v>
      </c>
    </row>
    <row r="104" spans="2:51" s="12" customFormat="1" ht="13.5">
      <c r="B104" s="247"/>
      <c r="C104" s="248"/>
      <c r="D104" s="249" t="s">
        <v>182</v>
      </c>
      <c r="E104" s="250" t="s">
        <v>22</v>
      </c>
      <c r="F104" s="251" t="s">
        <v>1858</v>
      </c>
      <c r="G104" s="248"/>
      <c r="H104" s="250" t="s">
        <v>22</v>
      </c>
      <c r="I104" s="252"/>
      <c r="J104" s="248"/>
      <c r="K104" s="248"/>
      <c r="L104" s="253"/>
      <c r="M104" s="254"/>
      <c r="N104" s="255"/>
      <c r="O104" s="255"/>
      <c r="P104" s="255"/>
      <c r="Q104" s="255"/>
      <c r="R104" s="255"/>
      <c r="S104" s="255"/>
      <c r="T104" s="256"/>
      <c r="AT104" s="257" t="s">
        <v>182</v>
      </c>
      <c r="AU104" s="257" t="s">
        <v>83</v>
      </c>
      <c r="AV104" s="12" t="s">
        <v>24</v>
      </c>
      <c r="AW104" s="12" t="s">
        <v>39</v>
      </c>
      <c r="AX104" s="12" t="s">
        <v>75</v>
      </c>
      <c r="AY104" s="257" t="s">
        <v>173</v>
      </c>
    </row>
    <row r="105" spans="2:51" s="12" customFormat="1" ht="13.5">
      <c r="B105" s="247"/>
      <c r="C105" s="248"/>
      <c r="D105" s="249" t="s">
        <v>182</v>
      </c>
      <c r="E105" s="250" t="s">
        <v>22</v>
      </c>
      <c r="F105" s="251" t="s">
        <v>1859</v>
      </c>
      <c r="G105" s="248"/>
      <c r="H105" s="250" t="s">
        <v>22</v>
      </c>
      <c r="I105" s="252"/>
      <c r="J105" s="248"/>
      <c r="K105" s="248"/>
      <c r="L105" s="253"/>
      <c r="M105" s="254"/>
      <c r="N105" s="255"/>
      <c r="O105" s="255"/>
      <c r="P105" s="255"/>
      <c r="Q105" s="255"/>
      <c r="R105" s="255"/>
      <c r="S105" s="255"/>
      <c r="T105" s="256"/>
      <c r="AT105" s="257" t="s">
        <v>182</v>
      </c>
      <c r="AU105" s="257" t="s">
        <v>83</v>
      </c>
      <c r="AV105" s="12" t="s">
        <v>24</v>
      </c>
      <c r="AW105" s="12" t="s">
        <v>39</v>
      </c>
      <c r="AX105" s="12" t="s">
        <v>75</v>
      </c>
      <c r="AY105" s="257" t="s">
        <v>173</v>
      </c>
    </row>
    <row r="106" spans="2:51" s="13" customFormat="1" ht="13.5">
      <c r="B106" s="258"/>
      <c r="C106" s="259"/>
      <c r="D106" s="249" t="s">
        <v>182</v>
      </c>
      <c r="E106" s="260" t="s">
        <v>22</v>
      </c>
      <c r="F106" s="261" t="s">
        <v>24</v>
      </c>
      <c r="G106" s="259"/>
      <c r="H106" s="262">
        <v>1</v>
      </c>
      <c r="I106" s="263"/>
      <c r="J106" s="259"/>
      <c r="K106" s="259"/>
      <c r="L106" s="264"/>
      <c r="M106" s="265"/>
      <c r="N106" s="266"/>
      <c r="O106" s="266"/>
      <c r="P106" s="266"/>
      <c r="Q106" s="266"/>
      <c r="R106" s="266"/>
      <c r="S106" s="266"/>
      <c r="T106" s="267"/>
      <c r="AT106" s="268" t="s">
        <v>182</v>
      </c>
      <c r="AU106" s="268" t="s">
        <v>83</v>
      </c>
      <c r="AV106" s="13" t="s">
        <v>83</v>
      </c>
      <c r="AW106" s="13" t="s">
        <v>39</v>
      </c>
      <c r="AX106" s="13" t="s">
        <v>75</v>
      </c>
      <c r="AY106" s="268" t="s">
        <v>173</v>
      </c>
    </row>
    <row r="107" spans="2:65" s="1" customFormat="1" ht="25.5" customHeight="1">
      <c r="B107" s="46"/>
      <c r="C107" s="235" t="s">
        <v>180</v>
      </c>
      <c r="D107" s="235" t="s">
        <v>175</v>
      </c>
      <c r="E107" s="236" t="s">
        <v>1860</v>
      </c>
      <c r="F107" s="237" t="s">
        <v>1861</v>
      </c>
      <c r="G107" s="238" t="s">
        <v>1255</v>
      </c>
      <c r="H107" s="239">
        <v>1</v>
      </c>
      <c r="I107" s="240"/>
      <c r="J107" s="241">
        <f>ROUND(I107*H107,2)</f>
        <v>0</v>
      </c>
      <c r="K107" s="237" t="s">
        <v>278</v>
      </c>
      <c r="L107" s="72"/>
      <c r="M107" s="242" t="s">
        <v>22</v>
      </c>
      <c r="N107" s="243" t="s">
        <v>46</v>
      </c>
      <c r="O107" s="47"/>
      <c r="P107" s="244">
        <f>O107*H107</f>
        <v>0</v>
      </c>
      <c r="Q107" s="244">
        <v>0</v>
      </c>
      <c r="R107" s="244">
        <f>Q107*H107</f>
        <v>0</v>
      </c>
      <c r="S107" s="244">
        <v>0</v>
      </c>
      <c r="T107" s="245">
        <f>S107*H107</f>
        <v>0</v>
      </c>
      <c r="AR107" s="24" t="s">
        <v>1651</v>
      </c>
      <c r="AT107" s="24" t="s">
        <v>175</v>
      </c>
      <c r="AU107" s="24" t="s">
        <v>83</v>
      </c>
      <c r="AY107" s="24" t="s">
        <v>173</v>
      </c>
      <c r="BE107" s="246">
        <f>IF(N107="základní",J107,0)</f>
        <v>0</v>
      </c>
      <c r="BF107" s="246">
        <f>IF(N107="snížená",J107,0)</f>
        <v>0</v>
      </c>
      <c r="BG107" s="246">
        <f>IF(N107="zákl. přenesená",J107,0)</f>
        <v>0</v>
      </c>
      <c r="BH107" s="246">
        <f>IF(N107="sníž. přenesená",J107,0)</f>
        <v>0</v>
      </c>
      <c r="BI107" s="246">
        <f>IF(N107="nulová",J107,0)</f>
        <v>0</v>
      </c>
      <c r="BJ107" s="24" t="s">
        <v>24</v>
      </c>
      <c r="BK107" s="246">
        <f>ROUND(I107*H107,2)</f>
        <v>0</v>
      </c>
      <c r="BL107" s="24" t="s">
        <v>1651</v>
      </c>
      <c r="BM107" s="24" t="s">
        <v>1862</v>
      </c>
    </row>
    <row r="108" spans="2:51" s="12" customFormat="1" ht="13.5">
      <c r="B108" s="247"/>
      <c r="C108" s="248"/>
      <c r="D108" s="249" t="s">
        <v>182</v>
      </c>
      <c r="E108" s="250" t="s">
        <v>22</v>
      </c>
      <c r="F108" s="251" t="s">
        <v>1863</v>
      </c>
      <c r="G108" s="248"/>
      <c r="H108" s="250" t="s">
        <v>22</v>
      </c>
      <c r="I108" s="252"/>
      <c r="J108" s="248"/>
      <c r="K108" s="248"/>
      <c r="L108" s="253"/>
      <c r="M108" s="254"/>
      <c r="N108" s="255"/>
      <c r="O108" s="255"/>
      <c r="P108" s="255"/>
      <c r="Q108" s="255"/>
      <c r="R108" s="255"/>
      <c r="S108" s="255"/>
      <c r="T108" s="256"/>
      <c r="AT108" s="257" t="s">
        <v>182</v>
      </c>
      <c r="AU108" s="257" t="s">
        <v>83</v>
      </c>
      <c r="AV108" s="12" t="s">
        <v>24</v>
      </c>
      <c r="AW108" s="12" t="s">
        <v>39</v>
      </c>
      <c r="AX108" s="12" t="s">
        <v>75</v>
      </c>
      <c r="AY108" s="257" t="s">
        <v>173</v>
      </c>
    </row>
    <row r="109" spans="2:51" s="12" customFormat="1" ht="13.5">
      <c r="B109" s="247"/>
      <c r="C109" s="248"/>
      <c r="D109" s="249" t="s">
        <v>182</v>
      </c>
      <c r="E109" s="250" t="s">
        <v>22</v>
      </c>
      <c r="F109" s="251" t="s">
        <v>1864</v>
      </c>
      <c r="G109" s="248"/>
      <c r="H109" s="250" t="s">
        <v>22</v>
      </c>
      <c r="I109" s="252"/>
      <c r="J109" s="248"/>
      <c r="K109" s="248"/>
      <c r="L109" s="253"/>
      <c r="M109" s="254"/>
      <c r="N109" s="255"/>
      <c r="O109" s="255"/>
      <c r="P109" s="255"/>
      <c r="Q109" s="255"/>
      <c r="R109" s="255"/>
      <c r="S109" s="255"/>
      <c r="T109" s="256"/>
      <c r="AT109" s="257" t="s">
        <v>182</v>
      </c>
      <c r="AU109" s="257" t="s">
        <v>83</v>
      </c>
      <c r="AV109" s="12" t="s">
        <v>24</v>
      </c>
      <c r="AW109" s="12" t="s">
        <v>39</v>
      </c>
      <c r="AX109" s="12" t="s">
        <v>75</v>
      </c>
      <c r="AY109" s="257" t="s">
        <v>173</v>
      </c>
    </row>
    <row r="110" spans="2:51" s="12" customFormat="1" ht="13.5">
      <c r="B110" s="247"/>
      <c r="C110" s="248"/>
      <c r="D110" s="249" t="s">
        <v>182</v>
      </c>
      <c r="E110" s="250" t="s">
        <v>22</v>
      </c>
      <c r="F110" s="251" t="s">
        <v>1865</v>
      </c>
      <c r="G110" s="248"/>
      <c r="H110" s="250" t="s">
        <v>22</v>
      </c>
      <c r="I110" s="252"/>
      <c r="J110" s="248"/>
      <c r="K110" s="248"/>
      <c r="L110" s="253"/>
      <c r="M110" s="254"/>
      <c r="N110" s="255"/>
      <c r="O110" s="255"/>
      <c r="P110" s="255"/>
      <c r="Q110" s="255"/>
      <c r="R110" s="255"/>
      <c r="S110" s="255"/>
      <c r="T110" s="256"/>
      <c r="AT110" s="257" t="s">
        <v>182</v>
      </c>
      <c r="AU110" s="257" t="s">
        <v>83</v>
      </c>
      <c r="AV110" s="12" t="s">
        <v>24</v>
      </c>
      <c r="AW110" s="12" t="s">
        <v>39</v>
      </c>
      <c r="AX110" s="12" t="s">
        <v>75</v>
      </c>
      <c r="AY110" s="257" t="s">
        <v>173</v>
      </c>
    </row>
    <row r="111" spans="2:51" s="13" customFormat="1" ht="13.5">
      <c r="B111" s="258"/>
      <c r="C111" s="259"/>
      <c r="D111" s="249" t="s">
        <v>182</v>
      </c>
      <c r="E111" s="260" t="s">
        <v>22</v>
      </c>
      <c r="F111" s="261" t="s">
        <v>24</v>
      </c>
      <c r="G111" s="259"/>
      <c r="H111" s="262">
        <v>1</v>
      </c>
      <c r="I111" s="263"/>
      <c r="J111" s="259"/>
      <c r="K111" s="259"/>
      <c r="L111" s="264"/>
      <c r="M111" s="265"/>
      <c r="N111" s="266"/>
      <c r="O111" s="266"/>
      <c r="P111" s="266"/>
      <c r="Q111" s="266"/>
      <c r="R111" s="266"/>
      <c r="S111" s="266"/>
      <c r="T111" s="267"/>
      <c r="AT111" s="268" t="s">
        <v>182</v>
      </c>
      <c r="AU111" s="268" t="s">
        <v>83</v>
      </c>
      <c r="AV111" s="13" t="s">
        <v>83</v>
      </c>
      <c r="AW111" s="13" t="s">
        <v>39</v>
      </c>
      <c r="AX111" s="13" t="s">
        <v>75</v>
      </c>
      <c r="AY111" s="268" t="s">
        <v>173</v>
      </c>
    </row>
    <row r="112" spans="2:65" s="1" customFormat="1" ht="16.5" customHeight="1">
      <c r="B112" s="46"/>
      <c r="C112" s="235" t="s">
        <v>204</v>
      </c>
      <c r="D112" s="235" t="s">
        <v>175</v>
      </c>
      <c r="E112" s="236" t="s">
        <v>1866</v>
      </c>
      <c r="F112" s="237" t="s">
        <v>1867</v>
      </c>
      <c r="G112" s="238" t="s">
        <v>1255</v>
      </c>
      <c r="H112" s="239">
        <v>1</v>
      </c>
      <c r="I112" s="240"/>
      <c r="J112" s="241">
        <f>ROUND(I112*H112,2)</f>
        <v>0</v>
      </c>
      <c r="K112" s="237" t="s">
        <v>278</v>
      </c>
      <c r="L112" s="72"/>
      <c r="M112" s="242" t="s">
        <v>22</v>
      </c>
      <c r="N112" s="243" t="s">
        <v>46</v>
      </c>
      <c r="O112" s="47"/>
      <c r="P112" s="244">
        <f>O112*H112</f>
        <v>0</v>
      </c>
      <c r="Q112" s="244">
        <v>0</v>
      </c>
      <c r="R112" s="244">
        <f>Q112*H112</f>
        <v>0</v>
      </c>
      <c r="S112" s="244">
        <v>0</v>
      </c>
      <c r="T112" s="245">
        <f>S112*H112</f>
        <v>0</v>
      </c>
      <c r="AR112" s="24" t="s">
        <v>1651</v>
      </c>
      <c r="AT112" s="24" t="s">
        <v>175</v>
      </c>
      <c r="AU112" s="24" t="s">
        <v>83</v>
      </c>
      <c r="AY112" s="24" t="s">
        <v>173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24</v>
      </c>
      <c r="BK112" s="246">
        <f>ROUND(I112*H112,2)</f>
        <v>0</v>
      </c>
      <c r="BL112" s="24" t="s">
        <v>1651</v>
      </c>
      <c r="BM112" s="24" t="s">
        <v>1868</v>
      </c>
    </row>
    <row r="113" spans="2:51" s="12" customFormat="1" ht="13.5">
      <c r="B113" s="247"/>
      <c r="C113" s="248"/>
      <c r="D113" s="249" t="s">
        <v>182</v>
      </c>
      <c r="E113" s="250" t="s">
        <v>22</v>
      </c>
      <c r="F113" s="251" t="s">
        <v>1869</v>
      </c>
      <c r="G113" s="248"/>
      <c r="H113" s="250" t="s">
        <v>22</v>
      </c>
      <c r="I113" s="252"/>
      <c r="J113" s="248"/>
      <c r="K113" s="248"/>
      <c r="L113" s="253"/>
      <c r="M113" s="254"/>
      <c r="N113" s="255"/>
      <c r="O113" s="255"/>
      <c r="P113" s="255"/>
      <c r="Q113" s="255"/>
      <c r="R113" s="255"/>
      <c r="S113" s="255"/>
      <c r="T113" s="256"/>
      <c r="AT113" s="257" t="s">
        <v>182</v>
      </c>
      <c r="AU113" s="257" t="s">
        <v>83</v>
      </c>
      <c r="AV113" s="12" t="s">
        <v>24</v>
      </c>
      <c r="AW113" s="12" t="s">
        <v>39</v>
      </c>
      <c r="AX113" s="12" t="s">
        <v>75</v>
      </c>
      <c r="AY113" s="257" t="s">
        <v>173</v>
      </c>
    </row>
    <row r="114" spans="2:51" s="12" customFormat="1" ht="13.5">
      <c r="B114" s="247"/>
      <c r="C114" s="248"/>
      <c r="D114" s="249" t="s">
        <v>182</v>
      </c>
      <c r="E114" s="250" t="s">
        <v>22</v>
      </c>
      <c r="F114" s="251" t="s">
        <v>1870</v>
      </c>
      <c r="G114" s="248"/>
      <c r="H114" s="250" t="s">
        <v>22</v>
      </c>
      <c r="I114" s="252"/>
      <c r="J114" s="248"/>
      <c r="K114" s="248"/>
      <c r="L114" s="253"/>
      <c r="M114" s="254"/>
      <c r="N114" s="255"/>
      <c r="O114" s="255"/>
      <c r="P114" s="255"/>
      <c r="Q114" s="255"/>
      <c r="R114" s="255"/>
      <c r="S114" s="255"/>
      <c r="T114" s="256"/>
      <c r="AT114" s="257" t="s">
        <v>182</v>
      </c>
      <c r="AU114" s="257" t="s">
        <v>83</v>
      </c>
      <c r="AV114" s="12" t="s">
        <v>24</v>
      </c>
      <c r="AW114" s="12" t="s">
        <v>39</v>
      </c>
      <c r="AX114" s="12" t="s">
        <v>75</v>
      </c>
      <c r="AY114" s="257" t="s">
        <v>173</v>
      </c>
    </row>
    <row r="115" spans="2:51" s="12" customFormat="1" ht="13.5">
      <c r="B115" s="247"/>
      <c r="C115" s="248"/>
      <c r="D115" s="249" t="s">
        <v>182</v>
      </c>
      <c r="E115" s="250" t="s">
        <v>22</v>
      </c>
      <c r="F115" s="251" t="s">
        <v>1871</v>
      </c>
      <c r="G115" s="248"/>
      <c r="H115" s="250" t="s">
        <v>22</v>
      </c>
      <c r="I115" s="252"/>
      <c r="J115" s="248"/>
      <c r="K115" s="248"/>
      <c r="L115" s="253"/>
      <c r="M115" s="254"/>
      <c r="N115" s="255"/>
      <c r="O115" s="255"/>
      <c r="P115" s="255"/>
      <c r="Q115" s="255"/>
      <c r="R115" s="255"/>
      <c r="S115" s="255"/>
      <c r="T115" s="256"/>
      <c r="AT115" s="257" t="s">
        <v>182</v>
      </c>
      <c r="AU115" s="257" t="s">
        <v>83</v>
      </c>
      <c r="AV115" s="12" t="s">
        <v>24</v>
      </c>
      <c r="AW115" s="12" t="s">
        <v>39</v>
      </c>
      <c r="AX115" s="12" t="s">
        <v>75</v>
      </c>
      <c r="AY115" s="257" t="s">
        <v>173</v>
      </c>
    </row>
    <row r="116" spans="2:51" s="12" customFormat="1" ht="13.5">
      <c r="B116" s="247"/>
      <c r="C116" s="248"/>
      <c r="D116" s="249" t="s">
        <v>182</v>
      </c>
      <c r="E116" s="250" t="s">
        <v>22</v>
      </c>
      <c r="F116" s="251" t="s">
        <v>1872</v>
      </c>
      <c r="G116" s="248"/>
      <c r="H116" s="250" t="s">
        <v>22</v>
      </c>
      <c r="I116" s="252"/>
      <c r="J116" s="248"/>
      <c r="K116" s="248"/>
      <c r="L116" s="253"/>
      <c r="M116" s="254"/>
      <c r="N116" s="255"/>
      <c r="O116" s="255"/>
      <c r="P116" s="255"/>
      <c r="Q116" s="255"/>
      <c r="R116" s="255"/>
      <c r="S116" s="255"/>
      <c r="T116" s="256"/>
      <c r="AT116" s="257" t="s">
        <v>182</v>
      </c>
      <c r="AU116" s="257" t="s">
        <v>83</v>
      </c>
      <c r="AV116" s="12" t="s">
        <v>24</v>
      </c>
      <c r="AW116" s="12" t="s">
        <v>39</v>
      </c>
      <c r="AX116" s="12" t="s">
        <v>75</v>
      </c>
      <c r="AY116" s="257" t="s">
        <v>173</v>
      </c>
    </row>
    <row r="117" spans="2:51" s="12" customFormat="1" ht="13.5">
      <c r="B117" s="247"/>
      <c r="C117" s="248"/>
      <c r="D117" s="249" t="s">
        <v>182</v>
      </c>
      <c r="E117" s="250" t="s">
        <v>22</v>
      </c>
      <c r="F117" s="251" t="s">
        <v>1873</v>
      </c>
      <c r="G117" s="248"/>
      <c r="H117" s="250" t="s">
        <v>22</v>
      </c>
      <c r="I117" s="252"/>
      <c r="J117" s="248"/>
      <c r="K117" s="248"/>
      <c r="L117" s="253"/>
      <c r="M117" s="254"/>
      <c r="N117" s="255"/>
      <c r="O117" s="255"/>
      <c r="P117" s="255"/>
      <c r="Q117" s="255"/>
      <c r="R117" s="255"/>
      <c r="S117" s="255"/>
      <c r="T117" s="256"/>
      <c r="AT117" s="257" t="s">
        <v>182</v>
      </c>
      <c r="AU117" s="257" t="s">
        <v>83</v>
      </c>
      <c r="AV117" s="12" t="s">
        <v>24</v>
      </c>
      <c r="AW117" s="12" t="s">
        <v>39</v>
      </c>
      <c r="AX117" s="12" t="s">
        <v>75</v>
      </c>
      <c r="AY117" s="257" t="s">
        <v>173</v>
      </c>
    </row>
    <row r="118" spans="2:51" s="12" customFormat="1" ht="13.5">
      <c r="B118" s="247"/>
      <c r="C118" s="248"/>
      <c r="D118" s="249" t="s">
        <v>182</v>
      </c>
      <c r="E118" s="250" t="s">
        <v>22</v>
      </c>
      <c r="F118" s="251" t="s">
        <v>1874</v>
      </c>
      <c r="G118" s="248"/>
      <c r="H118" s="250" t="s">
        <v>22</v>
      </c>
      <c r="I118" s="252"/>
      <c r="J118" s="248"/>
      <c r="K118" s="248"/>
      <c r="L118" s="253"/>
      <c r="M118" s="254"/>
      <c r="N118" s="255"/>
      <c r="O118" s="255"/>
      <c r="P118" s="255"/>
      <c r="Q118" s="255"/>
      <c r="R118" s="255"/>
      <c r="S118" s="255"/>
      <c r="T118" s="256"/>
      <c r="AT118" s="257" t="s">
        <v>182</v>
      </c>
      <c r="AU118" s="257" t="s">
        <v>83</v>
      </c>
      <c r="AV118" s="12" t="s">
        <v>24</v>
      </c>
      <c r="AW118" s="12" t="s">
        <v>39</v>
      </c>
      <c r="AX118" s="12" t="s">
        <v>75</v>
      </c>
      <c r="AY118" s="257" t="s">
        <v>173</v>
      </c>
    </row>
    <row r="119" spans="2:51" s="12" customFormat="1" ht="13.5">
      <c r="B119" s="247"/>
      <c r="C119" s="248"/>
      <c r="D119" s="249" t="s">
        <v>182</v>
      </c>
      <c r="E119" s="250" t="s">
        <v>22</v>
      </c>
      <c r="F119" s="251" t="s">
        <v>1875</v>
      </c>
      <c r="G119" s="248"/>
      <c r="H119" s="250" t="s">
        <v>22</v>
      </c>
      <c r="I119" s="252"/>
      <c r="J119" s="248"/>
      <c r="K119" s="248"/>
      <c r="L119" s="253"/>
      <c r="M119" s="254"/>
      <c r="N119" s="255"/>
      <c r="O119" s="255"/>
      <c r="P119" s="255"/>
      <c r="Q119" s="255"/>
      <c r="R119" s="255"/>
      <c r="S119" s="255"/>
      <c r="T119" s="256"/>
      <c r="AT119" s="257" t="s">
        <v>182</v>
      </c>
      <c r="AU119" s="257" t="s">
        <v>83</v>
      </c>
      <c r="AV119" s="12" t="s">
        <v>24</v>
      </c>
      <c r="AW119" s="12" t="s">
        <v>39</v>
      </c>
      <c r="AX119" s="12" t="s">
        <v>75</v>
      </c>
      <c r="AY119" s="257" t="s">
        <v>173</v>
      </c>
    </row>
    <row r="120" spans="2:51" s="12" customFormat="1" ht="13.5">
      <c r="B120" s="247"/>
      <c r="C120" s="248"/>
      <c r="D120" s="249" t="s">
        <v>182</v>
      </c>
      <c r="E120" s="250" t="s">
        <v>22</v>
      </c>
      <c r="F120" s="251" t="s">
        <v>1876</v>
      </c>
      <c r="G120" s="248"/>
      <c r="H120" s="250" t="s">
        <v>22</v>
      </c>
      <c r="I120" s="252"/>
      <c r="J120" s="248"/>
      <c r="K120" s="248"/>
      <c r="L120" s="253"/>
      <c r="M120" s="254"/>
      <c r="N120" s="255"/>
      <c r="O120" s="255"/>
      <c r="P120" s="255"/>
      <c r="Q120" s="255"/>
      <c r="R120" s="255"/>
      <c r="S120" s="255"/>
      <c r="T120" s="256"/>
      <c r="AT120" s="257" t="s">
        <v>182</v>
      </c>
      <c r="AU120" s="257" t="s">
        <v>83</v>
      </c>
      <c r="AV120" s="12" t="s">
        <v>24</v>
      </c>
      <c r="AW120" s="12" t="s">
        <v>39</v>
      </c>
      <c r="AX120" s="12" t="s">
        <v>75</v>
      </c>
      <c r="AY120" s="257" t="s">
        <v>173</v>
      </c>
    </row>
    <row r="121" spans="2:51" s="13" customFormat="1" ht="13.5">
      <c r="B121" s="258"/>
      <c r="C121" s="259"/>
      <c r="D121" s="249" t="s">
        <v>182</v>
      </c>
      <c r="E121" s="260" t="s">
        <v>22</v>
      </c>
      <c r="F121" s="261" t="s">
        <v>24</v>
      </c>
      <c r="G121" s="259"/>
      <c r="H121" s="262">
        <v>1</v>
      </c>
      <c r="I121" s="263"/>
      <c r="J121" s="259"/>
      <c r="K121" s="259"/>
      <c r="L121" s="264"/>
      <c r="M121" s="265"/>
      <c r="N121" s="266"/>
      <c r="O121" s="266"/>
      <c r="P121" s="266"/>
      <c r="Q121" s="266"/>
      <c r="R121" s="266"/>
      <c r="S121" s="266"/>
      <c r="T121" s="267"/>
      <c r="AT121" s="268" t="s">
        <v>182</v>
      </c>
      <c r="AU121" s="268" t="s">
        <v>83</v>
      </c>
      <c r="AV121" s="13" t="s">
        <v>83</v>
      </c>
      <c r="AW121" s="13" t="s">
        <v>39</v>
      </c>
      <c r="AX121" s="13" t="s">
        <v>75</v>
      </c>
      <c r="AY121" s="268" t="s">
        <v>173</v>
      </c>
    </row>
    <row r="122" spans="2:65" s="1" customFormat="1" ht="16.5" customHeight="1">
      <c r="B122" s="46"/>
      <c r="C122" s="235" t="s">
        <v>209</v>
      </c>
      <c r="D122" s="235" t="s">
        <v>175</v>
      </c>
      <c r="E122" s="236" t="s">
        <v>1877</v>
      </c>
      <c r="F122" s="237" t="s">
        <v>1878</v>
      </c>
      <c r="G122" s="238" t="s">
        <v>1255</v>
      </c>
      <c r="H122" s="239">
        <v>1</v>
      </c>
      <c r="I122" s="240"/>
      <c r="J122" s="241">
        <f>ROUND(I122*H122,2)</f>
        <v>0</v>
      </c>
      <c r="K122" s="237" t="s">
        <v>278</v>
      </c>
      <c r="L122" s="72"/>
      <c r="M122" s="242" t="s">
        <v>22</v>
      </c>
      <c r="N122" s="243" t="s">
        <v>46</v>
      </c>
      <c r="O122" s="47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4" t="s">
        <v>1651</v>
      </c>
      <c r="AT122" s="24" t="s">
        <v>175</v>
      </c>
      <c r="AU122" s="24" t="s">
        <v>83</v>
      </c>
      <c r="AY122" s="24" t="s">
        <v>173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24</v>
      </c>
      <c r="BK122" s="246">
        <f>ROUND(I122*H122,2)</f>
        <v>0</v>
      </c>
      <c r="BL122" s="24" t="s">
        <v>1651</v>
      </c>
      <c r="BM122" s="24" t="s">
        <v>1879</v>
      </c>
    </row>
    <row r="123" spans="2:51" s="12" customFormat="1" ht="13.5">
      <c r="B123" s="247"/>
      <c r="C123" s="248"/>
      <c r="D123" s="249" t="s">
        <v>182</v>
      </c>
      <c r="E123" s="250" t="s">
        <v>22</v>
      </c>
      <c r="F123" s="251" t="s">
        <v>1880</v>
      </c>
      <c r="G123" s="248"/>
      <c r="H123" s="250" t="s">
        <v>22</v>
      </c>
      <c r="I123" s="252"/>
      <c r="J123" s="248"/>
      <c r="K123" s="248"/>
      <c r="L123" s="253"/>
      <c r="M123" s="254"/>
      <c r="N123" s="255"/>
      <c r="O123" s="255"/>
      <c r="P123" s="255"/>
      <c r="Q123" s="255"/>
      <c r="R123" s="255"/>
      <c r="S123" s="255"/>
      <c r="T123" s="256"/>
      <c r="AT123" s="257" t="s">
        <v>182</v>
      </c>
      <c r="AU123" s="257" t="s">
        <v>83</v>
      </c>
      <c r="AV123" s="12" t="s">
        <v>24</v>
      </c>
      <c r="AW123" s="12" t="s">
        <v>39</v>
      </c>
      <c r="AX123" s="12" t="s">
        <v>75</v>
      </c>
      <c r="AY123" s="257" t="s">
        <v>173</v>
      </c>
    </row>
    <row r="124" spans="2:51" s="12" customFormat="1" ht="13.5">
      <c r="B124" s="247"/>
      <c r="C124" s="248"/>
      <c r="D124" s="249" t="s">
        <v>182</v>
      </c>
      <c r="E124" s="250" t="s">
        <v>22</v>
      </c>
      <c r="F124" s="251" t="s">
        <v>1881</v>
      </c>
      <c r="G124" s="248"/>
      <c r="H124" s="250" t="s">
        <v>22</v>
      </c>
      <c r="I124" s="252"/>
      <c r="J124" s="248"/>
      <c r="K124" s="248"/>
      <c r="L124" s="253"/>
      <c r="M124" s="254"/>
      <c r="N124" s="255"/>
      <c r="O124" s="255"/>
      <c r="P124" s="255"/>
      <c r="Q124" s="255"/>
      <c r="R124" s="255"/>
      <c r="S124" s="255"/>
      <c r="T124" s="256"/>
      <c r="AT124" s="257" t="s">
        <v>182</v>
      </c>
      <c r="AU124" s="257" t="s">
        <v>83</v>
      </c>
      <c r="AV124" s="12" t="s">
        <v>24</v>
      </c>
      <c r="AW124" s="12" t="s">
        <v>39</v>
      </c>
      <c r="AX124" s="12" t="s">
        <v>75</v>
      </c>
      <c r="AY124" s="257" t="s">
        <v>173</v>
      </c>
    </row>
    <row r="125" spans="2:51" s="12" customFormat="1" ht="13.5">
      <c r="B125" s="247"/>
      <c r="C125" s="248"/>
      <c r="D125" s="249" t="s">
        <v>182</v>
      </c>
      <c r="E125" s="250" t="s">
        <v>22</v>
      </c>
      <c r="F125" s="251" t="s">
        <v>1882</v>
      </c>
      <c r="G125" s="248"/>
      <c r="H125" s="250" t="s">
        <v>22</v>
      </c>
      <c r="I125" s="252"/>
      <c r="J125" s="248"/>
      <c r="K125" s="248"/>
      <c r="L125" s="253"/>
      <c r="M125" s="254"/>
      <c r="N125" s="255"/>
      <c r="O125" s="255"/>
      <c r="P125" s="255"/>
      <c r="Q125" s="255"/>
      <c r="R125" s="255"/>
      <c r="S125" s="255"/>
      <c r="T125" s="256"/>
      <c r="AT125" s="257" t="s">
        <v>182</v>
      </c>
      <c r="AU125" s="257" t="s">
        <v>83</v>
      </c>
      <c r="AV125" s="12" t="s">
        <v>24</v>
      </c>
      <c r="AW125" s="12" t="s">
        <v>39</v>
      </c>
      <c r="AX125" s="12" t="s">
        <v>75</v>
      </c>
      <c r="AY125" s="257" t="s">
        <v>173</v>
      </c>
    </row>
    <row r="126" spans="2:51" s="12" customFormat="1" ht="13.5">
      <c r="B126" s="247"/>
      <c r="C126" s="248"/>
      <c r="D126" s="249" t="s">
        <v>182</v>
      </c>
      <c r="E126" s="250" t="s">
        <v>22</v>
      </c>
      <c r="F126" s="251" t="s">
        <v>1883</v>
      </c>
      <c r="G126" s="248"/>
      <c r="H126" s="250" t="s">
        <v>22</v>
      </c>
      <c r="I126" s="252"/>
      <c r="J126" s="248"/>
      <c r="K126" s="248"/>
      <c r="L126" s="253"/>
      <c r="M126" s="254"/>
      <c r="N126" s="255"/>
      <c r="O126" s="255"/>
      <c r="P126" s="255"/>
      <c r="Q126" s="255"/>
      <c r="R126" s="255"/>
      <c r="S126" s="255"/>
      <c r="T126" s="256"/>
      <c r="AT126" s="257" t="s">
        <v>182</v>
      </c>
      <c r="AU126" s="257" t="s">
        <v>83</v>
      </c>
      <c r="AV126" s="12" t="s">
        <v>24</v>
      </c>
      <c r="AW126" s="12" t="s">
        <v>39</v>
      </c>
      <c r="AX126" s="12" t="s">
        <v>75</v>
      </c>
      <c r="AY126" s="257" t="s">
        <v>173</v>
      </c>
    </row>
    <row r="127" spans="2:51" s="13" customFormat="1" ht="13.5">
      <c r="B127" s="258"/>
      <c r="C127" s="259"/>
      <c r="D127" s="249" t="s">
        <v>182</v>
      </c>
      <c r="E127" s="260" t="s">
        <v>22</v>
      </c>
      <c r="F127" s="261" t="s">
        <v>24</v>
      </c>
      <c r="G127" s="259"/>
      <c r="H127" s="262">
        <v>1</v>
      </c>
      <c r="I127" s="263"/>
      <c r="J127" s="259"/>
      <c r="K127" s="259"/>
      <c r="L127" s="264"/>
      <c r="M127" s="265"/>
      <c r="N127" s="266"/>
      <c r="O127" s="266"/>
      <c r="P127" s="266"/>
      <c r="Q127" s="266"/>
      <c r="R127" s="266"/>
      <c r="S127" s="266"/>
      <c r="T127" s="267"/>
      <c r="AT127" s="268" t="s">
        <v>182</v>
      </c>
      <c r="AU127" s="268" t="s">
        <v>83</v>
      </c>
      <c r="AV127" s="13" t="s">
        <v>83</v>
      </c>
      <c r="AW127" s="13" t="s">
        <v>39</v>
      </c>
      <c r="AX127" s="13" t="s">
        <v>75</v>
      </c>
      <c r="AY127" s="268" t="s">
        <v>173</v>
      </c>
    </row>
    <row r="128" spans="2:65" s="1" customFormat="1" ht="16.5" customHeight="1">
      <c r="B128" s="46"/>
      <c r="C128" s="235" t="s">
        <v>214</v>
      </c>
      <c r="D128" s="235" t="s">
        <v>175</v>
      </c>
      <c r="E128" s="236" t="s">
        <v>1884</v>
      </c>
      <c r="F128" s="237" t="s">
        <v>1885</v>
      </c>
      <c r="G128" s="238" t="s">
        <v>1255</v>
      </c>
      <c r="H128" s="239">
        <v>1</v>
      </c>
      <c r="I128" s="240"/>
      <c r="J128" s="241">
        <f>ROUND(I128*H128,2)</f>
        <v>0</v>
      </c>
      <c r="K128" s="237" t="s">
        <v>278</v>
      </c>
      <c r="L128" s="72"/>
      <c r="M128" s="242" t="s">
        <v>22</v>
      </c>
      <c r="N128" s="243" t="s">
        <v>46</v>
      </c>
      <c r="O128" s="47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AR128" s="24" t="s">
        <v>1651</v>
      </c>
      <c r="AT128" s="24" t="s">
        <v>175</v>
      </c>
      <c r="AU128" s="24" t="s">
        <v>83</v>
      </c>
      <c r="AY128" s="24" t="s">
        <v>173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4" t="s">
        <v>24</v>
      </c>
      <c r="BK128" s="246">
        <f>ROUND(I128*H128,2)</f>
        <v>0</v>
      </c>
      <c r="BL128" s="24" t="s">
        <v>1651</v>
      </c>
      <c r="BM128" s="24" t="s">
        <v>1886</v>
      </c>
    </row>
    <row r="129" spans="2:51" s="12" customFormat="1" ht="13.5">
      <c r="B129" s="247"/>
      <c r="C129" s="248"/>
      <c r="D129" s="249" t="s">
        <v>182</v>
      </c>
      <c r="E129" s="250" t="s">
        <v>22</v>
      </c>
      <c r="F129" s="251" t="s">
        <v>1887</v>
      </c>
      <c r="G129" s="248"/>
      <c r="H129" s="250" t="s">
        <v>22</v>
      </c>
      <c r="I129" s="252"/>
      <c r="J129" s="248"/>
      <c r="K129" s="248"/>
      <c r="L129" s="253"/>
      <c r="M129" s="254"/>
      <c r="N129" s="255"/>
      <c r="O129" s="255"/>
      <c r="P129" s="255"/>
      <c r="Q129" s="255"/>
      <c r="R129" s="255"/>
      <c r="S129" s="255"/>
      <c r="T129" s="256"/>
      <c r="AT129" s="257" t="s">
        <v>182</v>
      </c>
      <c r="AU129" s="257" t="s">
        <v>83</v>
      </c>
      <c r="AV129" s="12" t="s">
        <v>24</v>
      </c>
      <c r="AW129" s="12" t="s">
        <v>39</v>
      </c>
      <c r="AX129" s="12" t="s">
        <v>75</v>
      </c>
      <c r="AY129" s="257" t="s">
        <v>173</v>
      </c>
    </row>
    <row r="130" spans="2:51" s="12" customFormat="1" ht="13.5">
      <c r="B130" s="247"/>
      <c r="C130" s="248"/>
      <c r="D130" s="249" t="s">
        <v>182</v>
      </c>
      <c r="E130" s="250" t="s">
        <v>22</v>
      </c>
      <c r="F130" s="251" t="s">
        <v>1888</v>
      </c>
      <c r="G130" s="248"/>
      <c r="H130" s="250" t="s">
        <v>22</v>
      </c>
      <c r="I130" s="252"/>
      <c r="J130" s="248"/>
      <c r="K130" s="248"/>
      <c r="L130" s="253"/>
      <c r="M130" s="254"/>
      <c r="N130" s="255"/>
      <c r="O130" s="255"/>
      <c r="P130" s="255"/>
      <c r="Q130" s="255"/>
      <c r="R130" s="255"/>
      <c r="S130" s="255"/>
      <c r="T130" s="256"/>
      <c r="AT130" s="257" t="s">
        <v>182</v>
      </c>
      <c r="AU130" s="257" t="s">
        <v>83</v>
      </c>
      <c r="AV130" s="12" t="s">
        <v>24</v>
      </c>
      <c r="AW130" s="12" t="s">
        <v>39</v>
      </c>
      <c r="AX130" s="12" t="s">
        <v>75</v>
      </c>
      <c r="AY130" s="257" t="s">
        <v>173</v>
      </c>
    </row>
    <row r="131" spans="2:51" s="12" customFormat="1" ht="13.5">
      <c r="B131" s="247"/>
      <c r="C131" s="248"/>
      <c r="D131" s="249" t="s">
        <v>182</v>
      </c>
      <c r="E131" s="250" t="s">
        <v>22</v>
      </c>
      <c r="F131" s="251" t="s">
        <v>1889</v>
      </c>
      <c r="G131" s="248"/>
      <c r="H131" s="250" t="s">
        <v>22</v>
      </c>
      <c r="I131" s="252"/>
      <c r="J131" s="248"/>
      <c r="K131" s="248"/>
      <c r="L131" s="253"/>
      <c r="M131" s="254"/>
      <c r="N131" s="255"/>
      <c r="O131" s="255"/>
      <c r="P131" s="255"/>
      <c r="Q131" s="255"/>
      <c r="R131" s="255"/>
      <c r="S131" s="255"/>
      <c r="T131" s="256"/>
      <c r="AT131" s="257" t="s">
        <v>182</v>
      </c>
      <c r="AU131" s="257" t="s">
        <v>83</v>
      </c>
      <c r="AV131" s="12" t="s">
        <v>24</v>
      </c>
      <c r="AW131" s="12" t="s">
        <v>39</v>
      </c>
      <c r="AX131" s="12" t="s">
        <v>75</v>
      </c>
      <c r="AY131" s="257" t="s">
        <v>173</v>
      </c>
    </row>
    <row r="132" spans="2:51" s="12" customFormat="1" ht="13.5">
      <c r="B132" s="247"/>
      <c r="C132" s="248"/>
      <c r="D132" s="249" t="s">
        <v>182</v>
      </c>
      <c r="E132" s="250" t="s">
        <v>22</v>
      </c>
      <c r="F132" s="251" t="s">
        <v>1890</v>
      </c>
      <c r="G132" s="248"/>
      <c r="H132" s="250" t="s">
        <v>22</v>
      </c>
      <c r="I132" s="252"/>
      <c r="J132" s="248"/>
      <c r="K132" s="248"/>
      <c r="L132" s="253"/>
      <c r="M132" s="254"/>
      <c r="N132" s="255"/>
      <c r="O132" s="255"/>
      <c r="P132" s="255"/>
      <c r="Q132" s="255"/>
      <c r="R132" s="255"/>
      <c r="S132" s="255"/>
      <c r="T132" s="256"/>
      <c r="AT132" s="257" t="s">
        <v>182</v>
      </c>
      <c r="AU132" s="257" t="s">
        <v>83</v>
      </c>
      <c r="AV132" s="12" t="s">
        <v>24</v>
      </c>
      <c r="AW132" s="12" t="s">
        <v>39</v>
      </c>
      <c r="AX132" s="12" t="s">
        <v>75</v>
      </c>
      <c r="AY132" s="257" t="s">
        <v>173</v>
      </c>
    </row>
    <row r="133" spans="2:51" s="12" customFormat="1" ht="13.5">
      <c r="B133" s="247"/>
      <c r="C133" s="248"/>
      <c r="D133" s="249" t="s">
        <v>182</v>
      </c>
      <c r="E133" s="250" t="s">
        <v>22</v>
      </c>
      <c r="F133" s="251" t="s">
        <v>1891</v>
      </c>
      <c r="G133" s="248"/>
      <c r="H133" s="250" t="s">
        <v>22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AT133" s="257" t="s">
        <v>182</v>
      </c>
      <c r="AU133" s="257" t="s">
        <v>83</v>
      </c>
      <c r="AV133" s="12" t="s">
        <v>24</v>
      </c>
      <c r="AW133" s="12" t="s">
        <v>39</v>
      </c>
      <c r="AX133" s="12" t="s">
        <v>75</v>
      </c>
      <c r="AY133" s="257" t="s">
        <v>173</v>
      </c>
    </row>
    <row r="134" spans="2:51" s="13" customFormat="1" ht="13.5">
      <c r="B134" s="258"/>
      <c r="C134" s="259"/>
      <c r="D134" s="249" t="s">
        <v>182</v>
      </c>
      <c r="E134" s="260" t="s">
        <v>22</v>
      </c>
      <c r="F134" s="261" t="s">
        <v>24</v>
      </c>
      <c r="G134" s="259"/>
      <c r="H134" s="262">
        <v>1</v>
      </c>
      <c r="I134" s="263"/>
      <c r="J134" s="259"/>
      <c r="K134" s="259"/>
      <c r="L134" s="264"/>
      <c r="M134" s="265"/>
      <c r="N134" s="266"/>
      <c r="O134" s="266"/>
      <c r="P134" s="266"/>
      <c r="Q134" s="266"/>
      <c r="R134" s="266"/>
      <c r="S134" s="266"/>
      <c r="T134" s="267"/>
      <c r="AT134" s="268" t="s">
        <v>182</v>
      </c>
      <c r="AU134" s="268" t="s">
        <v>83</v>
      </c>
      <c r="AV134" s="13" t="s">
        <v>83</v>
      </c>
      <c r="AW134" s="13" t="s">
        <v>39</v>
      </c>
      <c r="AX134" s="13" t="s">
        <v>75</v>
      </c>
      <c r="AY134" s="268" t="s">
        <v>173</v>
      </c>
    </row>
    <row r="135" spans="2:63" s="11" customFormat="1" ht="29.85" customHeight="1">
      <c r="B135" s="219"/>
      <c r="C135" s="220"/>
      <c r="D135" s="221" t="s">
        <v>74</v>
      </c>
      <c r="E135" s="233" t="s">
        <v>1892</v>
      </c>
      <c r="F135" s="233" t="s">
        <v>1893</v>
      </c>
      <c r="G135" s="220"/>
      <c r="H135" s="220"/>
      <c r="I135" s="223"/>
      <c r="J135" s="234">
        <f>BK135</f>
        <v>0</v>
      </c>
      <c r="K135" s="220"/>
      <c r="L135" s="225"/>
      <c r="M135" s="226"/>
      <c r="N135" s="227"/>
      <c r="O135" s="227"/>
      <c r="P135" s="228">
        <f>SUM(P136:P140)</f>
        <v>0</v>
      </c>
      <c r="Q135" s="227"/>
      <c r="R135" s="228">
        <f>SUM(R136:R140)</f>
        <v>0</v>
      </c>
      <c r="S135" s="227"/>
      <c r="T135" s="229">
        <f>SUM(T136:T140)</f>
        <v>0</v>
      </c>
      <c r="AR135" s="230" t="s">
        <v>204</v>
      </c>
      <c r="AT135" s="231" t="s">
        <v>74</v>
      </c>
      <c r="AU135" s="231" t="s">
        <v>24</v>
      </c>
      <c r="AY135" s="230" t="s">
        <v>173</v>
      </c>
      <c r="BK135" s="232">
        <f>SUM(BK136:BK140)</f>
        <v>0</v>
      </c>
    </row>
    <row r="136" spans="2:65" s="1" customFormat="1" ht="16.5" customHeight="1">
      <c r="B136" s="46"/>
      <c r="C136" s="235" t="s">
        <v>218</v>
      </c>
      <c r="D136" s="235" t="s">
        <v>175</v>
      </c>
      <c r="E136" s="236" t="s">
        <v>1894</v>
      </c>
      <c r="F136" s="237" t="s">
        <v>1895</v>
      </c>
      <c r="G136" s="238" t="s">
        <v>1255</v>
      </c>
      <c r="H136" s="239">
        <v>1</v>
      </c>
      <c r="I136" s="240"/>
      <c r="J136" s="241">
        <f>ROUND(I136*H136,2)</f>
        <v>0</v>
      </c>
      <c r="K136" s="237" t="s">
        <v>278</v>
      </c>
      <c r="L136" s="72"/>
      <c r="M136" s="242" t="s">
        <v>22</v>
      </c>
      <c r="N136" s="243" t="s">
        <v>46</v>
      </c>
      <c r="O136" s="47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AR136" s="24" t="s">
        <v>1651</v>
      </c>
      <c r="AT136" s="24" t="s">
        <v>175</v>
      </c>
      <c r="AU136" s="24" t="s">
        <v>83</v>
      </c>
      <c r="AY136" s="24" t="s">
        <v>173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24" t="s">
        <v>24</v>
      </c>
      <c r="BK136" s="246">
        <f>ROUND(I136*H136,2)</f>
        <v>0</v>
      </c>
      <c r="BL136" s="24" t="s">
        <v>1651</v>
      </c>
      <c r="BM136" s="24" t="s">
        <v>1896</v>
      </c>
    </row>
    <row r="137" spans="2:51" s="12" customFormat="1" ht="13.5">
      <c r="B137" s="247"/>
      <c r="C137" s="248"/>
      <c r="D137" s="249" t="s">
        <v>182</v>
      </c>
      <c r="E137" s="250" t="s">
        <v>22</v>
      </c>
      <c r="F137" s="251" t="s">
        <v>1897</v>
      </c>
      <c r="G137" s="248"/>
      <c r="H137" s="250" t="s">
        <v>22</v>
      </c>
      <c r="I137" s="252"/>
      <c r="J137" s="248"/>
      <c r="K137" s="248"/>
      <c r="L137" s="253"/>
      <c r="M137" s="254"/>
      <c r="N137" s="255"/>
      <c r="O137" s="255"/>
      <c r="P137" s="255"/>
      <c r="Q137" s="255"/>
      <c r="R137" s="255"/>
      <c r="S137" s="255"/>
      <c r="T137" s="256"/>
      <c r="AT137" s="257" t="s">
        <v>182</v>
      </c>
      <c r="AU137" s="257" t="s">
        <v>83</v>
      </c>
      <c r="AV137" s="12" t="s">
        <v>24</v>
      </c>
      <c r="AW137" s="12" t="s">
        <v>39</v>
      </c>
      <c r="AX137" s="12" t="s">
        <v>75</v>
      </c>
      <c r="AY137" s="257" t="s">
        <v>173</v>
      </c>
    </row>
    <row r="138" spans="2:51" s="12" customFormat="1" ht="13.5">
      <c r="B138" s="247"/>
      <c r="C138" s="248"/>
      <c r="D138" s="249" t="s">
        <v>182</v>
      </c>
      <c r="E138" s="250" t="s">
        <v>22</v>
      </c>
      <c r="F138" s="251" t="s">
        <v>1898</v>
      </c>
      <c r="G138" s="248"/>
      <c r="H138" s="250" t="s">
        <v>22</v>
      </c>
      <c r="I138" s="252"/>
      <c r="J138" s="248"/>
      <c r="K138" s="248"/>
      <c r="L138" s="253"/>
      <c r="M138" s="254"/>
      <c r="N138" s="255"/>
      <c r="O138" s="255"/>
      <c r="P138" s="255"/>
      <c r="Q138" s="255"/>
      <c r="R138" s="255"/>
      <c r="S138" s="255"/>
      <c r="T138" s="256"/>
      <c r="AT138" s="257" t="s">
        <v>182</v>
      </c>
      <c r="AU138" s="257" t="s">
        <v>83</v>
      </c>
      <c r="AV138" s="12" t="s">
        <v>24</v>
      </c>
      <c r="AW138" s="12" t="s">
        <v>39</v>
      </c>
      <c r="AX138" s="12" t="s">
        <v>75</v>
      </c>
      <c r="AY138" s="257" t="s">
        <v>173</v>
      </c>
    </row>
    <row r="139" spans="2:51" s="12" customFormat="1" ht="13.5">
      <c r="B139" s="247"/>
      <c r="C139" s="248"/>
      <c r="D139" s="249" t="s">
        <v>182</v>
      </c>
      <c r="E139" s="250" t="s">
        <v>22</v>
      </c>
      <c r="F139" s="251" t="s">
        <v>1899</v>
      </c>
      <c r="G139" s="248"/>
      <c r="H139" s="250" t="s">
        <v>22</v>
      </c>
      <c r="I139" s="252"/>
      <c r="J139" s="248"/>
      <c r="K139" s="248"/>
      <c r="L139" s="253"/>
      <c r="M139" s="254"/>
      <c r="N139" s="255"/>
      <c r="O139" s="255"/>
      <c r="P139" s="255"/>
      <c r="Q139" s="255"/>
      <c r="R139" s="255"/>
      <c r="S139" s="255"/>
      <c r="T139" s="256"/>
      <c r="AT139" s="257" t="s">
        <v>182</v>
      </c>
      <c r="AU139" s="257" t="s">
        <v>83</v>
      </c>
      <c r="AV139" s="12" t="s">
        <v>24</v>
      </c>
      <c r="AW139" s="12" t="s">
        <v>39</v>
      </c>
      <c r="AX139" s="12" t="s">
        <v>75</v>
      </c>
      <c r="AY139" s="257" t="s">
        <v>173</v>
      </c>
    </row>
    <row r="140" spans="2:51" s="13" customFormat="1" ht="13.5">
      <c r="B140" s="258"/>
      <c r="C140" s="259"/>
      <c r="D140" s="249" t="s">
        <v>182</v>
      </c>
      <c r="E140" s="260" t="s">
        <v>22</v>
      </c>
      <c r="F140" s="261" t="s">
        <v>24</v>
      </c>
      <c r="G140" s="259"/>
      <c r="H140" s="262">
        <v>1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AT140" s="268" t="s">
        <v>182</v>
      </c>
      <c r="AU140" s="268" t="s">
        <v>83</v>
      </c>
      <c r="AV140" s="13" t="s">
        <v>83</v>
      </c>
      <c r="AW140" s="13" t="s">
        <v>39</v>
      </c>
      <c r="AX140" s="13" t="s">
        <v>75</v>
      </c>
      <c r="AY140" s="268" t="s">
        <v>173</v>
      </c>
    </row>
    <row r="141" spans="2:63" s="11" customFormat="1" ht="29.85" customHeight="1">
      <c r="B141" s="219"/>
      <c r="C141" s="220"/>
      <c r="D141" s="221" t="s">
        <v>74</v>
      </c>
      <c r="E141" s="233" t="s">
        <v>1900</v>
      </c>
      <c r="F141" s="233" t="s">
        <v>1901</v>
      </c>
      <c r="G141" s="220"/>
      <c r="H141" s="220"/>
      <c r="I141" s="223"/>
      <c r="J141" s="234">
        <f>BK141</f>
        <v>0</v>
      </c>
      <c r="K141" s="220"/>
      <c r="L141" s="225"/>
      <c r="M141" s="226"/>
      <c r="N141" s="227"/>
      <c r="O141" s="227"/>
      <c r="P141" s="228">
        <f>SUM(P142:P155)</f>
        <v>0</v>
      </c>
      <c r="Q141" s="227"/>
      <c r="R141" s="228">
        <f>SUM(R142:R155)</f>
        <v>0</v>
      </c>
      <c r="S141" s="227"/>
      <c r="T141" s="229">
        <f>SUM(T142:T155)</f>
        <v>0</v>
      </c>
      <c r="AR141" s="230" t="s">
        <v>204</v>
      </c>
      <c r="AT141" s="231" t="s">
        <v>74</v>
      </c>
      <c r="AU141" s="231" t="s">
        <v>24</v>
      </c>
      <c r="AY141" s="230" t="s">
        <v>173</v>
      </c>
      <c r="BK141" s="232">
        <f>SUM(BK142:BK155)</f>
        <v>0</v>
      </c>
    </row>
    <row r="142" spans="2:65" s="1" customFormat="1" ht="16.5" customHeight="1">
      <c r="B142" s="46"/>
      <c r="C142" s="235" t="s">
        <v>224</v>
      </c>
      <c r="D142" s="235" t="s">
        <v>175</v>
      </c>
      <c r="E142" s="236" t="s">
        <v>1902</v>
      </c>
      <c r="F142" s="237" t="s">
        <v>1903</v>
      </c>
      <c r="G142" s="238" t="s">
        <v>1255</v>
      </c>
      <c r="H142" s="239">
        <v>1</v>
      </c>
      <c r="I142" s="240"/>
      <c r="J142" s="241">
        <f>ROUND(I142*H142,2)</f>
        <v>0</v>
      </c>
      <c r="K142" s="237" t="s">
        <v>278</v>
      </c>
      <c r="L142" s="72"/>
      <c r="M142" s="242" t="s">
        <v>22</v>
      </c>
      <c r="N142" s="243" t="s">
        <v>46</v>
      </c>
      <c r="O142" s="47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4" t="s">
        <v>1651</v>
      </c>
      <c r="AT142" s="24" t="s">
        <v>175</v>
      </c>
      <c r="AU142" s="24" t="s">
        <v>83</v>
      </c>
      <c r="AY142" s="24" t="s">
        <v>173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24</v>
      </c>
      <c r="BK142" s="246">
        <f>ROUND(I142*H142,2)</f>
        <v>0</v>
      </c>
      <c r="BL142" s="24" t="s">
        <v>1651</v>
      </c>
      <c r="BM142" s="24" t="s">
        <v>1904</v>
      </c>
    </row>
    <row r="143" spans="2:51" s="12" customFormat="1" ht="13.5">
      <c r="B143" s="247"/>
      <c r="C143" s="248"/>
      <c r="D143" s="249" t="s">
        <v>182</v>
      </c>
      <c r="E143" s="250" t="s">
        <v>22</v>
      </c>
      <c r="F143" s="251" t="s">
        <v>1905</v>
      </c>
      <c r="G143" s="248"/>
      <c r="H143" s="250" t="s">
        <v>22</v>
      </c>
      <c r="I143" s="252"/>
      <c r="J143" s="248"/>
      <c r="K143" s="248"/>
      <c r="L143" s="253"/>
      <c r="M143" s="254"/>
      <c r="N143" s="255"/>
      <c r="O143" s="255"/>
      <c r="P143" s="255"/>
      <c r="Q143" s="255"/>
      <c r="R143" s="255"/>
      <c r="S143" s="255"/>
      <c r="T143" s="256"/>
      <c r="AT143" s="257" t="s">
        <v>182</v>
      </c>
      <c r="AU143" s="257" t="s">
        <v>83</v>
      </c>
      <c r="AV143" s="12" t="s">
        <v>24</v>
      </c>
      <c r="AW143" s="12" t="s">
        <v>39</v>
      </c>
      <c r="AX143" s="12" t="s">
        <v>75</v>
      </c>
      <c r="AY143" s="257" t="s">
        <v>173</v>
      </c>
    </row>
    <row r="144" spans="2:51" s="12" customFormat="1" ht="13.5">
      <c r="B144" s="247"/>
      <c r="C144" s="248"/>
      <c r="D144" s="249" t="s">
        <v>182</v>
      </c>
      <c r="E144" s="250" t="s">
        <v>22</v>
      </c>
      <c r="F144" s="251" t="s">
        <v>1906</v>
      </c>
      <c r="G144" s="248"/>
      <c r="H144" s="250" t="s">
        <v>22</v>
      </c>
      <c r="I144" s="252"/>
      <c r="J144" s="248"/>
      <c r="K144" s="248"/>
      <c r="L144" s="253"/>
      <c r="M144" s="254"/>
      <c r="N144" s="255"/>
      <c r="O144" s="255"/>
      <c r="P144" s="255"/>
      <c r="Q144" s="255"/>
      <c r="R144" s="255"/>
      <c r="S144" s="255"/>
      <c r="T144" s="256"/>
      <c r="AT144" s="257" t="s">
        <v>182</v>
      </c>
      <c r="AU144" s="257" t="s">
        <v>83</v>
      </c>
      <c r="AV144" s="12" t="s">
        <v>24</v>
      </c>
      <c r="AW144" s="12" t="s">
        <v>39</v>
      </c>
      <c r="AX144" s="12" t="s">
        <v>75</v>
      </c>
      <c r="AY144" s="257" t="s">
        <v>173</v>
      </c>
    </row>
    <row r="145" spans="2:51" s="12" customFormat="1" ht="13.5">
      <c r="B145" s="247"/>
      <c r="C145" s="248"/>
      <c r="D145" s="249" t="s">
        <v>182</v>
      </c>
      <c r="E145" s="250" t="s">
        <v>22</v>
      </c>
      <c r="F145" s="251" t="s">
        <v>1907</v>
      </c>
      <c r="G145" s="248"/>
      <c r="H145" s="250" t="s">
        <v>22</v>
      </c>
      <c r="I145" s="252"/>
      <c r="J145" s="248"/>
      <c r="K145" s="248"/>
      <c r="L145" s="253"/>
      <c r="M145" s="254"/>
      <c r="N145" s="255"/>
      <c r="O145" s="255"/>
      <c r="P145" s="255"/>
      <c r="Q145" s="255"/>
      <c r="R145" s="255"/>
      <c r="S145" s="255"/>
      <c r="T145" s="256"/>
      <c r="AT145" s="257" t="s">
        <v>182</v>
      </c>
      <c r="AU145" s="257" t="s">
        <v>83</v>
      </c>
      <c r="AV145" s="12" t="s">
        <v>24</v>
      </c>
      <c r="AW145" s="12" t="s">
        <v>39</v>
      </c>
      <c r="AX145" s="12" t="s">
        <v>75</v>
      </c>
      <c r="AY145" s="257" t="s">
        <v>173</v>
      </c>
    </row>
    <row r="146" spans="2:51" s="12" customFormat="1" ht="13.5">
      <c r="B146" s="247"/>
      <c r="C146" s="248"/>
      <c r="D146" s="249" t="s">
        <v>182</v>
      </c>
      <c r="E146" s="250" t="s">
        <v>22</v>
      </c>
      <c r="F146" s="251" t="s">
        <v>1908</v>
      </c>
      <c r="G146" s="248"/>
      <c r="H146" s="250" t="s">
        <v>22</v>
      </c>
      <c r="I146" s="252"/>
      <c r="J146" s="248"/>
      <c r="K146" s="248"/>
      <c r="L146" s="253"/>
      <c r="M146" s="254"/>
      <c r="N146" s="255"/>
      <c r="O146" s="255"/>
      <c r="P146" s="255"/>
      <c r="Q146" s="255"/>
      <c r="R146" s="255"/>
      <c r="S146" s="255"/>
      <c r="T146" s="256"/>
      <c r="AT146" s="257" t="s">
        <v>182</v>
      </c>
      <c r="AU146" s="257" t="s">
        <v>83</v>
      </c>
      <c r="AV146" s="12" t="s">
        <v>24</v>
      </c>
      <c r="AW146" s="12" t="s">
        <v>39</v>
      </c>
      <c r="AX146" s="12" t="s">
        <v>75</v>
      </c>
      <c r="AY146" s="257" t="s">
        <v>173</v>
      </c>
    </row>
    <row r="147" spans="2:51" s="13" customFormat="1" ht="13.5">
      <c r="B147" s="258"/>
      <c r="C147" s="259"/>
      <c r="D147" s="249" t="s">
        <v>182</v>
      </c>
      <c r="E147" s="260" t="s">
        <v>22</v>
      </c>
      <c r="F147" s="261" t="s">
        <v>24</v>
      </c>
      <c r="G147" s="259"/>
      <c r="H147" s="262">
        <v>1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AT147" s="268" t="s">
        <v>182</v>
      </c>
      <c r="AU147" s="268" t="s">
        <v>83</v>
      </c>
      <c r="AV147" s="13" t="s">
        <v>83</v>
      </c>
      <c r="AW147" s="13" t="s">
        <v>39</v>
      </c>
      <c r="AX147" s="13" t="s">
        <v>75</v>
      </c>
      <c r="AY147" s="268" t="s">
        <v>173</v>
      </c>
    </row>
    <row r="148" spans="2:65" s="1" customFormat="1" ht="16.5" customHeight="1">
      <c r="B148" s="46"/>
      <c r="C148" s="235" t="s">
        <v>29</v>
      </c>
      <c r="D148" s="235" t="s">
        <v>175</v>
      </c>
      <c r="E148" s="236" t="s">
        <v>1909</v>
      </c>
      <c r="F148" s="237" t="s">
        <v>1901</v>
      </c>
      <c r="G148" s="238" t="s">
        <v>1255</v>
      </c>
      <c r="H148" s="239">
        <v>1</v>
      </c>
      <c r="I148" s="240"/>
      <c r="J148" s="241">
        <f>ROUND(I148*H148,2)</f>
        <v>0</v>
      </c>
      <c r="K148" s="237" t="s">
        <v>278</v>
      </c>
      <c r="L148" s="72"/>
      <c r="M148" s="242" t="s">
        <v>22</v>
      </c>
      <c r="N148" s="243" t="s">
        <v>46</v>
      </c>
      <c r="O148" s="47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AR148" s="24" t="s">
        <v>1651</v>
      </c>
      <c r="AT148" s="24" t="s">
        <v>175</v>
      </c>
      <c r="AU148" s="24" t="s">
        <v>83</v>
      </c>
      <c r="AY148" s="24" t="s">
        <v>173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4" t="s">
        <v>24</v>
      </c>
      <c r="BK148" s="246">
        <f>ROUND(I148*H148,2)</f>
        <v>0</v>
      </c>
      <c r="BL148" s="24" t="s">
        <v>1651</v>
      </c>
      <c r="BM148" s="24" t="s">
        <v>1910</v>
      </c>
    </row>
    <row r="149" spans="2:51" s="12" customFormat="1" ht="13.5">
      <c r="B149" s="247"/>
      <c r="C149" s="248"/>
      <c r="D149" s="249" t="s">
        <v>182</v>
      </c>
      <c r="E149" s="250" t="s">
        <v>22</v>
      </c>
      <c r="F149" s="251" t="s">
        <v>1911</v>
      </c>
      <c r="G149" s="248"/>
      <c r="H149" s="250" t="s">
        <v>22</v>
      </c>
      <c r="I149" s="252"/>
      <c r="J149" s="248"/>
      <c r="K149" s="248"/>
      <c r="L149" s="253"/>
      <c r="M149" s="254"/>
      <c r="N149" s="255"/>
      <c r="O149" s="255"/>
      <c r="P149" s="255"/>
      <c r="Q149" s="255"/>
      <c r="R149" s="255"/>
      <c r="S149" s="255"/>
      <c r="T149" s="256"/>
      <c r="AT149" s="257" t="s">
        <v>182</v>
      </c>
      <c r="AU149" s="257" t="s">
        <v>83</v>
      </c>
      <c r="AV149" s="12" t="s">
        <v>24</v>
      </c>
      <c r="AW149" s="12" t="s">
        <v>39</v>
      </c>
      <c r="AX149" s="12" t="s">
        <v>75</v>
      </c>
      <c r="AY149" s="257" t="s">
        <v>173</v>
      </c>
    </row>
    <row r="150" spans="2:51" s="12" customFormat="1" ht="13.5">
      <c r="B150" s="247"/>
      <c r="C150" s="248"/>
      <c r="D150" s="249" t="s">
        <v>182</v>
      </c>
      <c r="E150" s="250" t="s">
        <v>22</v>
      </c>
      <c r="F150" s="251" t="s">
        <v>1912</v>
      </c>
      <c r="G150" s="248"/>
      <c r="H150" s="250" t="s">
        <v>22</v>
      </c>
      <c r="I150" s="252"/>
      <c r="J150" s="248"/>
      <c r="K150" s="248"/>
      <c r="L150" s="253"/>
      <c r="M150" s="254"/>
      <c r="N150" s="255"/>
      <c r="O150" s="255"/>
      <c r="P150" s="255"/>
      <c r="Q150" s="255"/>
      <c r="R150" s="255"/>
      <c r="S150" s="255"/>
      <c r="T150" s="256"/>
      <c r="AT150" s="257" t="s">
        <v>182</v>
      </c>
      <c r="AU150" s="257" t="s">
        <v>83</v>
      </c>
      <c r="AV150" s="12" t="s">
        <v>24</v>
      </c>
      <c r="AW150" s="12" t="s">
        <v>39</v>
      </c>
      <c r="AX150" s="12" t="s">
        <v>75</v>
      </c>
      <c r="AY150" s="257" t="s">
        <v>173</v>
      </c>
    </row>
    <row r="151" spans="2:51" s="12" customFormat="1" ht="13.5">
      <c r="B151" s="247"/>
      <c r="C151" s="248"/>
      <c r="D151" s="249" t="s">
        <v>182</v>
      </c>
      <c r="E151" s="250" t="s">
        <v>22</v>
      </c>
      <c r="F151" s="251" t="s">
        <v>1913</v>
      </c>
      <c r="G151" s="248"/>
      <c r="H151" s="250" t="s">
        <v>22</v>
      </c>
      <c r="I151" s="252"/>
      <c r="J151" s="248"/>
      <c r="K151" s="248"/>
      <c r="L151" s="253"/>
      <c r="M151" s="254"/>
      <c r="N151" s="255"/>
      <c r="O151" s="255"/>
      <c r="P151" s="255"/>
      <c r="Q151" s="255"/>
      <c r="R151" s="255"/>
      <c r="S151" s="255"/>
      <c r="T151" s="256"/>
      <c r="AT151" s="257" t="s">
        <v>182</v>
      </c>
      <c r="AU151" s="257" t="s">
        <v>83</v>
      </c>
      <c r="AV151" s="12" t="s">
        <v>24</v>
      </c>
      <c r="AW151" s="12" t="s">
        <v>39</v>
      </c>
      <c r="AX151" s="12" t="s">
        <v>75</v>
      </c>
      <c r="AY151" s="257" t="s">
        <v>173</v>
      </c>
    </row>
    <row r="152" spans="2:51" s="12" customFormat="1" ht="13.5">
      <c r="B152" s="247"/>
      <c r="C152" s="248"/>
      <c r="D152" s="249" t="s">
        <v>182</v>
      </c>
      <c r="E152" s="250" t="s">
        <v>22</v>
      </c>
      <c r="F152" s="251" t="s">
        <v>1914</v>
      </c>
      <c r="G152" s="248"/>
      <c r="H152" s="250" t="s">
        <v>22</v>
      </c>
      <c r="I152" s="252"/>
      <c r="J152" s="248"/>
      <c r="K152" s="248"/>
      <c r="L152" s="253"/>
      <c r="M152" s="254"/>
      <c r="N152" s="255"/>
      <c r="O152" s="255"/>
      <c r="P152" s="255"/>
      <c r="Q152" s="255"/>
      <c r="R152" s="255"/>
      <c r="S152" s="255"/>
      <c r="T152" s="256"/>
      <c r="AT152" s="257" t="s">
        <v>182</v>
      </c>
      <c r="AU152" s="257" t="s">
        <v>83</v>
      </c>
      <c r="AV152" s="12" t="s">
        <v>24</v>
      </c>
      <c r="AW152" s="12" t="s">
        <v>39</v>
      </c>
      <c r="AX152" s="12" t="s">
        <v>75</v>
      </c>
      <c r="AY152" s="257" t="s">
        <v>173</v>
      </c>
    </row>
    <row r="153" spans="2:51" s="12" customFormat="1" ht="13.5">
      <c r="B153" s="247"/>
      <c r="C153" s="248"/>
      <c r="D153" s="249" t="s">
        <v>182</v>
      </c>
      <c r="E153" s="250" t="s">
        <v>22</v>
      </c>
      <c r="F153" s="251" t="s">
        <v>1915</v>
      </c>
      <c r="G153" s="248"/>
      <c r="H153" s="250" t="s">
        <v>22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AT153" s="257" t="s">
        <v>182</v>
      </c>
      <c r="AU153" s="257" t="s">
        <v>83</v>
      </c>
      <c r="AV153" s="12" t="s">
        <v>24</v>
      </c>
      <c r="AW153" s="12" t="s">
        <v>39</v>
      </c>
      <c r="AX153" s="12" t="s">
        <v>75</v>
      </c>
      <c r="AY153" s="257" t="s">
        <v>173</v>
      </c>
    </row>
    <row r="154" spans="2:51" s="12" customFormat="1" ht="13.5">
      <c r="B154" s="247"/>
      <c r="C154" s="248"/>
      <c r="D154" s="249" t="s">
        <v>182</v>
      </c>
      <c r="E154" s="250" t="s">
        <v>22</v>
      </c>
      <c r="F154" s="251" t="s">
        <v>1916</v>
      </c>
      <c r="G154" s="248"/>
      <c r="H154" s="250" t="s">
        <v>22</v>
      </c>
      <c r="I154" s="252"/>
      <c r="J154" s="248"/>
      <c r="K154" s="248"/>
      <c r="L154" s="253"/>
      <c r="M154" s="254"/>
      <c r="N154" s="255"/>
      <c r="O154" s="255"/>
      <c r="P154" s="255"/>
      <c r="Q154" s="255"/>
      <c r="R154" s="255"/>
      <c r="S154" s="255"/>
      <c r="T154" s="256"/>
      <c r="AT154" s="257" t="s">
        <v>182</v>
      </c>
      <c r="AU154" s="257" t="s">
        <v>83</v>
      </c>
      <c r="AV154" s="12" t="s">
        <v>24</v>
      </c>
      <c r="AW154" s="12" t="s">
        <v>39</v>
      </c>
      <c r="AX154" s="12" t="s">
        <v>75</v>
      </c>
      <c r="AY154" s="257" t="s">
        <v>173</v>
      </c>
    </row>
    <row r="155" spans="2:51" s="13" customFormat="1" ht="13.5">
      <c r="B155" s="258"/>
      <c r="C155" s="259"/>
      <c r="D155" s="249" t="s">
        <v>182</v>
      </c>
      <c r="E155" s="260" t="s">
        <v>22</v>
      </c>
      <c r="F155" s="261" t="s">
        <v>24</v>
      </c>
      <c r="G155" s="259"/>
      <c r="H155" s="262">
        <v>1</v>
      </c>
      <c r="I155" s="263"/>
      <c r="J155" s="259"/>
      <c r="K155" s="259"/>
      <c r="L155" s="264"/>
      <c r="M155" s="280"/>
      <c r="N155" s="281"/>
      <c r="O155" s="281"/>
      <c r="P155" s="281"/>
      <c r="Q155" s="281"/>
      <c r="R155" s="281"/>
      <c r="S155" s="281"/>
      <c r="T155" s="282"/>
      <c r="AT155" s="268" t="s">
        <v>182</v>
      </c>
      <c r="AU155" s="268" t="s">
        <v>83</v>
      </c>
      <c r="AV155" s="13" t="s">
        <v>83</v>
      </c>
      <c r="AW155" s="13" t="s">
        <v>39</v>
      </c>
      <c r="AX155" s="13" t="s">
        <v>75</v>
      </c>
      <c r="AY155" s="268" t="s">
        <v>173</v>
      </c>
    </row>
    <row r="156" spans="2:12" s="1" customFormat="1" ht="6.95" customHeight="1">
      <c r="B156" s="67"/>
      <c r="C156" s="68"/>
      <c r="D156" s="68"/>
      <c r="E156" s="68"/>
      <c r="F156" s="68"/>
      <c r="G156" s="68"/>
      <c r="H156" s="68"/>
      <c r="I156" s="178"/>
      <c r="J156" s="68"/>
      <c r="K156" s="68"/>
      <c r="L156" s="72"/>
    </row>
  </sheetData>
  <sheetProtection password="CC35" sheet="1" objects="1" scenarios="1" formatColumns="0" formatRows="0" autoFilter="0"/>
  <autoFilter ref="C80:K155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Avuk</dc:creator>
  <cp:keywords/>
  <dc:description/>
  <cp:lastModifiedBy>Marek Avuk</cp:lastModifiedBy>
  <dcterms:created xsi:type="dcterms:W3CDTF">2018-03-19T09:25:00Z</dcterms:created>
  <dcterms:modified xsi:type="dcterms:W3CDTF">2018-03-19T09:25:54Z</dcterms:modified>
  <cp:category/>
  <cp:version/>
  <cp:contentType/>
  <cp:contentStatus/>
</cp:coreProperties>
</file>