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000.2" sheetId="1" r:id="rId1"/>
    <sheet name="102" sheetId="2" r:id="rId2"/>
    <sheet name="103" sheetId="3" r:id="rId3"/>
    <sheet name="104" sheetId="4" r:id="rId4"/>
    <sheet name="105" sheetId="5" r:id="rId5"/>
    <sheet name="181.2" sheetId="6" r:id="rId6"/>
  </sheets>
  <definedNames/>
  <calcPr fullCalcOnLoad="1"/>
</workbook>
</file>

<file path=xl/sharedStrings.xml><?xml version="1.0" encoding="utf-8"?>
<sst xmlns="http://schemas.openxmlformats.org/spreadsheetml/2006/main" count="4842" uniqueCount="986">
  <si>
    <t>ASPE10</t>
  </si>
  <si>
    <t>S</t>
  </si>
  <si>
    <t>Firma: ---</t>
  </si>
  <si>
    <t>Soupis prací objektu</t>
  </si>
  <si>
    <t xml:space="preserve">Stavba: </t>
  </si>
  <si>
    <t>2020/0552</t>
  </si>
  <si>
    <t>II/111 Nechyba I – Český Šternberk</t>
  </si>
  <si>
    <t>O</t>
  </si>
  <si>
    <t>Rozpočet:</t>
  </si>
  <si>
    <t>0,00</t>
  </si>
  <si>
    <t>15,00</t>
  </si>
  <si>
    <t>21,00</t>
  </si>
  <si>
    <t>2</t>
  </si>
  <si>
    <t>3</t>
  </si>
  <si>
    <t>000.2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</si>
  <si>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</si>
  <si>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</si>
  <si>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</si>
  <si>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</si>
  <si>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</si>
  <si>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</si>
  <si>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</si>
  <si>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</si>
  <si>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</si>
  <si>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</si>
  <si>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</si>
  <si>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</si>
  <si>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</si>
  <si>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</si>
  <si>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</si>
  <si>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</si>
  <si>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</si>
  <si>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</si>
  <si>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</si>
  <si>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</si>
  <si>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</si>
  <si>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</si>
  <si>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</si>
  <si>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</si>
  <si>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</si>
  <si>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</si>
  <si>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- zajištění rozhodnutí a stanovení místní úpravy, včetně IČ při realizaci stavby 
- pro 2.-5. etapu</t>
  </si>
  <si>
    <t>VV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</si>
  <si>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</si>
  <si>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</si>
  <si>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</si>
  <si>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</si>
  <si>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- ochrana stávajících inženýrských sítí po dobu výstavby 
- pro 2. - 5. etapu</t>
  </si>
  <si>
    <t>02811</t>
  </si>
  <si>
    <t>PRŮZKUMNÉ PRÁCE GEOTECHNICKÉ NA POVRCHU</t>
  </si>
  <si>
    <t>- geologický a geotechnický dohled na celou stavbu 
- pro 2. - 5. etapu</t>
  </si>
  <si>
    <t>zahrnuje veškeré náklady spojené s objednatelem požadovanými pracemi</t>
  </si>
  <si>
    <t>02910</t>
  </si>
  <si>
    <t>OSTATNÍ POŽADAVKY - ZEMĚMĚŘIČSKÁ MĚŘENÍ</t>
  </si>
  <si>
    <t>- zahrnuje veškeré náklady spojené s objednatelem požadovanými pracemi, práce před a v průběhu stavby nutných k realizaci díla 
- pro 2. - 5. etapu</t>
  </si>
  <si>
    <t>zahrnuje veškeré náklady spojené s objednatelem požadovanými pracemi,   
- pro stanovení orientační investorské ceny určete jednotkovou cenu jako 1% odhadované ceny stavby</t>
  </si>
  <si>
    <t>029113</t>
  </si>
  <si>
    <t>OSTATNÍ POŽADAVKY - GEODETICKÉ ZAMĚŘENÍ - CELKY</t>
  </si>
  <si>
    <t>KUS</t>
  </si>
  <si>
    <t>- skutečné provedení stavby na podkladu katastrální mapy 
- platí pro 2. - 5. etapu stavby</t>
  </si>
  <si>
    <t>02943</t>
  </si>
  <si>
    <t>a</t>
  </si>
  <si>
    <t>OSTATNÍ POŽADAVKY - VYPRACOVÁNÍ RDS</t>
  </si>
  <si>
    <t>- RDS  propustku a silničních objektů 
- pro 2. - 5.  etapu</t>
  </si>
  <si>
    <t>7</t>
  </si>
  <si>
    <t>b</t>
  </si>
  <si>
    <t>- 3D křivky hran podkladní vrstvy 
- pro 2. - 5. etapu</t>
  </si>
  <si>
    <t>8</t>
  </si>
  <si>
    <t>02944</t>
  </si>
  <si>
    <t>OSTAT POŽADAVKY - DOKUMENTACE SKUTEČ PROVEDENÍ V DIGIT FORMĚ</t>
  </si>
  <si>
    <t>- vypracování DSPS v tištěné a digitální formě, dle požadavků SoD 
- pro 2. - 5. etapu</t>
  </si>
  <si>
    <t>02945</t>
  </si>
  <si>
    <t>OSTAT POŽADAVKY - GEOMETRICKÝ PLÁN</t>
  </si>
  <si>
    <t>- GP dle SoD pro SO Středočeského kraje 
- pro 2. - 5. etapu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</si>
  <si>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</si>
  <si>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</si>
  <si>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</si>
  <si>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- pasportizace objektů v blízkosti stavby a komunikací objízdných tras před zahájením a po dokončení, včetně fotodokumentace 
- platí pro 2. - 5. etapu</t>
  </si>
  <si>
    <t>11</t>
  </si>
  <si>
    <t>- zkoušky na zjištění nebezpečného odpadu dle vyhl. 130/2019 Sb. 
- platí pro 2. - 5. etapu</t>
  </si>
  <si>
    <t>12</t>
  </si>
  <si>
    <t>029511</t>
  </si>
  <si>
    <t>OSTATNÍ POŽADAVKY - POSUDKY A KONTROLY</t>
  </si>
  <si>
    <t>- aktualizace havarijního plánu 
- platí pro 2. - 5. etapu</t>
  </si>
  <si>
    <t>13</t>
  </si>
  <si>
    <t>02991</t>
  </si>
  <si>
    <t>OSTATNÍ POŽADAVKY - INFORMAČNÍ TABULE</t>
  </si>
  <si>
    <t>- bilboard pro Středočeský kraj, místo realizace projektu, dobu realizace stavby, osazeno 2ks velkoplošnými bilboardy o rozměrech 5,1x2,4 m, včetně montáže a demontáže, pronájem po celou dobu stavby 
- uvažováno pro 2. -  5. etapu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</si>
  <si>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</si>
  <si>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Komunikace</t>
  </si>
  <si>
    <t>14</t>
  </si>
  <si>
    <t>5774AER</t>
  </si>
  <si>
    <t>VRSTVY PRO OBNOVU A OPRAVY</t>
  </si>
  <si>
    <t>KČ</t>
  </si>
  <si>
    <t>- oprava objízdných tras 
- zahrnuje veškeré práce související s opravou vozovky objízdných tras 
- pro ocenění jednotlivých stavebních prací budou použity položky tohoto soupisu prací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</si>
  <si>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</si>
  <si>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102</t>
  </si>
  <si>
    <t>Silnice II/111 Č. Šternberk - Nechyba I - úsek 2</t>
  </si>
  <si>
    <t>014102</t>
  </si>
  <si>
    <t>POPLATKY ZA SKLÁDKU</t>
  </si>
  <si>
    <t>T</t>
  </si>
  <si>
    <t>zemina</t>
  </si>
  <si>
    <t>- zemina 
(417,8+1621,34+226,4)*1,9=4 304,53 [A] 
- podkladní vrstvy ze ŠD 
864,13*1,9=1 641,85 [B] 
Celkem: A+B=5 946,38 [C]</t>
  </si>
  <si>
    <t>zahrnuje veškeré poplatky provozovateli skládky související s uložením odpadu na skládce.</t>
  </si>
  <si>
    <t>bX</t>
  </si>
  <si>
    <t>- pouze v případě výměny podloží vozovky 
- pouze se souhlasem investora</t>
  </si>
  <si>
    <t>1720,82*1,9=3 269,56 [A]</t>
  </si>
  <si>
    <t>02710</t>
  </si>
  <si>
    <t>X</t>
  </si>
  <si>
    <t>POMOC PRÁCE ZŘÍZ NEBO ZAJIŠŤ OBJÍŽĎKY A PŘÍSTUP CESTY</t>
  </si>
  <si>
    <t>- obnova sjezdů v případě vyvolané potřebnosti obslužnosti pozemku včetně zatrubnění příkopu 
- pouze se souhlasem investora</t>
  </si>
  <si>
    <t>Zemní práce</t>
  </si>
  <si>
    <t>11120</t>
  </si>
  <si>
    <t>ODSTRANĚNÍ KŘOVIN</t>
  </si>
  <si>
    <t>M2</t>
  </si>
  <si>
    <t>23=23,00 [A]</t>
  </si>
  <si>
    <t>odstranění křovin a stromů do průměru 100 mm doprava dřevin bez ohledu na vzdálenost  
spálení na hromadách nebo štěpkování</t>
  </si>
  <si>
    <t>Pouze se souhlasem investora.</t>
  </si>
  <si>
    <t>Pouze se souhlasem investora. Odstranění křovin u usedlosti Nový Dvůr pro SO 430 34=34,00 [A]</t>
  </si>
  <si>
    <t>11130</t>
  </si>
  <si>
    <t>SEJMUTÍ DRNU</t>
  </si>
  <si>
    <t>- viz Tabulka kubatur</t>
  </si>
  <si>
    <t>750,5/0,1=7 505,00 [A]</t>
  </si>
  <si>
    <t>včetně vodorovné dopravy  a uložení na skládku</t>
  </si>
  <si>
    <t>11204</t>
  </si>
  <si>
    <t>KÁCENÍ STROMŮ D KMENE DO 0,3M S ODSTRANĚNÍM PAŘEZŮ</t>
  </si>
  <si>
    <t>18=18,00 [A]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</si>
  <si>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</si>
  <si>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11211</t>
  </si>
  <si>
    <t>KÁCENÍ STROMŮ D KMENE DO 0,5M</t>
  </si>
  <si>
    <t>15=15,00 [A]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</si>
  <si>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</t>
  </si>
  <si>
    <t>11212</t>
  </si>
  <si>
    <t>KÁCENÍ STROMŮ D KMENE DO 0,9M</t>
  </si>
  <si>
    <t>3=3,00 [A]</t>
  </si>
  <si>
    <t>11221</t>
  </si>
  <si>
    <t>ODSTRANĚNÍ PAŘEZŮ D DO 0,5M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</si>
  <si>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</si>
  <si>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11222</t>
  </si>
  <si>
    <t>ODSTRANĚNÍ PAŘEZŮ D DO 0,9M</t>
  </si>
  <si>
    <t>11242</t>
  </si>
  <si>
    <t>ÚPRAVA STROMŮ D DO 0,9M ŘEZEM VĚTVÍ</t>
  </si>
  <si>
    <t>Ořezání větví zasahujících do průjezdného profilu v SO 102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</si>
  <si>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</si>
  <si>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113323</t>
  </si>
  <si>
    <t>ODSTRAN PODKL ZPEVNĚNÝCH PLOCH Z KAMENIVA NESTMEL, ODVOZ DO 3KM</t>
  </si>
  <si>
    <t>M3</t>
  </si>
  <si>
    <t>- vrstva ŠD pro dosypávku krajnic</t>
  </si>
  <si>
    <t>204,60=204,60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</si>
  <si>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</si>
  <si>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113328</t>
  </si>
  <si>
    <t>ODSTRAN PODKL ZPEVNĚNÝCH PLOCH Z KAMENIVA NESTMEL, ODVOZ DO 20KM</t>
  </si>
  <si>
    <t>- podkladní vrstva ze ŠD, prům. tl. 240 mm 
- odvoz na skládku 
- 65% z odstraněných podkladních vrstev</t>
  </si>
  <si>
    <t>1644,2*0,65-204,60=864,13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</si>
  <si>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</si>
  <si>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</si>
  <si>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113333</t>
  </si>
  <si>
    <t>ODSTRAN PODKL ZPEVNĚNÝCH PLOCH S ASFALT POJIVEM, ODVOZ DO 3KM</t>
  </si>
  <si>
    <t>- podkladní vrstvy vozovky PM, prům tl. 129 mm 
- živičný materiál, 35% z odstraněných podkladních vrstev 
- odvoz na meziskládku 
- viz Tabulka kubatur</t>
  </si>
  <si>
    <t>1644,2*0,35=575,47 [A]</t>
  </si>
  <si>
    <t>16</t>
  </si>
  <si>
    <t>113723</t>
  </si>
  <si>
    <t>FRÉZOVÁNÍ ZPEVNĚNÝCH PLOCH ASFALTOVÝCH, ODVOZ DO 3KM</t>
  </si>
  <si>
    <t>- plocha odečtena ze situace 
- odvoz na meziskládku</t>
  </si>
  <si>
    <t>obrusná vrstva  tl. 0,05 m: 
15950,3*0,05=797,52 [A] 
ložná vrstva tl. 0,07 m: 
15950,3*1,05*0,07=1 172,35 [B] 
Celkem: A+B=1 969,87 [C] 
z toho použití do recyklované směsi RS a do krajnic: 
3975,75*0,15+6787,33*0,15*0,7-575,47=733,56 [D]</t>
  </si>
  <si>
    <t>17</t>
  </si>
  <si>
    <t>113728</t>
  </si>
  <si>
    <t>FRÉZOVÁNÍ ZPEVNĚNÝCH PLOCH ASFALTOVÝCH, ODVOZ DO 20KM</t>
  </si>
  <si>
    <t>- plocha odečtena ze situace 
- vyfrézovaný materiál odkoupí zhotovitel</t>
  </si>
  <si>
    <t>obrusná vrstva  tl. 0,05 m: 
15950,3*0,05=797,52 [A] 
ložná vrstva tl. 0,07 m: 
15950,3*1,05*0,07=1 172,35 [B] 
Celkem: A+B=1 969,87 [C] 
z toho odkup materiálu zhotovitelem: 
1969,87-733,56=1 236,31 [D]</t>
  </si>
  <si>
    <t>18</t>
  </si>
  <si>
    <t>11511</t>
  </si>
  <si>
    <t>ČERPÁNÍ VODY DO 500 L/MIN</t>
  </si>
  <si>
    <t>HOD</t>
  </si>
  <si>
    <t>- mimo položky obsahující čerpání vody 
- pouze se souhlasem ivestora</t>
  </si>
  <si>
    <t>200=200,00 [A]</t>
  </si>
  <si>
    <t>Položka čerpání vody na povrchu zahrnuje i potrubí, pohotovost záložní čerpací soupravy a zřízení čerpací jímky. Součástí položky je také následná demontáž a likvidace těchto zařízení</t>
  </si>
  <si>
    <t>19</t>
  </si>
  <si>
    <t>123738</t>
  </si>
  <si>
    <t>ODKOP PRO SPOD STAVBU SILNIC A ŽELEZNIC TŘ. I, ODVOZ DO 20KM</t>
  </si>
  <si>
    <t>- odstranění stávajících krajnic 
 - viz Tabulka kubatur</t>
  </si>
  <si>
    <t>226,4=226,40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</si>
  <si>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</si>
  <si>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</si>
  <si>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- pouze se souhlasem inverstora 
- výměna podloží pláně 
- odhad 50%</t>
  </si>
  <si>
    <t>8604,1*0.400*0.50=1 720,82 [A]</t>
  </si>
  <si>
    <t>21</t>
  </si>
  <si>
    <t>125733</t>
  </si>
  <si>
    <t>VYKOPÁVKY ZE ZEMNÍKŮ A SKLÁDEK TŘ. I, ODVOZ DO 3KM</t>
  </si>
  <si>
    <t>- zemina na ohumusování</t>
  </si>
  <si>
    <t>750,5=750,50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</si>
  <si>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</si>
  <si>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22</t>
  </si>
  <si>
    <t>- pro dosypávku krajnic  
viz Tabulka kubatur</t>
  </si>
  <si>
    <t>z pol. 113323: 204,60=204,60 [A]</t>
  </si>
  <si>
    <t>23</t>
  </si>
  <si>
    <t>c</t>
  </si>
  <si>
    <t>- vykopávky odtěženého materiálu pro využití do vrstvy RS 
- pro dosypávku krajnic z recyklátu 
- viz Tabulka kubatur</t>
  </si>
  <si>
    <t>z pol. 113333: 575,47=575,47 [A] 
z pol. 113723: 733,56=733,56 [B] 
Celkem: A+B=1 309,03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</si>
  <si>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</si>
  <si>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24</t>
  </si>
  <si>
    <t>126738</t>
  </si>
  <si>
    <t>ZŘÍZENÍ STUPŇŮ V PODLOŽÍ NÁSYPŮ TŘ. I, ODVOZ DO 20KM</t>
  </si>
  <si>
    <t>- zemina z výkopu bude odvezena na skládku 
- viz Tabulka kubatur</t>
  </si>
  <si>
    <t>417,80=417,80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</si>
  <si>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</si>
  <si>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25</t>
  </si>
  <si>
    <t>129946</t>
  </si>
  <si>
    <t>ČIŠTĚNÍ POTRUBÍ DN DO 400MM</t>
  </si>
  <si>
    <t>M</t>
  </si>
  <si>
    <t>- pročištění trub pod stávajícími sjezdy</t>
  </si>
  <si>
    <t>6,5+12,0+7,0+7,0+16,5+6,5+6,0=61,50 [A]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</si>
  <si>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</si>
  <si>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26</t>
  </si>
  <si>
    <t>129958</t>
  </si>
  <si>
    <t>ČIŠTĚNÍ POTRUBÍ DN DO 600MM</t>
  </si>
  <si>
    <t>- pročištění propustků 
- propustek km 28,885</t>
  </si>
  <si>
    <t>9,0=9,00 [A]</t>
  </si>
  <si>
    <t>27</t>
  </si>
  <si>
    <t>12996</t>
  </si>
  <si>
    <t>ČIŠTĚNÍ POTRUBÍ DN DO 800MM</t>
  </si>
  <si>
    <t>- pročištění propustků pod komunikací a sjezdy</t>
  </si>
  <si>
    <t>12+16+8.0+6.5+9.0=51,50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</si>
  <si>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</si>
  <si>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28</t>
  </si>
  <si>
    <t>12998</t>
  </si>
  <si>
    <t>ČIŠTĚNÍ POTRUBÍ DN DO 1600MM</t>
  </si>
  <si>
    <t>propustek v km 29,264</t>
  </si>
  <si>
    <t>29</t>
  </si>
  <si>
    <t>13173</t>
  </si>
  <si>
    <t>HLOUBENÍ JAM ZAPAŽ I NEPAŽ TŘ. I</t>
  </si>
  <si>
    <t>- propust v km 28,889: 
0,5*1,0*4,0*2=4,00 [A] 
- propustek v km 29,264 - pročištění dna, odkop římsy: 
5,0*1,0*0,5*2=5,00 [B] 
Celkem: A+B=9,00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</si>
  <si>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</si>
  <si>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30</t>
  </si>
  <si>
    <t>131738</t>
  </si>
  <si>
    <t>HLOUBENÍ JAM ZAPAŽ I NEPAŽ TŘ. I, ODVOZ DO 20KM</t>
  </si>
  <si>
    <t>- odkop pro příkopy, odkop svahů zářezu: 
1613,1=1 613,10 [A] 
- příčné prahy: 
0,8*0,3*(4,0*2+3,0)=2,64 [B] 
- výkop pro dlažbu: 
4,0*4,0*0,35=5,60 [C] 
Celkem: A+B+C=1 621,34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</si>
  <si>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</si>
  <si>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31</t>
  </si>
  <si>
    <t>17120</t>
  </si>
  <si>
    <t>ULOŽENÍ SYPANINY DO NÁSYPŮ A NA SKLÁDKY BEZ ZHUTNĚNÍ</t>
  </si>
  <si>
    <t>uložení materiálu pro dosypávku krajnic na meziskládku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</si>
  <si>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</si>
  <si>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32</t>
  </si>
  <si>
    <t>- vykopávky odtěženého materiálu pro využití do vrstvy RS 
- pro dosypávku krajnic z recyklátu 
- uložení na meziskládku</t>
  </si>
  <si>
    <t>33</t>
  </si>
  <si>
    <t>17180</t>
  </si>
  <si>
    <t>ULOŽENÍ SYPANINY DO NÁSYPŮ Z NAKUPOVANÝCH MATERIÁLŮ</t>
  </si>
  <si>
    <t>- včetně zřízení stupňů 
- násyp komunikace 
- kubatury viz Tabulka kubatur</t>
  </si>
  <si>
    <t>90,4+520,0=610,40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</si>
  <si>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</si>
  <si>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34</t>
  </si>
  <si>
    <t>17310</t>
  </si>
  <si>
    <t>ZEMNÍ KRAJNICE A DOSYPÁVKY SE ZHUTNĚNÍM</t>
  </si>
  <si>
    <t>- doplnění krajnic ze stávajícího materiálu 
- délka viz délka sanací</t>
  </si>
  <si>
    <t>(2040+1370)*0,06=204,60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</si>
  <si>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</si>
  <si>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35</t>
  </si>
  <si>
    <t>17411</t>
  </si>
  <si>
    <t>ZÁSYP JAM A RÝH ZEMINOU SE ZHUTNĚNÍM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</si>
  <si>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</si>
  <si>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36</t>
  </si>
  <si>
    <t>18110</t>
  </si>
  <si>
    <t>ÚPRAVA PLÁNĚ SE ZHUTNĚNÍM V HORNINĚ TŘ. I</t>
  </si>
  <si>
    <t>- pod novými vozovkovými vrstvami 
- viz Tabulka kubatur</t>
  </si>
  <si>
    <t>8604,1=8 604,10 [A]</t>
  </si>
  <si>
    <t>položka zahrnuje úpravu pláně včetně vyrovnání výškových rozdílů. Míru zhutnění určuje projekt.</t>
  </si>
  <si>
    <t>37</t>
  </si>
  <si>
    <t>18223</t>
  </si>
  <si>
    <t>ROZPROSTŘENÍ ORNICE VE SVAHU V TL DO 0,20M</t>
  </si>
  <si>
    <t>- zpětné osazení drnu na zasažené svahy komunikace 
- viz Tabulka kubatur 
- tl. prom. 0,10-0,15 m 
- použije se veškerý sejmutý materiál</t>
  </si>
  <si>
    <t>6294,7=6 294,70 [A]</t>
  </si>
  <si>
    <t>položka zahrnuje:  
nutné přemístění ornice z dočasných skládek vzdálených do 50m  
rozprostření ornice v předepsané tloušťce ve svahu přes 1:5</t>
  </si>
  <si>
    <t>38</t>
  </si>
  <si>
    <t>18243</t>
  </si>
  <si>
    <t>ZALOŽENÍ TRÁVNÍKU HYDROOSEVEM NA HLUŠINU</t>
  </si>
  <si>
    <t>Zahrnuje dodání předepsané travní směsi, hydroosev na hlušinu, zalévání, první pokosení, to vše bez ohledu na sklon terénu</t>
  </si>
  <si>
    <t>39</t>
  </si>
  <si>
    <t>18247</t>
  </si>
  <si>
    <t>OŠETŘOVÁNÍ TRÁVNÍKU</t>
  </si>
  <si>
    <t>viz. Tabulka kubatur</t>
  </si>
  <si>
    <t>Zahrnuje pokosení se shrabáním, naložení shrabků na dopravní prostředek, s odvozem a se složením, to vše bez ohledu na sklon terénu  
zahrnuje nutné zalití a hnojení</t>
  </si>
  <si>
    <t>40</t>
  </si>
  <si>
    <t>18311</t>
  </si>
  <si>
    <t>ZALOŽENÍ ZÁHONU PRO VÝSADBU</t>
  </si>
  <si>
    <t>49=49,00 [A]</t>
  </si>
  <si>
    <t>položka zahrnuje založení záhonu, urovnání, naložení a odvoz odpadu, to vše bez ohledu na  
sklon terénu</t>
  </si>
  <si>
    <t>41</t>
  </si>
  <si>
    <t>18351</t>
  </si>
  <si>
    <t>CHEMICKÉ ODPLEVELENÍ</t>
  </si>
  <si>
    <t>6294,7=6 294,70 [A] 
odplevelení výsadeb:49=49,00 [B] 
CELKEM: A+B=6 343,70 [C]</t>
  </si>
  <si>
    <t>položka zahrnuje celoplošný postřik a chemickou likvidace nežádoucích rostlin nebo jejích částí a zabránění jejich dalšímu růstu na urovnaném volném terénu</t>
  </si>
  <si>
    <t>42</t>
  </si>
  <si>
    <t>18461</t>
  </si>
  <si>
    <t>MULČOVÁNÍ</t>
  </si>
  <si>
    <t>položka zahrnuje dodání a rozprostření mulčovací kůry nebo štěpky v předepsané tloušťce  
nebo mulčovací textilie bez ohledu na sklon terénu, stabilizaci mulče proti erozi, přísady proti vznícení mulče, naložení a odvoz odpadu</t>
  </si>
  <si>
    <t>43</t>
  </si>
  <si>
    <t>18471</t>
  </si>
  <si>
    <t>OŠETŘENÍ DŘEVIN VE SKUPINÁCH</t>
  </si>
  <si>
    <t>21=21,00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</si>
  <si>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</si>
  <si>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44</t>
  </si>
  <si>
    <t>18472</t>
  </si>
  <si>
    <t>OŠETŘENÍ DŘEVIN SOLITERNÍCH</t>
  </si>
  <si>
    <t>28=28,00 [A]</t>
  </si>
  <si>
    <t>odplevelení s nakypřením, vypletí, řezem, hnojením, odstranění poškozených částí dřevin s případným složením odpadu na hromady, naložením na dopravní prostředek, odvozem a složením</t>
  </si>
  <si>
    <t>45</t>
  </si>
  <si>
    <t>184A1</t>
  </si>
  <si>
    <t>VYSAZOVÁNÍ KEŘŮ LISTNATÝCH S BALEM VČETNĚ VÝKOPU JAMKY</t>
  </si>
  <si>
    <t>50=50,00 [A]</t>
  </si>
  <si>
    <t>Položka vysazování keřů zahrnuje dodávku projektem předepsaných  keřů,  hloubení jamek (min. rozměry pro keře 30/30/30cm) s event. výměnou půdy, s hnojením anorganickým  
hnojivem a přídavkem organického hnojiva dle PD, zálivku,  a pod.  
položka zahrnuje veškerý materiál, výrobky a polotovary, včetně mimostaveništní a  
vnitrostaveništní dopravy (rovněž přesuny), včetně naložení a složení, případně s uložením</t>
  </si>
  <si>
    <t>46</t>
  </si>
  <si>
    <t>184B13</t>
  </si>
  <si>
    <t>VYSAZOVÁNÍ STROMŮ LISTNATÝCH S BALEM OBVOD KMENE DO 12CM, PODCHOZÍ VÝŠ
MIN 2,2M</t>
  </si>
  <si>
    <t>Položka vysazování stromů dodávku projektem předepsaných  stromů, hloubení jamek (min. rozměry pro stromy min. 1,5 násobek balu výpěstku) s event. výměnou půdy, s hnojením  
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 
vnitrostaveništní dopravy (rovněž přesuny), včetně naložení a složení, případně s uložením</t>
  </si>
  <si>
    <t>47</t>
  </si>
  <si>
    <t>18600</t>
  </si>
  <si>
    <t>ZALÉVÁNÍ VODOU</t>
  </si>
  <si>
    <t>8,25=8,25 [A]</t>
  </si>
  <si>
    <t>položka zahrnuje veškerý materiál, výrobky a polotovary, včetně mimostaveništní a  
vnitrostaveništní dopravy (rovněž přesuny), včetně naložení a složení, případně s uložením</t>
  </si>
  <si>
    <t>Základy</t>
  </si>
  <si>
    <t>48</t>
  </si>
  <si>
    <t>21361</t>
  </si>
  <si>
    <t>DRENÁŽNÍ VRSTVY Z GEOTEXTILIE</t>
  </si>
  <si>
    <t>- separační geotextilie v příkopech z kameniva</t>
  </si>
  <si>
    <t>1,2*1,7*(90,0+90,0+30,0+60,0+330,0+250,0)=1 734,00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</si>
  <si>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</si>
  <si>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49</t>
  </si>
  <si>
    <t>- separační geotextilie pod sanační vrstvou z kameniva těženého 
- dle  pol. 21457 
- použití pouze se souhlasem investora</t>
  </si>
  <si>
    <t>8604,1*0.50=4 302,05 [A]</t>
  </si>
  <si>
    <t>50</t>
  </si>
  <si>
    <t>21457</t>
  </si>
  <si>
    <t>SANAČNÍ VRSTVY Z KAMENIVA TĚŽENÉHO</t>
  </si>
  <si>
    <t>- použití pouze v případě vzniku potřeby sanace 
- dle plochy podloží, tl. 400 mm 
- odhad 50% 
- předpoklad frakce 0/125 + dosyp kamenivem frakce 0/32 
- konkrétní frakce bude upřesněna geotechnikem stavby na místě  
- pouze se souhlasem investora</t>
  </si>
  <si>
    <t>položka zahrnuje dodávku předepsaného kameniva, mimostaveništní a vnitrostaveništní dopravu a jeho uložení  
není-li v zadávací dokumentaci uvedeno jinak, jedná se o nakupovaný materiál</t>
  </si>
  <si>
    <t>51</t>
  </si>
  <si>
    <t>28996</t>
  </si>
  <si>
    <t>OPLÁŠTĚNÍ (ZPEVNĚNÍ) SÍŤOVINOU Z PLASTICKÝCH HMOT</t>
  </si>
  <si>
    <t>Výztužná mříž ze skelných vláken ve vozovce v oblastech sanací.</t>
  </si>
  <si>
    <t>vlevo 
1,2*2,0*(310+310+450+30+90+670+150+30)=4 896,00 [A] 
vpravo 
1,2*2,0*(50+110+250+30+90+530+90+130+90)=3 288,00 [B]</t>
  </si>
  <si>
    <t>Položka zahrnuje:  
- dodávku předepsané síťoviny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</si>
  <si>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</si>
  <si>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52</t>
  </si>
  <si>
    <t>317325</t>
  </si>
  <si>
    <t>ŘÍMSY ZE ŽELEZOBETONU DO C30/37</t>
  </si>
  <si>
    <t>propust v km 29,264</t>
  </si>
  <si>
    <t>vtok  0,28*4,0*0,8=0,90 [A] 
výtok  (1,0*0,3+0,2*0,5)*5,0=2,00 [B] 
Celkem: A+B=2,90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</si>
  <si>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</si>
  <si>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53</t>
  </si>
  <si>
    <t>317365</t>
  </si>
  <si>
    <t>VÝZTUŽ ŘÍMS Z OCELI 10505, B500B</t>
  </si>
  <si>
    <t>parametricky 200kg/m3</t>
  </si>
  <si>
    <t>propust v km 29,264: 
2,90*0,2=0,58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</si>
  <si>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</si>
  <si>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</si>
  <si>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54</t>
  </si>
  <si>
    <t>451314</t>
  </si>
  <si>
    <t>PODKLADNÍ A VÝPLŇOVÉ VRSTVY Z PROSTÉHO BETONU C25/30</t>
  </si>
  <si>
    <t>oprava dlažby koryta příkopu 
beton C25/30n-X3 tl. 150 mm</t>
  </si>
  <si>
    <t>propust v km 28,889: 
4,0*4,0*0,15=2,40 [A] 
propust v km 29,264 (30% stávajícího zpevnění - odhad): 
2*5,0*2,0*0,15*0,3=0,90 [B] 
Celkem: A+B=3,30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</si>
  <si>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</si>
  <si>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55</t>
  </si>
  <si>
    <t>příčné betonové prahy C25/30-XF3</t>
  </si>
  <si>
    <t>propust v km 28,889: 
(4,0*2+3,0)*0,8*0,3=2,64 [A]</t>
  </si>
  <si>
    <t>56</t>
  </si>
  <si>
    <t>45152</t>
  </si>
  <si>
    <t>PODKLADNÍ A VÝPLŇOVÉ VRSTVY Z KAMENIVA DRCENÉHO</t>
  </si>
  <si>
    <t>- drcené kamenivo charakteru ŠD k doplnění stávajícícho PM pro recyklaci na místě za studena 
- zřízení vrstvy RS 
- 30% objemu vrstvy RS, tl. 0,15 m</t>
  </si>
  <si>
    <t>1018,1*0,3=305,43 [A]</t>
  </si>
  <si>
    <t>57</t>
  </si>
  <si>
    <t>46457</t>
  </si>
  <si>
    <t>POHOZ DNA A SVAHŮ Z KAMENIVA TĚŽENÉHO</t>
  </si>
  <si>
    <t>- příkopy a svahy z kameniva 
- viz Tabulka kubatur</t>
  </si>
  <si>
    <t>188,2=188,20 [A]</t>
  </si>
  <si>
    <t>58</t>
  </si>
  <si>
    <t>465512</t>
  </si>
  <si>
    <t>DLAŽBY Z LOMOVÉHO KAMENE NA MC</t>
  </si>
  <si>
    <t>oprava dlažby dna příkopu 
viz pol. 451314</t>
  </si>
  <si>
    <t>propust v km 28,889: 
2,4=2,40 [A] 
propust v km 29,264: 
0,9=0,90 [B] 
Celkem: A+B=3,30 [C]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</si>
  <si>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</si>
  <si>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59</t>
  </si>
  <si>
    <t>56334</t>
  </si>
  <si>
    <t>VOZOVKOVÉ VRSTVY ZE ŠTĚRKODRTI TL. DO 200MM</t>
  </si>
  <si>
    <t>- plocha viz Tabulka kubatur 
- prům. tl. 200 mm</t>
  </si>
  <si>
    <t>1769,7/0,2=8 848,50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</si>
  <si>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</si>
  <si>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60</t>
  </si>
  <si>
    <t>567534</t>
  </si>
  <si>
    <t>VRST PRO OBNOVU A OPR RECYK ZA STUD CEM A ASF EM TL DO 150MM</t>
  </si>
  <si>
    <t>- recyklovaná směs RS ŠDa 0/32 
- 70% materiál ze stavby, 30% přidané ŠD 
- vč. pojiv a provedení opatření k zamezení vzniku reflexních trhlin 
- kubatury viz Tabulka kubatur</t>
  </si>
  <si>
    <t>1018,1/0,15=6 787,33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</si>
  <si>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</si>
  <si>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61</t>
  </si>
  <si>
    <t>567534R</t>
  </si>
  <si>
    <t>- kumulovaná položka obsahuje všechny práce potřebné k provedení této vrstvy 
- možné rozšířrní vrstvy RS pro pojezd frézy (dle zvolené technologie) v úsecích: 
km 27,030÷27,060 vpravo 
km 27,050÷27,140 vlevo 
km 27,220÷27,280 vlevo 
km 27,340 vlevo 
km 27,380÷27,440 vpravo 
km 27,500 vpravo 
km 27,620÷27,680 vlevo 
km 28,040÷28,060 vpravo 
km 28,480 vlevo 
km28,480÷28,500 vpravo 
km 28,620÷28,660 vlevo 
km 28,66÷28,680 vpravo 
km 29,360÷29,380 vlevo 
km 29,740÷29,757 vlevo 
- pouze se souhlasem investora</t>
  </si>
  <si>
    <t>(30,00+90,00+60,00+20,00+60,00+20,00+60,00+20,00+20,00+40,00+20,00+20,00+17,00)*0,5=238,50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</si>
  <si>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</si>
  <si>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62</t>
  </si>
  <si>
    <t>56963</t>
  </si>
  <si>
    <t>ZPEVNĚNÍ KRAJNIC Z RECYKLOVANÉHO MATERIÁLU TL DO 150MM</t>
  </si>
  <si>
    <t>- nové zemní krajnice 
- šířka 0,75 m, tl. 0,15 m 
- včetně dopravy z mezideponie</t>
  </si>
  <si>
    <t>0,75*(2740*2-179,0)=3 975,75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</si>
  <si>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</si>
  <si>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63</t>
  </si>
  <si>
    <t>572123</t>
  </si>
  <si>
    <t>INFILTRAČNÍ POSTŘIK Z EMULZE DO 1,0KG/M2</t>
  </si>
  <si>
    <t>Na vrstvu RS</t>
  </si>
  <si>
    <t>6787,33=6 787,33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</si>
  <si>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</si>
  <si>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64</t>
  </si>
  <si>
    <t>572213</t>
  </si>
  <si>
    <t>SPOJOVACÍ POSTŘIK Z EMULZE DO 0,5KG/M2</t>
  </si>
  <si>
    <t>na vrstvě ACL 16+: 
16307,28=16 307,28 [A] 
pod vrstvou ACL 16+: 
16528,59=16 528,59 [B] 
Celkem: A+B=32 835,87 [C]</t>
  </si>
  <si>
    <t>65</t>
  </si>
  <si>
    <t>574A44</t>
  </si>
  <si>
    <t>ASFALTOVÝ BETON PRO OBRUSNÉ VRSTVY ACO 11+, 11S TL. 50MM</t>
  </si>
  <si>
    <t>- obrusná vrstva ACO 11+ 
- odečteno ze situace</t>
  </si>
  <si>
    <t>15781,74=15 781,74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</si>
  <si>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</si>
  <si>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66</t>
  </si>
  <si>
    <t>574D66</t>
  </si>
  <si>
    <t>ASFALTOVÝ BETON PRO LOŽNÍ VRSTVY MODIFIK ACL 16+, 16S TL. 70MM</t>
  </si>
  <si>
    <t>- vrstva ACL 16+ tl. 70 mm 
- odečteno ze situace</t>
  </si>
  <si>
    <t>16307,28=16 307,28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</si>
  <si>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</si>
  <si>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67</t>
  </si>
  <si>
    <t>574E58</t>
  </si>
  <si>
    <t>ASFALTOVÝ BETON PRO PODKLADNÍ VRSTVY ACP 22+, 22S TL. 60MM</t>
  </si>
  <si>
    <t>- vrstva ACP 22+, tl. 50 mm, v místech výškových vyrovnávek 
- kubatury viz Tabulka kubatur</t>
  </si>
  <si>
    <t>5548,60=5 548,60 [A]</t>
  </si>
  <si>
    <t>68</t>
  </si>
  <si>
    <t>58212</t>
  </si>
  <si>
    <t>DLÁŽDĚNÉ KRYTY Z VELKÝCH KOSTEK DO LOŽE Z MC</t>
  </si>
  <si>
    <t>dlažební kostky 120x120 mm do betonového lože tl. 200 mm 
- km 27,28-27,34 zpevnění krajnice</t>
  </si>
  <si>
    <t>60*0,6=36,00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</si>
  <si>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</si>
  <si>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Úpravy povrchů, podlahy, výplně otvorů</t>
  </si>
  <si>
    <t>69</t>
  </si>
  <si>
    <t>626133</t>
  </si>
  <si>
    <t>REPROFIL PODHL, SVIS PLOCH SANAČ MALTOU TŘÍVRST TL DO 90MM</t>
  </si>
  <si>
    <t>- reprofilace betonu, svislých i vodorovných 
- 30% plochy</t>
  </si>
  <si>
    <t>propustek km 28,889 
(0,40*3,6+0,5*3,6+0,4*0,5*2)*2*0,3=2,18 [A] 
propustek km 29,264 
(3,5*0,5+3,5*0,15)*2*0,3=1,37 [B] 
Celkem: A+B=3,55 [C]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</si>
  <si>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</si>
  <si>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70</t>
  </si>
  <si>
    <t>62641</t>
  </si>
  <si>
    <t>SJEDNOCUJÍCÍ STĚRKA JEMNOU MALTOU TL CCA 2MM</t>
  </si>
  <si>
    <t>- povrch betonu propustků</t>
  </si>
  <si>
    <t>propustek km 28,885 
(0,40*3,6+0,5*3,6+0,4*0,5*2)*2=7,28 [A] 
propustek km 29,664 
(3,5*0,5+3,5*0,15)*2=4,55 [B] 
Celkem: A+B=11,83 [C]</t>
  </si>
  <si>
    <t>71</t>
  </si>
  <si>
    <t>62745</t>
  </si>
  <si>
    <t>SPÁROVÁNÍ STARÉHO ZDIVA CEMENTOVOU MALTOU</t>
  </si>
  <si>
    <t>propustek v km 28,889 
odhad - 30% plochy</t>
  </si>
  <si>
    <t>3,6*1,0*2*0,30=2,16 [A]</t>
  </si>
  <si>
    <t>položka zahrnuje:  
dodávku veškerého materiálu potřebného pro předepsanou úpravu v předepsané kvalitě vyčištění spar (vyškrábání), vypláchnutí spar vodou, očištění povrchu  
spárování  
odklizení suti a přebytečného materiálu potřebná lešení</t>
  </si>
  <si>
    <t>Přidružená stavební výroba</t>
  </si>
  <si>
    <t>72</t>
  </si>
  <si>
    <t>767911</t>
  </si>
  <si>
    <t>OPLOCENÍ Z DRÁTĚNÉHO PLETIVA POZINKOVANÉHO STANDARDNÍHO</t>
  </si>
  <si>
    <t>- nové oplocení v oblasti přeložky kabelu Nový Dvůr 
- pouze se souhlasem investora, pokud dojde k poškození stávajícího plotu</t>
  </si>
  <si>
    <t>45,0*2,0=90,00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</si>
  <si>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 
zahrnuta podezdívka (272**)  
- součástí položky je  případně i ostnatý drát, uvažovaná plocha se pak vypočítává po horní  
hranu drátu.</t>
  </si>
  <si>
    <t>73</t>
  </si>
  <si>
    <t>78382</t>
  </si>
  <si>
    <t>NÁTĚRY BETON KONSTR TYP S2 (OS-B)</t>
  </si>
  <si>
    <t>- sjednocující barevný nátěr říms propustků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</si>
  <si>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</si>
  <si>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Ostatní konstrukce a práce</t>
  </si>
  <si>
    <t>74</t>
  </si>
  <si>
    <t>9111A1</t>
  </si>
  <si>
    <t>ZÁBRADLÍ SILNIČNÍ S VODOR MADLY - DODÁVKA A MONTÁŽ</t>
  </si>
  <si>
    <t>Na římsách propustků dle výkresu situace. Náhrada původních zábradlí.</t>
  </si>
  <si>
    <t>3.5+3.5=7,00 [A] 
4.00+4.00=8,00 [B] 
Celkem: A+B=15,00 [C]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</si>
  <si>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</si>
  <si>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75</t>
  </si>
  <si>
    <t>9111A3</t>
  </si>
  <si>
    <t>ZÁBRADLÍ SILNIČNÍ S VODOR MADLY - DEMONTÁŽ S PŘESUNEM</t>
  </si>
  <si>
    <t>Odvoz do sběrny kovového odpadu. Ze stávajících propustků.</t>
  </si>
  <si>
    <t>3.25+3.25+4+4=14,50 [A]</t>
  </si>
  <si>
    <t>položka zahrnuje:  
- demontáž a odstranění zařízení  
- jeho odvoz na předepsané místo</t>
  </si>
  <si>
    <t>76</t>
  </si>
  <si>
    <t>91225</t>
  </si>
  <si>
    <t>SMĚROVÉ SLOUPKY KOVOVÉ VČET ODRAZ PÁSKU</t>
  </si>
  <si>
    <t>položka zahrnuje:  
- dodání a osazení sloupku včetně nutných zemních prací  
- vnitrostaveništní a mimostaveništní doprava  
- odrazky plastové nebo z retroreflexní fólie</t>
  </si>
  <si>
    <t>77</t>
  </si>
  <si>
    <t>91228</t>
  </si>
  <si>
    <t>SMĚROVÉ SLOUPKY Z PLAST HMOT VČETNĚ ODRAZNÉHO PÁSKU</t>
  </si>
  <si>
    <t>Z11g   ...   2+2=4,00 [A]</t>
  </si>
  <si>
    <t>78</t>
  </si>
  <si>
    <t>912283</t>
  </si>
  <si>
    <t>SMĚROVÉ SLOUPKY Z PLAST HMOT - DEMONTÁŽ A ODVOZ</t>
  </si>
  <si>
    <t>Dle stávajícího stavu. Předá se SÚS.</t>
  </si>
  <si>
    <t>položka zahrnuje demontáž stávajícího sloupku, jeho odvoz do skladu nebo na skládku</t>
  </si>
  <si>
    <t>79</t>
  </si>
  <si>
    <t>914171</t>
  </si>
  <si>
    <t>DOPRAVNÍ ZNAČKY ZÁKLADNÍ VELIKOSTI HLINÍKOVÉ FÓLIE TŘ 2 - DODÁVKA A MONTÁŽ</t>
  </si>
  <si>
    <t>P1          ...  3=3,00 [A] 
E2b        ...  1=1,00 [B]      
A2b        ...  1=1,00 [D] 
E4          ...  1=1,00 [E] 
IS21       ...  1=1,00 [F] 
A1b        ...  1=1,00 [H] 
A14        ...  1=1,00 [I] 
IS3c       ...   2=2,00 [J] 
IS3a       ...  1=1,00 [K] 
P4          ...  1=1,00 [L] 
Celkem   ...   A+B+D+E+F+H+I+J+K+L=13,00 [C]</t>
  </si>
  <si>
    <t>položka zahrnuje:  
- dodávku a montáž značek v požadovaném provedení</t>
  </si>
  <si>
    <t>80</t>
  </si>
  <si>
    <t>914173</t>
  </si>
  <si>
    <t>DOPRAVNÍ ZNAČKY ZÁKLADNÍ VELIKOSTI HLINÍKOVÉ FÓLIE TŘ 2 - DEMONTÁŽ</t>
  </si>
  <si>
    <t>- včetně sloupku, odvozu a likvidace</t>
  </si>
  <si>
    <t>stávající DZ      
A28        ...   2=2,00 [A]  
E2a        ...   3=3,00 [B] 
P1          ...   3=3,00 [C] 
A2b        ...  1=1,00 [L] 
E4          ...  1=1,00 [E] 
IS21       ...  1=1,00 [F] 
A1a        ...  1=1,00 [G] 
A1b        ...  1=1,00 [H] 
A14        ...  1=1,00 [I] 
IS3c       ...  2=2,00 [J] 
IS3a       ...  1=1,00 [K] 
P4          ...  1=1,00 [M] 
Celkem   ...   A+B+C+L+E+F+G+H+I+J+K+M=18,00 [D]</t>
  </si>
  <si>
    <t>Položka zahrnuje odstranění, demontáž a odklizení materiálu s odvozem na předepsané místo</t>
  </si>
  <si>
    <t>81</t>
  </si>
  <si>
    <t>914913</t>
  </si>
  <si>
    <t>SLOUPKY A STOJKY DZ Z OCEL TRUBEK ZABETON DEMONTÁŽ</t>
  </si>
  <si>
    <t>13=13,00 [A]</t>
  </si>
  <si>
    <t>Položka zahrnuje odstranění, demontáž a odklizení materiálu s odvozem na předepsané  
místo</t>
  </si>
  <si>
    <t>82</t>
  </si>
  <si>
    <t>914931</t>
  </si>
  <si>
    <t>SLOUPKY A STOJKY DZ Z HLINÍK TRUBEK ZABETON DOD A MONTÁŽ</t>
  </si>
  <si>
    <t>- přemístěná dopravní značka P1</t>
  </si>
  <si>
    <t>19=19,00 [A]</t>
  </si>
  <si>
    <t>položka zahrnuje:  
- sloupky a upevňovací zařízení včetně jejich osazení (betonová patka, zemní práce)</t>
  </si>
  <si>
    <t>83</t>
  </si>
  <si>
    <t>915111</t>
  </si>
  <si>
    <t>VODOROVNÉ DOPRAVNÍ ZNAČENÍ BARVOU HLADKÉ - DODÁVKA A POKLÁDKA</t>
  </si>
  <si>
    <t>V1 (0,125)                   ...   0,125*2754,0=344,25 [A] 
V4 (0,25)                     ...   0,25*(2764,5+2749)=1 378,38 [B] 
V2b (1,5/1,5/0,25)      ...   0,25*0,5*54,5=6,81 [C] 
Celkem                        ...   A+B+C=1 729,44 [D]</t>
  </si>
  <si>
    <t>položka zahrnuje:  
- dodání a pokládku nátěrového materiálu (měří se pouze natíraná plocha)  
- předznačení a reflexní úpravu</t>
  </si>
  <si>
    <t>84</t>
  </si>
  <si>
    <t>915221</t>
  </si>
  <si>
    <t>VODOR DOPRAV ZNAČ PLASTEM STRUKTURÁLNÍ NEHLUČNÉ - DOD A POKLÁDKA</t>
  </si>
  <si>
    <t>85</t>
  </si>
  <si>
    <t>916361</t>
  </si>
  <si>
    <t>SMĚROVACÍ DESKY Z4 OBOUSTR S FÓLIÍ TŘ 2 - DOD A MONTÁŽ</t>
  </si>
  <si>
    <t>u propustů 
Z4e        ...   2+2=4,00 [A] 
Z4d        ...   2+2=4,00 [B] 
Celkem   ...   A+B=8,00 [C]</t>
  </si>
  <si>
    <t>položka zahrnuje:  
- dodání zařízení v předepsaném provedení včetně jejich osazení  
- údržbu po celou dobu trvání funkce, náhradu zničených nebo ztracených kusů, nutnou opravu poškozených částí</t>
  </si>
  <si>
    <t>86</t>
  </si>
  <si>
    <t>919111</t>
  </si>
  <si>
    <t>ŘEZÁNÍ ASFALTOVÉHO KRYTU VOZOVEK TL DO 50MM</t>
  </si>
  <si>
    <t>- napojení na stávající vozovku na ZÚ a KÚ 
- sjezdy 
- km 27,28-27,34 zpevnění krajnice</t>
  </si>
  <si>
    <t>ZÚ a KÚ 
5,0+5,0=10,00 [A] 
sjezdy 
32,0+7,0+14,0+13,0+6,0+8,0+10,0+17+30,0+6+36,0=179,00 [B] 
km 27,28-27,34 u zpevnění krajnice kostkami 
60,0=60,00 [C] 
Celkem: A+B+C=249,00 [D]</t>
  </si>
  <si>
    <t>položka zahrnuje řezání vozovkové vrstvy v předepsané tloušťce, včetně spotřeby vody</t>
  </si>
  <si>
    <t>87</t>
  </si>
  <si>
    <t>931316</t>
  </si>
  <si>
    <t>TĚSNĚNÍ DILATAČ SPAR ASF ZÁLIVKOU PRŮŘ DO 800MM2</t>
  </si>
  <si>
    <t>položka zahrnuje dodávku a osazení předepsaného materiálu, očištění ploch spáry před úpravou, očištění okolí spáry po úpravě  
nezahrnuje těsnící profil</t>
  </si>
  <si>
    <t>88</t>
  </si>
  <si>
    <t>935232</t>
  </si>
  <si>
    <t>PŘÍKOPOVÉ ŽLABY Z BETON TVÁRNIC ŠÍŘ DO 1200MM DO BETONU TL 100MM</t>
  </si>
  <si>
    <t>- směrová a výšková úprava stávajících příkopových tvárnic šířky 1000 mm 
- výměna poškozeních tvárnic 
- odhad 20%</t>
  </si>
  <si>
    <t>450*0,20=90,00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</si>
  <si>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</si>
  <si>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89</t>
  </si>
  <si>
    <t>938545</t>
  </si>
  <si>
    <t>OČIŠTĚNÍ BETON KONSTR OTRYSKÁNÍM ABRAZIVNÍM VODNÍM PAPRSKEM</t>
  </si>
  <si>
    <t>propustek v km 28,889: 
0,35*4,0+4,0*2,2=10,20 [A] 
0,35*4,0+2,7*4,0=12,20 [B] 
propustek v km 29,264: 
(0,5*1,5+1,5*1,5)*2+3,6*0,5+1,0*1,5=9,30 [C] 
Celkem: A+B+C=31,70 [D]</t>
  </si>
  <si>
    <t>položka zahrnuje očištění předepsaným způsobem včetně odklizení vzniklého odpadu</t>
  </si>
  <si>
    <t>90</t>
  </si>
  <si>
    <t>96615</t>
  </si>
  <si>
    <t>BOURÁNÍ KONSTRUKCÍ Z PROSTÉHO BETONU</t>
  </si>
  <si>
    <t>- demolice říms na propustku v km 29,264 
-  rozebrání poškozených příkopových tvárnic - pouze se souhlasem investora 
- včetně uložení a poplatku za skládku</t>
  </si>
  <si>
    <t>demolice říms na propustku 
vtok  3,6*0,5*0,10=0,18 [A] 
výtok  3,6*0,15*0,5=0,27 [B] 
rozebrání poškozených tvárnic 
90,0*1,0*0,1=9,00 [D] 
Celkem: A+B+D=9,45 [E]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</si>
  <si>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</si>
  <si>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91</t>
  </si>
  <si>
    <t>966842</t>
  </si>
  <si>
    <t>ODSTRANĚNÍ OPLOCENÍ Z DRÁT PLETIVA</t>
  </si>
  <si>
    <t>- odstranění stávajícího oplocení v oblasti přeložky kabelu NN 
- pouze se souhlasem investora, pokud dojde k poškození stávajícího oplocení</t>
  </si>
  <si>
    <t>45,0=45,00 [A]</t>
  </si>
  <si>
    <t>položka zahrnuje:  
- kompletní bourací práce včetně odstranění základových konstrukcí a nezbytného rozsahu  
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</si>
  <si>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103</t>
  </si>
  <si>
    <t>Silnice II/111 Č. Šternberk - Nechyba I - úsek 3</t>
  </si>
  <si>
    <t>Zemina</t>
  </si>
  <si>
    <t>(774,05+122,54+586,0)*1.90=2 816,92 [A]</t>
  </si>
  <si>
    <t>- pouze se souhlasem inverstora 
- výměna podloží pláně</t>
  </si>
  <si>
    <t>230,40*1,9=437,76 [A]</t>
  </si>
  <si>
    <t>- obnova sjezdů v případě vyvolané potřebnosti obslužnosti pozemku včetně zatrubnnění příkopu 
- pouze se souhlasem investora</t>
  </si>
  <si>
    <t>111208</t>
  </si>
  <si>
    <t>ODSTRANĚNÍ KŘOVIN S ODVOZEM DO 20KM</t>
  </si>
  <si>
    <t>propustek v km 30,460</t>
  </si>
  <si>
    <t>5*2,0=10,00 [A]</t>
  </si>
  <si>
    <t>odstranění křovin a stromů do průměru 100 mm  
doprava dřevin na předepsanou vzdálenost  
spálení na hromadách nebo štěpkování</t>
  </si>
  <si>
    <t>Vlevo + vpravo. předpoklad tl. 150mm. Kubatura ... 1025 m3. Čerpání dle skutečnosti. Užití pro zp. ohumusování.</t>
  </si>
  <si>
    <t>Vlevo ... 
km 29.757 - 29.795 ... 034*3.5=119,00 [A] 
km 29.805 - 29.826 ... 021*3.5=73,50 [B] 
km 29.950 - 30.065 ... 110*3.5=385,00 [C] 
km 30.075 - 30.125 ... 052*3.5=182,00 [D]  
km 30.158 - 30.360 ... 205*3.5=717,50 [E] 
km 30.495 - 30.737 ... 245*3.5=857,50 [F] 
km 30.743 - 30.840 ... 097*3.5=339,50 [G] 
km 30.850 - 31.305 ... 453*3.5=1 585,50 [H] 
km 31.360 - 31.380 ... 031*3.5=108,50 [I] 
Vpravo ... 
km 30.175 - 30.340 ... 172*3.5=602,00 [J]  
km 31.500 - 30.610 ... 106*3.5=371,00 [K] 
km 30.618 - 30.634 ... 016*3.5=56,00 [L] 
km 30.855 - 30.945 ... 090*3.5=315,00 [M] 
km 31.015 - 31.060 ... 045*3.5=157,50 [N] 
km 31.070 - 31.216 ... 147*3.5=514,50 [O] 
km 31.223 - 31.306 ... 083*3.5=290,50 [P] 
km 31.312 - 31.340 ... 029*3.5=101,50 [Q] 
km 31.355 - 31.372 ... 017*3.5=59,50 [R] 
Celkem: A+B+C+D+E+F+G+H+I+J+K+L+M+N+O+P+Q+R=6 835,50 [S]</t>
  </si>
  <si>
    <t>1=1,00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</si>
  <si>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</t>
  </si>
  <si>
    <t>Ořezání větví zasahujících do průjezdného profilu v SO 103</t>
  </si>
  <si>
    <t>Zahrnuje odřezání větví 1 ks stromu přesahujících do komunikace bez ohledu na způsob a použitou mechanizaci (např. plošina), bez ohledu na počet větví   
zahrnuje všechna opatření související se silničním provozem (např. provizorní dopravní značení)  
zahrnuje odvoz a likvidaci vyzískaného materiálu dle pokynů zadávací dokumentace  
průměr stromů se měří ve výšce 1,3m nad terénem.</t>
  </si>
  <si>
    <t>pro dosypání krajnic</t>
  </si>
  <si>
    <t>15,0=15,00 [A]</t>
  </si>
  <si>
    <t>- podkladní vrstva ze ŠD, prům. tl. 240 mm 
- odvoz na skládku 
- 65% z odstraněných podkladních vrstev 
- viz tabulka kubatur</t>
  </si>
  <si>
    <t>211.6*0.65-15.0=122,54 [A]</t>
  </si>
  <si>
    <t>211,6*0,35=74,06 [A]</t>
  </si>
  <si>
    <t>odvoz na meziskládku</t>
  </si>
  <si>
    <t>obrusná vrstva tl. 50 mm: 
10167.00*0.05=508,35 [A]  
ložná vrstva tl. 70 mm: 
10167.00*1.05*0.07=747,27 [B] 
Celkem: A+B=1 255,62 [C] 
z toho použití do recyklované směsi RS PMH a do krajnic: 
726,67*0,15*0,7+2890,0*0,15-74,06=435,74 [D]</t>
  </si>
  <si>
    <t>- odfrézovaný materiál si odkoupí zhotovitel</t>
  </si>
  <si>
    <t>obrusná vrstva tl. 50 mm: 
10167.00*0.05=508,35 [A]  
ložná vrstva tl. 70 mm: 
10167.00*1.05*0.07=747,27 [B] 
Celkem: A+B=1 255,62 [C] 
z toho odkup materiálu zhotovitelem: 
1255.62-435.74=819,88 [E]</t>
  </si>
  <si>
    <t>- pouze se souhlesem investora 
- frézování tl. 50 mm,  20% z celkové plochy, v případě zjištění nerovností 
- odfrézovaný materiál si odkoupí zhotovitel</t>
  </si>
  <si>
    <t>10167,0*0,2*0,05=101,67 [A]</t>
  </si>
  <si>
    <t>viz tabulka kubatur</t>
  </si>
  <si>
    <t>774,0=774,00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</si>
  <si>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</si>
  <si>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- pouze se souhlasem inverstora 
- výměna podloží pláně 
- odhad 80%</t>
  </si>
  <si>
    <t>720,0*0,40*0,80=230,40 [A]</t>
  </si>
  <si>
    <t>683,55=683,55 [A]</t>
  </si>
  <si>
    <t>-- pro dosypávku krajnic</t>
  </si>
  <si>
    <t>z pol. 113323: 15,0=15,00 [A]</t>
  </si>
  <si>
    <t>- vykopávky odtěženého materiálu pro využití do vrstvy RS 
- pro dosypávku krajnic z recyklátu</t>
  </si>
  <si>
    <t>z pol. 113333: 74,06=74,06 [A] 
z pol. 113723: 435,74=435,74 [B] 
Celkem: A+B=509,80 [C]</t>
  </si>
  <si>
    <t>12932</t>
  </si>
  <si>
    <t>ČIŠTĚNÍ PŘÍKOPŮ OD NÁNOSU DO 0,5M3/M</t>
  </si>
  <si>
    <t>Vlevo + vpravo. Uvažuje se objem až 0,3 m3/m´. Odvoz a uložení na skládku. Kubatura 586 m3.</t>
  </si>
  <si>
    <t>Vlevo ... 
km 29.757 - 29.795 ... 34.0=34,00 [A] 
km 29.805 - 29.826 ... 21.0=21,00 [B] 
km 29.950 - 30.065 ... 110.0=110,00 [C] 
km 30.075 - 30.125 ... 52.0=52,00 [D]  
km 30.158 - 30.360 ... 205.0=205,00 [E] 
km 30.495 - 30.737 ... 245.0=245,00 [F] 
km 30.743 - 30.840 ... 97.0=97,00 [G] 
km 30.850 - 31.305 ... 453.0=453,00 [H] 
km 31.360 - 31.380 ... 31.0=31,00 [I] 
Vpravo ... 
30.175 - 30.340 ... 172,0=172,00 [J]  
31.500 - 30.610 ... 106,0=106,00 [K] 
30.618 - 30.634 ... 16,0=16,00 [L] 
30.855 - 30.945 ... 90,0=90,00 [M] 
31.015 - 31.060 ... 45,0=45,00 [N] 
31.070 - 31.216 ... 147,0=147,00 [O] 
31.223 - 31.306 ... 83,0=83,00 [P] 
31.312 - 31.340 ... 29,0=29,00 [Q] 
31.355 - 31.372 ... 17,0=17,00 [R] 
Celkem: A+B+C+D+E+F+G+H+I+J+K+L+M+N+O+P+Q+R=1 953,00 [S]</t>
  </si>
  <si>
    <t>- stávající trubní propustky a zatrubnění sjezdů 
- pouze se souhlasem investora</t>
  </si>
  <si>
    <t>km 29.800 ... 6.5+6.5=13,00 [A] 
km 31.065 ... 6.5=6,50 [B] 
km 30.460 ... 17.0=17,00 [C] 
km 30.490 ... 4.5=4,50 [D] 
km 30.845 ... 9.0=9,00 [E] 
km 31.130 ... 10.5=10,50 [F] 
km 31.220 ... 7.5=7,50 [G] 
km 31.310 ... 6.0=6,00 [H] 
km31.350 ... 15.0=15,00 [I] 
Celkem: A+B+C+D+E+F+G+H+I=89,00 [J]</t>
  </si>
  <si>
    <t>propust v km 30,460: 
odstranění nánosu za římsou 
3,0*1,0*0,5*2=3,00 [A] 
odstranění nánosu koryta 
3*1,0*0,5*2=3,00 [B] 
propust v km 31,129: 
odstranění nánosu koryta 
3,0*1,0*0,5+3,0*2,0*0,5=4,50 [C] 
oskop vtokového čela 
1,0*1,0*(3,5+1,0+1,0)=5,50 [D] 
odkop římsy na výtoku 
3,0*1,0*1,0=3,00 [E] 
Celkem: A+B+C+D+E=19,00 [F]</t>
  </si>
  <si>
    <t>-- uložení materiálu pro dosypávku krajnic na meziskládku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</si>
  <si>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</si>
  <si>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 místech sanací.</t>
  </si>
  <si>
    <t>0.05*(10,0+10,0+20,0+70,0+30,0+140,0+10,0+10,0)=15,00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</si>
  <si>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</si>
  <si>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zpětný zásyp propustků 
viz pol. 131738</t>
  </si>
  <si>
    <t>19,0=19,00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</si>
  <si>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</si>
  <si>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Pod vozovkovými vrstvami.</t>
  </si>
  <si>
    <t>Vlevo dle DGN Pavex 
30.005 - 30.015 ... 10.0*2.40=24,00 [A] 
30.215 - 30.225 ... 10.0*2.40=24,00 [B] 
30.580 - 30.600 ... 20.0*2.40=48,00 [C] 
30.680 - 30.750 ... 70.0*2.40=168,00 [D] 
30.930 - 30.960 ... 30.0*2.40=72,00 [E] 
Vpravo dle DGN Pavex 
30.450 - 30.590 ... 140.0*2.40=336,00 [F] 
31.135 - 31.145 ... 10.0 *2.40=24,00 [G] 
31.265 - 31.275 ... 10.0*2.40=24,00 [H] 
Celkem: A+B+C+D+E+F+G+H=720,00 [I]</t>
  </si>
  <si>
    <t>18221</t>
  </si>
  <si>
    <t>ROZPROSTŘENÍ ORNICE VE SVAHU V TL DO 0,10M</t>
  </si>
  <si>
    <t>Vlevo ... 
km 29.757 - 29.795 ... 34.0*3.5=119,00 [A] 
km 29.805 - 29.826 ... 21.0*3.5=73,50 [B] 
km 29.950 - 30.065 ... 110.0*3.5=385,00 [C] 
km 30.075 - 30.125 ... 52.0*3.5=182,00 [D]  
km 30.158 - 30.360 ... 205.0*3.5=717,50 [E] 
km 30.495 - 30.737 ... 245.0*3.5=857,50 [F] 
km 30.743 - 30.840 ... 97.0*3.5=339,50 [G] 
km 30.850 - 31.305 ... 453.0*3.5=1 585,50 [H] 
km 31.360 - 31.380 ... 31.0*3.5=108,50 [I] 
Vpravo ... 
km 30.175 - 30.340 ... 172.0*3.5=602,00 [J]  
km 31.500 - 30.610 ... 106.0*3.5=371,00 [K] 
km 30.618 - 30.634 ... 16.0*3.5=56,00 [L] 
km 30.855 - 30.945 ... 90.0*3.5=315,00 [M] 
km 31.015 - 31.060 ... 45.0*3.5=157,50 [N] 
km 31.070 - 31.216 ... 147.0*3.5=514,50 [O] 
km 31.223 - 31.306 ... 83.0*3.5=290,50 [P] 
km 31.312 - 31.340 ... 29.0*3.5=101,50 [Q] 
km 31.355 - 31.372 ... 17.0*3.5=59,50 [R] 
Celkem: A+B+C+D+E+F+G+H+I+J+K+L+M+N+O+P+Q+R=6 835,50 [S]</t>
  </si>
  <si>
    <t>1x pokos se shrabáním, naložením a odvozem, složením shrabků.</t>
  </si>
  <si>
    <t>720,0*0,80=576,00 [A]</t>
  </si>
  <si>
    <t>- použití pouze v případě vzniku potřeby sanace  
- dle plochy podloží,  odhad 80% 
- předpoklad frakce 0/125 + dosyp kamenivem frakce 0/32 
- konkrétní frakce bude upřesněna geotechnikem stavby na místě  
- pouze se souhlasem investora</t>
  </si>
  <si>
    <t>Vlevo dle DGN Pavex 
30.005 - 30.015 ... 010*2.00=20,00 [A] 
30.215 - 30.225 ... 010*2.00=20,00 [B] 
30.580 - 30.600 ... 020*2.00=40,00 [C] 
30.680 - 30.750 ... 070*2.00=140,00 [D] 
30.930 - 30.960 ... 030*2.00=60,00 [E] 
Vpravo dle DGN Pavex 
30.450 - 30.590 ... 140*2.00=280,00 [F] 
31.135 - 31.145 ... 010*2.00=20,00 [G] 
31.265 - 31.275 ... 010*2.00=20,00 [H] 
Celkem: A+B+C+D+E+F+G+H=600,00 [I]</t>
  </si>
  <si>
    <t>propustek v km 31,129</t>
  </si>
  <si>
    <t>2,0*0,28*0,8*2=0,90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</si>
  <si>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</si>
  <si>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odhad 200 kg/m3</t>
  </si>
  <si>
    <t>0,9*0,200=0,18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</si>
  <si>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</si>
  <si>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333324</t>
  </si>
  <si>
    <t>MOSTNÍ OPĚRY A KŘÍDLA ZE ŽELEZOVÉHO BETONU DO C25/30</t>
  </si>
  <si>
    <t>propustek km 31,129 
nové vtokové čelo</t>
  </si>
  <si>
    <t>2,0*0,7*2,0+2,0*0,5*0,5=3,30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</si>
  <si>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</si>
  <si>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</si>
  <si>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</si>
  <si>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parametricky 50 kg/m3</t>
  </si>
  <si>
    <t>3,3*0,05=0,17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</si>
  <si>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</si>
  <si>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- drcené kamenivo charakteru ŠD k doplnění stávajícícho PM pro recyklaci na místě za studena 
- zřízení vrstvy RS PMH 
- 30% objemu vrstvy RS, tl. 0,15 m</t>
  </si>
  <si>
    <t>726,67*0,15*0,3=32,70 [A]</t>
  </si>
  <si>
    <t>226,6/0,2=1 133,00 [A]</t>
  </si>
  <si>
    <t>-Recyklovaná směs RS ŠDa 0/32 
- Uvažuje se materiál ze stavby 
- viz tabulka kubatur</t>
  </si>
  <si>
    <t>109,0/0,15=726,67 [A]</t>
  </si>
  <si>
    <t>- kumulovaná položka obsahuje všechny práce potřebné k provedení této vrstvy 
- možné rozšířrní vrstvy RS pro pojezd frézy (dle zvolené technologie) v úsecích: 
- pouze se souhlasem investora</t>
  </si>
  <si>
    <t>20,00*0,5=10,00 [A]</t>
  </si>
  <si>
    <t>Odečteno digitálně dle situačního podkladu.</t>
  </si>
  <si>
    <t>Vpravo dle situace 
km 29.767 - 30.100 ... 495=495,00 [A] 
km 31,110 - 31,340 ... 1076=1 076,00 [B] 
Vlevo dle situace 
km 29,757 - 30,362 ... 490=490,00 [C]  
km 30.373 - 31,310 ... 820=820,00 [D] 
km 31.360 - 31.370 ... 009=9,00 [E] 
Celkem: A+B+C+D+E=2 890,00 [F]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</si>
  <si>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</si>
  <si>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na vrstvu RS</t>
  </si>
  <si>
    <t>726,67=726,67 [A]</t>
  </si>
  <si>
    <t>na vrstvě ACL 16+: 
10551,80=10 551,80 [A] 
pod vrstvou ACL 16+: 
10762,82=10 762,82 [B] 
Celkem: A+B=21 314,62 [C]</t>
  </si>
  <si>
    <t>- obrusná vrstva ACO 11+ 
- plocha odečtena ze situace</t>
  </si>
  <si>
    <t>3350,0+6796,0=10 146,00 [A]</t>
  </si>
  <si>
    <t>10551,80=10 551,80 [A]</t>
  </si>
  <si>
    <t>- lokální použití v případě potřeby - vyrovnání. 20% 
- pouz se souhlasem investora</t>
  </si>
  <si>
    <t>10146.00*0.20=2 029,20 [A]</t>
  </si>
  <si>
    <t>reprofilace betonu čela - odhad 50%</t>
  </si>
  <si>
    <t>propustek km 31,129: 
0,5*(2,0*1,5+1,5*1,5*0,5*2)=2,63 [A] 
propustek v km 30,460: 
0,5*(3,0*2,0+0,8*3,0+0,1*3,0)*2=8,70 [B] 
Celkem: A+B=11,33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</si>
  <si>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</si>
  <si>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povrch říms a čela propustků</t>
  </si>
  <si>
    <t>11,33=11,33 [A]</t>
  </si>
  <si>
    <t>9113A1</t>
  </si>
  <si>
    <t>SVODIDLO OCEL SILNIČ JEDNOSTR, ÚROVEŇ ZADRŽ N1, N2 - DODÁVKA A MONTÁŽ</t>
  </si>
  <si>
    <t>Náhrada stávajícíh částí svodidel - čerpání se souhlasem TDI. 20%.</t>
  </si>
  <si>
    <t>406.0*0.20=81,20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</si>
  <si>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</si>
  <si>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9113A2</t>
  </si>
  <si>
    <t>SVODIDLO OCEL SILNIČ JEDNOSTR, ÚROVEŇ ZADRŽ N1, N2 - MONTÁŽ S PŘESUNEM (BEZ DODÁVKY)</t>
  </si>
  <si>
    <t>Zpětná montáž.</t>
  </si>
  <si>
    <t>406.0-406.0*0.20=324,80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</si>
  <si>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</si>
  <si>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9113A3</t>
  </si>
  <si>
    <t>SVODIDLO OCEL SILNIČ JEDNOSTR, ÚROVEŇ ZADRŽ N1, N2 - DEMONTÁŽ S PŘESUNEM</t>
  </si>
  <si>
    <t>Demontáž stávajících svodidel. Dle výkresu pod. profilu.</t>
  </si>
  <si>
    <t>km 29.843 - 29.983 ... 140=140,00 [A] 
km 30.347 - 30.513 ... 165=165,00 [B] 
km 30.384 - 30.482 ... 101=101,00 [C] 
Celkem: A+B+C=406,00 [D]</t>
  </si>
  <si>
    <t>Dle PČR km 30,1 ... Z11g.</t>
  </si>
  <si>
    <t>Předá se správci komunikace. Dle stávajícího stavu - úsek 3.</t>
  </si>
  <si>
    <t>91238</t>
  </si>
  <si>
    <t>SMĚROVÉ SLOUPKY Z PLAST HMOT - NÁSTAVCE NA SVODIDLA VČETNĚ ODRAZNÉHO PÁSKU</t>
  </si>
  <si>
    <t>Na svodidlech.</t>
  </si>
  <si>
    <t>91267</t>
  </si>
  <si>
    <t>ODRAZKY NA SVODIDLA</t>
  </si>
  <si>
    <t>22=22,00 [A]</t>
  </si>
  <si>
    <t>- kompletní dodávka se všemi pomocnými a doplňujícími pracemi a součástmi</t>
  </si>
  <si>
    <t>E2b        ...   2=2,00 [A] 
P1          ...  2=2,00 [E] 
IS3b       ...  3=3,00 [F] 
IS21a     ...  3=3,00 [G] 
A22        ...  2=2,00 [H] 
E13        ...  2=2,00 [I] 
IS1a       ...  1=1,00 [J] 
IJ4c       ...  1=1,00 [K] 
Celkem   ...  A+E+F+G+H+I+J+K=16,00 [D]</t>
  </si>
  <si>
    <t>položka zahrnuje: 
- dodávku a montáž značek v požadovaném provedení</t>
  </si>
  <si>
    <t>B28        ...   2=2,00 [B] 
E2a        ...   1=1,00 [A] 
E8a        ...   2=2,00 [C] 
P1          ...  2=2,00 [E] 
IS3b       ...  3=3,00 [F] 
IS21a     ...  3=3,00 [G] 
A22        ...  2=2,00 [H] 
E13        ...  2=2,00 [I] 
IS1a       ...  1=1,00 [J] 
IJ4b       ...  1=1,00 [K] 
Celkem   ...   A+B+C+E+F+G+H+I+J+K=19,00 [D]</t>
  </si>
  <si>
    <t>10=10,00 [A]</t>
  </si>
  <si>
    <t>V1 (0,125)                   ...   0,125*1620,0=202,50 [A] 
V4 (0,25)                     ...   0,25*(1545,2+17,5+1574,5)=784,30 [B] 
V4( 0,5/0,5/0,25)        ...   0,25*0,5*(15+14+14+19)=7,75 [C] 
V11a                           ...   0,25*54,5=13,63 [D] 
Celkem                        ...   A+B+C+D=1 008,18 [E]</t>
  </si>
  <si>
    <t>91552</t>
  </si>
  <si>
    <t>VODOR DOPRAV ZNAČ - PÍSMENA</t>
  </si>
  <si>
    <t>BUS    ...   2=2,00 [A]</t>
  </si>
  <si>
    <t>položka zahrnuje:  
- dodání a pokládku nátěrového materiálu  
- předznačení a reflexní úpravu</t>
  </si>
  <si>
    <t>na začátku a konci úseku: 
12,5+12,5=25,00 [A] 
sjezd: 
22,3=22,30 [B] 
bus záliv: 
48,5=48,50 [C] 
křižovatkové větve: 
9,5+5,3=14,80 [D] 
Celkem: A+B+C+D=110,60 [E]</t>
  </si>
  <si>
    <t>povrch říms a propustků 
viz pol. 623133</t>
  </si>
  <si>
    <t>11,33*2=22,66 [A]</t>
  </si>
  <si>
    <t>- propust v km 31,129, odhad</t>
  </si>
  <si>
    <t>- propustek v km 31,129 
2,0*0,1*0,5=0,10 [A] 
2,0*0,7*2,0*2=5,60 [B] 
2,0*0,1*0,5=0,10 [C] 
Celkem: A+B+C=5,80 [D]</t>
  </si>
  <si>
    <t>104</t>
  </si>
  <si>
    <t>Silnice II/111 Č. Šternberk - Nechyba I - úsek 4</t>
  </si>
  <si>
    <t>(766,7+177,85+492,45+549,0+38,38+3,84)*1,9=3 853,62 [A]</t>
  </si>
  <si>
    <t>- pouze se souhlasem investora 
- výměna podloží pláně</t>
  </si>
  <si>
    <t>376,32*1,9=715,01 [A]</t>
  </si>
  <si>
    <t>propustek v km 31,491: 
3,0*3,0*2=18,00 [A] 
propustek v km 31,552: 
4,0*3,0*4=48,00 [B] 
Celkem: A+B=66,00 [C]</t>
  </si>
  <si>
    <t>vlevo + vpravo. předpoklad tl. 150mm. Kubatura ... 549 m3.</t>
  </si>
  <si>
    <t>vpravo .... 
km 31,400 - 31.550 ... 144.0*2.2=316,80 [A] 
km 31,900 - 32,600 ... 698.0*2.2=1 535,60 [B] 
vlevo ... 
km 31.400 - 31.435 ... 36.0*2.2=79,20 [C] 
km 31.490 - 31.530 ... 40.0*2.2=88,00 [D] 
km 31.650 - 31.710 ... 61.0*2.2=134,20 [E] 
km 31.720 - 31.750 ... 33.0*2.2=72,60 [F] 
km 31.855 - 31.870 ... 15.0*2.2=33,00 [G] 
km 31.875 - 31.643 ... 763.0*2.2=1 678,60 [H] 
km 31.655 - 31.693 ... 40.0*2.2=88,00 [I] 
Celkem: A+B+C+D+E+F+G+H+I=4 026,00 [J]</t>
  </si>
  <si>
    <t>11201</t>
  </si>
  <si>
    <t>KÁCENÍ STROMŮ D KMENE DO 0,5M S ODSTRANĚNÍM PAŘEZŮ</t>
  </si>
  <si>
    <t>propustek v km 31,552 
odstranění náletu na čelech propustku</t>
  </si>
  <si>
    <t>4,0=4,00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</si>
  <si>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</si>
  <si>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Ořezání větví zasahujících do průjezdného profilu v SO 104</t>
  </si>
  <si>
    <t>11318</t>
  </si>
  <si>
    <t>ODSTRANĚNÍ KRYTU ZPEVNĚNÝCH PLOCH Z DLAŽDIC</t>
  </si>
  <si>
    <t>Úprava chodníku. K předláždění.</t>
  </si>
  <si>
    <t>21.00*0.70*0.06=0,88 [A]</t>
  </si>
  <si>
    <t>vrstva ŠD pro dosypání krajnic</t>
  </si>
  <si>
    <t>24,50=24,50 [A]</t>
  </si>
  <si>
    <t>311,3*0,65-24,5=177,85 [A]</t>
  </si>
  <si>
    <t>311,3*0,35=108,96 [A]</t>
  </si>
  <si>
    <t>11352</t>
  </si>
  <si>
    <t>ODSTRANĚNÍ CHODNÍKOVÝCH A SILNIČNÍCH OBRUBNÍKŮ BETONOVÝCH</t>
  </si>
  <si>
    <t>V km 32.660 vlevo vč. lože. Předá se správci chodníku.</t>
  </si>
  <si>
    <t>obrusná vrstva tl. 50 mm: 
8390.0*0.05=419,50 [A] 
ložná vrstva tl. 70 mm: 
8390.0*1.05*0.07=616,67 [B] 
Celkem: A+B=1 036,17 [C] 
z toho použití do recyklované směsi RS a do krajnic: 
1097,33*0,15*0,7+2134,0*0,15-108,05=327,27 [D]</t>
  </si>
  <si>
    <t>vyfrézovaný materiál si odkoupí zhotovitel</t>
  </si>
  <si>
    <t>obrusná vrstva tl. 50 mm: 
8390.0*0.05=419,50 [A] 
ložná vrstva tl. 70 mm: 
8390.0*1.05*0.07=616,67 [B] 
Celkem: A+B=1 036,17 [C] 
z toho odkup vyfrézovaného materiálu zhotovitelem: 
1036,17-327,27=708,90 [D]</t>
  </si>
  <si>
    <t>8390.0*0.20*0.05=83,90 [A]</t>
  </si>
  <si>
    <t>766,7=766,70 [A]</t>
  </si>
  <si>
    <t>1176,0*0,8*0,4=376,32 [A]</t>
  </si>
  <si>
    <t>402,60=402,60 [A]</t>
  </si>
  <si>
    <t>z pol. 113323:  24,50=24,50 [A]</t>
  </si>
  <si>
    <t>z pol. 113333: 108,96=108,96 [A] 
z pol. 113723: 327,27=327,27 [B] 
Celkem: A+B=436,23 [C]</t>
  </si>
  <si>
    <t>12924</t>
  </si>
  <si>
    <t>ČIŠTĚNÍ KRAJNIC OD NÁNOSU TL. DO 200MM</t>
  </si>
  <si>
    <t>Kubatura 3283 x 0.15 = 492.45 m3. Odečteno digitálně ze situačního podkladu - úč. mapy.</t>
  </si>
  <si>
    <t>vlevo ... 
783,0=783,00 [A] 
776,0=776,00 [B] 
70,0=70,00 [C] 
vpravo ... 
1654,0=1 654,00 [D] 
Celkem: A+B+C+D=3 283,00 [E]</t>
  </si>
  <si>
    <t>Vlevo + vpravo. Uvažuje se objem až 0,3 m3/m´. Odvoz a uložení na skládku. Kubatura 549 m3.</t>
  </si>
  <si>
    <t>vpravo .... 
km 31,400 - 31.550 ... 144,0=144,00 [A] 
km 31,900 - 32,600 ... 698,0=698,00 [B] 
vlevo ... 
km 31.400 - 31.435 ... 36,0=36,00 [C] 
km 31.490 - 31.530 ... 40,0=40,00 [D] 
km 31.650 - 31.710 ... 61,0=61,00 [E] 
km 31.720 - 31.750 ... 33,0=33,00 [F] 
km 31.855 - 31.870 ... 15,0=15,00 [G] 
km 31.875 - 31.643 ... 763,0=763,00 [H] 
km 31.655 - 31.693 ... 40,0=40,00 [I] 
Celkem: A+B+C+D+E+F+G+H+I=1 830,00 [J]</t>
  </si>
  <si>
    <t>pročištění stávajících propustků pod komunikací a sjezdy</t>
  </si>
  <si>
    <t>km 29.800 ... 6.5=6,50 [A] 
km 29.805 ... 6.2=6,20 [B] 
km 30.065 ... 6.2=6,20 [C] 
km 30.490 ... 6.5=6,50 [D] 
km 30.850 ... 7.5=7,50 [E] 
km 31.110 ... 10.6=10,60 [F] 
km 31.220 ... 7.6=7,60 [G] 
km 31.309 ... 6.0=6,00 [H] 
km 31.350 ... 15.0=15,00 [I] 
Celkem: A+B+C+D+E+F+G+H+I=72,10 [J]</t>
  </si>
  <si>
    <t>propustek v km 31,491 
2,5*0,5*0,5+1,5*0,5*0,5*2=1,38 [A] 
2,3*2,5*1,0+2,0*1,0*1,0+1,5*0,5*0,5*2=8,50 [B] 
propustek v km 31,552 
2,5*2,0*1,0+2,5*1,0*1,0+1,5*0,5*0,5*2=8,25 [C] 
2,5*2,0*1,0+2,5*1,0*1,0+1,5*2,0*1,0*2*2=19,50 [D] 
propustek v km 32,692 
2,5*0,5*1,0=1,25 [E] 
Celkem: A+B+C+D+E=38,88 [F]</t>
  </si>
  <si>
    <t>13273</t>
  </si>
  <si>
    <t>HLOUBENÍ RÝH ŠÍŘ DO 2M PAŽ I NEPAŽ TŘ. I</t>
  </si>
  <si>
    <t>Rýha pro odpad od UV. Část se využije pro zpětný zásyp.</t>
  </si>
  <si>
    <t>4*0.8*1.2=3,84 [A]</t>
  </si>
  <si>
    <t>0.050*(80.0+150.0+50.0+10.0+100.0+70.0+10.0+10.0+10.0)=24,50 [A]</t>
  </si>
  <si>
    <t>uliční vpusti 
4.00*0.80*0.7=2,24 [A] 
zpětný zásyp propustků (viz pol. 13173) 
38,88=38,88 [B] 
Celkem: A+B=41,12 [C]</t>
  </si>
  <si>
    <t>17581</t>
  </si>
  <si>
    <t>OBSYP POTRUBÍ A OBJEKTŮ Z NAKUPOVANÝCH MATERIÁLŮ</t>
  </si>
  <si>
    <t>Potrubí od UV. Celková tloušťka 0.5m.</t>
  </si>
  <si>
    <t>0.8*0.5*4.0-3.141*0.165*0.165*4=1,26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</si>
  <si>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</si>
  <si>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Vlevo dle DGN Pavex 
31.890 - 31.960 ... 70.0*2.40=168,00 [A] 
32.015 - 32.025 ... 10.0*2.40=24,00 [B] 
32.445 - 32.455 ... 10.0*2.40=24,00 [C] 
32.675 - 32.685 ... 10.0*2.40=24,00 [D] 
Vpravo dle DGN Pavex 
31.450 - 31.530 ... 80.0*2.40=192,00 [E] 
31.650 - 31.800 ... 150.0*2.40=360,00 [F] 
31.930 - 31.980 ... 50.0*2.40=120,00 [G] 
32.215 - 32.225 ... 10.0*2.40=24,00 [H] 
32.500 - 32.600 ... 100.0*2.40=240,00 [I] 
Celkem: A+B+C+D+E+F+G+H+I=1 176,00 [J]</t>
  </si>
  <si>
    <t>Dle plochy trávníků.</t>
  </si>
  <si>
    <t>1176*0.80=940,80 [A]</t>
  </si>
  <si>
    <t>- Použití pouze v případě vzniku potřeby sanace 
- Dle plochy podloží 
- Odhad 80% 
- předpoklad frakce 0/125 + dosyp kamenivem frakce 0/32 
- konkrétní frakce bude upřesněna geotechnikem stavby na místě  
- pouze se souhlasem investora</t>
  </si>
  <si>
    <t>1176*0.400*0.80=376,32 [A]</t>
  </si>
  <si>
    <t>Vlevo dle DGN Pavex 
31.890 - 31.960 ... 70.0*2.00+2*1.5*2=146,00 [A] 
32.015 - 32.025 ... 10.0*2.00+2*1.5*2=26,00 [B] 
32.445 - 32.455 ... 10.0*2.00+2*1.5*2=26,00 [C] 
32.675 - 32.685 ... 10.0*2.00+2*1.5*2=26,00 [D] 
Vpravo dle DGN Pavex 
31.450 - 31.530 ... 80.0*2.00+2*1.5*2=166,00 [E] 
31.650 - 31.800 ... 150.0*2.00+2*1.5*2=306,00 [F] 
31.930 - 31.980 ... 50.0*2.00+2*1.5*2=106,00 [G] 
32.215 - 32.225 ... 10.0*2.00+2*1.5*2=26,00 [H] 
32.500 - 32.600 ... 100.0*2.00+2*1.5*2=206,00 [I] 
Celkem: A+B+C+D+E+F+G+H+I=1 034,00 [J]</t>
  </si>
  <si>
    <t>propustek v km 31,491: 
2,5*0,25*0,5*2=0,63 [A] 
propustek v km 31,532: 
2,7*0,25*0,5*2=0,68 [B] 
propustek v km 32,692: 
2,3*0,25*0,5=0,29 [C] 
Celkem: A+B+C=1,60 [D]</t>
  </si>
  <si>
    <t>1,60*0,200=0,32 [A]</t>
  </si>
  <si>
    <t>čela a křídla propustků</t>
  </si>
  <si>
    <t>propustek v km 31,491: 
lokální oprava čela 
0,7*1,0*3,0=2,10 [A] 
propustek v km 31,532: 
(27*0,5*2,5+0,5*0,5*2,7)*2=3,00 [B] 
(1,5*0,5*2,0+0,5*0,5*1,5)*2=3,75 [C] 
Celkem: A+B+C=8,85 [D]</t>
  </si>
  <si>
    <t>parametricky 50kg/m3</t>
  </si>
  <si>
    <t>8,85*0,200=1,77 [A]</t>
  </si>
  <si>
    <t>- lože potrubí od UV tl. 100mm. 
- drcené kamenivo charakteru ŠD k doplnění stávajícícho PM pro recyklaci na místě za studena 
- zřízení vrstvy RS PMH, 30% objemu vrstvy RS, tl. 0,15 m</t>
  </si>
  <si>
    <t>4.0*0.100*0.8=0,32 [A] 
1097,33*0,15*0,3=49,38 [B]</t>
  </si>
  <si>
    <t>45157</t>
  </si>
  <si>
    <t>PODKLADNÍ A VÝPLŇOVÉ VRSTVY Z KAMENIVA TĚŽENÉHO</t>
  </si>
  <si>
    <t>V km 32.655 - 32.675. Úprava chodníku vlevo.</t>
  </si>
  <si>
    <t>(16.50+3.50)*0.7*0.20=2,80 [A]</t>
  </si>
  <si>
    <t>298,1/0,2=1 490,50 [A]</t>
  </si>
  <si>
    <t>- recyklovaná směr RS ŠDa 0/32 
- uvažuje se materiál ze stavby 
- viz tabulka kubatur</t>
  </si>
  <si>
    <t>164,6/0,15=1 097,33 [A]</t>
  </si>
  <si>
    <t>- kumulovaná položka obsahuje všechny práce potřebné k provedení této vrstvy 
- možné rozšířrní vrstvy RS pro pojezd frézy (dle zvolené technologie) v úsecích: 
km 32,215÷32,225 vlevo 
- pouze se souhlasem investora</t>
  </si>
  <si>
    <t>10,00*0,5=5,00 [A]</t>
  </si>
  <si>
    <t>km 31.400 - 31.710 vlevo ... 474,0=474,00 [A] 
km 31.720 - 32.610 vlevo ... 666.0=666,00 [B] 
km 32.680 - 32.680 vlevo ... 9.00=9,00 [C] 
km 31.425 - 32.600 vpravo ... 976=976,00 [D] 
km 32.660 - 32.670 vpravo ... 9.00=9,00 [E] 
Celkem: A+B+C+D+E=2 134,00 [F]</t>
  </si>
  <si>
    <t>882,0=882,00 [A]</t>
  </si>
  <si>
    <t>na vrstvě ACL 16+: 
8656,0=8 656,00 [A] 
pod vrstvou ACL 16+: 
8829,10=8 829,10 [B] 
Celkem: A+B=17 485,10 [C]</t>
  </si>
  <si>
    <t>- Obrusná vrstva ACO 11+  
- Odečtěno ze situace</t>
  </si>
  <si>
    <t>8325,0=8 325,00 [A]</t>
  </si>
  <si>
    <t>8656,0=8 656,00 [A]</t>
  </si>
  <si>
    <t>- okální použití v případě potřeby - vyrovnání. 20%  
- pouze se souhlasem investora</t>
  </si>
  <si>
    <t>8325*0.20=1 665,00 [A]</t>
  </si>
  <si>
    <t>582611</t>
  </si>
  <si>
    <t>KRYTY Z BETON DLAŽDIC SE ZÁMKEM ŠEDÝCH TL 60MM DO LOŽE Z KAM</t>
  </si>
  <si>
    <t>km 32.660 vlevo. Lože fr. 4/8 tl. 30mm.</t>
  </si>
  <si>
    <t>0.5*16.5=8,25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</si>
  <si>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</si>
  <si>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582614</t>
  </si>
  <si>
    <t>KRYTY Z BETON DLAŽDIC SE ZÁMKEM BAREV TL 60MM DO LOŽE Z KAM</t>
  </si>
  <si>
    <t>km 32,675 vlevo. Lože fr. 4/8 tl. 30mm.</t>
  </si>
  <si>
    <t>0.5*3.20=1,60 [A]</t>
  </si>
  <si>
    <t>587206</t>
  </si>
  <si>
    <t>PŘEDLÁŽDĚNÍ KRYTU Z BETONOVÝCH DLAŽDIC SE ZÁMKEM</t>
  </si>
  <si>
    <t>km 32.655 - 32.675 vlevo. Přibližná šířka 0.5m.</t>
  </si>
  <si>
    <t>21*0.5=10,50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</si>
  <si>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</si>
  <si>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reprofilace betonu 30%, resp.  50%</t>
  </si>
  <si>
    <t>propustek v km 31,491: 
(2,5*2,0+1,5*1,0*2)*0,5=4,00 [A] 
(2,5*2,0+1,5*1,0*2,0)*0,3=2,40 [B] 
propustek v km 31,532: 
sanace křídel na vtoku 
1,5*1,0*0,5*2=1,50 [C] 
propustek v km 32,692: 
sanace vtokového a výtokového objektu 
0,5*(1,5*2,0*4+2,2*2,0*2+1,5*2,0*2)=13,40 [D] 
Celkem: A+B+C+D=21,30 [E]</t>
  </si>
  <si>
    <t>viz pol. 626133</t>
  </si>
  <si>
    <t>21,30=21,30 [A]</t>
  </si>
  <si>
    <t>Potrubí</t>
  </si>
  <si>
    <t>84434</t>
  </si>
  <si>
    <t>POTRUBÍ ODPADNÍ Z TRUB SKLOLAMINÁTOVÝCH DN DO 200MM</t>
  </si>
  <si>
    <t>U UV km 32.670.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</si>
  <si>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</si>
  <si>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89516</t>
  </si>
  <si>
    <t>DRENÁŽNÍ VÝUSŤ Z BETON DÍLCŮ</t>
  </si>
  <si>
    <t>U UV do příkopu.</t>
  </si>
  <si>
    <t>položka zahrnuje:  
- dodání  a osazení dílce  požadovaného  tvaru  a  vlastností,  jeho  skladování,  doprava  vnitrostaveništní i mimosatveništní  
- u dílců železobetonových výztuž, případně i tuhé kovové prvky a závěsná oka,  
- výplň, těsnění a tmelení spár a spojů</t>
  </si>
  <si>
    <t>89712</t>
  </si>
  <si>
    <t>VPUSŤ KANALIZAČNÍ ULIČNÍ KOMPLETNÍ Z BETONOVÝCH DÍLCŮ</t>
  </si>
  <si>
    <t>km 32.670 vlevo 1KS.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</si>
  <si>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</si>
  <si>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- demontáž zábradlí ze stávajícího propustku 
- včetně odvozu do sběrných surovin a poplatku za uložení</t>
  </si>
  <si>
    <t>5=5,00 [A]</t>
  </si>
  <si>
    <t>9112B1</t>
  </si>
  <si>
    <t>ZÁBRADLÍ MOSTNÍ SE SVISLOU VÝPLNÍ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</si>
  <si>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</si>
  <si>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20% náhrada stávajícího svodidla.</t>
  </si>
  <si>
    <t>223.0*0.2=44,60 [A]</t>
  </si>
  <si>
    <t>Viz. ostatní položky - svodidlo.</t>
  </si>
  <si>
    <t>223.0-223.0*0.2=178,40 [A]</t>
  </si>
  <si>
    <t>Uvažuje se se zpětnou montáží.</t>
  </si>
  <si>
    <t>km 31.430 - 31.650 ... vlevo ... 223.0=223,00 [A]</t>
  </si>
  <si>
    <t>U napojení účelové komunikace. Vč. doplnění km 30,7 dle PČR DI.</t>
  </si>
  <si>
    <t>Z11g    ...   2+2=4,00 [A]</t>
  </si>
  <si>
    <t>Předá se správci komunikace.</t>
  </si>
  <si>
    <t>V úseku 31.430 - 31.650 vlevo.</t>
  </si>
  <si>
    <t>12=12,00 [A]</t>
  </si>
  <si>
    <t>P2           ...  2=2,00 [A] 
E2b         ...  1=1,00 [B] 
A8           ...  2=2,00 [C] 
E6           ...  2=2,00 [D] 
E4           ...  2=2,00 [E] 
B20a       ...  2=2,00 [F] 
IS21a       ...  2=2,00 [G] 
B21a        ...  1=1,00 [H] 
IZ4a         ...  1=1,00 [I] 
IZ4b         ...  1=1,00 [J] 
A11          ...  1=1,00 [K] 
E1            ...  1=1,00 [L] 
IS3a         ...  1=1,00 [M] 
IS3b         ...  1=1,00 [N] 
IS3c         ...  2=2,00 [O] 
IS19b       ...  1=1,00 [P] 
IS19c       ...  1=1,00 [Q] 
IJ4b          ...  2=2,00 [R] 
IP6           ...  2=2,00 [S] 
CELKEM  ...  A+B+C+D+E+F+G+H+I+J+K+L+M+N+O+P+Q+R+S=28,00 [T]</t>
  </si>
  <si>
    <t>Odstranění stávajícího DZ</t>
  </si>
  <si>
    <t>P2           ...  2=2,00 [A] 
A8           ...  2=2,00 [C] 
E6           ...  2=2,00 [D] 
E4           ...  2=2,00 [E] 
B20a       ...  2=2,00 [F] 
IS21a       ...  2=2,00 [G] 
B21a        ...  1=1,00 [H] 
IZ4a         ...  1=1,00 [I] 
IZ4b         ...  1=1,00 [J] 
A11          ...  1=1,00 [K] 
E1            ...  1=1,00 [L] 
IS3a         ...  1=1,00 [M] 
IS3b         ...  1=1,00 [N] 
IS3c         ...  2=2,00 [O] 
IS19b       ...  1=1,00 [P] 
IS19c       ...  1=1,00 [Q] 
IJ4b          ...  2=2,00 [R] 
IP6           ...  2=2,00 [S] 
CELKEM  ...  A+C+D+E+F+G+H+I+J+K+L+M+N+O+P+Q+R+S=27,00 [T]</t>
  </si>
  <si>
    <t>Odstanění stávajícího DZ16</t>
  </si>
  <si>
    <t>V1 (0,125)                   ...  0,125*1311,0=163,88 [A] 
V4 (0,25)                     ...   0,25*(1213,3+1214,3+32,2+18,4+28,3+11,7+16,4+4,6)=634,80 [B] 
V4 (0,5/0,5/0,25)       ...   0,25*0,5*(25,4+23+24,3+13,1+22,5+15,9+28+10)=20,28 [C] 
V7                               ...   0,5*3*6=9,00 [D] 
V11a (0,25)                 ...   0,25*54,5*2=27,25 [E] 
Celkem                        ...   A+B+C+D+E=855,21 [F]</t>
  </si>
  <si>
    <t>BUS</t>
  </si>
  <si>
    <t>2*2=4,00 [A]</t>
  </si>
  <si>
    <t>917224</t>
  </si>
  <si>
    <t>SILNIČNÍ A CHODNÍKOVÉ OBRUBY Z BETONOVÝCH OBRUBNÍKŮ ŠÍŘ 150MM</t>
  </si>
  <si>
    <t>km 33.654 - 33.675 vlevo</t>
  </si>
  <si>
    <t>Položka zahrnuje:  
dodání a pokládku betonových obrubníků o rozměrech předepsaných zadávací dokumentací  
betonové lože i boční betonovou opěrku.</t>
  </si>
  <si>
    <t>na začátku a konci  úseku:12,5+12,5=25,00 [A] 
sjezdy:7,7+7,5=15,20 [B] 
křižovatkové větve:16,3+20,0+6,4+18,7=61,40 [C] 
u obrubníků: 33,5+12,0+2,5=48,00 [D] 
Celkem: A+B+C+D=149,60 [E]</t>
  </si>
  <si>
    <t>4,0*2+2,4*3,3+(1,5+13,4)*2=45,72 [A]</t>
  </si>
  <si>
    <t>- opravy porušených částí stávajících propustků</t>
  </si>
  <si>
    <t>propustek v km 31,491: 
2,5*0,2*0,5*2=0,50 [A] 
1,5*0,7*1,5=1,58 [B] 
propustek v km 31,532: 
2,5*0,5*0,2*2=6,50 [C] 
2,5*0,7*2,0*2=7,00 [D] 
propustek v km 32,692: 
2,3*0,2*0,5=0,23 [E] 
Celkem: A+B+C+D+E=15,81 [F]</t>
  </si>
  <si>
    <t>105</t>
  </si>
  <si>
    <t>Silnice II/111 Č. Šternberk - Nechyba I - úsek 5</t>
  </si>
  <si>
    <t>(855,08+2093,40+111,0+436,8)*1,9=6 642,93 [A]</t>
  </si>
  <si>
    <t>2074,54*1,9=3 941,63 [A]</t>
  </si>
  <si>
    <t>propustek v km 33.238 
propustek v km 34,066</t>
  </si>
  <si>
    <t>odhad 
10,0=10,00 [A]</t>
  </si>
  <si>
    <t>Vlevo + vpravo. předpoklad tl. 150mm. Kubatura ... 2 330m3.</t>
  </si>
  <si>
    <t>2*2157,40*3,6=15 533,28 [A] .... prům š. 3,60m</t>
  </si>
  <si>
    <t>4=4,00 [A]</t>
  </si>
  <si>
    <t>Ořezání větví zasahujících do průjezdného profilu v SO 105</t>
  </si>
  <si>
    <t>320,32=320,32 [A]</t>
  </si>
  <si>
    <t>1808,3*0,65-320,32=855,08 [A]</t>
  </si>
  <si>
    <t>1808.3*0,35=632,91 [A]</t>
  </si>
  <si>
    <t>obrusná vrstva v tl. 50 mm: 
14735,00*0,05=736,75 [A] 
ložná vrstva v tl. 70 mm: 
14735,00*1,05*0,07=1 083,02 [B] 
Celkem: A+B=1 819,77 [C] 
z toho použití do recyklované směsi RS PMH a do krajnic: 
5971,33*0,15*0,7+5613,80*0,15-730,74=738,32 [D]</t>
  </si>
  <si>
    <t>obrusná vrstva v tl. 50 mm: 
14735,00*0,05=736,75 [A] 
ložná vrstva v tl. 70 mm: 
14735,00*1,05*0,07=1 083,02 [B] 
Celkem: A+B=1 819,77 [C] 
z toho odkup materiálu zhotovitelem: 
1819,77-738,32=1 081,45 [D]</t>
  </si>
  <si>
    <t>14735,00*0,05*0,20=147,35 [A]</t>
  </si>
  <si>
    <t>Úprava svahů pro dobudování zemní krajnice. 
viz tabulka kubatur</t>
  </si>
  <si>
    <t>2093.4=2 093,40 [A]</t>
  </si>
  <si>
    <t>7978,8*0,400*0,65=2 074,49 [A]</t>
  </si>
  <si>
    <t>1553,33=1 553,33 [A]</t>
  </si>
  <si>
    <t>z pol. 113323: 320,32=320,32 [A]</t>
  </si>
  <si>
    <t>z pol. 113333: 632,91=632,91 [A] 
z pol. 113723: 738,32=738,32 [B] 
Celkem: A+B=1 371,23 [C]</t>
  </si>
  <si>
    <t>436,8=436,80 [A]</t>
  </si>
  <si>
    <t>vlevo + vpravo. Kubatura ...111,00m3</t>
  </si>
  <si>
    <t>km 33,00-33,20 ... 601=601,00 [A] ... vlevo + vpravo 
km 33,40-33,50 ... 072=72,00 [B] ... vlevo 
km 33,50-33,55 ... 067=67,00 [C] ... vpravo 
Celkem: A+B+C=740,00 [D]          ... 740*0.15=111,00 m3</t>
  </si>
  <si>
    <t>12931</t>
  </si>
  <si>
    <t>ČIŠTĚNÍ PŘÍKOPŮ OD NÁNOSU DO 0,25M3/M</t>
  </si>
  <si>
    <t>vlevo + vpravo. Uvažuje se objem až 0,3 m3/m´. Odvoz a uložení na skládku.</t>
  </si>
  <si>
    <t>(2464,0+2464,0)=4 928,00 [A]</t>
  </si>
  <si>
    <t>Stávající trubní propustky a zatrubnění sjezdů. Čerpáno se souhlasem TDI.</t>
  </si>
  <si>
    <t>km 32.740 ... 16.0=16,00 [A] 
km 32.868 ... 7.20=7,20 [B] 
km 33.058 ... 17.0=17,00 [C] 
km 33.070 ... 2*14=28,00 [D] 
km 33.100 ... 010=10,00 [E] 
km 33.053 ... 009=9,00 [F] 
km 34.080 ... 007=7,00 [G] 
km 34.066 ... 010=10,00 [H] 
Celkem: A+B+C+D+E+F+G+H=104,20 [I]</t>
  </si>
  <si>
    <t>propustek v km 33,058: 
2,0+3,0*0,5*0,5=2,75 [A] 
propustek v km 33,238: 
1,5*0,5*0,5*4*2=3,00 [B] 
1,5*1,5*0,5*2=2,25 [C] 
propustek v km 34,066: 
1,5*2,0*4=12,00 [D] 
Celkem: A+B+C+D=20,00 [E]</t>
  </si>
  <si>
    <t>- včetně zřízení stupňů 
- násyp komunikace 
- viz Tabulka kubatur</t>
  </si>
  <si>
    <t>544,4+8,6=553,00 [A]</t>
  </si>
  <si>
    <t>Doplnění krajnic vlevo a vpravo. Mat. z výkopu stavby. min. 100% PS.</t>
  </si>
  <si>
    <t>2*2464,0*0,065=320,32 [A]</t>
  </si>
  <si>
    <t>zpětný zásyp 
viz pol. 13173</t>
  </si>
  <si>
    <t>20,0=20,00 [A]</t>
  </si>
  <si>
    <t>Vlevo dle DGN Pavex 
32.775 - 32.785 ... 10.0*2.20=22,00 [A] 
32.970 - 33.000 ... 30.0*2.20=66,00 [B] 
33.100 - 33.230 ... 130.0*2.20=286,00 [C] 
33.770 - 33.830 ... 60.0*2.20=132,00 [D] 
33.920 - 34.100 ... 180.0*2.20=396,00 [E] 
34.130 - 34.200 ... 70.0*2.20=154,00 [F] 
34.270 - 34.370 ... 100.0*2.20=220,00 [G] 
34.470 - 34.560 ... 90.0*2.20=198,00 [H] 
34.585 - 34.595 ... 10.0*2.20=22,00 [I] 
34.715 - 34.725 ... 10.0*2.20=22,00 [J] 
34.760 - 34.840 ... 80.0*2.20=176,00 [K] 
35.080 - 35.160 ... 80.0*2.20=176,00 [L] 
Vpravo celý úsek 
32.693 - 35.167 ...2464.0*2.20=5 420,80 [M] 
Vlevo úseky (doplnění krajnic) 
32.970 - 33.000 ... (030-030)*1.60=0,00 [N] 
33.900 - 34.230 ... (330-180)*1.60=240,00 [O] 
34.610 - 34.710 ... (100-000)*1.60=160,00 [P] 
34.740 - 34.870 ... (130-080)*1.60=80,00 [Q] 
34.890 - 35.100 ... (210-080)*1.60=208,00 [R] 
Celkem: A+B+C+D+E+F+G+H+I+J+K+L+M+N+O+P+Q+R=7 978,80 [S]</t>
  </si>
  <si>
    <t>Zpětné ohumusování. Mat. ze stavby ze sejmutí drnů.</t>
  </si>
  <si>
    <t>2*2464*3,0=14 784,00 [A] ... prům š. 3,0m</t>
  </si>
  <si>
    <t>2*2464,00*3,0=14 784,00 [A] ... prům š. 3,0m</t>
  </si>
  <si>
    <t>2*2464,0*3,0=14 784,00 [A] ... prům š. 3,0m</t>
  </si>
  <si>
    <t>položka zahrnuje založení záhonu, urovnání, naložení a odvoz odpadu, to vše bez ohledu na sklon terénu</t>
  </si>
  <si>
    <t>2*2464,0*3,0=14 784,00 [A] ... prům š. 3,0m 
plocha výsadeb: 4=4,00 [B] 
Celkem: A+B=14 788,00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</si>
  <si>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</si>
  <si>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VYSAZOVÁNÍ STROMŮ LISTNATÝCH S BALEM OBVOD KMENE DO 12CM, PODCHOZÍ VÝŠ MIN 2,2M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</si>
  <si>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</si>
  <si>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položka zahrnuje veškerý materiál, výrobky a polotovary, včetně mimostaveništní a vnitrostaveništní dopravy (rovněž přesuny), včetně naložení a složení, případně s uložením</t>
  </si>
  <si>
    <t>7978,8*0,65=5 186,22 [A]</t>
  </si>
  <si>
    <t>- použití pouze v případě vzniku potřeby sanace 
- dle plochy podloží 
 -dhad 65% 
- předpoklad frakce 0/125 + dosyp kamenivem frakce 0/32 
- konkrétní frakce bude upřesněna geotechnikem stavby na místě  
- pouze se souhlasem investora</t>
  </si>
  <si>
    <t>Vlevo ... 
32.775 - 32.785 ... 10.0*2.00=20,00 [A] 
32.970 - 33.000 ... 30.0*2.00=60,00 [B] 
33.100 - 33.230 ... 130.0*2.00=260,00 [C] 
33.770 - 33.830 ... 60.0*2.00=120,00 [D] 
33.920 - 34.100 ... 180.0*2.00=360,00 [E] 
34.130 - 34.200 ... 70.0*2.00=140,00 [F] 
34.270 - 34.370 ... 100.0*2.00=200,00 [G] 
34.470 - 34.560 ... 90.0*2.00=180,00 [H] 
34.585 - 34.595 ... 10.0*2.00=20,00 [I] 
34.715 - 34.725 ... 10.0*2.00=20,00 [J] 
34.760 - 34.840 ... 80.0*2.00=160,00 [K] 
35.080 - 35.160 ... 80.0*2.00=160,00 [L] 
Vpravo celý úsek ... 
2464*2.00=4 928,00 [M] 
Vlevo úseky (doplnění krajnic) 
32.970 - 33.000 ... (30.0-0.0)*2.00=60,00 [N] 
33.900 - 34.230 ... (330.0-180.0)*2.00=300,00 [O] 
34.610 - 34.710 ... (100.0-0.0)*2.00=200,00 [P] 
34.740 - 34.870 ... (130.0-80.0)*2.00=100,00 [Q] 
34.890 - 35.100 ... (210.0-80.0)*2.00=260,00 [R] 
Celkem: A+B+C+D+E+F+G+H+I+J+K+L+M+N+O+P+Q+R=7 548,00 [S]</t>
  </si>
  <si>
    <t>311212</t>
  </si>
  <si>
    <t>ZDI A STĚNY PODPĚR A VOLNÉ Z KAMENE A LOM VÝROBKŮ NA MC</t>
  </si>
  <si>
    <t>propustek v km 33,238: 
0,3*1,5*4=1,80 [A] 
propustek v km 34,066: 
oprava výtoku 
2,0*1,5*0,2*4=2,40 [B] 
Celkem: A+B=4,20 [C]</t>
  </si>
  <si>
    <t>Položka zahrnuje veškerý materiál, výrobky a polotovary, včetně mimostaveništní a vnitrostaveništní dopravy (rovněž přesuny), včetně naložení a složení, případně s uložením.</t>
  </si>
  <si>
    <t>propustek v km 33,058: 
3,0*0,5*0,10=0,15 [A]</t>
  </si>
  <si>
    <t>0,15*0,200=0,03 [A]</t>
  </si>
  <si>
    <t>propustek v km 33,058: 
lokální oprava čela 
1,0*0,5*1,0=0,50 [A] 
propustek v km 34,066: 
nový vtokový objekt 
1,5*1,0*0,25*2=0,75 [B] 
1,5*1,5*0,25=0,56 [C] 
1,0*1,0*0,25*2=0,50 [D] 
Celkem: A+B+C+D=2,31 [E]</t>
  </si>
  <si>
    <t>2,31*0,05=0,12 [A]</t>
  </si>
  <si>
    <t>drcené kamenivo charakteru ŠD k doplnění stávajícícho PM pro recyklaci na místě za studena 
- zřízení vrstvy RS PMH, 30% objemu vrstvy RS, tl. 0,15 m</t>
  </si>
  <si>
    <t>5971,33*0,15*0,3=268,71 [A]</t>
  </si>
  <si>
    <t>1592,2/0,2=7 961,00 [A]</t>
  </si>
  <si>
    <t>Recyklovaná směs RS ŠDa 0/32. Uvažuje se materiál ze stavby.</t>
  </si>
  <si>
    <t>895.7/0.15=5 971,33 [A]</t>
  </si>
  <si>
    <t>- kumulovaná položka obsahuje všechny práce potřebné k provedení této vrstvy 
- možné rozšířrní vrstvy RS pro pojezd frézy (dle zvolené technologie) v úsecích: 
km 32,775÷33,785 vlevo 
km 33,100÷33,230 vlevo 
km 33,920÷34,100 vlevo 
km 34,190÷34,200 vlevo 
km 34,470÷34,530 vlevo 
- pouze se souhlasem investora</t>
  </si>
  <si>
    <t>(10,00+130,00+180,00+10,00+60,00)*0,5=195,00 [A]</t>
  </si>
  <si>
    <t>Vpravo dle situace 
km 32.700 - 32.730 ... 26=26,00 [A] 
km 32,740 - 32,760 ... 12.4=12,40 [B] 
km 32,765 - 32,865 ... 74.1=74,10 [C] 
km 32,872 - 33,090 ... 261=261,00 [D] 
km 33,100 - 33,380 ... 200=200,00 [E] 
km 33,400 - 35.150 ... 3213.2=3 213,20 [F] 
Vlevo dle situace 
km 32,740 - 33,060 ... 292.2=292,20 [G] 
km 33,070 - 33,125 ... 81.3=81,30 [H] 
km 33,160 - 33,370 ... 159.2=159,20 [I] 
km 33,390 - 34,880 ... 1117.50=1 117,50 [J] 
km 34,900 - 35,132 ... 176,9=176,90 [K] 
Celkem: A+B+C+D+E+F+G+H+I+J+K=5 613,80 [L]</t>
  </si>
  <si>
    <t>5971,33=5 971,33 [A]</t>
  </si>
  <si>
    <t>plocha po odfrézování obrusné vrstvy a na vrstvě ACP 16+</t>
  </si>
  <si>
    <t>na vrstvě ACL 16+: 
15272,40=15 272,40 [A] 
pod vrstvou ACL 16+: 
15577,85=15 577,85 [B] 
Celkem: A+B=30 850,25 [C]</t>
  </si>
  <si>
    <t>- Obrusná vrstva ACO 11+ 
-  Odečteno  ze situace</t>
  </si>
  <si>
    <t>14685,0=14 685,00 [A]</t>
  </si>
  <si>
    <t>15272,40=15 272,40 [A]</t>
  </si>
  <si>
    <t>Lokální použití v případě potřeby - vyrovnání. 20%.  
Pouze se souhlasem investora.</t>
  </si>
  <si>
    <t>14685*0.20=2 937,00 [A]</t>
  </si>
  <si>
    <t>propustek v km 33,058 (50%): 
3,0*1,5*0,5=2,25 [A] 
beton šachet - odhad: 
2,0=2,00 [B] 
Celkem: A+B=4,25 [C]</t>
  </si>
  <si>
    <t>4,25=4,25 [A]</t>
  </si>
  <si>
    <t>62747</t>
  </si>
  <si>
    <t>SPÁROVÁNÍ STARÉHO ZDIVA ZVLÁŠT MALTOU</t>
  </si>
  <si>
    <t>propustek v km 33,238 (odhad 50%): 
oprava vtokového a výtokového objektu 
1,5*4*2*2,0*0,5*2=24,00 [A] 
propustek v km 34,066: 
oprava výtokového objektu 
2,0*1,5*4*0,5=6,00 [B] 
Celkem: A+B=30,00 [C]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</si>
  <si>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</si>
  <si>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78312</t>
  </si>
  <si>
    <t>PROTIKOROZ OCHRANA OCEL KONSTR NÁTĚREM VÍCEVRST</t>
  </si>
  <si>
    <t>-mříže u propustku v km 33,058</t>
  </si>
  <si>
    <t>1,0*1,0=1,00 [A] 
2,0*1,0=2,00 [B] 
Celkem: A+B=3,00 [C]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</si>
  <si>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</si>
  <si>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899123</t>
  </si>
  <si>
    <t>MŘÍŽE Z KOMPOZITU SAMOSTATNÉ</t>
  </si>
  <si>
    <t>mříže u propustku v km 33,238</t>
  </si>
  <si>
    <t>2=2,00 [A]</t>
  </si>
  <si>
    <t>Položka zahrnuje dodávku a osazení předepsané mříže včetně rámu</t>
  </si>
  <si>
    <t>Použije se v případě potřeby - výměna stáv. dílů podle okolností stavu svodidla. Se souhlasem investora.</t>
  </si>
  <si>
    <t>km 32.970 -  33.020</t>
  </si>
  <si>
    <t>Vlevo + vpravo.</t>
  </si>
  <si>
    <t>Doplněno v km 34,9  dle požadavku PČR DI</t>
  </si>
  <si>
    <t>Z11g   ...   2+2+2=6,00 [A]</t>
  </si>
  <si>
    <t>Vlevo + vpravo. Předá se správci komunikace KSÚS</t>
  </si>
  <si>
    <t>V ZÚ</t>
  </si>
  <si>
    <t>P4            ...  4=4,00 [A] 
IP6           ...  2=2,00 [B] 
IJ4b          ...  1=1,00 [C] 
IS3a         ...  1=1,00 [D] 
IS3b         ...  2=2,00 [E] 
IS3c          ...  2=2,00 [F] 
A11           ...  1=1,00 [G] 
E1             ...  1=1,00 [H] 
P2             ...  5=5,00 [I] 
E2b           ...  2=2,00 [J] 
IJ7             ...  1=1,00 [K] 
E7b            ...  1=1,00 [L] 
IZ4a           ...  2=2,00 [M] 
IZ4b           ...  2=2,00 [N] 
P3              ...  1=1,00 [O] 
CELKEM    ...  A+B+C+D+E+F+G+H+I+J+K+L+M+N+O=28,00 [Q]</t>
  </si>
  <si>
    <t>P4            ...  4=4,00 [R] 
IP6           ...  2=2,00 [B] 
IJ4b          ...  1=1,00 [C] 
IS3a         ...  1=1,00 [D] 
IS3b         ...  2=2,00 [E] 
IS3c          ...  2=2,00 [F] 
A11           ...  1=1,00 [G] 
E1             ...  1=1,00 [H] 
P2             ...  5=5,00 [I] 
E2b           ...  2=2,00 [J] 
IJ7             ...  1=1,00 [K] 
E7b            ...  1=1,00 [L] 
IZ4a           ...  2=2,00 [M] 
IZ4b           ...  2=2,00 [N] 
P3              ...  1=1,00 [O] 
CELKEM    ...  B+C+D+E+F+G+H+I+J+K+L+M+N+O+R=28,00 [Q]</t>
  </si>
  <si>
    <t>914451</t>
  </si>
  <si>
    <t>DOPRAVNÍ ZNAČKY 100X150CM HLINÍKOVÉ - DODÁVKA A MONTÁŽ</t>
  </si>
  <si>
    <t>IP11a   ...  1=1,00 [A]</t>
  </si>
  <si>
    <t>914453</t>
  </si>
  <si>
    <t>DOPRAVNÍ ZNAČKY 100X150CM HLINÍKOVÉ - DEMONTÁŽ</t>
  </si>
  <si>
    <t>914561</t>
  </si>
  <si>
    <t>DOPRAV ZNAČ VELKOPLOŠ HLINÍK LAMELY FÓLIE TŘ 2 - DOD A MONT</t>
  </si>
  <si>
    <t>IS9a   ...  3,5*2,2=7,70 [A]</t>
  </si>
  <si>
    <t>914923</t>
  </si>
  <si>
    <t>SLOUPKY A STOJKY DZ Z OCEL TRUBEK DO PATKY DEMONTÁŽ</t>
  </si>
  <si>
    <t>914963</t>
  </si>
  <si>
    <t>SLOUPKY A STOJKY DZ Z "I" PROFILŮ OCEL ZABETON DEMONTÁŽ</t>
  </si>
  <si>
    <t>stávající stojky v km 34,86 vpravo  ...  2=2,00 [A]</t>
  </si>
  <si>
    <t>914981</t>
  </si>
  <si>
    <t>SLOUPKY A STOJKY DZ Z PŘÍHRAD KONSTR DOD A MONTÁŽ</t>
  </si>
  <si>
    <t>IS9a   ...  2=2,00 [A]</t>
  </si>
  <si>
    <t>V1 (0,125)                   ...   0,125*2464=308,00 [A]  
V4 (0,25)                     ...   0,25*(18,9+33,5+14,8+259,5+232+2157,4+2416,6)=1 283,18 [B] 
V2b (1,5/1,5/0,25)      ...   0,25*0,5*(3,5+18,5+11,3+12+9,4)=6,84 [C] 
V7                               ...   0,5*3*6=9,00 [D] 
Celkem                        ... Celkem: A+B+C+C=1 604,86 [E]</t>
  </si>
  <si>
    <t>na začátku a konci úseku: 
12,5+6,5=19,00 [A] 
křižovatkové větve: 
11,0=11,00 [B] 
sjezdy: 
15,2+8,9+6,0+6,2+8,0+8,9+11,2+14,8+13,0+17,6=109,80 [C] 
Celkem: A+B+C=139,80 [D]</t>
  </si>
  <si>
    <t>938441</t>
  </si>
  <si>
    <t>OČIŠTĚNÍ ZDIVA OTRYSKÁNÍM TLAKOVOU VODOU DO 200 BARŮ</t>
  </si>
  <si>
    <t>propustek v km 33,238: 
1,0*2,0*4=8,00 [A] 
propustek v km 34,066: 
1,5*1,0*4=6,00 [B] 
Celkem: A+B=14,00 [C]</t>
  </si>
  <si>
    <t>propustek v km 33,058: 
3,0*1,5+2,0=6,50 [A]</t>
  </si>
  <si>
    <t>938652</t>
  </si>
  <si>
    <t>OČIŠTĚNÍ OCEL KONSTR OTRYSKÁNÍM NA SUCHO KŘEMIČ PÍSKEM</t>
  </si>
  <si>
    <t>mříže u propustku v km 33,058</t>
  </si>
  <si>
    <t>3,0=3,00 [A]</t>
  </si>
  <si>
    <t>včetbně uložení na skládku a poplatku za skládku</t>
  </si>
  <si>
    <t>propustek v km 33,058: 
3,0*0,5*1,0=1,50 [A] 
propustek v km 34,066: 
0,3*1,5*2,0*4+1,5*1,5*0,3=4,28 [B] 
2,5*0,5*1,0=1,25 [C] 
Celkem: A+B+C=7,03 [D]</t>
  </si>
  <si>
    <t>181.2</t>
  </si>
  <si>
    <t>Dopravně - inženýrská opatření</t>
  </si>
  <si>
    <t>Provizorní dopravní značení po dobu výstavby 2.-5. etapy.</t>
  </si>
  <si>
    <t>11316</t>
  </si>
  <si>
    <t>ODSTRANĚNÍ KRYTU ZPEVNĚNÝCH PLOCH ZE SILNIČNÍCH DÍLCŮ</t>
  </si>
  <si>
    <t>dočasné zastávky BUS</t>
  </si>
  <si>
    <t>162,0*0,15=24,30 [A]</t>
  </si>
  <si>
    <t>58301</t>
  </si>
  <si>
    <t>KRYT ZE SINIČNÍCH DÍLCŮ (PANELŮ) TL 150MM</t>
  </si>
  <si>
    <t>6*3*9=162,00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</si>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</sst>
</file>

<file path=xl/styles.xml><?xml version="1.0" encoding="utf-8"?>
<styleSheet xmlns="http://schemas.openxmlformats.org/spreadsheetml/2006/main">
  <numFmts count="1">
    <numFmt numFmtId="177" formatCode="#,##0.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0+O8+O61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5">
        <f>0+I8+I61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25.5">
      <c r="A10" s="27" t="s">
        <v>40</v>
      </c>
      <c r="E10" s="28" t="s">
        <v>41</v>
      </c>
    </row>
    <row r="11" spans="1:5" ht="12.75">
      <c r="A11" s="29" t="s">
        <v>42</v>
      </c>
      <c r="E11" s="30" t="s">
        <v>37</v>
      </c>
    </row>
    <row r="12" spans="1:5" ht="12.75">
      <c r="A12" t="s">
        <v>43</v>
      </c>
      <c r="E12" s="28" t="s">
        <v>44</v>
      </c>
    </row>
    <row r="13" spans="1:16" ht="12.75">
      <c r="A13" s="19" t="s">
        <v>35</v>
      </c>
      <c r="B13" s="23" t="s">
        <v>12</v>
      </c>
      <c r="C13" s="23" t="s">
        <v>45</v>
      </c>
      <c r="D13" s="19" t="s">
        <v>37</v>
      </c>
      <c r="E13" s="24" t="s">
        <v>46</v>
      </c>
      <c r="F13" s="25" t="s">
        <v>39</v>
      </c>
      <c r="G13" s="26">
        <v>1</v>
      </c>
      <c r="H13" s="26">
        <v>0</v>
      </c>
      <c r="I13" s="26">
        <f>ROUND(ROUND(H13,2)*ROUND(G13,2),2)</f>
      </c>
      <c r="O13">
        <f>(I13*21)/100</f>
      </c>
      <c r="P13" t="s">
        <v>12</v>
      </c>
    </row>
    <row r="14" spans="1:5" ht="25.5">
      <c r="A14" s="27" t="s">
        <v>40</v>
      </c>
      <c r="E14" s="28" t="s">
        <v>47</v>
      </c>
    </row>
    <row r="15" spans="1:5" ht="12.75">
      <c r="A15" s="29" t="s">
        <v>42</v>
      </c>
      <c r="E15" s="30" t="s">
        <v>37</v>
      </c>
    </row>
    <row r="16" spans="1:5" ht="12.75">
      <c r="A16" t="s">
        <v>43</v>
      </c>
      <c r="E16" s="28" t="s">
        <v>44</v>
      </c>
    </row>
    <row r="17" spans="1:16" ht="12.75">
      <c r="A17" s="19" t="s">
        <v>35</v>
      </c>
      <c r="B17" s="23" t="s">
        <v>13</v>
      </c>
      <c r="C17" s="23" t="s">
        <v>48</v>
      </c>
      <c r="D17" s="19" t="s">
        <v>37</v>
      </c>
      <c r="E17" s="24" t="s">
        <v>49</v>
      </c>
      <c r="F17" s="25" t="s">
        <v>39</v>
      </c>
      <c r="G17" s="26">
        <v>1</v>
      </c>
      <c r="H17" s="26">
        <v>0</v>
      </c>
      <c r="I17" s="26">
        <f>ROUND(ROUND(H17,2)*ROUND(G17,2),2)</f>
      </c>
      <c r="O17">
        <f>(I17*21)/100</f>
      </c>
      <c r="P17" t="s">
        <v>12</v>
      </c>
    </row>
    <row r="18" spans="1:5" ht="25.5">
      <c r="A18" s="27" t="s">
        <v>40</v>
      </c>
      <c r="E18" s="28" t="s">
        <v>50</v>
      </c>
    </row>
    <row r="19" spans="1:5" ht="12.75">
      <c r="A19" s="29" t="s">
        <v>42</v>
      </c>
      <c r="E19" s="30" t="s">
        <v>37</v>
      </c>
    </row>
    <row r="20" spans="1:5" ht="12.75">
      <c r="A20" t="s">
        <v>43</v>
      </c>
      <c r="E20" s="28" t="s">
        <v>51</v>
      </c>
    </row>
    <row r="21" spans="1:16" ht="12.75">
      <c r="A21" s="19" t="s">
        <v>35</v>
      </c>
      <c r="B21" s="23" t="s">
        <v>23</v>
      </c>
      <c r="C21" s="23" t="s">
        <v>52</v>
      </c>
      <c r="D21" s="19" t="s">
        <v>37</v>
      </c>
      <c r="E21" s="24" t="s">
        <v>53</v>
      </c>
      <c r="F21" s="25" t="s">
        <v>39</v>
      </c>
      <c r="G21" s="26">
        <v>1</v>
      </c>
      <c r="H21" s="26">
        <v>0</v>
      </c>
      <c r="I21" s="26">
        <f>ROUND(ROUND(H21,2)*ROUND(G21,2),2)</f>
      </c>
      <c r="O21">
        <f>(I21*21)/100</f>
      </c>
      <c r="P21" t="s">
        <v>12</v>
      </c>
    </row>
    <row r="22" spans="1:5" ht="38.25">
      <c r="A22" s="27" t="s">
        <v>40</v>
      </c>
      <c r="E22" s="28" t="s">
        <v>54</v>
      </c>
    </row>
    <row r="23" spans="1:5" ht="12.75">
      <c r="A23" s="29" t="s">
        <v>42</v>
      </c>
      <c r="E23" s="30" t="s">
        <v>37</v>
      </c>
    </row>
    <row r="24" spans="1:5" ht="38.25">
      <c r="A24" t="s">
        <v>43</v>
      </c>
      <c r="E24" s="28" t="s">
        <v>55</v>
      </c>
    </row>
    <row r="25" spans="1:16" ht="12.75">
      <c r="A25" s="19" t="s">
        <v>35</v>
      </c>
      <c r="B25" s="23" t="s">
        <v>25</v>
      </c>
      <c r="C25" s="23" t="s">
        <v>56</v>
      </c>
      <c r="D25" s="19" t="s">
        <v>37</v>
      </c>
      <c r="E25" s="24" t="s">
        <v>57</v>
      </c>
      <c r="F25" s="25" t="s">
        <v>58</v>
      </c>
      <c r="G25" s="26">
        <v>1</v>
      </c>
      <c r="H25" s="26">
        <v>0</v>
      </c>
      <c r="I25" s="26">
        <f>ROUND(ROUND(H25,2)*ROUND(G25,2),2)</f>
      </c>
      <c r="O25">
        <f>(I25*21)/100</f>
      </c>
      <c r="P25" t="s">
        <v>12</v>
      </c>
    </row>
    <row r="26" spans="1:5" ht="25.5">
      <c r="A26" s="27" t="s">
        <v>40</v>
      </c>
      <c r="E26" s="28" t="s">
        <v>59</v>
      </c>
    </row>
    <row r="27" spans="1:5" ht="12.75">
      <c r="A27" s="29" t="s">
        <v>42</v>
      </c>
      <c r="E27" s="30" t="s">
        <v>37</v>
      </c>
    </row>
    <row r="28" spans="1:5" ht="12.75">
      <c r="A28" t="s">
        <v>43</v>
      </c>
      <c r="E28" s="28" t="s">
        <v>51</v>
      </c>
    </row>
    <row r="29" spans="1:16" ht="12.75">
      <c r="A29" s="19" t="s">
        <v>35</v>
      </c>
      <c r="B29" s="23" t="s">
        <v>27</v>
      </c>
      <c r="C29" s="23" t="s">
        <v>60</v>
      </c>
      <c r="D29" s="19" t="s">
        <v>61</v>
      </c>
      <c r="E29" s="24" t="s">
        <v>62</v>
      </c>
      <c r="F29" s="25" t="s">
        <v>39</v>
      </c>
      <c r="G29" s="26">
        <v>1</v>
      </c>
      <c r="H29" s="26">
        <v>0</v>
      </c>
      <c r="I29" s="26">
        <f>ROUND(ROUND(H29,2)*ROUND(G29,2),2)</f>
      </c>
      <c r="O29">
        <f>(I29*21)/100</f>
      </c>
      <c r="P29" t="s">
        <v>12</v>
      </c>
    </row>
    <row r="30" spans="1:5" ht="25.5">
      <c r="A30" s="27" t="s">
        <v>40</v>
      </c>
      <c r="E30" s="28" t="s">
        <v>63</v>
      </c>
    </row>
    <row r="31" spans="1:5" ht="12.75">
      <c r="A31" s="29" t="s">
        <v>42</v>
      </c>
      <c r="E31" s="30" t="s">
        <v>37</v>
      </c>
    </row>
    <row r="32" spans="1:5" ht="12.75">
      <c r="A32" t="s">
        <v>43</v>
      </c>
      <c r="E32" s="28" t="s">
        <v>51</v>
      </c>
    </row>
    <row r="33" spans="1:16" ht="12.75">
      <c r="A33" s="19" t="s">
        <v>35</v>
      </c>
      <c r="B33" s="23" t="s">
        <v>64</v>
      </c>
      <c r="C33" s="23" t="s">
        <v>60</v>
      </c>
      <c r="D33" s="19" t="s">
        <v>65</v>
      </c>
      <c r="E33" s="24" t="s">
        <v>62</v>
      </c>
      <c r="F33" s="25" t="s">
        <v>39</v>
      </c>
      <c r="G33" s="26">
        <v>1</v>
      </c>
      <c r="H33" s="26">
        <v>0</v>
      </c>
      <c r="I33" s="26">
        <f>ROUND(ROUND(H33,2)*ROUND(G33,2),2)</f>
      </c>
      <c r="O33">
        <f>(I33*21)/100</f>
      </c>
      <c r="P33" t="s">
        <v>12</v>
      </c>
    </row>
    <row r="34" spans="1:5" ht="25.5">
      <c r="A34" s="27" t="s">
        <v>40</v>
      </c>
      <c r="E34" s="28" t="s">
        <v>66</v>
      </c>
    </row>
    <row r="35" spans="1:5" ht="12.75">
      <c r="A35" s="29" t="s">
        <v>42</v>
      </c>
      <c r="E35" s="30" t="s">
        <v>37</v>
      </c>
    </row>
    <row r="36" spans="1:5" ht="12.75">
      <c r="A36" t="s">
        <v>43</v>
      </c>
      <c r="E36" s="28" t="s">
        <v>51</v>
      </c>
    </row>
    <row r="37" spans="1:16" ht="12.75">
      <c r="A37" s="19" t="s">
        <v>35</v>
      </c>
      <c r="B37" s="23" t="s">
        <v>67</v>
      </c>
      <c r="C37" s="23" t="s">
        <v>68</v>
      </c>
      <c r="D37" s="19" t="s">
        <v>37</v>
      </c>
      <c r="E37" s="24" t="s">
        <v>69</v>
      </c>
      <c r="F37" s="25" t="s">
        <v>39</v>
      </c>
      <c r="G37" s="26">
        <v>1</v>
      </c>
      <c r="H37" s="26">
        <v>0</v>
      </c>
      <c r="I37" s="26">
        <f>ROUND(ROUND(H37,2)*ROUND(G37,2),2)</f>
      </c>
      <c r="O37">
        <f>(I37*21)/100</f>
      </c>
      <c r="P37" t="s">
        <v>12</v>
      </c>
    </row>
    <row r="38" spans="1:5" ht="25.5">
      <c r="A38" s="27" t="s">
        <v>40</v>
      </c>
      <c r="E38" s="28" t="s">
        <v>70</v>
      </c>
    </row>
    <row r="39" spans="1:5" ht="12.75">
      <c r="A39" s="29" t="s">
        <v>42</v>
      </c>
      <c r="E39" s="30" t="s">
        <v>37</v>
      </c>
    </row>
    <row r="40" spans="1:5" ht="12.75">
      <c r="A40" t="s">
        <v>43</v>
      </c>
      <c r="E40" s="28" t="s">
        <v>51</v>
      </c>
    </row>
    <row r="41" spans="1:16" ht="12.75">
      <c r="A41" s="19" t="s">
        <v>35</v>
      </c>
      <c r="B41" s="23" t="s">
        <v>30</v>
      </c>
      <c r="C41" s="23" t="s">
        <v>71</v>
      </c>
      <c r="D41" s="19" t="s">
        <v>37</v>
      </c>
      <c r="E41" s="24" t="s">
        <v>72</v>
      </c>
      <c r="F41" s="25" t="s">
        <v>39</v>
      </c>
      <c r="G41" s="26">
        <v>1</v>
      </c>
      <c r="H41" s="26">
        <v>0</v>
      </c>
      <c r="I41" s="26">
        <f>ROUND(ROUND(H41,2)*ROUND(G41,2),2)</f>
      </c>
      <c r="O41">
        <f>(I41*21)/100</f>
      </c>
      <c r="P41" t="s">
        <v>12</v>
      </c>
    </row>
    <row r="42" spans="1:5" ht="25.5">
      <c r="A42" s="27" t="s">
        <v>40</v>
      </c>
      <c r="E42" s="28" t="s">
        <v>73</v>
      </c>
    </row>
    <row r="43" spans="1:5" ht="12.75">
      <c r="A43" s="29" t="s">
        <v>42</v>
      </c>
      <c r="E43" s="30" t="s">
        <v>37</v>
      </c>
    </row>
    <row r="44" spans="1:5" ht="76.5">
      <c r="A44" t="s">
        <v>43</v>
      </c>
      <c r="E44" s="28" t="s">
        <v>74</v>
      </c>
    </row>
    <row r="45" spans="1:16" ht="12.75">
      <c r="A45" s="19" t="s">
        <v>35</v>
      </c>
      <c r="B45" s="23" t="s">
        <v>32</v>
      </c>
      <c r="C45" s="23" t="s">
        <v>75</v>
      </c>
      <c r="D45" s="19" t="s">
        <v>61</v>
      </c>
      <c r="E45" s="24" t="s">
        <v>76</v>
      </c>
      <c r="F45" s="25" t="s">
        <v>39</v>
      </c>
      <c r="G45" s="26">
        <v>1</v>
      </c>
      <c r="H45" s="26">
        <v>0</v>
      </c>
      <c r="I45" s="26">
        <f>ROUND(ROUND(H45,2)*ROUND(G45,2),2)</f>
      </c>
      <c r="O45">
        <f>(I45*21)/100</f>
      </c>
      <c r="P45" t="s">
        <v>12</v>
      </c>
    </row>
    <row r="46" spans="1:5" ht="38.25">
      <c r="A46" s="27" t="s">
        <v>40</v>
      </c>
      <c r="E46" s="28" t="s">
        <v>77</v>
      </c>
    </row>
    <row r="47" spans="1:5" ht="12.75">
      <c r="A47" s="29" t="s">
        <v>42</v>
      </c>
      <c r="E47" s="30" t="s">
        <v>37</v>
      </c>
    </row>
    <row r="48" spans="1:5" ht="12.75">
      <c r="A48" t="s">
        <v>43</v>
      </c>
      <c r="E48" s="28" t="s">
        <v>51</v>
      </c>
    </row>
    <row r="49" spans="1:16" ht="12.75">
      <c r="A49" s="19" t="s">
        <v>35</v>
      </c>
      <c r="B49" s="23" t="s">
        <v>78</v>
      </c>
      <c r="C49" s="23" t="s">
        <v>75</v>
      </c>
      <c r="D49" s="19" t="s">
        <v>65</v>
      </c>
      <c r="E49" s="24" t="s">
        <v>76</v>
      </c>
      <c r="F49" s="25" t="s">
        <v>39</v>
      </c>
      <c r="G49" s="26">
        <v>1</v>
      </c>
      <c r="H49" s="26">
        <v>0</v>
      </c>
      <c r="I49" s="26">
        <f>ROUND(ROUND(H49,2)*ROUND(G49,2),2)</f>
      </c>
      <c r="O49">
        <f>(I49*21)/100</f>
      </c>
      <c r="P49" t="s">
        <v>12</v>
      </c>
    </row>
    <row r="50" spans="1:5" ht="25.5">
      <c r="A50" s="27" t="s">
        <v>40</v>
      </c>
      <c r="E50" s="28" t="s">
        <v>79</v>
      </c>
    </row>
    <row r="51" spans="1:5" ht="12.75">
      <c r="A51" s="29" t="s">
        <v>42</v>
      </c>
      <c r="E51" s="30" t="s">
        <v>37</v>
      </c>
    </row>
    <row r="52" spans="1:5" ht="12.75">
      <c r="A52" t="s">
        <v>43</v>
      </c>
      <c r="E52" s="28" t="s">
        <v>51</v>
      </c>
    </row>
    <row r="53" spans="1:16" ht="12.75">
      <c r="A53" s="19" t="s">
        <v>35</v>
      </c>
      <c r="B53" s="23" t="s">
        <v>80</v>
      </c>
      <c r="C53" s="23" t="s">
        <v>81</v>
      </c>
      <c r="D53" s="19" t="s">
        <v>37</v>
      </c>
      <c r="E53" s="24" t="s">
        <v>82</v>
      </c>
      <c r="F53" s="25" t="s">
        <v>39</v>
      </c>
      <c r="G53" s="26">
        <v>1</v>
      </c>
      <c r="H53" s="26">
        <v>0</v>
      </c>
      <c r="I53" s="26">
        <f>ROUND(ROUND(H53,2)*ROUND(G53,2),2)</f>
      </c>
      <c r="O53">
        <f>(I53*21)/100</f>
      </c>
      <c r="P53" t="s">
        <v>12</v>
      </c>
    </row>
    <row r="54" spans="1:5" ht="25.5">
      <c r="A54" s="27" t="s">
        <v>40</v>
      </c>
      <c r="E54" s="28" t="s">
        <v>83</v>
      </c>
    </row>
    <row r="55" spans="1:5" ht="12.75">
      <c r="A55" s="29" t="s">
        <v>42</v>
      </c>
      <c r="E55" s="30" t="s">
        <v>37</v>
      </c>
    </row>
    <row r="56" spans="1:5" ht="12.75">
      <c r="A56" t="s">
        <v>43</v>
      </c>
      <c r="E56" s="28" t="s">
        <v>51</v>
      </c>
    </row>
    <row r="57" spans="1:16" ht="12.75">
      <c r="A57" s="19" t="s">
        <v>35</v>
      </c>
      <c r="B57" s="23" t="s">
        <v>84</v>
      </c>
      <c r="C57" s="23" t="s">
        <v>85</v>
      </c>
      <c r="D57" s="19" t="s">
        <v>37</v>
      </c>
      <c r="E57" s="24" t="s">
        <v>86</v>
      </c>
      <c r="F57" s="25" t="s">
        <v>58</v>
      </c>
      <c r="G57" s="26">
        <v>4</v>
      </c>
      <c r="H57" s="26">
        <v>0</v>
      </c>
      <c r="I57" s="26">
        <f>ROUND(ROUND(H57,2)*ROUND(G57,2),2)</f>
      </c>
      <c r="O57">
        <f>(I57*21)/100</f>
      </c>
      <c r="P57" t="s">
        <v>12</v>
      </c>
    </row>
    <row r="58" spans="1:5" ht="51">
      <c r="A58" s="27" t="s">
        <v>40</v>
      </c>
      <c r="E58" s="28" t="s">
        <v>87</v>
      </c>
    </row>
    <row r="59" spans="1:5" ht="12.75">
      <c r="A59" s="29" t="s">
        <v>42</v>
      </c>
      <c r="E59" s="30" t="s">
        <v>37</v>
      </c>
    </row>
    <row r="60" spans="1:5" ht="89.25">
      <c r="A60" t="s">
        <v>43</v>
      </c>
      <c r="E60" s="28" t="s">
        <v>88</v>
      </c>
    </row>
    <row r="61" spans="1:18" ht="12.75" customHeight="1">
      <c r="A61" s="5" t="s">
        <v>33</v>
      </c>
      <c r="B61" s="5"/>
      <c r="C61" s="33" t="s">
        <v>25</v>
      </c>
      <c r="D61" s="5"/>
      <c r="E61" s="21" t="s">
        <v>89</v>
      </c>
      <c r="F61" s="5"/>
      <c r="G61" s="5"/>
      <c r="H61" s="5"/>
      <c r="I61" s="34">
        <f>0+Q61</f>
      </c>
      <c r="O61">
        <f>0+R61</f>
      </c>
      <c r="Q61">
        <f>0+I62</f>
      </c>
      <c r="R61">
        <f>0+O62</f>
      </c>
    </row>
    <row r="62" spans="1:16" ht="12.75">
      <c r="A62" s="19" t="s">
        <v>35</v>
      </c>
      <c r="B62" s="23" t="s">
        <v>90</v>
      </c>
      <c r="C62" s="23" t="s">
        <v>91</v>
      </c>
      <c r="D62" s="19" t="s">
        <v>37</v>
      </c>
      <c r="E62" s="24" t="s">
        <v>92</v>
      </c>
      <c r="F62" s="25" t="s">
        <v>93</v>
      </c>
      <c r="G62" s="26">
        <v>8000000</v>
      </c>
      <c r="H62" s="26">
        <v>0</v>
      </c>
      <c r="I62" s="26">
        <f>ROUND(ROUND(H62,2)*ROUND(G62,2),2)</f>
      </c>
      <c r="O62">
        <f>(I62*21)/100</f>
      </c>
      <c r="P62" t="s">
        <v>12</v>
      </c>
    </row>
    <row r="63" spans="1:5" ht="51">
      <c r="A63" s="27" t="s">
        <v>40</v>
      </c>
      <c r="E63" s="28" t="s">
        <v>94</v>
      </c>
    </row>
    <row r="64" spans="1:5" ht="12.75">
      <c r="A64" s="29" t="s">
        <v>42</v>
      </c>
      <c r="E64" s="30" t="s">
        <v>37</v>
      </c>
    </row>
    <row r="65" spans="1:5" ht="204">
      <c r="A65" t="s">
        <v>43</v>
      </c>
      <c r="E65" s="28" t="s">
        <v>95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0+O8+O21+O198+O215+O224+O245+O286+O299+O308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96</v>
      </c>
      <c r="I3" s="35">
        <f>0+I8+I21+I198+I215+I224+I245+I286+I299+I308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96</v>
      </c>
      <c r="D4" s="5"/>
      <c r="E4" s="14" t="s">
        <v>97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12.75">
      <c r="A9" s="19" t="s">
        <v>35</v>
      </c>
      <c r="B9" s="23" t="s">
        <v>19</v>
      </c>
      <c r="C9" s="23" t="s">
        <v>98</v>
      </c>
      <c r="D9" s="19" t="s">
        <v>61</v>
      </c>
      <c r="E9" s="24" t="s">
        <v>99</v>
      </c>
      <c r="F9" s="25" t="s">
        <v>100</v>
      </c>
      <c r="G9" s="26">
        <v>5946.38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12.75">
      <c r="A10" s="27" t="s">
        <v>40</v>
      </c>
      <c r="E10" s="28" t="s">
        <v>101</v>
      </c>
    </row>
    <row r="11" spans="1:5" ht="63.75">
      <c r="A11" s="29" t="s">
        <v>42</v>
      </c>
      <c r="E11" s="30" t="s">
        <v>102</v>
      </c>
    </row>
    <row r="12" spans="1:5" ht="25.5">
      <c r="A12" t="s">
        <v>43</v>
      </c>
      <c r="E12" s="28" t="s">
        <v>103</v>
      </c>
    </row>
    <row r="13" spans="1:16" ht="12.75">
      <c r="A13" s="19" t="s">
        <v>35</v>
      </c>
      <c r="B13" s="23" t="s">
        <v>12</v>
      </c>
      <c r="C13" s="23" t="s">
        <v>98</v>
      </c>
      <c r="D13" s="19" t="s">
        <v>104</v>
      </c>
      <c r="E13" s="24" t="s">
        <v>99</v>
      </c>
      <c r="F13" s="25" t="s">
        <v>100</v>
      </c>
      <c r="G13" s="26">
        <v>3269.56</v>
      </c>
      <c r="H13" s="26">
        <v>0</v>
      </c>
      <c r="I13" s="26">
        <f>ROUND(ROUND(H13,2)*ROUND(G13,2),2)</f>
      </c>
      <c r="O13">
        <f>(I13*21)/100</f>
      </c>
      <c r="P13" t="s">
        <v>12</v>
      </c>
    </row>
    <row r="14" spans="1:5" ht="25.5">
      <c r="A14" s="27" t="s">
        <v>40</v>
      </c>
      <c r="E14" s="28" t="s">
        <v>105</v>
      </c>
    </row>
    <row r="15" spans="1:5" ht="12.75">
      <c r="A15" s="29" t="s">
        <v>42</v>
      </c>
      <c r="E15" s="30" t="s">
        <v>106</v>
      </c>
    </row>
    <row r="16" spans="1:5" ht="25.5">
      <c r="A16" t="s">
        <v>43</v>
      </c>
      <c r="E16" s="28" t="s">
        <v>103</v>
      </c>
    </row>
    <row r="17" spans="1:16" ht="12.75">
      <c r="A17" s="19" t="s">
        <v>35</v>
      </c>
      <c r="B17" s="23" t="s">
        <v>13</v>
      </c>
      <c r="C17" s="23" t="s">
        <v>107</v>
      </c>
      <c r="D17" s="19" t="s">
        <v>108</v>
      </c>
      <c r="E17" s="24" t="s">
        <v>109</v>
      </c>
      <c r="F17" s="25" t="s">
        <v>39</v>
      </c>
      <c r="G17" s="26">
        <v>2</v>
      </c>
      <c r="H17" s="26">
        <v>0</v>
      </c>
      <c r="I17" s="26">
        <f>ROUND(ROUND(H17,2)*ROUND(G17,2),2)</f>
      </c>
      <c r="O17">
        <f>(I17*21)/100</f>
      </c>
      <c r="P17" t="s">
        <v>12</v>
      </c>
    </row>
    <row r="18" spans="1:5" ht="38.25">
      <c r="A18" s="27" t="s">
        <v>40</v>
      </c>
      <c r="E18" s="28" t="s">
        <v>110</v>
      </c>
    </row>
    <row r="19" spans="1:5" ht="12.75">
      <c r="A19" s="29" t="s">
        <v>42</v>
      </c>
      <c r="E19" s="30" t="s">
        <v>37</v>
      </c>
    </row>
    <row r="20" spans="1:5" ht="12.75">
      <c r="A20" t="s">
        <v>43</v>
      </c>
      <c r="E20" s="28" t="s">
        <v>44</v>
      </c>
    </row>
    <row r="21" spans="1:18" ht="12.75" customHeight="1">
      <c r="A21" s="5" t="s">
        <v>33</v>
      </c>
      <c r="B21" s="5"/>
      <c r="C21" s="33" t="s">
        <v>19</v>
      </c>
      <c r="D21" s="5"/>
      <c r="E21" s="21" t="s">
        <v>111</v>
      </c>
      <c r="F21" s="5"/>
      <c r="G21" s="5"/>
      <c r="H21" s="5"/>
      <c r="I21" s="34">
        <f>0+Q21</f>
      </c>
      <c r="O21">
        <f>0+R21</f>
      </c>
      <c r="Q21">
        <f>0+I22+I26+I30+I34+I38+I42+I46+I50+I54+I58+I62+I66+I70+I74+I78+I82+I86+I90+I94+I98+I102+I106+I110+I114+I118+I122+I126+I130+I134+I138+I142+I146+I150+I154+I158+I162+I166+I170+I174+I178+I182+I186+I190+I194</f>
      </c>
      <c r="R21">
        <f>0+O22+O26+O30+O34+O38+O42+O46+O50+O54+O58+O62+O66+O70+O74+O78+O82+O86+O90+O94+O98+O102+O106+O110+O114+O118+O122+O126+O130+O134+O138+O142+O146+O150+O154+O158+O162+O166+O170+O174+O178+O182+O186+O190+O194</f>
      </c>
    </row>
    <row r="22" spans="1:16" ht="12.75">
      <c r="A22" s="19" t="s">
        <v>35</v>
      </c>
      <c r="B22" s="23" t="s">
        <v>23</v>
      </c>
      <c r="C22" s="23" t="s">
        <v>112</v>
      </c>
      <c r="D22" s="19" t="s">
        <v>61</v>
      </c>
      <c r="E22" s="24" t="s">
        <v>113</v>
      </c>
      <c r="F22" s="25" t="s">
        <v>114</v>
      </c>
      <c r="G22" s="26">
        <v>23</v>
      </c>
      <c r="H22" s="26">
        <v>0</v>
      </c>
      <c r="I22" s="26">
        <f>ROUND(ROUND(H22,2)*ROUND(G22,2),2)</f>
      </c>
      <c r="O22">
        <f>(I22*21)/100</f>
      </c>
      <c r="P22" t="s">
        <v>12</v>
      </c>
    </row>
    <row r="23" spans="1:5" ht="12.75">
      <c r="A23" s="27" t="s">
        <v>40</v>
      </c>
      <c r="E23" s="28" t="s">
        <v>37</v>
      </c>
    </row>
    <row r="24" spans="1:5" ht="12.75">
      <c r="A24" s="29" t="s">
        <v>42</v>
      </c>
      <c r="E24" s="30" t="s">
        <v>115</v>
      </c>
    </row>
    <row r="25" spans="1:5" ht="38.25">
      <c r="A25" t="s">
        <v>43</v>
      </c>
      <c r="E25" s="28" t="s">
        <v>116</v>
      </c>
    </row>
    <row r="26" spans="1:16" ht="12.75">
      <c r="A26" s="19" t="s">
        <v>35</v>
      </c>
      <c r="B26" s="23" t="s">
        <v>25</v>
      </c>
      <c r="C26" s="23" t="s">
        <v>112</v>
      </c>
      <c r="D26" s="19" t="s">
        <v>65</v>
      </c>
      <c r="E26" s="24" t="s">
        <v>113</v>
      </c>
      <c r="F26" s="25" t="s">
        <v>114</v>
      </c>
      <c r="G26" s="26">
        <v>34</v>
      </c>
      <c r="H26" s="26">
        <v>0</v>
      </c>
      <c r="I26" s="26">
        <f>ROUND(ROUND(H26,2)*ROUND(G26,2),2)</f>
      </c>
      <c r="O26">
        <f>(I26*21)/100</f>
      </c>
      <c r="P26" t="s">
        <v>12</v>
      </c>
    </row>
    <row r="27" spans="1:5" ht="12.75">
      <c r="A27" s="27" t="s">
        <v>40</v>
      </c>
      <c r="E27" s="28" t="s">
        <v>117</v>
      </c>
    </row>
    <row r="28" spans="1:5" ht="25.5">
      <c r="A28" s="29" t="s">
        <v>42</v>
      </c>
      <c r="E28" s="30" t="s">
        <v>118</v>
      </c>
    </row>
    <row r="29" spans="1:5" ht="38.25">
      <c r="A29" t="s">
        <v>43</v>
      </c>
      <c r="E29" s="28" t="s">
        <v>116</v>
      </c>
    </row>
    <row r="30" spans="1:16" ht="12.75">
      <c r="A30" s="19" t="s">
        <v>35</v>
      </c>
      <c r="B30" s="23" t="s">
        <v>27</v>
      </c>
      <c r="C30" s="23" t="s">
        <v>119</v>
      </c>
      <c r="D30" s="19" t="s">
        <v>37</v>
      </c>
      <c r="E30" s="24" t="s">
        <v>120</v>
      </c>
      <c r="F30" s="25" t="s">
        <v>114</v>
      </c>
      <c r="G30" s="26">
        <v>7505</v>
      </c>
      <c r="H30" s="26">
        <v>0</v>
      </c>
      <c r="I30" s="26">
        <f>ROUND(ROUND(H30,2)*ROUND(G30,2),2)</f>
      </c>
      <c r="O30">
        <f>(I30*21)/100</f>
      </c>
      <c r="P30" t="s">
        <v>12</v>
      </c>
    </row>
    <row r="31" spans="1:5" ht="12.75">
      <c r="A31" s="27" t="s">
        <v>40</v>
      </c>
      <c r="E31" s="28" t="s">
        <v>121</v>
      </c>
    </row>
    <row r="32" spans="1:5" ht="12.75">
      <c r="A32" s="29" t="s">
        <v>42</v>
      </c>
      <c r="E32" s="30" t="s">
        <v>122</v>
      </c>
    </row>
    <row r="33" spans="1:5" ht="12.75">
      <c r="A33" t="s">
        <v>43</v>
      </c>
      <c r="E33" s="28" t="s">
        <v>123</v>
      </c>
    </row>
    <row r="34" spans="1:16" ht="12.75">
      <c r="A34" s="19" t="s">
        <v>35</v>
      </c>
      <c r="B34" s="23" t="s">
        <v>64</v>
      </c>
      <c r="C34" s="23" t="s">
        <v>124</v>
      </c>
      <c r="D34" s="19" t="s">
        <v>37</v>
      </c>
      <c r="E34" s="24" t="s">
        <v>125</v>
      </c>
      <c r="F34" s="25" t="s">
        <v>58</v>
      </c>
      <c r="G34" s="26">
        <v>18</v>
      </c>
      <c r="H34" s="26">
        <v>0</v>
      </c>
      <c r="I34" s="26">
        <f>ROUND(ROUND(H34,2)*ROUND(G34,2),2)</f>
      </c>
      <c r="O34">
        <f>(I34*21)/100</f>
      </c>
      <c r="P34" t="s">
        <v>12</v>
      </c>
    </row>
    <row r="35" spans="1:5" ht="12.75">
      <c r="A35" s="27" t="s">
        <v>40</v>
      </c>
      <c r="E35" s="28" t="s">
        <v>37</v>
      </c>
    </row>
    <row r="36" spans="1:5" ht="12.75">
      <c r="A36" s="29" t="s">
        <v>42</v>
      </c>
      <c r="E36" s="30" t="s">
        <v>126</v>
      </c>
    </row>
    <row r="37" spans="1:5" ht="165.75">
      <c r="A37" t="s">
        <v>43</v>
      </c>
      <c r="E37" s="28" t="s">
        <v>127</v>
      </c>
    </row>
    <row r="38" spans="1:16" ht="12.75">
      <c r="A38" s="19" t="s">
        <v>35</v>
      </c>
      <c r="B38" s="23" t="s">
        <v>67</v>
      </c>
      <c r="C38" s="23" t="s">
        <v>128</v>
      </c>
      <c r="D38" s="19" t="s">
        <v>37</v>
      </c>
      <c r="E38" s="24" t="s">
        <v>129</v>
      </c>
      <c r="F38" s="25" t="s">
        <v>58</v>
      </c>
      <c r="G38" s="26">
        <v>15</v>
      </c>
      <c r="H38" s="26">
        <v>0</v>
      </c>
      <c r="I38" s="26">
        <f>ROUND(ROUND(H38,2)*ROUND(G38,2),2)</f>
      </c>
      <c r="O38">
        <f>(I38*21)/100</f>
      </c>
      <c r="P38" t="s">
        <v>12</v>
      </c>
    </row>
    <row r="39" spans="1:5" ht="12.75">
      <c r="A39" s="27" t="s">
        <v>40</v>
      </c>
      <c r="E39" s="28" t="s">
        <v>37</v>
      </c>
    </row>
    <row r="40" spans="1:5" ht="12.75">
      <c r="A40" s="29" t="s">
        <v>42</v>
      </c>
      <c r="E40" s="30" t="s">
        <v>130</v>
      </c>
    </row>
    <row r="41" spans="1:5" ht="89.25">
      <c r="A41" t="s">
        <v>43</v>
      </c>
      <c r="E41" s="28" t="s">
        <v>131</v>
      </c>
    </row>
    <row r="42" spans="1:16" ht="12.75">
      <c r="A42" s="19" t="s">
        <v>35</v>
      </c>
      <c r="B42" s="23" t="s">
        <v>30</v>
      </c>
      <c r="C42" s="23" t="s">
        <v>132</v>
      </c>
      <c r="D42" s="19" t="s">
        <v>37</v>
      </c>
      <c r="E42" s="24" t="s">
        <v>133</v>
      </c>
      <c r="F42" s="25" t="s">
        <v>58</v>
      </c>
      <c r="G42" s="26">
        <v>3</v>
      </c>
      <c r="H42" s="26">
        <v>0</v>
      </c>
      <c r="I42" s="26">
        <f>ROUND(ROUND(H42,2)*ROUND(G42,2),2)</f>
      </c>
      <c r="O42">
        <f>(I42*21)/100</f>
      </c>
      <c r="P42" t="s">
        <v>12</v>
      </c>
    </row>
    <row r="43" spans="1:5" ht="12.75">
      <c r="A43" s="27" t="s">
        <v>40</v>
      </c>
      <c r="E43" s="28" t="s">
        <v>37</v>
      </c>
    </row>
    <row r="44" spans="1:5" ht="12.75">
      <c r="A44" s="29" t="s">
        <v>42</v>
      </c>
      <c r="E44" s="30" t="s">
        <v>134</v>
      </c>
    </row>
    <row r="45" spans="1:5" ht="89.25">
      <c r="A45" t="s">
        <v>43</v>
      </c>
      <c r="E45" s="28" t="s">
        <v>131</v>
      </c>
    </row>
    <row r="46" spans="1:16" ht="12.75">
      <c r="A46" s="19" t="s">
        <v>35</v>
      </c>
      <c r="B46" s="23" t="s">
        <v>32</v>
      </c>
      <c r="C46" s="23" t="s">
        <v>135</v>
      </c>
      <c r="D46" s="19" t="s">
        <v>37</v>
      </c>
      <c r="E46" s="24" t="s">
        <v>136</v>
      </c>
      <c r="F46" s="25" t="s">
        <v>58</v>
      </c>
      <c r="G46" s="26">
        <v>15</v>
      </c>
      <c r="H46" s="26">
        <v>0</v>
      </c>
      <c r="I46" s="26">
        <f>ROUND(ROUND(H46,2)*ROUND(G46,2),2)</f>
      </c>
      <c r="O46">
        <f>(I46*21)/100</f>
      </c>
      <c r="P46" t="s">
        <v>12</v>
      </c>
    </row>
    <row r="47" spans="1:5" ht="12.75">
      <c r="A47" s="27" t="s">
        <v>40</v>
      </c>
      <c r="E47" s="28" t="s">
        <v>37</v>
      </c>
    </row>
    <row r="48" spans="1:5" ht="12.75">
      <c r="A48" s="29" t="s">
        <v>42</v>
      </c>
      <c r="E48" s="30" t="s">
        <v>130</v>
      </c>
    </row>
    <row r="49" spans="1:5" ht="114.75">
      <c r="A49" t="s">
        <v>43</v>
      </c>
      <c r="E49" s="28" t="s">
        <v>137</v>
      </c>
    </row>
    <row r="50" spans="1:16" ht="12.75">
      <c r="A50" s="19" t="s">
        <v>35</v>
      </c>
      <c r="B50" s="23" t="s">
        <v>78</v>
      </c>
      <c r="C50" s="23" t="s">
        <v>138</v>
      </c>
      <c r="D50" s="19" t="s">
        <v>37</v>
      </c>
      <c r="E50" s="24" t="s">
        <v>139</v>
      </c>
      <c r="F50" s="25" t="s">
        <v>58</v>
      </c>
      <c r="G50" s="26">
        <v>3</v>
      </c>
      <c r="H50" s="26">
        <v>0</v>
      </c>
      <c r="I50" s="26">
        <f>ROUND(ROUND(H50,2)*ROUND(G50,2),2)</f>
      </c>
      <c r="O50">
        <f>(I50*21)/100</f>
      </c>
      <c r="P50" t="s">
        <v>12</v>
      </c>
    </row>
    <row r="51" spans="1:5" ht="12.75">
      <c r="A51" s="27" t="s">
        <v>40</v>
      </c>
      <c r="E51" s="28" t="s">
        <v>37</v>
      </c>
    </row>
    <row r="52" spans="1:5" ht="12.75">
      <c r="A52" s="29" t="s">
        <v>42</v>
      </c>
      <c r="E52" s="30" t="s">
        <v>134</v>
      </c>
    </row>
    <row r="53" spans="1:5" ht="114.75">
      <c r="A53" t="s">
        <v>43</v>
      </c>
      <c r="E53" s="28" t="s">
        <v>137</v>
      </c>
    </row>
    <row r="54" spans="1:16" ht="12.75">
      <c r="A54" s="19" t="s">
        <v>35</v>
      </c>
      <c r="B54" s="23" t="s">
        <v>80</v>
      </c>
      <c r="C54" s="23" t="s">
        <v>140</v>
      </c>
      <c r="D54" s="19" t="s">
        <v>37</v>
      </c>
      <c r="E54" s="24" t="s">
        <v>141</v>
      </c>
      <c r="F54" s="25" t="s">
        <v>39</v>
      </c>
      <c r="G54" s="26">
        <v>1</v>
      </c>
      <c r="H54" s="26">
        <v>0</v>
      </c>
      <c r="I54" s="26">
        <f>ROUND(ROUND(H54,2)*ROUND(G54,2),2)</f>
      </c>
      <c r="O54">
        <f>(I54*21)/100</f>
      </c>
      <c r="P54" t="s">
        <v>12</v>
      </c>
    </row>
    <row r="55" spans="1:5" ht="12.75">
      <c r="A55" s="27" t="s">
        <v>40</v>
      </c>
      <c r="E55" s="28" t="s">
        <v>142</v>
      </c>
    </row>
    <row r="56" spans="1:5" ht="12.75">
      <c r="A56" s="29" t="s">
        <v>42</v>
      </c>
      <c r="E56" s="30" t="s">
        <v>37</v>
      </c>
    </row>
    <row r="57" spans="1:5" ht="76.5">
      <c r="A57" t="s">
        <v>43</v>
      </c>
      <c r="E57" s="28" t="s">
        <v>143</v>
      </c>
    </row>
    <row r="58" spans="1:16" ht="25.5">
      <c r="A58" s="19" t="s">
        <v>35</v>
      </c>
      <c r="B58" s="23" t="s">
        <v>84</v>
      </c>
      <c r="C58" s="23" t="s">
        <v>144</v>
      </c>
      <c r="D58" s="19" t="s">
        <v>37</v>
      </c>
      <c r="E58" s="24" t="s">
        <v>145</v>
      </c>
      <c r="F58" s="25" t="s">
        <v>146</v>
      </c>
      <c r="G58" s="26">
        <v>204.6</v>
      </c>
      <c r="H58" s="26">
        <v>0</v>
      </c>
      <c r="I58" s="26">
        <f>ROUND(ROUND(H58,2)*ROUND(G58,2),2)</f>
      </c>
      <c r="O58">
        <f>(I58*21)/100</f>
      </c>
      <c r="P58" t="s">
        <v>12</v>
      </c>
    </row>
    <row r="59" spans="1:5" ht="12.75">
      <c r="A59" s="27" t="s">
        <v>40</v>
      </c>
      <c r="E59" s="28" t="s">
        <v>147</v>
      </c>
    </row>
    <row r="60" spans="1:5" ht="12.75">
      <c r="A60" s="29" t="s">
        <v>42</v>
      </c>
      <c r="E60" s="30" t="s">
        <v>148</v>
      </c>
    </row>
    <row r="61" spans="1:5" ht="63.75">
      <c r="A61" t="s">
        <v>43</v>
      </c>
      <c r="E61" s="28" t="s">
        <v>149</v>
      </c>
    </row>
    <row r="62" spans="1:16" ht="25.5">
      <c r="A62" s="19" t="s">
        <v>35</v>
      </c>
      <c r="B62" s="23" t="s">
        <v>90</v>
      </c>
      <c r="C62" s="23" t="s">
        <v>150</v>
      </c>
      <c r="D62" s="19" t="s">
        <v>37</v>
      </c>
      <c r="E62" s="24" t="s">
        <v>151</v>
      </c>
      <c r="F62" s="25" t="s">
        <v>146</v>
      </c>
      <c r="G62" s="26">
        <v>864.13</v>
      </c>
      <c r="H62" s="26">
        <v>0</v>
      </c>
      <c r="I62" s="26">
        <f>ROUND(ROUND(H62,2)*ROUND(G62,2),2)</f>
      </c>
      <c r="O62">
        <f>(I62*21)/100</f>
      </c>
      <c r="P62" t="s">
        <v>12</v>
      </c>
    </row>
    <row r="63" spans="1:5" ht="38.25">
      <c r="A63" s="27" t="s">
        <v>40</v>
      </c>
      <c r="E63" s="28" t="s">
        <v>152</v>
      </c>
    </row>
    <row r="64" spans="1:5" ht="12.75">
      <c r="A64" s="29" t="s">
        <v>42</v>
      </c>
      <c r="E64" s="30" t="s">
        <v>153</v>
      </c>
    </row>
    <row r="65" spans="1:5" ht="63.75">
      <c r="A65" t="s">
        <v>43</v>
      </c>
      <c r="E65" s="28" t="s">
        <v>154</v>
      </c>
    </row>
    <row r="66" spans="1:16" ht="12.75">
      <c r="A66" s="19" t="s">
        <v>35</v>
      </c>
      <c r="B66" s="23" t="s">
        <v>155</v>
      </c>
      <c r="C66" s="23" t="s">
        <v>156</v>
      </c>
      <c r="D66" s="19" t="s">
        <v>37</v>
      </c>
      <c r="E66" s="24" t="s">
        <v>157</v>
      </c>
      <c r="F66" s="25" t="s">
        <v>146</v>
      </c>
      <c r="G66" s="26">
        <v>575.47</v>
      </c>
      <c r="H66" s="26">
        <v>0</v>
      </c>
      <c r="I66" s="26">
        <f>ROUND(ROUND(H66,2)*ROUND(G66,2),2)</f>
      </c>
      <c r="O66">
        <f>(I66*21)/100</f>
      </c>
      <c r="P66" t="s">
        <v>12</v>
      </c>
    </row>
    <row r="67" spans="1:5" ht="51">
      <c r="A67" s="27" t="s">
        <v>40</v>
      </c>
      <c r="E67" s="28" t="s">
        <v>158</v>
      </c>
    </row>
    <row r="68" spans="1:5" ht="12.75">
      <c r="A68" s="29" t="s">
        <v>42</v>
      </c>
      <c r="E68" s="30" t="s">
        <v>159</v>
      </c>
    </row>
    <row r="69" spans="1:5" ht="63.75">
      <c r="A69" t="s">
        <v>43</v>
      </c>
      <c r="E69" s="28" t="s">
        <v>154</v>
      </c>
    </row>
    <row r="70" spans="1:16" ht="12.75">
      <c r="A70" s="19" t="s">
        <v>35</v>
      </c>
      <c r="B70" s="23" t="s">
        <v>160</v>
      </c>
      <c r="C70" s="23" t="s">
        <v>161</v>
      </c>
      <c r="D70" s="19" t="s">
        <v>37</v>
      </c>
      <c r="E70" s="24" t="s">
        <v>162</v>
      </c>
      <c r="F70" s="25" t="s">
        <v>146</v>
      </c>
      <c r="G70" s="26">
        <v>733.56</v>
      </c>
      <c r="H70" s="26">
        <v>0</v>
      </c>
      <c r="I70" s="26">
        <f>ROUND(ROUND(H70,2)*ROUND(G70,2),2)</f>
      </c>
      <c r="O70">
        <f>(I70*21)/100</f>
      </c>
      <c r="P70" t="s">
        <v>12</v>
      </c>
    </row>
    <row r="71" spans="1:5" ht="25.5">
      <c r="A71" s="27" t="s">
        <v>40</v>
      </c>
      <c r="E71" s="28" t="s">
        <v>163</v>
      </c>
    </row>
    <row r="72" spans="1:5" ht="89.25">
      <c r="A72" s="29" t="s">
        <v>42</v>
      </c>
      <c r="E72" s="30" t="s">
        <v>164</v>
      </c>
    </row>
    <row r="73" spans="1:5" ht="63.75">
      <c r="A73" t="s">
        <v>43</v>
      </c>
      <c r="E73" s="28" t="s">
        <v>154</v>
      </c>
    </row>
    <row r="74" spans="1:16" ht="12.75">
      <c r="A74" s="19" t="s">
        <v>35</v>
      </c>
      <c r="B74" s="23" t="s">
        <v>165</v>
      </c>
      <c r="C74" s="23" t="s">
        <v>166</v>
      </c>
      <c r="D74" s="19" t="s">
        <v>37</v>
      </c>
      <c r="E74" s="24" t="s">
        <v>167</v>
      </c>
      <c r="F74" s="25" t="s">
        <v>146</v>
      </c>
      <c r="G74" s="26">
        <v>1236.31</v>
      </c>
      <c r="H74" s="26">
        <v>0</v>
      </c>
      <c r="I74" s="26">
        <f>ROUND(ROUND(H74,2)*ROUND(G74,2),2)</f>
      </c>
      <c r="O74">
        <f>(I74*21)/100</f>
      </c>
      <c r="P74" t="s">
        <v>12</v>
      </c>
    </row>
    <row r="75" spans="1:5" ht="25.5">
      <c r="A75" s="27" t="s">
        <v>40</v>
      </c>
      <c r="E75" s="28" t="s">
        <v>168</v>
      </c>
    </row>
    <row r="76" spans="1:5" ht="89.25">
      <c r="A76" s="29" t="s">
        <v>42</v>
      </c>
      <c r="E76" s="30" t="s">
        <v>169</v>
      </c>
    </row>
    <row r="77" spans="1:5" ht="63.75">
      <c r="A77" t="s">
        <v>43</v>
      </c>
      <c r="E77" s="28" t="s">
        <v>149</v>
      </c>
    </row>
    <row r="78" spans="1:16" ht="12.75">
      <c r="A78" s="19" t="s">
        <v>35</v>
      </c>
      <c r="B78" s="23" t="s">
        <v>170</v>
      </c>
      <c r="C78" s="23" t="s">
        <v>171</v>
      </c>
      <c r="D78" s="19" t="s">
        <v>108</v>
      </c>
      <c r="E78" s="24" t="s">
        <v>172</v>
      </c>
      <c r="F78" s="25" t="s">
        <v>173</v>
      </c>
      <c r="G78" s="26">
        <v>200</v>
      </c>
      <c r="H78" s="26">
        <v>0</v>
      </c>
      <c r="I78" s="26">
        <f>ROUND(ROUND(H78,2)*ROUND(G78,2),2)</f>
      </c>
      <c r="O78">
        <f>(I78*21)/100</f>
      </c>
      <c r="P78" t="s">
        <v>12</v>
      </c>
    </row>
    <row r="79" spans="1:5" ht="25.5">
      <c r="A79" s="27" t="s">
        <v>40</v>
      </c>
      <c r="E79" s="28" t="s">
        <v>174</v>
      </c>
    </row>
    <row r="80" spans="1:5" ht="12.75">
      <c r="A80" s="29" t="s">
        <v>42</v>
      </c>
      <c r="E80" s="30" t="s">
        <v>175</v>
      </c>
    </row>
    <row r="81" spans="1:5" ht="38.25">
      <c r="A81" t="s">
        <v>43</v>
      </c>
      <c r="E81" s="28" t="s">
        <v>176</v>
      </c>
    </row>
    <row r="82" spans="1:16" ht="12.75">
      <c r="A82" s="19" t="s">
        <v>35</v>
      </c>
      <c r="B82" s="23" t="s">
        <v>177</v>
      </c>
      <c r="C82" s="23" t="s">
        <v>178</v>
      </c>
      <c r="D82" s="19" t="s">
        <v>61</v>
      </c>
      <c r="E82" s="24" t="s">
        <v>179</v>
      </c>
      <c r="F82" s="25" t="s">
        <v>146</v>
      </c>
      <c r="G82" s="26">
        <v>226.4</v>
      </c>
      <c r="H82" s="26">
        <v>0</v>
      </c>
      <c r="I82" s="26">
        <f>ROUND(ROUND(H82,2)*ROUND(G82,2),2)</f>
      </c>
      <c r="O82">
        <f>(I82*21)/100</f>
      </c>
      <c r="P82" t="s">
        <v>12</v>
      </c>
    </row>
    <row r="83" spans="1:5" ht="25.5">
      <c r="A83" s="27" t="s">
        <v>40</v>
      </c>
      <c r="E83" s="28" t="s">
        <v>180</v>
      </c>
    </row>
    <row r="84" spans="1:5" ht="12.75">
      <c r="A84" s="29" t="s">
        <v>42</v>
      </c>
      <c r="E84" s="30" t="s">
        <v>181</v>
      </c>
    </row>
    <row r="85" spans="1:5" ht="382.5">
      <c r="A85" t="s">
        <v>43</v>
      </c>
      <c r="E85" s="28" t="s">
        <v>182</v>
      </c>
    </row>
    <row r="86" spans="1:16" ht="12.75">
      <c r="A86" s="19" t="s">
        <v>35</v>
      </c>
      <c r="B86" s="23" t="s">
        <v>183</v>
      </c>
      <c r="C86" s="23" t="s">
        <v>178</v>
      </c>
      <c r="D86" s="19" t="s">
        <v>104</v>
      </c>
      <c r="E86" s="24" t="s">
        <v>179</v>
      </c>
      <c r="F86" s="25" t="s">
        <v>146</v>
      </c>
      <c r="G86" s="26">
        <v>1720.82</v>
      </c>
      <c r="H86" s="26">
        <v>0</v>
      </c>
      <c r="I86" s="26">
        <f>ROUND(ROUND(H86,2)*ROUND(G86,2),2)</f>
      </c>
      <c r="O86">
        <f>(I86*21)/100</f>
      </c>
      <c r="P86" t="s">
        <v>12</v>
      </c>
    </row>
    <row r="87" spans="1:5" ht="38.25">
      <c r="A87" s="27" t="s">
        <v>40</v>
      </c>
      <c r="E87" s="28" t="s">
        <v>184</v>
      </c>
    </row>
    <row r="88" spans="1:5" ht="12.75">
      <c r="A88" s="29" t="s">
        <v>42</v>
      </c>
      <c r="E88" s="30" t="s">
        <v>185</v>
      </c>
    </row>
    <row r="89" spans="1:5" ht="382.5">
      <c r="A89" t="s">
        <v>43</v>
      </c>
      <c r="E89" s="28" t="s">
        <v>182</v>
      </c>
    </row>
    <row r="90" spans="1:16" ht="12.75">
      <c r="A90" s="19" t="s">
        <v>35</v>
      </c>
      <c r="B90" s="23" t="s">
        <v>186</v>
      </c>
      <c r="C90" s="23" t="s">
        <v>187</v>
      </c>
      <c r="D90" s="19" t="s">
        <v>61</v>
      </c>
      <c r="E90" s="24" t="s">
        <v>188</v>
      </c>
      <c r="F90" s="25" t="s">
        <v>146</v>
      </c>
      <c r="G90" s="26">
        <v>750.5</v>
      </c>
      <c r="H90" s="26">
        <v>0</v>
      </c>
      <c r="I90" s="26">
        <f>ROUND(ROUND(H90,2)*ROUND(G90,2),2)</f>
      </c>
      <c r="O90">
        <f>(I90*21)/100</f>
      </c>
      <c r="P90" t="s">
        <v>12</v>
      </c>
    </row>
    <row r="91" spans="1:5" ht="12.75">
      <c r="A91" s="27" t="s">
        <v>40</v>
      </c>
      <c r="E91" s="28" t="s">
        <v>189</v>
      </c>
    </row>
    <row r="92" spans="1:5" ht="12.75">
      <c r="A92" s="29" t="s">
        <v>42</v>
      </c>
      <c r="E92" s="30" t="s">
        <v>190</v>
      </c>
    </row>
    <row r="93" spans="1:5" ht="306">
      <c r="A93" t="s">
        <v>43</v>
      </c>
      <c r="E93" s="28" t="s">
        <v>191</v>
      </c>
    </row>
    <row r="94" spans="1:16" ht="12.75">
      <c r="A94" s="19" t="s">
        <v>35</v>
      </c>
      <c r="B94" s="23" t="s">
        <v>192</v>
      </c>
      <c r="C94" s="23" t="s">
        <v>187</v>
      </c>
      <c r="D94" s="19" t="s">
        <v>65</v>
      </c>
      <c r="E94" s="24" t="s">
        <v>188</v>
      </c>
      <c r="F94" s="25" t="s">
        <v>146</v>
      </c>
      <c r="G94" s="26">
        <v>204.6</v>
      </c>
      <c r="H94" s="26">
        <v>0</v>
      </c>
      <c r="I94" s="26">
        <f>ROUND(ROUND(H94,2)*ROUND(G94,2),2)</f>
      </c>
      <c r="O94">
        <f>(I94*21)/100</f>
      </c>
      <c r="P94" t="s">
        <v>12</v>
      </c>
    </row>
    <row r="95" spans="1:5" ht="25.5">
      <c r="A95" s="27" t="s">
        <v>40</v>
      </c>
      <c r="E95" s="28" t="s">
        <v>193</v>
      </c>
    </row>
    <row r="96" spans="1:5" ht="12.75">
      <c r="A96" s="29" t="s">
        <v>42</v>
      </c>
      <c r="E96" s="30" t="s">
        <v>194</v>
      </c>
    </row>
    <row r="97" spans="1:5" ht="306">
      <c r="A97" t="s">
        <v>43</v>
      </c>
      <c r="E97" s="28" t="s">
        <v>191</v>
      </c>
    </row>
    <row r="98" spans="1:16" ht="12.75">
      <c r="A98" s="19" t="s">
        <v>35</v>
      </c>
      <c r="B98" s="23" t="s">
        <v>195</v>
      </c>
      <c r="C98" s="23" t="s">
        <v>187</v>
      </c>
      <c r="D98" s="19" t="s">
        <v>196</v>
      </c>
      <c r="E98" s="24" t="s">
        <v>188</v>
      </c>
      <c r="F98" s="25" t="s">
        <v>146</v>
      </c>
      <c r="G98" s="26">
        <v>1309.03</v>
      </c>
      <c r="H98" s="26">
        <v>0</v>
      </c>
      <c r="I98" s="26">
        <f>ROUND(ROUND(H98,2)*ROUND(G98,2),2)</f>
      </c>
      <c r="O98">
        <f>(I98*21)/100</f>
      </c>
      <c r="P98" t="s">
        <v>12</v>
      </c>
    </row>
    <row r="99" spans="1:5" ht="38.25">
      <c r="A99" s="27" t="s">
        <v>40</v>
      </c>
      <c r="E99" s="28" t="s">
        <v>197</v>
      </c>
    </row>
    <row r="100" spans="1:5" ht="38.25">
      <c r="A100" s="29" t="s">
        <v>42</v>
      </c>
      <c r="E100" s="30" t="s">
        <v>198</v>
      </c>
    </row>
    <row r="101" spans="1:5" ht="318.75">
      <c r="A101" t="s">
        <v>43</v>
      </c>
      <c r="E101" s="28" t="s">
        <v>199</v>
      </c>
    </row>
    <row r="102" spans="1:16" ht="12.75">
      <c r="A102" s="19" t="s">
        <v>35</v>
      </c>
      <c r="B102" s="23" t="s">
        <v>200</v>
      </c>
      <c r="C102" s="23" t="s">
        <v>201</v>
      </c>
      <c r="D102" s="19" t="s">
        <v>37</v>
      </c>
      <c r="E102" s="24" t="s">
        <v>202</v>
      </c>
      <c r="F102" s="25" t="s">
        <v>146</v>
      </c>
      <c r="G102" s="26">
        <v>417.8</v>
      </c>
      <c r="H102" s="26">
        <v>0</v>
      </c>
      <c r="I102" s="26">
        <f>ROUND(ROUND(H102,2)*ROUND(G102,2),2)</f>
      </c>
      <c r="O102">
        <f>(I102*21)/100</f>
      </c>
      <c r="P102" t="s">
        <v>12</v>
      </c>
    </row>
    <row r="103" spans="1:5" ht="25.5">
      <c r="A103" s="27" t="s">
        <v>40</v>
      </c>
      <c r="E103" s="28" t="s">
        <v>203</v>
      </c>
    </row>
    <row r="104" spans="1:5" ht="12.75">
      <c r="A104" s="29" t="s">
        <v>42</v>
      </c>
      <c r="E104" s="30" t="s">
        <v>204</v>
      </c>
    </row>
    <row r="105" spans="1:5" ht="293.25">
      <c r="A105" t="s">
        <v>43</v>
      </c>
      <c r="E105" s="28" t="s">
        <v>205</v>
      </c>
    </row>
    <row r="106" spans="1:16" ht="12.75">
      <c r="A106" s="19" t="s">
        <v>35</v>
      </c>
      <c r="B106" s="23" t="s">
        <v>206</v>
      </c>
      <c r="C106" s="23" t="s">
        <v>207</v>
      </c>
      <c r="D106" s="19" t="s">
        <v>37</v>
      </c>
      <c r="E106" s="24" t="s">
        <v>208</v>
      </c>
      <c r="F106" s="25" t="s">
        <v>209</v>
      </c>
      <c r="G106" s="26">
        <v>61.5</v>
      </c>
      <c r="H106" s="26">
        <v>0</v>
      </c>
      <c r="I106" s="26">
        <f>ROUND(ROUND(H106,2)*ROUND(G106,2),2)</f>
      </c>
      <c r="O106">
        <f>(I106*21)/100</f>
      </c>
      <c r="P106" t="s">
        <v>12</v>
      </c>
    </row>
    <row r="107" spans="1:5" ht="12.75">
      <c r="A107" s="27" t="s">
        <v>40</v>
      </c>
      <c r="E107" s="28" t="s">
        <v>210</v>
      </c>
    </row>
    <row r="108" spans="1:5" ht="12.75">
      <c r="A108" s="29" t="s">
        <v>42</v>
      </c>
      <c r="E108" s="30" t="s">
        <v>211</v>
      </c>
    </row>
    <row r="109" spans="1:5" ht="63.75">
      <c r="A109" t="s">
        <v>43</v>
      </c>
      <c r="E109" s="28" t="s">
        <v>212</v>
      </c>
    </row>
    <row r="110" spans="1:16" ht="12.75">
      <c r="A110" s="19" t="s">
        <v>35</v>
      </c>
      <c r="B110" s="23" t="s">
        <v>213</v>
      </c>
      <c r="C110" s="23" t="s">
        <v>214</v>
      </c>
      <c r="D110" s="19" t="s">
        <v>37</v>
      </c>
      <c r="E110" s="24" t="s">
        <v>215</v>
      </c>
      <c r="F110" s="25" t="s">
        <v>209</v>
      </c>
      <c r="G110" s="26">
        <v>9</v>
      </c>
      <c r="H110" s="26">
        <v>0</v>
      </c>
      <c r="I110" s="26">
        <f>ROUND(ROUND(H110,2)*ROUND(G110,2),2)</f>
      </c>
      <c r="O110">
        <f>(I110*21)/100</f>
      </c>
      <c r="P110" t="s">
        <v>12</v>
      </c>
    </row>
    <row r="111" spans="1:5" ht="25.5">
      <c r="A111" s="27" t="s">
        <v>40</v>
      </c>
      <c r="E111" s="28" t="s">
        <v>216</v>
      </c>
    </row>
    <row r="112" spans="1:5" ht="12.75">
      <c r="A112" s="29" t="s">
        <v>42</v>
      </c>
      <c r="E112" s="30" t="s">
        <v>217</v>
      </c>
    </row>
    <row r="113" spans="1:5" ht="63.75">
      <c r="A113" t="s">
        <v>43</v>
      </c>
      <c r="E113" s="28" t="s">
        <v>212</v>
      </c>
    </row>
    <row r="114" spans="1:16" ht="12.75">
      <c r="A114" s="19" t="s">
        <v>35</v>
      </c>
      <c r="B114" s="23" t="s">
        <v>218</v>
      </c>
      <c r="C114" s="23" t="s">
        <v>219</v>
      </c>
      <c r="D114" s="19" t="s">
        <v>37</v>
      </c>
      <c r="E114" s="24" t="s">
        <v>220</v>
      </c>
      <c r="F114" s="25" t="s">
        <v>209</v>
      </c>
      <c r="G114" s="26">
        <v>51.5</v>
      </c>
      <c r="H114" s="26">
        <v>0</v>
      </c>
      <c r="I114" s="26">
        <f>ROUND(ROUND(H114,2)*ROUND(G114,2),2)</f>
      </c>
      <c r="O114">
        <f>(I114*21)/100</f>
      </c>
      <c r="P114" t="s">
        <v>12</v>
      </c>
    </row>
    <row r="115" spans="1:5" ht="12.75">
      <c r="A115" s="27" t="s">
        <v>40</v>
      </c>
      <c r="E115" s="28" t="s">
        <v>221</v>
      </c>
    </row>
    <row r="116" spans="1:5" ht="12.75">
      <c r="A116" s="29" t="s">
        <v>42</v>
      </c>
      <c r="E116" s="30" t="s">
        <v>222</v>
      </c>
    </row>
    <row r="117" spans="1:5" ht="63.75">
      <c r="A117" t="s">
        <v>43</v>
      </c>
      <c r="E117" s="28" t="s">
        <v>223</v>
      </c>
    </row>
    <row r="118" spans="1:16" ht="12.75">
      <c r="A118" s="19" t="s">
        <v>35</v>
      </c>
      <c r="B118" s="23" t="s">
        <v>224</v>
      </c>
      <c r="C118" s="23" t="s">
        <v>225</v>
      </c>
      <c r="D118" s="19" t="s">
        <v>37</v>
      </c>
      <c r="E118" s="24" t="s">
        <v>226</v>
      </c>
      <c r="F118" s="25" t="s">
        <v>209</v>
      </c>
      <c r="G118" s="26">
        <v>9</v>
      </c>
      <c r="H118" s="26">
        <v>0</v>
      </c>
      <c r="I118" s="26">
        <f>ROUND(ROUND(H118,2)*ROUND(G118,2),2)</f>
      </c>
      <c r="O118">
        <f>(I118*21)/100</f>
      </c>
      <c r="P118" t="s">
        <v>12</v>
      </c>
    </row>
    <row r="119" spans="1:5" ht="12.75">
      <c r="A119" s="27" t="s">
        <v>40</v>
      </c>
      <c r="E119" s="28" t="s">
        <v>227</v>
      </c>
    </row>
    <row r="120" spans="1:5" ht="12.75">
      <c r="A120" s="29" t="s">
        <v>42</v>
      </c>
      <c r="E120" s="30" t="s">
        <v>217</v>
      </c>
    </row>
    <row r="121" spans="1:5" ht="63.75">
      <c r="A121" t="s">
        <v>43</v>
      </c>
      <c r="E121" s="28" t="s">
        <v>212</v>
      </c>
    </row>
    <row r="122" spans="1:16" ht="12.75">
      <c r="A122" s="19" t="s">
        <v>35</v>
      </c>
      <c r="B122" s="23" t="s">
        <v>228</v>
      </c>
      <c r="C122" s="23" t="s">
        <v>229</v>
      </c>
      <c r="D122" s="19" t="s">
        <v>37</v>
      </c>
      <c r="E122" s="24" t="s">
        <v>230</v>
      </c>
      <c r="F122" s="25" t="s">
        <v>146</v>
      </c>
      <c r="G122" s="26">
        <v>9</v>
      </c>
      <c r="H122" s="26">
        <v>0</v>
      </c>
      <c r="I122" s="26">
        <f>ROUND(ROUND(H122,2)*ROUND(G122,2),2)</f>
      </c>
      <c r="O122">
        <f>(I122*21)/100</f>
      </c>
      <c r="P122" t="s">
        <v>12</v>
      </c>
    </row>
    <row r="123" spans="1:5" ht="12.75">
      <c r="A123" s="27" t="s">
        <v>40</v>
      </c>
      <c r="E123" s="28" t="s">
        <v>37</v>
      </c>
    </row>
    <row r="124" spans="1:5" ht="63.75">
      <c r="A124" s="29" t="s">
        <v>42</v>
      </c>
      <c r="E124" s="30" t="s">
        <v>231</v>
      </c>
    </row>
    <row r="125" spans="1:5" ht="344.25">
      <c r="A125" t="s">
        <v>43</v>
      </c>
      <c r="E125" s="28" t="s">
        <v>232</v>
      </c>
    </row>
    <row r="126" spans="1:16" ht="12.75">
      <c r="A126" s="19" t="s">
        <v>35</v>
      </c>
      <c r="B126" s="23" t="s">
        <v>233</v>
      </c>
      <c r="C126" s="23" t="s">
        <v>234</v>
      </c>
      <c r="D126" s="19" t="s">
        <v>37</v>
      </c>
      <c r="E126" s="24" t="s">
        <v>235</v>
      </c>
      <c r="F126" s="25" t="s">
        <v>146</v>
      </c>
      <c r="G126" s="26">
        <v>1621.34</v>
      </c>
      <c r="H126" s="26">
        <v>0</v>
      </c>
      <c r="I126" s="26">
        <f>ROUND(ROUND(H126,2)*ROUND(G126,2),2)</f>
      </c>
      <c r="O126">
        <f>(I126*21)/100</f>
      </c>
      <c r="P126" t="s">
        <v>12</v>
      </c>
    </row>
    <row r="127" spans="1:5" ht="12.75">
      <c r="A127" s="27" t="s">
        <v>40</v>
      </c>
      <c r="E127" s="28" t="s">
        <v>121</v>
      </c>
    </row>
    <row r="128" spans="1:5" ht="89.25">
      <c r="A128" s="29" t="s">
        <v>42</v>
      </c>
      <c r="E128" s="30" t="s">
        <v>236</v>
      </c>
    </row>
    <row r="129" spans="1:5" ht="318.75">
      <c r="A129" t="s">
        <v>43</v>
      </c>
      <c r="E129" s="28" t="s">
        <v>237</v>
      </c>
    </row>
    <row r="130" spans="1:16" ht="12.75">
      <c r="A130" s="19" t="s">
        <v>35</v>
      </c>
      <c r="B130" s="23" t="s">
        <v>238</v>
      </c>
      <c r="C130" s="23" t="s">
        <v>239</v>
      </c>
      <c r="D130" s="19" t="s">
        <v>61</v>
      </c>
      <c r="E130" s="24" t="s">
        <v>240</v>
      </c>
      <c r="F130" s="25" t="s">
        <v>146</v>
      </c>
      <c r="G130" s="26">
        <v>204.6</v>
      </c>
      <c r="H130" s="26">
        <v>0</v>
      </c>
      <c r="I130" s="26">
        <f>ROUND(ROUND(H130,2)*ROUND(G130,2),2)</f>
      </c>
      <c r="O130">
        <f>(I130*21)/100</f>
      </c>
      <c r="P130" t="s">
        <v>12</v>
      </c>
    </row>
    <row r="131" spans="1:5" ht="12.75">
      <c r="A131" s="27" t="s">
        <v>40</v>
      </c>
      <c r="E131" s="28" t="s">
        <v>241</v>
      </c>
    </row>
    <row r="132" spans="1:5" ht="12.75">
      <c r="A132" s="29" t="s">
        <v>42</v>
      </c>
      <c r="E132" s="30" t="s">
        <v>194</v>
      </c>
    </row>
    <row r="133" spans="1:5" ht="191.25">
      <c r="A133" t="s">
        <v>43</v>
      </c>
      <c r="E133" s="28" t="s">
        <v>242</v>
      </c>
    </row>
    <row r="134" spans="1:16" ht="12.75">
      <c r="A134" s="19" t="s">
        <v>35</v>
      </c>
      <c r="B134" s="23" t="s">
        <v>243</v>
      </c>
      <c r="C134" s="23" t="s">
        <v>239</v>
      </c>
      <c r="D134" s="19" t="s">
        <v>65</v>
      </c>
      <c r="E134" s="24" t="s">
        <v>240</v>
      </c>
      <c r="F134" s="25" t="s">
        <v>146</v>
      </c>
      <c r="G134" s="26">
        <v>1309.03</v>
      </c>
      <c r="H134" s="26">
        <v>0</v>
      </c>
      <c r="I134" s="26">
        <f>ROUND(ROUND(H134,2)*ROUND(G134,2),2)</f>
      </c>
      <c r="O134">
        <f>(I134*21)/100</f>
      </c>
      <c r="P134" t="s">
        <v>12</v>
      </c>
    </row>
    <row r="135" spans="1:5" ht="38.25">
      <c r="A135" s="27" t="s">
        <v>40</v>
      </c>
      <c r="E135" s="28" t="s">
        <v>244</v>
      </c>
    </row>
    <row r="136" spans="1:5" ht="38.25">
      <c r="A136" s="29" t="s">
        <v>42</v>
      </c>
      <c r="E136" s="30" t="s">
        <v>198</v>
      </c>
    </row>
    <row r="137" spans="1:5" ht="191.25">
      <c r="A137" t="s">
        <v>43</v>
      </c>
      <c r="E137" s="28" t="s">
        <v>242</v>
      </c>
    </row>
    <row r="138" spans="1:16" ht="12.75">
      <c r="A138" s="19" t="s">
        <v>35</v>
      </c>
      <c r="B138" s="23" t="s">
        <v>245</v>
      </c>
      <c r="C138" s="23" t="s">
        <v>246</v>
      </c>
      <c r="D138" s="19" t="s">
        <v>37</v>
      </c>
      <c r="E138" s="24" t="s">
        <v>247</v>
      </c>
      <c r="F138" s="25" t="s">
        <v>146</v>
      </c>
      <c r="G138" s="26">
        <v>610.4</v>
      </c>
      <c r="H138" s="26">
        <v>0</v>
      </c>
      <c r="I138" s="26">
        <f>ROUND(ROUND(H138,2)*ROUND(G138,2),2)</f>
      </c>
      <c r="O138">
        <f>(I138*21)/100</f>
      </c>
      <c r="P138" t="s">
        <v>12</v>
      </c>
    </row>
    <row r="139" spans="1:5" ht="38.25">
      <c r="A139" s="27" t="s">
        <v>40</v>
      </c>
      <c r="E139" s="28" t="s">
        <v>248</v>
      </c>
    </row>
    <row r="140" spans="1:5" ht="12.75">
      <c r="A140" s="29" t="s">
        <v>42</v>
      </c>
      <c r="E140" s="30" t="s">
        <v>249</v>
      </c>
    </row>
    <row r="141" spans="1:5" ht="280.5">
      <c r="A141" t="s">
        <v>43</v>
      </c>
      <c r="E141" s="28" t="s">
        <v>250</v>
      </c>
    </row>
    <row r="142" spans="1:16" ht="12.75">
      <c r="A142" s="19" t="s">
        <v>35</v>
      </c>
      <c r="B142" s="23" t="s">
        <v>251</v>
      </c>
      <c r="C142" s="23" t="s">
        <v>252</v>
      </c>
      <c r="D142" s="19" t="s">
        <v>37</v>
      </c>
      <c r="E142" s="24" t="s">
        <v>253</v>
      </c>
      <c r="F142" s="25" t="s">
        <v>146</v>
      </c>
      <c r="G142" s="26">
        <v>204.6</v>
      </c>
      <c r="H142" s="26">
        <v>0</v>
      </c>
      <c r="I142" s="26">
        <f>ROUND(ROUND(H142,2)*ROUND(G142,2),2)</f>
      </c>
      <c r="O142">
        <f>(I142*21)/100</f>
      </c>
      <c r="P142" t="s">
        <v>12</v>
      </c>
    </row>
    <row r="143" spans="1:5" ht="25.5">
      <c r="A143" s="27" t="s">
        <v>40</v>
      </c>
      <c r="E143" s="28" t="s">
        <v>254</v>
      </c>
    </row>
    <row r="144" spans="1:5" ht="12.75">
      <c r="A144" s="29" t="s">
        <v>42</v>
      </c>
      <c r="E144" s="30" t="s">
        <v>255</v>
      </c>
    </row>
    <row r="145" spans="1:5" ht="242.25">
      <c r="A145" t="s">
        <v>43</v>
      </c>
      <c r="E145" s="28" t="s">
        <v>256</v>
      </c>
    </row>
    <row r="146" spans="1:16" ht="12.75">
      <c r="A146" s="19" t="s">
        <v>35</v>
      </c>
      <c r="B146" s="23" t="s">
        <v>257</v>
      </c>
      <c r="C146" s="23" t="s">
        <v>258</v>
      </c>
      <c r="D146" s="19" t="s">
        <v>37</v>
      </c>
      <c r="E146" s="24" t="s">
        <v>259</v>
      </c>
      <c r="F146" s="25" t="s">
        <v>146</v>
      </c>
      <c r="G146" s="26">
        <v>9</v>
      </c>
      <c r="H146" s="26">
        <v>0</v>
      </c>
      <c r="I146" s="26">
        <f>ROUND(ROUND(H146,2)*ROUND(G146,2),2)</f>
      </c>
      <c r="O146">
        <f>(I146*21)/100</f>
      </c>
      <c r="P146" t="s">
        <v>12</v>
      </c>
    </row>
    <row r="147" spans="1:5" ht="12.75">
      <c r="A147" s="27" t="s">
        <v>40</v>
      </c>
      <c r="E147" s="28" t="s">
        <v>37</v>
      </c>
    </row>
    <row r="148" spans="1:5" ht="63.75">
      <c r="A148" s="29" t="s">
        <v>42</v>
      </c>
      <c r="E148" s="30" t="s">
        <v>231</v>
      </c>
    </row>
    <row r="149" spans="1:5" ht="229.5">
      <c r="A149" t="s">
        <v>43</v>
      </c>
      <c r="E149" s="28" t="s">
        <v>260</v>
      </c>
    </row>
    <row r="150" spans="1:16" ht="12.75">
      <c r="A150" s="19" t="s">
        <v>35</v>
      </c>
      <c r="B150" s="23" t="s">
        <v>261</v>
      </c>
      <c r="C150" s="23" t="s">
        <v>262</v>
      </c>
      <c r="D150" s="19" t="s">
        <v>37</v>
      </c>
      <c r="E150" s="24" t="s">
        <v>263</v>
      </c>
      <c r="F150" s="25" t="s">
        <v>114</v>
      </c>
      <c r="G150" s="26">
        <v>8604.1</v>
      </c>
      <c r="H150" s="26">
        <v>0</v>
      </c>
      <c r="I150" s="26">
        <f>ROUND(ROUND(H150,2)*ROUND(G150,2),2)</f>
      </c>
      <c r="O150">
        <f>(I150*21)/100</f>
      </c>
      <c r="P150" t="s">
        <v>12</v>
      </c>
    </row>
    <row r="151" spans="1:5" ht="25.5">
      <c r="A151" s="27" t="s">
        <v>40</v>
      </c>
      <c r="E151" s="28" t="s">
        <v>264</v>
      </c>
    </row>
    <row r="152" spans="1:5" ht="12.75">
      <c r="A152" s="29" t="s">
        <v>42</v>
      </c>
      <c r="E152" s="30" t="s">
        <v>265</v>
      </c>
    </row>
    <row r="153" spans="1:5" ht="25.5">
      <c r="A153" t="s">
        <v>43</v>
      </c>
      <c r="E153" s="28" t="s">
        <v>266</v>
      </c>
    </row>
    <row r="154" spans="1:16" ht="12.75">
      <c r="A154" s="19" t="s">
        <v>35</v>
      </c>
      <c r="B154" s="23" t="s">
        <v>267</v>
      </c>
      <c r="C154" s="23" t="s">
        <v>268</v>
      </c>
      <c r="D154" s="19" t="s">
        <v>37</v>
      </c>
      <c r="E154" s="24" t="s">
        <v>269</v>
      </c>
      <c r="F154" s="25" t="s">
        <v>114</v>
      </c>
      <c r="G154" s="26">
        <v>6294.7</v>
      </c>
      <c r="H154" s="26">
        <v>0</v>
      </c>
      <c r="I154" s="26">
        <f>ROUND(ROUND(H154,2)*ROUND(G154,2),2)</f>
      </c>
      <c r="O154">
        <f>(I154*21)/100</f>
      </c>
      <c r="P154" t="s">
        <v>12</v>
      </c>
    </row>
    <row r="155" spans="1:5" ht="51">
      <c r="A155" s="27" t="s">
        <v>40</v>
      </c>
      <c r="E155" s="28" t="s">
        <v>270</v>
      </c>
    </row>
    <row r="156" spans="1:5" ht="12.75">
      <c r="A156" s="29" t="s">
        <v>42</v>
      </c>
      <c r="E156" s="30" t="s">
        <v>271</v>
      </c>
    </row>
    <row r="157" spans="1:5" ht="38.25">
      <c r="A157" t="s">
        <v>43</v>
      </c>
      <c r="E157" s="28" t="s">
        <v>272</v>
      </c>
    </row>
    <row r="158" spans="1:16" ht="12.75">
      <c r="A158" s="19" t="s">
        <v>35</v>
      </c>
      <c r="B158" s="23" t="s">
        <v>273</v>
      </c>
      <c r="C158" s="23" t="s">
        <v>274</v>
      </c>
      <c r="D158" s="19" t="s">
        <v>37</v>
      </c>
      <c r="E158" s="24" t="s">
        <v>275</v>
      </c>
      <c r="F158" s="25" t="s">
        <v>114</v>
      </c>
      <c r="G158" s="26">
        <v>6294.7</v>
      </c>
      <c r="H158" s="26">
        <v>0</v>
      </c>
      <c r="I158" s="26">
        <f>ROUND(ROUND(H158,2)*ROUND(G158,2),2)</f>
      </c>
      <c r="O158">
        <f>(I158*21)/100</f>
      </c>
      <c r="P158" t="s">
        <v>12</v>
      </c>
    </row>
    <row r="159" spans="1:5" ht="12.75">
      <c r="A159" s="27" t="s">
        <v>40</v>
      </c>
      <c r="E159" s="28" t="s">
        <v>121</v>
      </c>
    </row>
    <row r="160" spans="1:5" ht="12.75">
      <c r="A160" s="29" t="s">
        <v>42</v>
      </c>
      <c r="E160" s="30" t="s">
        <v>271</v>
      </c>
    </row>
    <row r="161" spans="1:5" ht="25.5">
      <c r="A161" t="s">
        <v>43</v>
      </c>
      <c r="E161" s="28" t="s">
        <v>276</v>
      </c>
    </row>
    <row r="162" spans="1:16" ht="12.75">
      <c r="A162" s="19" t="s">
        <v>35</v>
      </c>
      <c r="B162" s="23" t="s">
        <v>277</v>
      </c>
      <c r="C162" s="23" t="s">
        <v>278</v>
      </c>
      <c r="D162" s="19" t="s">
        <v>37</v>
      </c>
      <c r="E162" s="24" t="s">
        <v>279</v>
      </c>
      <c r="F162" s="25" t="s">
        <v>114</v>
      </c>
      <c r="G162" s="26">
        <v>6294.7</v>
      </c>
      <c r="H162" s="26">
        <v>0</v>
      </c>
      <c r="I162" s="26">
        <f>ROUND(ROUND(H162,2)*ROUND(G162,2),2)</f>
      </c>
      <c r="O162">
        <f>(I162*21)/100</f>
      </c>
      <c r="P162" t="s">
        <v>12</v>
      </c>
    </row>
    <row r="163" spans="1:5" ht="12.75">
      <c r="A163" s="27" t="s">
        <v>40</v>
      </c>
      <c r="E163" s="28" t="s">
        <v>280</v>
      </c>
    </row>
    <row r="164" spans="1:5" ht="12.75">
      <c r="A164" s="29" t="s">
        <v>42</v>
      </c>
      <c r="E164" s="30" t="s">
        <v>271</v>
      </c>
    </row>
    <row r="165" spans="1:5" ht="38.25">
      <c r="A165" t="s">
        <v>43</v>
      </c>
      <c r="E165" s="28" t="s">
        <v>281</v>
      </c>
    </row>
    <row r="166" spans="1:16" ht="12.75">
      <c r="A166" s="19" t="s">
        <v>35</v>
      </c>
      <c r="B166" s="23" t="s">
        <v>282</v>
      </c>
      <c r="C166" s="23" t="s">
        <v>283</v>
      </c>
      <c r="D166" s="19" t="s">
        <v>37</v>
      </c>
      <c r="E166" s="24" t="s">
        <v>284</v>
      </c>
      <c r="F166" s="25" t="s">
        <v>114</v>
      </c>
      <c r="G166" s="26">
        <v>49</v>
      </c>
      <c r="H166" s="26">
        <v>0</v>
      </c>
      <c r="I166" s="26">
        <f>ROUND(ROUND(H166,2)*ROUND(G166,2),2)</f>
      </c>
      <c r="O166">
        <f>(I166*21)/100</f>
      </c>
      <c r="P166" t="s">
        <v>12</v>
      </c>
    </row>
    <row r="167" spans="1:5" ht="12.75">
      <c r="A167" s="27" t="s">
        <v>40</v>
      </c>
      <c r="E167" s="28" t="s">
        <v>37</v>
      </c>
    </row>
    <row r="168" spans="1:5" ht="12.75">
      <c r="A168" s="29" t="s">
        <v>42</v>
      </c>
      <c r="E168" s="30" t="s">
        <v>285</v>
      </c>
    </row>
    <row r="169" spans="1:5" ht="38.25">
      <c r="A169" t="s">
        <v>43</v>
      </c>
      <c r="E169" s="28" t="s">
        <v>286</v>
      </c>
    </row>
    <row r="170" spans="1:16" ht="12.75">
      <c r="A170" s="19" t="s">
        <v>35</v>
      </c>
      <c r="B170" s="23" t="s">
        <v>287</v>
      </c>
      <c r="C170" s="23" t="s">
        <v>288</v>
      </c>
      <c r="D170" s="19" t="s">
        <v>37</v>
      </c>
      <c r="E170" s="24" t="s">
        <v>289</v>
      </c>
      <c r="F170" s="25" t="s">
        <v>114</v>
      </c>
      <c r="G170" s="26">
        <v>6343.7</v>
      </c>
      <c r="H170" s="26">
        <v>0</v>
      </c>
      <c r="I170" s="26">
        <f>ROUND(ROUND(H170,2)*ROUND(G170,2),2)</f>
      </c>
      <c r="O170">
        <f>(I170*21)/100</f>
      </c>
      <c r="P170" t="s">
        <v>12</v>
      </c>
    </row>
    <row r="171" spans="1:5" ht="12.75">
      <c r="A171" s="27" t="s">
        <v>40</v>
      </c>
      <c r="E171" s="28" t="s">
        <v>121</v>
      </c>
    </row>
    <row r="172" spans="1:5" ht="38.25">
      <c r="A172" s="29" t="s">
        <v>42</v>
      </c>
      <c r="E172" s="30" t="s">
        <v>290</v>
      </c>
    </row>
    <row r="173" spans="1:5" ht="25.5">
      <c r="A173" t="s">
        <v>43</v>
      </c>
      <c r="E173" s="28" t="s">
        <v>291</v>
      </c>
    </row>
    <row r="174" spans="1:16" ht="12.75">
      <c r="A174" s="19" t="s">
        <v>35</v>
      </c>
      <c r="B174" s="23" t="s">
        <v>292</v>
      </c>
      <c r="C174" s="23" t="s">
        <v>293</v>
      </c>
      <c r="D174" s="19" t="s">
        <v>37</v>
      </c>
      <c r="E174" s="24" t="s">
        <v>294</v>
      </c>
      <c r="F174" s="25" t="s">
        <v>114</v>
      </c>
      <c r="G174" s="26">
        <v>49</v>
      </c>
      <c r="H174" s="26">
        <v>0</v>
      </c>
      <c r="I174" s="26">
        <f>ROUND(ROUND(H174,2)*ROUND(G174,2),2)</f>
      </c>
      <c r="O174">
        <f>(I174*21)/100</f>
      </c>
      <c r="P174" t="s">
        <v>12</v>
      </c>
    </row>
    <row r="175" spans="1:5" ht="12.75">
      <c r="A175" s="27" t="s">
        <v>40</v>
      </c>
      <c r="E175" s="28" t="s">
        <v>37</v>
      </c>
    </row>
    <row r="176" spans="1:5" ht="12.75">
      <c r="A176" s="29" t="s">
        <v>42</v>
      </c>
      <c r="E176" s="30" t="s">
        <v>285</v>
      </c>
    </row>
    <row r="177" spans="1:5" ht="51">
      <c r="A177" t="s">
        <v>43</v>
      </c>
      <c r="E177" s="28" t="s">
        <v>295</v>
      </c>
    </row>
    <row r="178" spans="1:16" ht="12.75">
      <c r="A178" s="19" t="s">
        <v>35</v>
      </c>
      <c r="B178" s="23" t="s">
        <v>296</v>
      </c>
      <c r="C178" s="23" t="s">
        <v>297</v>
      </c>
      <c r="D178" s="19" t="s">
        <v>37</v>
      </c>
      <c r="E178" s="24" t="s">
        <v>298</v>
      </c>
      <c r="F178" s="25" t="s">
        <v>114</v>
      </c>
      <c r="G178" s="26">
        <v>21</v>
      </c>
      <c r="H178" s="26">
        <v>0</v>
      </c>
      <c r="I178" s="26">
        <f>ROUND(ROUND(H178,2)*ROUND(G178,2),2)</f>
      </c>
      <c r="O178">
        <f>(I178*21)/100</f>
      </c>
      <c r="P178" t="s">
        <v>12</v>
      </c>
    </row>
    <row r="179" spans="1:5" ht="12.75">
      <c r="A179" s="27" t="s">
        <v>40</v>
      </c>
      <c r="E179" s="28" t="s">
        <v>37</v>
      </c>
    </row>
    <row r="180" spans="1:5" ht="12.75">
      <c r="A180" s="29" t="s">
        <v>42</v>
      </c>
      <c r="E180" s="30" t="s">
        <v>299</v>
      </c>
    </row>
    <row r="181" spans="1:5" ht="38.25">
      <c r="A181" t="s">
        <v>43</v>
      </c>
      <c r="E181" s="28" t="s">
        <v>300</v>
      </c>
    </row>
    <row r="182" spans="1:16" ht="12.75">
      <c r="A182" s="19" t="s">
        <v>35</v>
      </c>
      <c r="B182" s="23" t="s">
        <v>301</v>
      </c>
      <c r="C182" s="23" t="s">
        <v>302</v>
      </c>
      <c r="D182" s="19" t="s">
        <v>37</v>
      </c>
      <c r="E182" s="24" t="s">
        <v>303</v>
      </c>
      <c r="F182" s="25" t="s">
        <v>58</v>
      </c>
      <c r="G182" s="26">
        <v>28</v>
      </c>
      <c r="H182" s="26">
        <v>0</v>
      </c>
      <c r="I182" s="26">
        <f>ROUND(ROUND(H182,2)*ROUND(G182,2),2)</f>
      </c>
      <c r="O182">
        <f>(I182*21)/100</f>
      </c>
      <c r="P182" t="s">
        <v>12</v>
      </c>
    </row>
    <row r="183" spans="1:5" ht="12.75">
      <c r="A183" s="27" t="s">
        <v>40</v>
      </c>
      <c r="E183" s="28" t="s">
        <v>37</v>
      </c>
    </row>
    <row r="184" spans="1:5" ht="12.75">
      <c r="A184" s="29" t="s">
        <v>42</v>
      </c>
      <c r="E184" s="30" t="s">
        <v>304</v>
      </c>
    </row>
    <row r="185" spans="1:5" ht="38.25">
      <c r="A185" t="s">
        <v>43</v>
      </c>
      <c r="E185" s="28" t="s">
        <v>305</v>
      </c>
    </row>
    <row r="186" spans="1:16" ht="12.75">
      <c r="A186" s="19" t="s">
        <v>35</v>
      </c>
      <c r="B186" s="23" t="s">
        <v>306</v>
      </c>
      <c r="C186" s="23" t="s">
        <v>307</v>
      </c>
      <c r="D186" s="19" t="s">
        <v>37</v>
      </c>
      <c r="E186" s="24" t="s">
        <v>308</v>
      </c>
      <c r="F186" s="25" t="s">
        <v>58</v>
      </c>
      <c r="G186" s="26">
        <v>50</v>
      </c>
      <c r="H186" s="26">
        <v>0</v>
      </c>
      <c r="I186" s="26">
        <f>ROUND(ROUND(H186,2)*ROUND(G186,2),2)</f>
      </c>
      <c r="O186">
        <f>(I186*21)/100</f>
      </c>
      <c r="P186" t="s">
        <v>12</v>
      </c>
    </row>
    <row r="187" spans="1:5" ht="12.75">
      <c r="A187" s="27" t="s">
        <v>40</v>
      </c>
      <c r="E187" s="28" t="s">
        <v>37</v>
      </c>
    </row>
    <row r="188" spans="1:5" ht="12.75">
      <c r="A188" s="29" t="s">
        <v>42</v>
      </c>
      <c r="E188" s="30" t="s">
        <v>309</v>
      </c>
    </row>
    <row r="189" spans="1:5" ht="89.25">
      <c r="A189" t="s">
        <v>43</v>
      </c>
      <c r="E189" s="28" t="s">
        <v>310</v>
      </c>
    </row>
    <row r="190" spans="1:16" ht="38.25">
      <c r="A190" s="19" t="s">
        <v>35</v>
      </c>
      <c r="B190" s="23" t="s">
        <v>311</v>
      </c>
      <c r="C190" s="23" t="s">
        <v>312</v>
      </c>
      <c r="D190" s="19" t="s">
        <v>37</v>
      </c>
      <c r="E190" s="24" t="s">
        <v>313</v>
      </c>
      <c r="F190" s="25" t="s">
        <v>58</v>
      </c>
      <c r="G190" s="26">
        <v>28</v>
      </c>
      <c r="H190" s="26">
        <v>0</v>
      </c>
      <c r="I190" s="26">
        <f>ROUND(ROUND(H190,2)*ROUND(G190,2),2)</f>
      </c>
      <c r="O190">
        <f>(I190*21)/100</f>
      </c>
      <c r="P190" t="s">
        <v>12</v>
      </c>
    </row>
    <row r="191" spans="1:5" ht="12.75">
      <c r="A191" s="27" t="s">
        <v>40</v>
      </c>
      <c r="E191" s="28" t="s">
        <v>37</v>
      </c>
    </row>
    <row r="192" spans="1:5" ht="12.75">
      <c r="A192" s="29" t="s">
        <v>42</v>
      </c>
      <c r="E192" s="30" t="s">
        <v>304</v>
      </c>
    </row>
    <row r="193" spans="1:5" ht="114.75">
      <c r="A193" t="s">
        <v>43</v>
      </c>
      <c r="E193" s="28" t="s">
        <v>314</v>
      </c>
    </row>
    <row r="194" spans="1:16" ht="12.75">
      <c r="A194" s="19" t="s">
        <v>35</v>
      </c>
      <c r="B194" s="23" t="s">
        <v>315</v>
      </c>
      <c r="C194" s="23" t="s">
        <v>316</v>
      </c>
      <c r="D194" s="19" t="s">
        <v>37</v>
      </c>
      <c r="E194" s="24" t="s">
        <v>317</v>
      </c>
      <c r="F194" s="25" t="s">
        <v>146</v>
      </c>
      <c r="G194" s="26">
        <v>8.25</v>
      </c>
      <c r="H194" s="26">
        <v>0</v>
      </c>
      <c r="I194" s="26">
        <f>ROUND(ROUND(H194,2)*ROUND(G194,2),2)</f>
      </c>
      <c r="O194">
        <f>(I194*21)/100</f>
      </c>
      <c r="P194" t="s">
        <v>12</v>
      </c>
    </row>
    <row r="195" spans="1:5" ht="12.75">
      <c r="A195" s="27" t="s">
        <v>40</v>
      </c>
      <c r="E195" s="28" t="s">
        <v>37</v>
      </c>
    </row>
    <row r="196" spans="1:5" ht="12.75">
      <c r="A196" s="29" t="s">
        <v>42</v>
      </c>
      <c r="E196" s="30" t="s">
        <v>318</v>
      </c>
    </row>
    <row r="197" spans="1:5" ht="38.25">
      <c r="A197" t="s">
        <v>43</v>
      </c>
      <c r="E197" s="28" t="s">
        <v>319</v>
      </c>
    </row>
    <row r="198" spans="1:18" ht="12.75" customHeight="1">
      <c r="A198" s="5" t="s">
        <v>33</v>
      </c>
      <c r="B198" s="5"/>
      <c r="C198" s="33" t="s">
        <v>12</v>
      </c>
      <c r="D198" s="5"/>
      <c r="E198" s="21" t="s">
        <v>320</v>
      </c>
      <c r="F198" s="5"/>
      <c r="G198" s="5"/>
      <c r="H198" s="5"/>
      <c r="I198" s="34">
        <f>0+Q198</f>
      </c>
      <c r="O198">
        <f>0+R198</f>
      </c>
      <c r="Q198">
        <f>0+I199+I203+I207+I211</f>
      </c>
      <c r="R198">
        <f>0+O199+O203+O207+O211</f>
      </c>
    </row>
    <row r="199" spans="1:16" ht="12.75">
      <c r="A199" s="19" t="s">
        <v>35</v>
      </c>
      <c r="B199" s="23" t="s">
        <v>321</v>
      </c>
      <c r="C199" s="23" t="s">
        <v>322</v>
      </c>
      <c r="D199" s="19" t="s">
        <v>61</v>
      </c>
      <c r="E199" s="24" t="s">
        <v>323</v>
      </c>
      <c r="F199" s="25" t="s">
        <v>114</v>
      </c>
      <c r="G199" s="26">
        <v>1734</v>
      </c>
      <c r="H199" s="26">
        <v>0</v>
      </c>
      <c r="I199" s="26">
        <f>ROUND(ROUND(H199,2)*ROUND(G199,2),2)</f>
      </c>
      <c r="O199">
        <f>(I199*21)/100</f>
      </c>
      <c r="P199" t="s">
        <v>12</v>
      </c>
    </row>
    <row r="200" spans="1:5" ht="12.75">
      <c r="A200" s="27" t="s">
        <v>40</v>
      </c>
      <c r="E200" s="28" t="s">
        <v>324</v>
      </c>
    </row>
    <row r="201" spans="1:5" ht="12.75">
      <c r="A201" s="29" t="s">
        <v>42</v>
      </c>
      <c r="E201" s="30" t="s">
        <v>325</v>
      </c>
    </row>
    <row r="202" spans="1:5" ht="51">
      <c r="A202" t="s">
        <v>43</v>
      </c>
      <c r="E202" s="28" t="s">
        <v>326</v>
      </c>
    </row>
    <row r="203" spans="1:16" ht="12.75">
      <c r="A203" s="19" t="s">
        <v>35</v>
      </c>
      <c r="B203" s="23" t="s">
        <v>327</v>
      </c>
      <c r="C203" s="23" t="s">
        <v>322</v>
      </c>
      <c r="D203" s="19" t="s">
        <v>104</v>
      </c>
      <c r="E203" s="24" t="s">
        <v>323</v>
      </c>
      <c r="F203" s="25" t="s">
        <v>114</v>
      </c>
      <c r="G203" s="26">
        <v>4302.05</v>
      </c>
      <c r="H203" s="26">
        <v>0</v>
      </c>
      <c r="I203" s="26">
        <f>ROUND(ROUND(H203,2)*ROUND(G203,2),2)</f>
      </c>
      <c r="O203">
        <f>(I203*21)/100</f>
      </c>
      <c r="P203" t="s">
        <v>12</v>
      </c>
    </row>
    <row r="204" spans="1:5" ht="38.25">
      <c r="A204" s="27" t="s">
        <v>40</v>
      </c>
      <c r="E204" s="28" t="s">
        <v>328</v>
      </c>
    </row>
    <row r="205" spans="1:5" ht="12.75">
      <c r="A205" s="29" t="s">
        <v>42</v>
      </c>
      <c r="E205" s="30" t="s">
        <v>329</v>
      </c>
    </row>
    <row r="206" spans="1:5" ht="51">
      <c r="A206" t="s">
        <v>43</v>
      </c>
      <c r="E206" s="28" t="s">
        <v>326</v>
      </c>
    </row>
    <row r="207" spans="1:16" ht="12.75">
      <c r="A207" s="19" t="s">
        <v>35</v>
      </c>
      <c r="B207" s="23" t="s">
        <v>330</v>
      </c>
      <c r="C207" s="23" t="s">
        <v>331</v>
      </c>
      <c r="D207" s="19" t="s">
        <v>108</v>
      </c>
      <c r="E207" s="24" t="s">
        <v>332</v>
      </c>
      <c r="F207" s="25" t="s">
        <v>146</v>
      </c>
      <c r="G207" s="26">
        <v>1720.82</v>
      </c>
      <c r="H207" s="26">
        <v>0</v>
      </c>
      <c r="I207" s="26">
        <f>ROUND(ROUND(H207,2)*ROUND(G207,2),2)</f>
      </c>
      <c r="O207">
        <f>(I207*21)/100</f>
      </c>
      <c r="P207" t="s">
        <v>12</v>
      </c>
    </row>
    <row r="208" spans="1:5" ht="76.5">
      <c r="A208" s="27" t="s">
        <v>40</v>
      </c>
      <c r="E208" s="28" t="s">
        <v>333</v>
      </c>
    </row>
    <row r="209" spans="1:5" ht="12.75">
      <c r="A209" s="29" t="s">
        <v>42</v>
      </c>
      <c r="E209" s="30" t="s">
        <v>185</v>
      </c>
    </row>
    <row r="210" spans="1:5" ht="38.25">
      <c r="A210" t="s">
        <v>43</v>
      </c>
      <c r="E210" s="28" t="s">
        <v>334</v>
      </c>
    </row>
    <row r="211" spans="1:16" ht="12.75">
      <c r="A211" s="19" t="s">
        <v>35</v>
      </c>
      <c r="B211" s="23" t="s">
        <v>335</v>
      </c>
      <c r="C211" s="23" t="s">
        <v>336</v>
      </c>
      <c r="D211" s="19" t="s">
        <v>37</v>
      </c>
      <c r="E211" s="24" t="s">
        <v>337</v>
      </c>
      <c r="F211" s="25" t="s">
        <v>114</v>
      </c>
      <c r="G211" s="26">
        <v>3288</v>
      </c>
      <c r="H211" s="26">
        <v>0</v>
      </c>
      <c r="I211" s="26">
        <f>ROUND(ROUND(H211,2)*ROUND(G211,2),2)</f>
      </c>
      <c r="O211">
        <f>(I211*21)/100</f>
      </c>
      <c r="P211" t="s">
        <v>12</v>
      </c>
    </row>
    <row r="212" spans="1:5" ht="12.75">
      <c r="A212" s="27" t="s">
        <v>40</v>
      </c>
      <c r="E212" s="28" t="s">
        <v>338</v>
      </c>
    </row>
    <row r="213" spans="1:5" ht="51">
      <c r="A213" s="29" t="s">
        <v>42</v>
      </c>
      <c r="E213" s="30" t="s">
        <v>339</v>
      </c>
    </row>
    <row r="214" spans="1:5" ht="102">
      <c r="A214" t="s">
        <v>43</v>
      </c>
      <c r="E214" s="28" t="s">
        <v>340</v>
      </c>
    </row>
    <row r="215" spans="1:18" ht="12.75" customHeight="1">
      <c r="A215" s="5" t="s">
        <v>33</v>
      </c>
      <c r="B215" s="5"/>
      <c r="C215" s="33" t="s">
        <v>13</v>
      </c>
      <c r="D215" s="5"/>
      <c r="E215" s="21" t="s">
        <v>341</v>
      </c>
      <c r="F215" s="5"/>
      <c r="G215" s="5"/>
      <c r="H215" s="5"/>
      <c r="I215" s="34">
        <f>0+Q215</f>
      </c>
      <c r="O215">
        <f>0+R215</f>
      </c>
      <c r="Q215">
        <f>0+I216+I220</f>
      </c>
      <c r="R215">
        <f>0+O216+O220</f>
      </c>
    </row>
    <row r="216" spans="1:16" ht="12.75">
      <c r="A216" s="19" t="s">
        <v>35</v>
      </c>
      <c r="B216" s="23" t="s">
        <v>342</v>
      </c>
      <c r="C216" s="23" t="s">
        <v>343</v>
      </c>
      <c r="D216" s="19" t="s">
        <v>37</v>
      </c>
      <c r="E216" s="24" t="s">
        <v>344</v>
      </c>
      <c r="F216" s="25" t="s">
        <v>146</v>
      </c>
      <c r="G216" s="26">
        <v>2.9</v>
      </c>
      <c r="H216" s="26">
        <v>0</v>
      </c>
      <c r="I216" s="26">
        <f>ROUND(ROUND(H216,2)*ROUND(G216,2),2)</f>
      </c>
      <c r="O216">
        <f>(I216*21)/100</f>
      </c>
      <c r="P216" t="s">
        <v>12</v>
      </c>
    </row>
    <row r="217" spans="1:5" ht="12.75">
      <c r="A217" s="27" t="s">
        <v>40</v>
      </c>
      <c r="E217" s="28" t="s">
        <v>345</v>
      </c>
    </row>
    <row r="218" spans="1:5" ht="38.25">
      <c r="A218" s="29" t="s">
        <v>42</v>
      </c>
      <c r="E218" s="30" t="s">
        <v>346</v>
      </c>
    </row>
    <row r="219" spans="1:5" ht="408">
      <c r="A219" t="s">
        <v>43</v>
      </c>
      <c r="E219" s="28" t="s">
        <v>347</v>
      </c>
    </row>
    <row r="220" spans="1:16" ht="12.75">
      <c r="A220" s="19" t="s">
        <v>35</v>
      </c>
      <c r="B220" s="23" t="s">
        <v>348</v>
      </c>
      <c r="C220" s="23" t="s">
        <v>349</v>
      </c>
      <c r="D220" s="19" t="s">
        <v>37</v>
      </c>
      <c r="E220" s="24" t="s">
        <v>350</v>
      </c>
      <c r="F220" s="25" t="s">
        <v>100</v>
      </c>
      <c r="G220" s="26">
        <v>0.58</v>
      </c>
      <c r="H220" s="26">
        <v>0</v>
      </c>
      <c r="I220" s="26">
        <f>ROUND(ROUND(H220,2)*ROUND(G220,2),2)</f>
      </c>
      <c r="O220">
        <f>(I220*21)/100</f>
      </c>
      <c r="P220" t="s">
        <v>12</v>
      </c>
    </row>
    <row r="221" spans="1:5" ht="12.75">
      <c r="A221" s="27" t="s">
        <v>40</v>
      </c>
      <c r="E221" s="28" t="s">
        <v>351</v>
      </c>
    </row>
    <row r="222" spans="1:5" ht="25.5">
      <c r="A222" s="29" t="s">
        <v>42</v>
      </c>
      <c r="E222" s="30" t="s">
        <v>352</v>
      </c>
    </row>
    <row r="223" spans="1:5" ht="242.25">
      <c r="A223" t="s">
        <v>43</v>
      </c>
      <c r="E223" s="28" t="s">
        <v>353</v>
      </c>
    </row>
    <row r="224" spans="1:18" ht="12.75" customHeight="1">
      <c r="A224" s="5" t="s">
        <v>33</v>
      </c>
      <c r="B224" s="5"/>
      <c r="C224" s="33" t="s">
        <v>23</v>
      </c>
      <c r="D224" s="5"/>
      <c r="E224" s="21" t="s">
        <v>354</v>
      </c>
      <c r="F224" s="5"/>
      <c r="G224" s="5"/>
      <c r="H224" s="5"/>
      <c r="I224" s="34">
        <f>0+Q224</f>
      </c>
      <c r="O224">
        <f>0+R224</f>
      </c>
      <c r="Q224">
        <f>0+I225+I229+I233+I237+I241</f>
      </c>
      <c r="R224">
        <f>0+O225+O229+O233+O237+O241</f>
      </c>
    </row>
    <row r="225" spans="1:16" ht="12.75">
      <c r="A225" s="19" t="s">
        <v>35</v>
      </c>
      <c r="B225" s="23" t="s">
        <v>355</v>
      </c>
      <c r="C225" s="23" t="s">
        <v>356</v>
      </c>
      <c r="D225" s="19" t="s">
        <v>61</v>
      </c>
      <c r="E225" s="24" t="s">
        <v>357</v>
      </c>
      <c r="F225" s="25" t="s">
        <v>146</v>
      </c>
      <c r="G225" s="26">
        <v>3.3</v>
      </c>
      <c r="H225" s="26">
        <v>0</v>
      </c>
      <c r="I225" s="26">
        <f>ROUND(ROUND(H225,2)*ROUND(G225,2),2)</f>
      </c>
      <c r="O225">
        <f>(I225*21)/100</f>
      </c>
      <c r="P225" t="s">
        <v>12</v>
      </c>
    </row>
    <row r="226" spans="1:5" ht="25.5">
      <c r="A226" s="27" t="s">
        <v>40</v>
      </c>
      <c r="E226" s="28" t="s">
        <v>358</v>
      </c>
    </row>
    <row r="227" spans="1:5" ht="63.75">
      <c r="A227" s="29" t="s">
        <v>42</v>
      </c>
      <c r="E227" s="30" t="s">
        <v>359</v>
      </c>
    </row>
    <row r="228" spans="1:5" ht="395.25">
      <c r="A228" t="s">
        <v>43</v>
      </c>
      <c r="E228" s="28" t="s">
        <v>360</v>
      </c>
    </row>
    <row r="229" spans="1:16" ht="12.75">
      <c r="A229" s="19" t="s">
        <v>35</v>
      </c>
      <c r="B229" s="23" t="s">
        <v>361</v>
      </c>
      <c r="C229" s="23" t="s">
        <v>356</v>
      </c>
      <c r="D229" s="19" t="s">
        <v>65</v>
      </c>
      <c r="E229" s="24" t="s">
        <v>357</v>
      </c>
      <c r="F229" s="25" t="s">
        <v>146</v>
      </c>
      <c r="G229" s="26">
        <v>2.64</v>
      </c>
      <c r="H229" s="26">
        <v>0</v>
      </c>
      <c r="I229" s="26">
        <f>ROUND(ROUND(H229,2)*ROUND(G229,2),2)</f>
      </c>
      <c r="O229">
        <f>(I229*21)/100</f>
      </c>
      <c r="P229" t="s">
        <v>12</v>
      </c>
    </row>
    <row r="230" spans="1:5" ht="12.75">
      <c r="A230" s="27" t="s">
        <v>40</v>
      </c>
      <c r="E230" s="28" t="s">
        <v>362</v>
      </c>
    </row>
    <row r="231" spans="1:5" ht="25.5">
      <c r="A231" s="29" t="s">
        <v>42</v>
      </c>
      <c r="E231" s="30" t="s">
        <v>363</v>
      </c>
    </row>
    <row r="232" spans="1:5" ht="395.25">
      <c r="A232" t="s">
        <v>43</v>
      </c>
      <c r="E232" s="28" t="s">
        <v>360</v>
      </c>
    </row>
    <row r="233" spans="1:16" ht="12.75">
      <c r="A233" s="19" t="s">
        <v>35</v>
      </c>
      <c r="B233" s="23" t="s">
        <v>364</v>
      </c>
      <c r="C233" s="23" t="s">
        <v>365</v>
      </c>
      <c r="D233" s="19" t="s">
        <v>37</v>
      </c>
      <c r="E233" s="24" t="s">
        <v>366</v>
      </c>
      <c r="F233" s="25" t="s">
        <v>146</v>
      </c>
      <c r="G233" s="26">
        <v>305.43</v>
      </c>
      <c r="H233" s="26">
        <v>0</v>
      </c>
      <c r="I233" s="26">
        <f>ROUND(ROUND(H233,2)*ROUND(G233,2),2)</f>
      </c>
      <c r="O233">
        <f>(I233*21)/100</f>
      </c>
      <c r="P233" t="s">
        <v>12</v>
      </c>
    </row>
    <row r="234" spans="1:5" ht="51">
      <c r="A234" s="27" t="s">
        <v>40</v>
      </c>
      <c r="E234" s="28" t="s">
        <v>367</v>
      </c>
    </row>
    <row r="235" spans="1:5" ht="12.75">
      <c r="A235" s="29" t="s">
        <v>42</v>
      </c>
      <c r="E235" s="30" t="s">
        <v>368</v>
      </c>
    </row>
    <row r="236" spans="1:5" ht="38.25">
      <c r="A236" t="s">
        <v>43</v>
      </c>
      <c r="E236" s="28" t="s">
        <v>334</v>
      </c>
    </row>
    <row r="237" spans="1:16" ht="12.75">
      <c r="A237" s="19" t="s">
        <v>35</v>
      </c>
      <c r="B237" s="23" t="s">
        <v>369</v>
      </c>
      <c r="C237" s="23" t="s">
        <v>370</v>
      </c>
      <c r="D237" s="19" t="s">
        <v>37</v>
      </c>
      <c r="E237" s="24" t="s">
        <v>371</v>
      </c>
      <c r="F237" s="25" t="s">
        <v>146</v>
      </c>
      <c r="G237" s="26">
        <v>188.2</v>
      </c>
      <c r="H237" s="26">
        <v>0</v>
      </c>
      <c r="I237" s="26">
        <f>ROUND(ROUND(H237,2)*ROUND(G237,2),2)</f>
      </c>
      <c r="O237">
        <f>(I237*21)/100</f>
      </c>
      <c r="P237" t="s">
        <v>12</v>
      </c>
    </row>
    <row r="238" spans="1:5" ht="25.5">
      <c r="A238" s="27" t="s">
        <v>40</v>
      </c>
      <c r="E238" s="28" t="s">
        <v>372</v>
      </c>
    </row>
    <row r="239" spans="1:5" ht="12.75">
      <c r="A239" s="29" t="s">
        <v>42</v>
      </c>
      <c r="E239" s="30" t="s">
        <v>373</v>
      </c>
    </row>
    <row r="240" spans="1:5" ht="38.25">
      <c r="A240" t="s">
        <v>43</v>
      </c>
      <c r="E240" s="28" t="s">
        <v>334</v>
      </c>
    </row>
    <row r="241" spans="1:16" ht="12.75">
      <c r="A241" s="19" t="s">
        <v>35</v>
      </c>
      <c r="B241" s="23" t="s">
        <v>374</v>
      </c>
      <c r="C241" s="23" t="s">
        <v>375</v>
      </c>
      <c r="D241" s="19" t="s">
        <v>37</v>
      </c>
      <c r="E241" s="24" t="s">
        <v>376</v>
      </c>
      <c r="F241" s="25" t="s">
        <v>146</v>
      </c>
      <c r="G241" s="26">
        <v>3.3</v>
      </c>
      <c r="H241" s="26">
        <v>0</v>
      </c>
      <c r="I241" s="26">
        <f>ROUND(ROUND(H241,2)*ROUND(G241,2),2)</f>
      </c>
      <c r="O241">
        <f>(I241*21)/100</f>
      </c>
      <c r="P241" t="s">
        <v>12</v>
      </c>
    </row>
    <row r="242" spans="1:5" ht="25.5">
      <c r="A242" s="27" t="s">
        <v>40</v>
      </c>
      <c r="E242" s="28" t="s">
        <v>377</v>
      </c>
    </row>
    <row r="243" spans="1:5" ht="63.75">
      <c r="A243" s="29" t="s">
        <v>42</v>
      </c>
      <c r="E243" s="30" t="s">
        <v>378</v>
      </c>
    </row>
    <row r="244" spans="1:5" ht="102">
      <c r="A244" t="s">
        <v>43</v>
      </c>
      <c r="E244" s="28" t="s">
        <v>379</v>
      </c>
    </row>
    <row r="245" spans="1:18" ht="12.75" customHeight="1">
      <c r="A245" s="5" t="s">
        <v>33</v>
      </c>
      <c r="B245" s="5"/>
      <c r="C245" s="33" t="s">
        <v>25</v>
      </c>
      <c r="D245" s="5"/>
      <c r="E245" s="21" t="s">
        <v>89</v>
      </c>
      <c r="F245" s="5"/>
      <c r="G245" s="5"/>
      <c r="H245" s="5"/>
      <c r="I245" s="34">
        <f>0+Q245</f>
      </c>
      <c r="O245">
        <f>0+R245</f>
      </c>
      <c r="Q245">
        <f>0+I246+I250+I254+I258+I262+I266+I270+I274+I278+I282</f>
      </c>
      <c r="R245">
        <f>0+O246+O250+O254+O258+O262+O266+O270+O274+O278+O282</f>
      </c>
    </row>
    <row r="246" spans="1:16" ht="12.75">
      <c r="A246" s="19" t="s">
        <v>35</v>
      </c>
      <c r="B246" s="23" t="s">
        <v>380</v>
      </c>
      <c r="C246" s="23" t="s">
        <v>381</v>
      </c>
      <c r="D246" s="19" t="s">
        <v>37</v>
      </c>
      <c r="E246" s="24" t="s">
        <v>382</v>
      </c>
      <c r="F246" s="25" t="s">
        <v>114</v>
      </c>
      <c r="G246" s="26">
        <v>8848.5</v>
      </c>
      <c r="H246" s="26">
        <v>0</v>
      </c>
      <c r="I246" s="26">
        <f>ROUND(ROUND(H246,2)*ROUND(G246,2),2)</f>
      </c>
      <c r="O246">
        <f>(I246*21)/100</f>
      </c>
      <c r="P246" t="s">
        <v>12</v>
      </c>
    </row>
    <row r="247" spans="1:5" ht="25.5">
      <c r="A247" s="27" t="s">
        <v>40</v>
      </c>
      <c r="E247" s="28" t="s">
        <v>383</v>
      </c>
    </row>
    <row r="248" spans="1:5" ht="12.75">
      <c r="A248" s="29" t="s">
        <v>42</v>
      </c>
      <c r="E248" s="30" t="s">
        <v>384</v>
      </c>
    </row>
    <row r="249" spans="1:5" ht="51">
      <c r="A249" t="s">
        <v>43</v>
      </c>
      <c r="E249" s="28" t="s">
        <v>385</v>
      </c>
    </row>
    <row r="250" spans="1:16" ht="12.75">
      <c r="A250" s="19" t="s">
        <v>35</v>
      </c>
      <c r="B250" s="23" t="s">
        <v>386</v>
      </c>
      <c r="C250" s="23" t="s">
        <v>387</v>
      </c>
      <c r="D250" s="19" t="s">
        <v>61</v>
      </c>
      <c r="E250" s="24" t="s">
        <v>388</v>
      </c>
      <c r="F250" s="25" t="s">
        <v>114</v>
      </c>
      <c r="G250" s="26">
        <v>6787.33</v>
      </c>
      <c r="H250" s="26">
        <v>0</v>
      </c>
      <c r="I250" s="26">
        <f>ROUND(ROUND(H250,2)*ROUND(G250,2),2)</f>
      </c>
      <c r="O250">
        <f>(I250*21)/100</f>
      </c>
      <c r="P250" t="s">
        <v>12</v>
      </c>
    </row>
    <row r="251" spans="1:5" ht="51">
      <c r="A251" s="27" t="s">
        <v>40</v>
      </c>
      <c r="E251" s="28" t="s">
        <v>389</v>
      </c>
    </row>
    <row r="252" spans="1:5" ht="12.75">
      <c r="A252" s="29" t="s">
        <v>42</v>
      </c>
      <c r="E252" s="30" t="s">
        <v>390</v>
      </c>
    </row>
    <row r="253" spans="1:5" ht="76.5">
      <c r="A253" t="s">
        <v>43</v>
      </c>
      <c r="E253" s="28" t="s">
        <v>391</v>
      </c>
    </row>
    <row r="254" spans="1:16" ht="12.75">
      <c r="A254" s="19" t="s">
        <v>35</v>
      </c>
      <c r="B254" s="23" t="s">
        <v>392</v>
      </c>
      <c r="C254" s="23" t="s">
        <v>393</v>
      </c>
      <c r="D254" s="19" t="s">
        <v>65</v>
      </c>
      <c r="E254" s="24" t="s">
        <v>388</v>
      </c>
      <c r="F254" s="25" t="s">
        <v>114</v>
      </c>
      <c r="G254" s="26">
        <v>238.5</v>
      </c>
      <c r="H254" s="26">
        <v>0</v>
      </c>
      <c r="I254" s="26">
        <f>ROUND(ROUND(H254,2)*ROUND(G254,2),2)</f>
      </c>
      <c r="O254">
        <f>(I254*21)/100</f>
      </c>
      <c r="P254" t="s">
        <v>12</v>
      </c>
    </row>
    <row r="255" spans="1:5" ht="216.75">
      <c r="A255" s="27" t="s">
        <v>40</v>
      </c>
      <c r="E255" s="28" t="s">
        <v>394</v>
      </c>
    </row>
    <row r="256" spans="1:5" ht="25.5">
      <c r="A256" s="29" t="s">
        <v>42</v>
      </c>
      <c r="E256" s="30" t="s">
        <v>395</v>
      </c>
    </row>
    <row r="257" spans="1:5" ht="76.5">
      <c r="A257" t="s">
        <v>43</v>
      </c>
      <c r="E257" s="28" t="s">
        <v>396</v>
      </c>
    </row>
    <row r="258" spans="1:16" ht="12.75">
      <c r="A258" s="19" t="s">
        <v>35</v>
      </c>
      <c r="B258" s="23" t="s">
        <v>397</v>
      </c>
      <c r="C258" s="23" t="s">
        <v>398</v>
      </c>
      <c r="D258" s="19" t="s">
        <v>37</v>
      </c>
      <c r="E258" s="24" t="s">
        <v>399</v>
      </c>
      <c r="F258" s="25" t="s">
        <v>114</v>
      </c>
      <c r="G258" s="26">
        <v>3975.75</v>
      </c>
      <c r="H258" s="26">
        <v>0</v>
      </c>
      <c r="I258" s="26">
        <f>ROUND(ROUND(H258,2)*ROUND(G258,2),2)</f>
      </c>
      <c r="O258">
        <f>(I258*21)/100</f>
      </c>
      <c r="P258" t="s">
        <v>12</v>
      </c>
    </row>
    <row r="259" spans="1:5" ht="38.25">
      <c r="A259" s="27" t="s">
        <v>40</v>
      </c>
      <c r="E259" s="28" t="s">
        <v>400</v>
      </c>
    </row>
    <row r="260" spans="1:5" ht="12.75">
      <c r="A260" s="29" t="s">
        <v>42</v>
      </c>
      <c r="E260" s="30" t="s">
        <v>401</v>
      </c>
    </row>
    <row r="261" spans="1:5" ht="102">
      <c r="A261" t="s">
        <v>43</v>
      </c>
      <c r="E261" s="28" t="s">
        <v>402</v>
      </c>
    </row>
    <row r="262" spans="1:16" ht="12.75">
      <c r="A262" s="19" t="s">
        <v>35</v>
      </c>
      <c r="B262" s="23" t="s">
        <v>403</v>
      </c>
      <c r="C262" s="23" t="s">
        <v>404</v>
      </c>
      <c r="D262" s="19" t="s">
        <v>37</v>
      </c>
      <c r="E262" s="24" t="s">
        <v>405</v>
      </c>
      <c r="F262" s="25" t="s">
        <v>114</v>
      </c>
      <c r="G262" s="26">
        <v>6787.33</v>
      </c>
      <c r="H262" s="26">
        <v>0</v>
      </c>
      <c r="I262" s="26">
        <f>ROUND(ROUND(H262,2)*ROUND(G262,2),2)</f>
      </c>
      <c r="O262">
        <f>(I262*21)/100</f>
      </c>
      <c r="P262" t="s">
        <v>12</v>
      </c>
    </row>
    <row r="263" spans="1:5" ht="12.75">
      <c r="A263" s="27" t="s">
        <v>40</v>
      </c>
      <c r="E263" s="28" t="s">
        <v>406</v>
      </c>
    </row>
    <row r="264" spans="1:5" ht="12.75">
      <c r="A264" s="29" t="s">
        <v>42</v>
      </c>
      <c r="E264" s="30" t="s">
        <v>407</v>
      </c>
    </row>
    <row r="265" spans="1:5" ht="51">
      <c r="A265" t="s">
        <v>43</v>
      </c>
      <c r="E265" s="28" t="s">
        <v>408</v>
      </c>
    </row>
    <row r="266" spans="1:16" ht="12.75">
      <c r="A266" s="19" t="s">
        <v>35</v>
      </c>
      <c r="B266" s="23" t="s">
        <v>409</v>
      </c>
      <c r="C266" s="23" t="s">
        <v>410</v>
      </c>
      <c r="D266" s="19" t="s">
        <v>37</v>
      </c>
      <c r="E266" s="24" t="s">
        <v>411</v>
      </c>
      <c r="F266" s="25" t="s">
        <v>114</v>
      </c>
      <c r="G266" s="26">
        <v>32835.87</v>
      </c>
      <c r="H266" s="26">
        <v>0</v>
      </c>
      <c r="I266" s="26">
        <f>ROUND(ROUND(H266,2)*ROUND(G266,2),2)</f>
      </c>
      <c r="O266">
        <f>(I266*21)/100</f>
      </c>
      <c r="P266" t="s">
        <v>12</v>
      </c>
    </row>
    <row r="267" spans="1:5" ht="12.75">
      <c r="A267" s="27" t="s">
        <v>40</v>
      </c>
      <c r="E267" s="28" t="s">
        <v>37</v>
      </c>
    </row>
    <row r="268" spans="1:5" ht="63.75">
      <c r="A268" s="29" t="s">
        <v>42</v>
      </c>
      <c r="E268" s="30" t="s">
        <v>412</v>
      </c>
    </row>
    <row r="269" spans="1:5" ht="51">
      <c r="A269" t="s">
        <v>43</v>
      </c>
      <c r="E269" s="28" t="s">
        <v>408</v>
      </c>
    </row>
    <row r="270" spans="1:16" ht="12.75">
      <c r="A270" s="19" t="s">
        <v>35</v>
      </c>
      <c r="B270" s="23" t="s">
        <v>413</v>
      </c>
      <c r="C270" s="23" t="s">
        <v>414</v>
      </c>
      <c r="D270" s="19" t="s">
        <v>37</v>
      </c>
      <c r="E270" s="24" t="s">
        <v>415</v>
      </c>
      <c r="F270" s="25" t="s">
        <v>114</v>
      </c>
      <c r="G270" s="26">
        <v>15781.74</v>
      </c>
      <c r="H270" s="26">
        <v>0</v>
      </c>
      <c r="I270" s="26">
        <f>ROUND(ROUND(H270,2)*ROUND(G270,2),2)</f>
      </c>
      <c r="O270">
        <f>(I270*21)/100</f>
      </c>
      <c r="P270" t="s">
        <v>12</v>
      </c>
    </row>
    <row r="271" spans="1:5" ht="25.5">
      <c r="A271" s="27" t="s">
        <v>40</v>
      </c>
      <c r="E271" s="28" t="s">
        <v>416</v>
      </c>
    </row>
    <row r="272" spans="1:5" ht="12.75">
      <c r="A272" s="29" t="s">
        <v>42</v>
      </c>
      <c r="E272" s="30" t="s">
        <v>417</v>
      </c>
    </row>
    <row r="273" spans="1:5" ht="140.25">
      <c r="A273" t="s">
        <v>43</v>
      </c>
      <c r="E273" s="28" t="s">
        <v>418</v>
      </c>
    </row>
    <row r="274" spans="1:16" ht="12.75">
      <c r="A274" s="19" t="s">
        <v>35</v>
      </c>
      <c r="B274" s="23" t="s">
        <v>419</v>
      </c>
      <c r="C274" s="23" t="s">
        <v>420</v>
      </c>
      <c r="D274" s="19" t="s">
        <v>37</v>
      </c>
      <c r="E274" s="24" t="s">
        <v>421</v>
      </c>
      <c r="F274" s="25" t="s">
        <v>114</v>
      </c>
      <c r="G274" s="26">
        <v>16307.28</v>
      </c>
      <c r="H274" s="26">
        <v>0</v>
      </c>
      <c r="I274" s="26">
        <f>ROUND(ROUND(H274,2)*ROUND(G274,2),2)</f>
      </c>
      <c r="O274">
        <f>(I274*21)/100</f>
      </c>
      <c r="P274" t="s">
        <v>12</v>
      </c>
    </row>
    <row r="275" spans="1:5" ht="25.5">
      <c r="A275" s="27" t="s">
        <v>40</v>
      </c>
      <c r="E275" s="28" t="s">
        <v>422</v>
      </c>
    </row>
    <row r="276" spans="1:5" ht="12.75">
      <c r="A276" s="29" t="s">
        <v>42</v>
      </c>
      <c r="E276" s="30" t="s">
        <v>423</v>
      </c>
    </row>
    <row r="277" spans="1:5" ht="140.25">
      <c r="A277" t="s">
        <v>43</v>
      </c>
      <c r="E277" s="28" t="s">
        <v>424</v>
      </c>
    </row>
    <row r="278" spans="1:16" ht="12.75">
      <c r="A278" s="19" t="s">
        <v>35</v>
      </c>
      <c r="B278" s="23" t="s">
        <v>425</v>
      </c>
      <c r="C278" s="23" t="s">
        <v>426</v>
      </c>
      <c r="D278" s="19" t="s">
        <v>37</v>
      </c>
      <c r="E278" s="24" t="s">
        <v>427</v>
      </c>
      <c r="F278" s="25" t="s">
        <v>114</v>
      </c>
      <c r="G278" s="26">
        <v>5548.6</v>
      </c>
      <c r="H278" s="26">
        <v>0</v>
      </c>
      <c r="I278" s="26">
        <f>ROUND(ROUND(H278,2)*ROUND(G278,2),2)</f>
      </c>
      <c r="O278">
        <f>(I278*21)/100</f>
      </c>
      <c r="P278" t="s">
        <v>12</v>
      </c>
    </row>
    <row r="279" spans="1:5" ht="25.5">
      <c r="A279" s="27" t="s">
        <v>40</v>
      </c>
      <c r="E279" s="28" t="s">
        <v>428</v>
      </c>
    </row>
    <row r="280" spans="1:5" ht="12.75">
      <c r="A280" s="29" t="s">
        <v>42</v>
      </c>
      <c r="E280" s="30" t="s">
        <v>429</v>
      </c>
    </row>
    <row r="281" spans="1:5" ht="140.25">
      <c r="A281" t="s">
        <v>43</v>
      </c>
      <c r="E281" s="28" t="s">
        <v>424</v>
      </c>
    </row>
    <row r="282" spans="1:16" ht="12.75">
      <c r="A282" s="19" t="s">
        <v>35</v>
      </c>
      <c r="B282" s="23" t="s">
        <v>430</v>
      </c>
      <c r="C282" s="23" t="s">
        <v>431</v>
      </c>
      <c r="D282" s="19" t="s">
        <v>37</v>
      </c>
      <c r="E282" s="24" t="s">
        <v>432</v>
      </c>
      <c r="F282" s="25" t="s">
        <v>114</v>
      </c>
      <c r="G282" s="26">
        <v>36</v>
      </c>
      <c r="H282" s="26">
        <v>0</v>
      </c>
      <c r="I282" s="26">
        <f>ROUND(ROUND(H282,2)*ROUND(G282,2),2)</f>
      </c>
      <c r="O282">
        <f>(I282*21)/100</f>
      </c>
      <c r="P282" t="s">
        <v>12</v>
      </c>
    </row>
    <row r="283" spans="1:5" ht="25.5">
      <c r="A283" s="27" t="s">
        <v>40</v>
      </c>
      <c r="E283" s="28" t="s">
        <v>433</v>
      </c>
    </row>
    <row r="284" spans="1:5" ht="12.75">
      <c r="A284" s="29" t="s">
        <v>42</v>
      </c>
      <c r="E284" s="30" t="s">
        <v>434</v>
      </c>
    </row>
    <row r="285" spans="1:5" ht="153">
      <c r="A285" t="s">
        <v>43</v>
      </c>
      <c r="E285" s="28" t="s">
        <v>435</v>
      </c>
    </row>
    <row r="286" spans="1:18" ht="12.75" customHeight="1">
      <c r="A286" s="5" t="s">
        <v>33</v>
      </c>
      <c r="B286" s="5"/>
      <c r="C286" s="33" t="s">
        <v>27</v>
      </c>
      <c r="D286" s="5"/>
      <c r="E286" s="21" t="s">
        <v>436</v>
      </c>
      <c r="F286" s="5"/>
      <c r="G286" s="5"/>
      <c r="H286" s="5"/>
      <c r="I286" s="34">
        <f>0+Q286</f>
      </c>
      <c r="O286">
        <f>0+R286</f>
      </c>
      <c r="Q286">
        <f>0+I287+I291+I295</f>
      </c>
      <c r="R286">
        <f>0+O287+O291+O295</f>
      </c>
    </row>
    <row r="287" spans="1:16" ht="12.75">
      <c r="A287" s="19" t="s">
        <v>35</v>
      </c>
      <c r="B287" s="23" t="s">
        <v>437</v>
      </c>
      <c r="C287" s="23" t="s">
        <v>438</v>
      </c>
      <c r="D287" s="19" t="s">
        <v>37</v>
      </c>
      <c r="E287" s="24" t="s">
        <v>439</v>
      </c>
      <c r="F287" s="25" t="s">
        <v>114</v>
      </c>
      <c r="G287" s="26">
        <v>3.55</v>
      </c>
      <c r="H287" s="26">
        <v>0</v>
      </c>
      <c r="I287" s="26">
        <f>ROUND(ROUND(H287,2)*ROUND(G287,2),2)</f>
      </c>
      <c r="O287">
        <f>(I287*21)/100</f>
      </c>
      <c r="P287" t="s">
        <v>12</v>
      </c>
    </row>
    <row r="288" spans="1:5" ht="25.5">
      <c r="A288" s="27" t="s">
        <v>40</v>
      </c>
      <c r="E288" s="28" t="s">
        <v>440</v>
      </c>
    </row>
    <row r="289" spans="1:5" ht="63.75">
      <c r="A289" s="29" t="s">
        <v>42</v>
      </c>
      <c r="E289" s="30" t="s">
        <v>441</v>
      </c>
    </row>
    <row r="290" spans="1:5" ht="51">
      <c r="A290" t="s">
        <v>43</v>
      </c>
      <c r="E290" s="28" t="s">
        <v>442</v>
      </c>
    </row>
    <row r="291" spans="1:16" ht="12.75">
      <c r="A291" s="19" t="s">
        <v>35</v>
      </c>
      <c r="B291" s="23" t="s">
        <v>443</v>
      </c>
      <c r="C291" s="23" t="s">
        <v>444</v>
      </c>
      <c r="D291" s="19" t="s">
        <v>37</v>
      </c>
      <c r="E291" s="24" t="s">
        <v>445</v>
      </c>
      <c r="F291" s="25" t="s">
        <v>114</v>
      </c>
      <c r="G291" s="26">
        <v>11.83</v>
      </c>
      <c r="H291" s="26">
        <v>0</v>
      </c>
      <c r="I291" s="26">
        <f>ROUND(ROUND(H291,2)*ROUND(G291,2),2)</f>
      </c>
      <c r="O291">
        <f>(I291*21)/100</f>
      </c>
      <c r="P291" t="s">
        <v>12</v>
      </c>
    </row>
    <row r="292" spans="1:5" ht="12.75">
      <c r="A292" s="27" t="s">
        <v>40</v>
      </c>
      <c r="E292" s="28" t="s">
        <v>446</v>
      </c>
    </row>
    <row r="293" spans="1:5" ht="63.75">
      <c r="A293" s="29" t="s">
        <v>42</v>
      </c>
      <c r="E293" s="30" t="s">
        <v>447</v>
      </c>
    </row>
    <row r="294" spans="1:5" ht="51">
      <c r="A294" t="s">
        <v>43</v>
      </c>
      <c r="E294" s="28" t="s">
        <v>442</v>
      </c>
    </row>
    <row r="295" spans="1:16" ht="12.75">
      <c r="A295" s="19" t="s">
        <v>35</v>
      </c>
      <c r="B295" s="23" t="s">
        <v>448</v>
      </c>
      <c r="C295" s="23" t="s">
        <v>449</v>
      </c>
      <c r="D295" s="19" t="s">
        <v>37</v>
      </c>
      <c r="E295" s="24" t="s">
        <v>450</v>
      </c>
      <c r="F295" s="25" t="s">
        <v>114</v>
      </c>
      <c r="G295" s="26">
        <v>2.16</v>
      </c>
      <c r="H295" s="26">
        <v>0</v>
      </c>
      <c r="I295" s="26">
        <f>ROUND(ROUND(H295,2)*ROUND(G295,2),2)</f>
      </c>
      <c r="O295">
        <f>(I295*21)/100</f>
      </c>
      <c r="P295" t="s">
        <v>12</v>
      </c>
    </row>
    <row r="296" spans="1:5" ht="25.5">
      <c r="A296" s="27" t="s">
        <v>40</v>
      </c>
      <c r="E296" s="28" t="s">
        <v>451</v>
      </c>
    </row>
    <row r="297" spans="1:5" ht="12.75">
      <c r="A297" s="29" t="s">
        <v>42</v>
      </c>
      <c r="E297" s="30" t="s">
        <v>452</v>
      </c>
    </row>
    <row r="298" spans="1:5" ht="63.75">
      <c r="A298" t="s">
        <v>43</v>
      </c>
      <c r="E298" s="28" t="s">
        <v>453</v>
      </c>
    </row>
    <row r="299" spans="1:18" ht="12.75" customHeight="1">
      <c r="A299" s="5" t="s">
        <v>33</v>
      </c>
      <c r="B299" s="5"/>
      <c r="C299" s="33" t="s">
        <v>64</v>
      </c>
      <c r="D299" s="5"/>
      <c r="E299" s="21" t="s">
        <v>454</v>
      </c>
      <c r="F299" s="5"/>
      <c r="G299" s="5"/>
      <c r="H299" s="5"/>
      <c r="I299" s="34">
        <f>0+Q299</f>
      </c>
      <c r="O299">
        <f>0+R299</f>
      </c>
      <c r="Q299">
        <f>0+I300+I304</f>
      </c>
      <c r="R299">
        <f>0+O300+O304</f>
      </c>
    </row>
    <row r="300" spans="1:16" ht="12.75">
      <c r="A300" s="19" t="s">
        <v>35</v>
      </c>
      <c r="B300" s="23" t="s">
        <v>455</v>
      </c>
      <c r="C300" s="23" t="s">
        <v>456</v>
      </c>
      <c r="D300" s="19" t="s">
        <v>108</v>
      </c>
      <c r="E300" s="24" t="s">
        <v>457</v>
      </c>
      <c r="F300" s="25" t="s">
        <v>114</v>
      </c>
      <c r="G300" s="26">
        <v>90</v>
      </c>
      <c r="H300" s="26">
        <v>0</v>
      </c>
      <c r="I300" s="26">
        <f>ROUND(ROUND(H300,2)*ROUND(G300,2),2)</f>
      </c>
      <c r="O300">
        <f>(I300*21)/100</f>
      </c>
      <c r="P300" t="s">
        <v>12</v>
      </c>
    </row>
    <row r="301" spans="1:5" ht="25.5">
      <c r="A301" s="27" t="s">
        <v>40</v>
      </c>
      <c r="E301" s="28" t="s">
        <v>458</v>
      </c>
    </row>
    <row r="302" spans="1:5" ht="12.75">
      <c r="A302" s="29" t="s">
        <v>42</v>
      </c>
      <c r="E302" s="30" t="s">
        <v>459</v>
      </c>
    </row>
    <row r="303" spans="1:5" ht="114.75">
      <c r="A303" t="s">
        <v>43</v>
      </c>
      <c r="E303" s="28" t="s">
        <v>460</v>
      </c>
    </row>
    <row r="304" spans="1:16" ht="12.75">
      <c r="A304" s="19" t="s">
        <v>35</v>
      </c>
      <c r="B304" s="23" t="s">
        <v>461</v>
      </c>
      <c r="C304" s="23" t="s">
        <v>462</v>
      </c>
      <c r="D304" s="19" t="s">
        <v>37</v>
      </c>
      <c r="E304" s="24" t="s">
        <v>463</v>
      </c>
      <c r="F304" s="25" t="s">
        <v>114</v>
      </c>
      <c r="G304" s="26">
        <v>11.83</v>
      </c>
      <c r="H304" s="26">
        <v>0</v>
      </c>
      <c r="I304" s="26">
        <f>ROUND(ROUND(H304,2)*ROUND(G304,2),2)</f>
      </c>
      <c r="O304">
        <f>(I304*21)/100</f>
      </c>
      <c r="P304" t="s">
        <v>12</v>
      </c>
    </row>
    <row r="305" spans="1:5" ht="12.75">
      <c r="A305" s="27" t="s">
        <v>40</v>
      </c>
      <c r="E305" s="28" t="s">
        <v>464</v>
      </c>
    </row>
    <row r="306" spans="1:5" ht="63.75">
      <c r="A306" s="29" t="s">
        <v>42</v>
      </c>
      <c r="E306" s="30" t="s">
        <v>447</v>
      </c>
    </row>
    <row r="307" spans="1:5" ht="51">
      <c r="A307" t="s">
        <v>43</v>
      </c>
      <c r="E307" s="28" t="s">
        <v>465</v>
      </c>
    </row>
    <row r="308" spans="1:18" ht="12.75" customHeight="1">
      <c r="A308" s="5" t="s">
        <v>33</v>
      </c>
      <c r="B308" s="5"/>
      <c r="C308" s="33" t="s">
        <v>30</v>
      </c>
      <c r="D308" s="5"/>
      <c r="E308" s="21" t="s">
        <v>466</v>
      </c>
      <c r="F308" s="5"/>
      <c r="G308" s="5"/>
      <c r="H308" s="5"/>
      <c r="I308" s="34">
        <f>0+Q308</f>
      </c>
      <c r="O308">
        <f>0+R308</f>
      </c>
      <c r="Q308">
        <f>0+I309+I313+I317+I321+I325+I329+I333+I337+I341+I345+I349+I353+I357+I361+I365+I369+I373+I377</f>
      </c>
      <c r="R308">
        <f>0+O309+O313+O317+O321+O325+O329+O333+O337+O341+O345+O349+O353+O357+O361+O365+O369+O373+O377</f>
      </c>
    </row>
    <row r="309" spans="1:16" ht="12.75">
      <c r="A309" s="19" t="s">
        <v>35</v>
      </c>
      <c r="B309" s="23" t="s">
        <v>467</v>
      </c>
      <c r="C309" s="23" t="s">
        <v>468</v>
      </c>
      <c r="D309" s="19" t="s">
        <v>37</v>
      </c>
      <c r="E309" s="24" t="s">
        <v>469</v>
      </c>
      <c r="F309" s="25" t="s">
        <v>209</v>
      </c>
      <c r="G309" s="26">
        <v>15</v>
      </c>
      <c r="H309" s="26">
        <v>0</v>
      </c>
      <c r="I309" s="26">
        <f>ROUND(ROUND(H309,2)*ROUND(G309,2),2)</f>
      </c>
      <c r="O309">
        <f>(I309*21)/100</f>
      </c>
      <c r="P309" t="s">
        <v>12</v>
      </c>
    </row>
    <row r="310" spans="1:5" ht="12.75">
      <c r="A310" s="27" t="s">
        <v>40</v>
      </c>
      <c r="E310" s="28" t="s">
        <v>470</v>
      </c>
    </row>
    <row r="311" spans="1:5" ht="38.25">
      <c r="A311" s="29" t="s">
        <v>42</v>
      </c>
      <c r="E311" s="30" t="s">
        <v>471</v>
      </c>
    </row>
    <row r="312" spans="1:5" ht="63.75">
      <c r="A312" t="s">
        <v>43</v>
      </c>
      <c r="E312" s="28" t="s">
        <v>472</v>
      </c>
    </row>
    <row r="313" spans="1:16" ht="12.75">
      <c r="A313" s="19" t="s">
        <v>35</v>
      </c>
      <c r="B313" s="23" t="s">
        <v>473</v>
      </c>
      <c r="C313" s="23" t="s">
        <v>474</v>
      </c>
      <c r="D313" s="19" t="s">
        <v>37</v>
      </c>
      <c r="E313" s="24" t="s">
        <v>475</v>
      </c>
      <c r="F313" s="25" t="s">
        <v>209</v>
      </c>
      <c r="G313" s="26">
        <v>14.5</v>
      </c>
      <c r="H313" s="26">
        <v>0</v>
      </c>
      <c r="I313" s="26">
        <f>ROUND(ROUND(H313,2)*ROUND(G313,2),2)</f>
      </c>
      <c r="O313">
        <f>(I313*21)/100</f>
      </c>
      <c r="P313" t="s">
        <v>12</v>
      </c>
    </row>
    <row r="314" spans="1:5" ht="12.75">
      <c r="A314" s="27" t="s">
        <v>40</v>
      </c>
      <c r="E314" s="28" t="s">
        <v>476</v>
      </c>
    </row>
    <row r="315" spans="1:5" ht="12.75">
      <c r="A315" s="29" t="s">
        <v>42</v>
      </c>
      <c r="E315" s="30" t="s">
        <v>477</v>
      </c>
    </row>
    <row r="316" spans="1:5" ht="38.25">
      <c r="A316" t="s">
        <v>43</v>
      </c>
      <c r="E316" s="28" t="s">
        <v>478</v>
      </c>
    </row>
    <row r="317" spans="1:16" ht="12.75">
      <c r="A317" s="19" t="s">
        <v>35</v>
      </c>
      <c r="B317" s="23" t="s">
        <v>479</v>
      </c>
      <c r="C317" s="23" t="s">
        <v>480</v>
      </c>
      <c r="D317" s="19" t="s">
        <v>37</v>
      </c>
      <c r="E317" s="24" t="s">
        <v>481</v>
      </c>
      <c r="F317" s="25" t="s">
        <v>58</v>
      </c>
      <c r="G317" s="26">
        <v>238</v>
      </c>
      <c r="H317" s="26">
        <v>0</v>
      </c>
      <c r="I317" s="26">
        <f>ROUND(ROUND(H317,2)*ROUND(G317,2),2)</f>
      </c>
      <c r="O317">
        <f>(I317*21)/100</f>
      </c>
      <c r="P317" t="s">
        <v>12</v>
      </c>
    </row>
    <row r="318" spans="1:5" ht="12.75">
      <c r="A318" s="27" t="s">
        <v>40</v>
      </c>
      <c r="E318" s="28" t="s">
        <v>37</v>
      </c>
    </row>
    <row r="319" spans="1:5" ht="12.75">
      <c r="A319" s="29" t="s">
        <v>42</v>
      </c>
      <c r="E319" s="30" t="s">
        <v>37</v>
      </c>
    </row>
    <row r="320" spans="1:5" ht="51">
      <c r="A320" t="s">
        <v>43</v>
      </c>
      <c r="E320" s="28" t="s">
        <v>482</v>
      </c>
    </row>
    <row r="321" spans="1:16" ht="12.75">
      <c r="A321" s="19" t="s">
        <v>35</v>
      </c>
      <c r="B321" s="23" t="s">
        <v>483</v>
      </c>
      <c r="C321" s="23" t="s">
        <v>484</v>
      </c>
      <c r="D321" s="19" t="s">
        <v>37</v>
      </c>
      <c r="E321" s="24" t="s">
        <v>485</v>
      </c>
      <c r="F321" s="25" t="s">
        <v>58</v>
      </c>
      <c r="G321" s="26">
        <v>4</v>
      </c>
      <c r="H321" s="26">
        <v>0</v>
      </c>
      <c r="I321" s="26">
        <f>ROUND(ROUND(H321,2)*ROUND(G321,2),2)</f>
      </c>
      <c r="O321">
        <f>(I321*21)/100</f>
      </c>
      <c r="P321" t="s">
        <v>12</v>
      </c>
    </row>
    <row r="322" spans="1:5" ht="12.75">
      <c r="A322" s="27" t="s">
        <v>40</v>
      </c>
      <c r="E322" s="28" t="s">
        <v>37</v>
      </c>
    </row>
    <row r="323" spans="1:5" ht="12.75">
      <c r="A323" s="29" t="s">
        <v>42</v>
      </c>
      <c r="E323" s="30" t="s">
        <v>486</v>
      </c>
    </row>
    <row r="324" spans="1:5" ht="51">
      <c r="A324" t="s">
        <v>43</v>
      </c>
      <c r="E324" s="28" t="s">
        <v>482</v>
      </c>
    </row>
    <row r="325" spans="1:16" ht="12.75">
      <c r="A325" s="19" t="s">
        <v>35</v>
      </c>
      <c r="B325" s="23" t="s">
        <v>487</v>
      </c>
      <c r="C325" s="23" t="s">
        <v>488</v>
      </c>
      <c r="D325" s="19" t="s">
        <v>37</v>
      </c>
      <c r="E325" s="24" t="s">
        <v>489</v>
      </c>
      <c r="F325" s="25" t="s">
        <v>58</v>
      </c>
      <c r="G325" s="26">
        <v>121</v>
      </c>
      <c r="H325" s="26">
        <v>0</v>
      </c>
      <c r="I325" s="26">
        <f>ROUND(ROUND(H325,2)*ROUND(G325,2),2)</f>
      </c>
      <c r="O325">
        <f>(I325*21)/100</f>
      </c>
      <c r="P325" t="s">
        <v>12</v>
      </c>
    </row>
    <row r="326" spans="1:5" ht="12.75">
      <c r="A326" s="27" t="s">
        <v>40</v>
      </c>
      <c r="E326" s="28" t="s">
        <v>490</v>
      </c>
    </row>
    <row r="327" spans="1:5" ht="12.75">
      <c r="A327" s="29" t="s">
        <v>42</v>
      </c>
      <c r="E327" s="30" t="s">
        <v>37</v>
      </c>
    </row>
    <row r="328" spans="1:5" ht="25.5">
      <c r="A328" t="s">
        <v>43</v>
      </c>
      <c r="E328" s="28" t="s">
        <v>491</v>
      </c>
    </row>
    <row r="329" spans="1:16" ht="25.5">
      <c r="A329" s="19" t="s">
        <v>35</v>
      </c>
      <c r="B329" s="23" t="s">
        <v>492</v>
      </c>
      <c r="C329" s="23" t="s">
        <v>493</v>
      </c>
      <c r="D329" s="19" t="s">
        <v>37</v>
      </c>
      <c r="E329" s="24" t="s">
        <v>494</v>
      </c>
      <c r="F329" s="25" t="s">
        <v>58</v>
      </c>
      <c r="G329" s="26">
        <v>13</v>
      </c>
      <c r="H329" s="26">
        <v>0</v>
      </c>
      <c r="I329" s="26">
        <f>ROUND(ROUND(H329,2)*ROUND(G329,2),2)</f>
      </c>
      <c r="O329">
        <f>(I329*21)/100</f>
      </c>
      <c r="P329" t="s">
        <v>12</v>
      </c>
    </row>
    <row r="330" spans="1:5" ht="12.75">
      <c r="A330" s="27" t="s">
        <v>40</v>
      </c>
      <c r="E330" s="28" t="s">
        <v>37</v>
      </c>
    </row>
    <row r="331" spans="1:5" ht="140.25">
      <c r="A331" s="29" t="s">
        <v>42</v>
      </c>
      <c r="E331" s="30" t="s">
        <v>495</v>
      </c>
    </row>
    <row r="332" spans="1:5" ht="25.5">
      <c r="A332" t="s">
        <v>43</v>
      </c>
      <c r="E332" s="28" t="s">
        <v>496</v>
      </c>
    </row>
    <row r="333" spans="1:16" ht="12.75">
      <c r="A333" s="19" t="s">
        <v>35</v>
      </c>
      <c r="B333" s="23" t="s">
        <v>497</v>
      </c>
      <c r="C333" s="23" t="s">
        <v>498</v>
      </c>
      <c r="D333" s="19" t="s">
        <v>37</v>
      </c>
      <c r="E333" s="24" t="s">
        <v>499</v>
      </c>
      <c r="F333" s="25" t="s">
        <v>58</v>
      </c>
      <c r="G333" s="26">
        <v>18</v>
      </c>
      <c r="H333" s="26">
        <v>0</v>
      </c>
      <c r="I333" s="26">
        <f>ROUND(ROUND(H333,2)*ROUND(G333,2),2)</f>
      </c>
      <c r="O333">
        <f>(I333*21)/100</f>
      </c>
      <c r="P333" t="s">
        <v>12</v>
      </c>
    </row>
    <row r="334" spans="1:5" ht="12.75">
      <c r="A334" s="27" t="s">
        <v>40</v>
      </c>
      <c r="E334" s="28" t="s">
        <v>500</v>
      </c>
    </row>
    <row r="335" spans="1:5" ht="178.5">
      <c r="A335" s="29" t="s">
        <v>42</v>
      </c>
      <c r="E335" s="30" t="s">
        <v>501</v>
      </c>
    </row>
    <row r="336" spans="1:5" ht="25.5">
      <c r="A336" t="s">
        <v>43</v>
      </c>
      <c r="E336" s="28" t="s">
        <v>502</v>
      </c>
    </row>
    <row r="337" spans="1:16" ht="12.75">
      <c r="A337" s="19" t="s">
        <v>35</v>
      </c>
      <c r="B337" s="23" t="s">
        <v>503</v>
      </c>
      <c r="C337" s="23" t="s">
        <v>504</v>
      </c>
      <c r="D337" s="19" t="s">
        <v>37</v>
      </c>
      <c r="E337" s="24" t="s">
        <v>505</v>
      </c>
      <c r="F337" s="25" t="s">
        <v>58</v>
      </c>
      <c r="G337" s="26">
        <v>13</v>
      </c>
      <c r="H337" s="26">
        <v>0</v>
      </c>
      <c r="I337" s="26">
        <f>ROUND(ROUND(H337,2)*ROUND(G337,2),2)</f>
      </c>
      <c r="O337">
        <f>(I337*21)/100</f>
      </c>
      <c r="P337" t="s">
        <v>12</v>
      </c>
    </row>
    <row r="338" spans="1:5" ht="12.75">
      <c r="A338" s="27" t="s">
        <v>40</v>
      </c>
      <c r="E338" s="28" t="s">
        <v>37</v>
      </c>
    </row>
    <row r="339" spans="1:5" ht="12.75">
      <c r="A339" s="29" t="s">
        <v>42</v>
      </c>
      <c r="E339" s="30" t="s">
        <v>506</v>
      </c>
    </row>
    <row r="340" spans="1:5" ht="38.25">
      <c r="A340" t="s">
        <v>43</v>
      </c>
      <c r="E340" s="28" t="s">
        <v>507</v>
      </c>
    </row>
    <row r="341" spans="1:16" ht="12.75">
      <c r="A341" s="19" t="s">
        <v>35</v>
      </c>
      <c r="B341" s="23" t="s">
        <v>508</v>
      </c>
      <c r="C341" s="23" t="s">
        <v>509</v>
      </c>
      <c r="D341" s="19" t="s">
        <v>37</v>
      </c>
      <c r="E341" s="24" t="s">
        <v>510</v>
      </c>
      <c r="F341" s="25" t="s">
        <v>58</v>
      </c>
      <c r="G341" s="26">
        <v>19</v>
      </c>
      <c r="H341" s="26">
        <v>0</v>
      </c>
      <c r="I341" s="26">
        <f>ROUND(ROUND(H341,2)*ROUND(G341,2),2)</f>
      </c>
      <c r="O341">
        <f>(I341*21)/100</f>
      </c>
      <c r="P341" t="s">
        <v>12</v>
      </c>
    </row>
    <row r="342" spans="1:5" ht="12.75">
      <c r="A342" s="27" t="s">
        <v>40</v>
      </c>
      <c r="E342" s="28" t="s">
        <v>511</v>
      </c>
    </row>
    <row r="343" spans="1:5" ht="12.75">
      <c r="A343" s="29" t="s">
        <v>42</v>
      </c>
      <c r="E343" s="30" t="s">
        <v>512</v>
      </c>
    </row>
    <row r="344" spans="1:5" ht="25.5">
      <c r="A344" t="s">
        <v>43</v>
      </c>
      <c r="E344" s="28" t="s">
        <v>513</v>
      </c>
    </row>
    <row r="345" spans="1:16" ht="25.5">
      <c r="A345" s="19" t="s">
        <v>35</v>
      </c>
      <c r="B345" s="23" t="s">
        <v>514</v>
      </c>
      <c r="C345" s="23" t="s">
        <v>515</v>
      </c>
      <c r="D345" s="19" t="s">
        <v>37</v>
      </c>
      <c r="E345" s="24" t="s">
        <v>516</v>
      </c>
      <c r="F345" s="25" t="s">
        <v>114</v>
      </c>
      <c r="G345" s="26">
        <v>1729.44</v>
      </c>
      <c r="H345" s="26">
        <v>0</v>
      </c>
      <c r="I345" s="26">
        <f>ROUND(ROUND(H345,2)*ROUND(G345,2),2)</f>
      </c>
      <c r="O345">
        <f>(I345*21)/100</f>
      </c>
      <c r="P345" t="s">
        <v>12</v>
      </c>
    </row>
    <row r="346" spans="1:5" ht="12.75">
      <c r="A346" s="27" t="s">
        <v>40</v>
      </c>
      <c r="E346" s="28" t="s">
        <v>37</v>
      </c>
    </row>
    <row r="347" spans="1:5" ht="51">
      <c r="A347" s="29" t="s">
        <v>42</v>
      </c>
      <c r="E347" s="30" t="s">
        <v>517</v>
      </c>
    </row>
    <row r="348" spans="1:5" ht="38.25">
      <c r="A348" t="s">
        <v>43</v>
      </c>
      <c r="E348" s="28" t="s">
        <v>518</v>
      </c>
    </row>
    <row r="349" spans="1:16" ht="25.5">
      <c r="A349" s="19" t="s">
        <v>35</v>
      </c>
      <c r="B349" s="23" t="s">
        <v>519</v>
      </c>
      <c r="C349" s="23" t="s">
        <v>520</v>
      </c>
      <c r="D349" s="19" t="s">
        <v>37</v>
      </c>
      <c r="E349" s="24" t="s">
        <v>521</v>
      </c>
      <c r="F349" s="25" t="s">
        <v>114</v>
      </c>
      <c r="G349" s="26">
        <v>1729.44</v>
      </c>
      <c r="H349" s="26">
        <v>0</v>
      </c>
      <c r="I349" s="26">
        <f>ROUND(ROUND(H349,2)*ROUND(G349,2),2)</f>
      </c>
      <c r="O349">
        <f>(I349*21)/100</f>
      </c>
      <c r="P349" t="s">
        <v>12</v>
      </c>
    </row>
    <row r="350" spans="1:5" ht="12.75">
      <c r="A350" s="27" t="s">
        <v>40</v>
      </c>
      <c r="E350" s="28" t="s">
        <v>37</v>
      </c>
    </row>
    <row r="351" spans="1:5" ht="51">
      <c r="A351" s="29" t="s">
        <v>42</v>
      </c>
      <c r="E351" s="30" t="s">
        <v>517</v>
      </c>
    </row>
    <row r="352" spans="1:5" ht="38.25">
      <c r="A352" t="s">
        <v>43</v>
      </c>
      <c r="E352" s="28" t="s">
        <v>518</v>
      </c>
    </row>
    <row r="353" spans="1:16" ht="12.75">
      <c r="A353" s="19" t="s">
        <v>35</v>
      </c>
      <c r="B353" s="23" t="s">
        <v>522</v>
      </c>
      <c r="C353" s="23" t="s">
        <v>523</v>
      </c>
      <c r="D353" s="19" t="s">
        <v>37</v>
      </c>
      <c r="E353" s="24" t="s">
        <v>524</v>
      </c>
      <c r="F353" s="25" t="s">
        <v>58</v>
      </c>
      <c r="G353" s="26">
        <v>8</v>
      </c>
      <c r="H353" s="26">
        <v>0</v>
      </c>
      <c r="I353" s="26">
        <f>ROUND(ROUND(H353,2)*ROUND(G353,2),2)</f>
      </c>
      <c r="O353">
        <f>(I353*21)/100</f>
      </c>
      <c r="P353" t="s">
        <v>12</v>
      </c>
    </row>
    <row r="354" spans="1:5" ht="12.75">
      <c r="A354" s="27" t="s">
        <v>40</v>
      </c>
      <c r="E354" s="28" t="s">
        <v>37</v>
      </c>
    </row>
    <row r="355" spans="1:5" ht="51">
      <c r="A355" s="29" t="s">
        <v>42</v>
      </c>
      <c r="E355" s="30" t="s">
        <v>525</v>
      </c>
    </row>
    <row r="356" spans="1:5" ht="51">
      <c r="A356" t="s">
        <v>43</v>
      </c>
      <c r="E356" s="28" t="s">
        <v>526</v>
      </c>
    </row>
    <row r="357" spans="1:16" ht="12.75">
      <c r="A357" s="19" t="s">
        <v>35</v>
      </c>
      <c r="B357" s="23" t="s">
        <v>527</v>
      </c>
      <c r="C357" s="23" t="s">
        <v>528</v>
      </c>
      <c r="D357" s="19" t="s">
        <v>37</v>
      </c>
      <c r="E357" s="24" t="s">
        <v>529</v>
      </c>
      <c r="F357" s="25" t="s">
        <v>209</v>
      </c>
      <c r="G357" s="26">
        <v>249</v>
      </c>
      <c r="H357" s="26">
        <v>0</v>
      </c>
      <c r="I357" s="26">
        <f>ROUND(ROUND(H357,2)*ROUND(G357,2),2)</f>
      </c>
      <c r="O357">
        <f>(I357*21)/100</f>
      </c>
      <c r="P357" t="s">
        <v>12</v>
      </c>
    </row>
    <row r="358" spans="1:5" ht="38.25">
      <c r="A358" s="27" t="s">
        <v>40</v>
      </c>
      <c r="E358" s="28" t="s">
        <v>530</v>
      </c>
    </row>
    <row r="359" spans="1:5" ht="89.25">
      <c r="A359" s="29" t="s">
        <v>42</v>
      </c>
      <c r="E359" s="30" t="s">
        <v>531</v>
      </c>
    </row>
    <row r="360" spans="1:5" ht="25.5">
      <c r="A360" t="s">
        <v>43</v>
      </c>
      <c r="E360" s="28" t="s">
        <v>532</v>
      </c>
    </row>
    <row r="361" spans="1:16" ht="12.75">
      <c r="A361" s="19" t="s">
        <v>35</v>
      </c>
      <c r="B361" s="23" t="s">
        <v>533</v>
      </c>
      <c r="C361" s="23" t="s">
        <v>534</v>
      </c>
      <c r="D361" s="19" t="s">
        <v>37</v>
      </c>
      <c r="E361" s="24" t="s">
        <v>535</v>
      </c>
      <c r="F361" s="25" t="s">
        <v>209</v>
      </c>
      <c r="G361" s="26">
        <v>249</v>
      </c>
      <c r="H361" s="26">
        <v>0</v>
      </c>
      <c r="I361" s="26">
        <f>ROUND(ROUND(H361,2)*ROUND(G361,2),2)</f>
      </c>
      <c r="O361">
        <f>(I361*21)/100</f>
      </c>
      <c r="P361" t="s">
        <v>12</v>
      </c>
    </row>
    <row r="362" spans="1:5" ht="38.25">
      <c r="A362" s="27" t="s">
        <v>40</v>
      </c>
      <c r="E362" s="28" t="s">
        <v>530</v>
      </c>
    </row>
    <row r="363" spans="1:5" ht="89.25">
      <c r="A363" s="29" t="s">
        <v>42</v>
      </c>
      <c r="E363" s="30" t="s">
        <v>531</v>
      </c>
    </row>
    <row r="364" spans="1:5" ht="38.25">
      <c r="A364" t="s">
        <v>43</v>
      </c>
      <c r="E364" s="28" t="s">
        <v>536</v>
      </c>
    </row>
    <row r="365" spans="1:16" ht="12.75">
      <c r="A365" s="19" t="s">
        <v>35</v>
      </c>
      <c r="B365" s="23" t="s">
        <v>537</v>
      </c>
      <c r="C365" s="23" t="s">
        <v>538</v>
      </c>
      <c r="D365" s="19" t="s">
        <v>37</v>
      </c>
      <c r="E365" s="24" t="s">
        <v>539</v>
      </c>
      <c r="F365" s="25" t="s">
        <v>209</v>
      </c>
      <c r="G365" s="26">
        <v>90</v>
      </c>
      <c r="H365" s="26">
        <v>0</v>
      </c>
      <c r="I365" s="26">
        <f>ROUND(ROUND(H365,2)*ROUND(G365,2),2)</f>
      </c>
      <c r="O365">
        <f>(I365*21)/100</f>
      </c>
      <c r="P365" t="s">
        <v>12</v>
      </c>
    </row>
    <row r="366" spans="1:5" ht="38.25">
      <c r="A366" s="27" t="s">
        <v>40</v>
      </c>
      <c r="E366" s="28" t="s">
        <v>540</v>
      </c>
    </row>
    <row r="367" spans="1:5" ht="12.75">
      <c r="A367" s="29" t="s">
        <v>42</v>
      </c>
      <c r="E367" s="30" t="s">
        <v>541</v>
      </c>
    </row>
    <row r="368" spans="1:5" ht="89.25">
      <c r="A368" t="s">
        <v>43</v>
      </c>
      <c r="E368" s="28" t="s">
        <v>542</v>
      </c>
    </row>
    <row r="369" spans="1:16" ht="12.75">
      <c r="A369" s="19" t="s">
        <v>35</v>
      </c>
      <c r="B369" s="23" t="s">
        <v>543</v>
      </c>
      <c r="C369" s="23" t="s">
        <v>544</v>
      </c>
      <c r="D369" s="19" t="s">
        <v>37</v>
      </c>
      <c r="E369" s="24" t="s">
        <v>545</v>
      </c>
      <c r="F369" s="25" t="s">
        <v>114</v>
      </c>
      <c r="G369" s="26">
        <v>31.7</v>
      </c>
      <c r="H369" s="26">
        <v>0</v>
      </c>
      <c r="I369" s="26">
        <f>ROUND(ROUND(H369,2)*ROUND(G369,2),2)</f>
      </c>
      <c r="O369">
        <f>(I369*21)/100</f>
      </c>
      <c r="P369" t="s">
        <v>12</v>
      </c>
    </row>
    <row r="370" spans="1:5" ht="12.75">
      <c r="A370" s="27" t="s">
        <v>40</v>
      </c>
      <c r="E370" s="28" t="s">
        <v>37</v>
      </c>
    </row>
    <row r="371" spans="1:5" ht="76.5">
      <c r="A371" s="29" t="s">
        <v>42</v>
      </c>
      <c r="E371" s="30" t="s">
        <v>546</v>
      </c>
    </row>
    <row r="372" spans="1:5" ht="25.5">
      <c r="A372" t="s">
        <v>43</v>
      </c>
      <c r="E372" s="28" t="s">
        <v>547</v>
      </c>
    </row>
    <row r="373" spans="1:16" ht="12.75">
      <c r="A373" s="19" t="s">
        <v>35</v>
      </c>
      <c r="B373" s="23" t="s">
        <v>548</v>
      </c>
      <c r="C373" s="23" t="s">
        <v>549</v>
      </c>
      <c r="D373" s="19" t="s">
        <v>37</v>
      </c>
      <c r="E373" s="24" t="s">
        <v>550</v>
      </c>
      <c r="F373" s="25" t="s">
        <v>146</v>
      </c>
      <c r="G373" s="26">
        <v>9.45</v>
      </c>
      <c r="H373" s="26">
        <v>0</v>
      </c>
      <c r="I373" s="26">
        <f>ROUND(ROUND(H373,2)*ROUND(G373,2),2)</f>
      </c>
      <c r="O373">
        <f>(I373*21)/100</f>
      </c>
      <c r="P373" t="s">
        <v>12</v>
      </c>
    </row>
    <row r="374" spans="1:5" ht="38.25">
      <c r="A374" s="27" t="s">
        <v>40</v>
      </c>
      <c r="E374" s="28" t="s">
        <v>551</v>
      </c>
    </row>
    <row r="375" spans="1:5" ht="76.5">
      <c r="A375" s="29" t="s">
        <v>42</v>
      </c>
      <c r="E375" s="30" t="s">
        <v>552</v>
      </c>
    </row>
    <row r="376" spans="1:5" ht="102">
      <c r="A376" t="s">
        <v>43</v>
      </c>
      <c r="E376" s="28" t="s">
        <v>553</v>
      </c>
    </row>
    <row r="377" spans="1:16" ht="12.75">
      <c r="A377" s="19" t="s">
        <v>35</v>
      </c>
      <c r="B377" s="23" t="s">
        <v>554</v>
      </c>
      <c r="C377" s="23" t="s">
        <v>555</v>
      </c>
      <c r="D377" s="19" t="s">
        <v>108</v>
      </c>
      <c r="E377" s="24" t="s">
        <v>556</v>
      </c>
      <c r="F377" s="25" t="s">
        <v>209</v>
      </c>
      <c r="G377" s="26">
        <v>45</v>
      </c>
      <c r="H377" s="26">
        <v>0</v>
      </c>
      <c r="I377" s="26">
        <f>ROUND(ROUND(H377,2)*ROUND(G377,2),2)</f>
      </c>
      <c r="O377">
        <f>(I377*21)/100</f>
      </c>
      <c r="P377" t="s">
        <v>12</v>
      </c>
    </row>
    <row r="378" spans="1:5" ht="25.5">
      <c r="A378" s="27" t="s">
        <v>40</v>
      </c>
      <c r="E378" s="28" t="s">
        <v>557</v>
      </c>
    </row>
    <row r="379" spans="1:5" ht="12.75">
      <c r="A379" s="29" t="s">
        <v>42</v>
      </c>
      <c r="E379" s="30" t="s">
        <v>558</v>
      </c>
    </row>
    <row r="380" spans="1:5" ht="127.5">
      <c r="A380" t="s">
        <v>43</v>
      </c>
      <c r="E380" s="28" t="s">
        <v>559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0+O8+O21+O134+O147+O164+O169+O206+O215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560</v>
      </c>
      <c r="I3" s="35">
        <f>0+I8+I21+I134+I147+I164+I169+I206+I215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560</v>
      </c>
      <c r="D4" s="5"/>
      <c r="E4" s="14" t="s">
        <v>561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12.75">
      <c r="A9" s="19" t="s">
        <v>35</v>
      </c>
      <c r="B9" s="23" t="s">
        <v>19</v>
      </c>
      <c r="C9" s="23" t="s">
        <v>98</v>
      </c>
      <c r="D9" s="19" t="s">
        <v>61</v>
      </c>
      <c r="E9" s="24" t="s">
        <v>99</v>
      </c>
      <c r="F9" s="25" t="s">
        <v>100</v>
      </c>
      <c r="G9" s="26">
        <v>2816.92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12.75">
      <c r="A10" s="27" t="s">
        <v>40</v>
      </c>
      <c r="E10" s="28" t="s">
        <v>562</v>
      </c>
    </row>
    <row r="11" spans="1:5" ht="12.75">
      <c r="A11" s="29" t="s">
        <v>42</v>
      </c>
      <c r="E11" s="30" t="s">
        <v>563</v>
      </c>
    </row>
    <row r="12" spans="1:5" ht="25.5">
      <c r="A12" t="s">
        <v>43</v>
      </c>
      <c r="E12" s="28" t="s">
        <v>103</v>
      </c>
    </row>
    <row r="13" spans="1:16" ht="12.75">
      <c r="A13" s="19" t="s">
        <v>35</v>
      </c>
      <c r="B13" s="23" t="s">
        <v>12</v>
      </c>
      <c r="C13" s="23" t="s">
        <v>98</v>
      </c>
      <c r="D13" s="19" t="s">
        <v>104</v>
      </c>
      <c r="E13" s="24" t="s">
        <v>99</v>
      </c>
      <c r="F13" s="25" t="s">
        <v>100</v>
      </c>
      <c r="G13" s="26">
        <v>437.76</v>
      </c>
      <c r="H13" s="26">
        <v>0</v>
      </c>
      <c r="I13" s="26">
        <f>ROUND(ROUND(H13,2)*ROUND(G13,2),2)</f>
      </c>
      <c r="O13">
        <f>(I13*21)/100</f>
      </c>
      <c r="P13" t="s">
        <v>12</v>
      </c>
    </row>
    <row r="14" spans="1:5" ht="25.5">
      <c r="A14" s="27" t="s">
        <v>40</v>
      </c>
      <c r="E14" s="28" t="s">
        <v>564</v>
      </c>
    </row>
    <row r="15" spans="1:5" ht="12.75">
      <c r="A15" s="29" t="s">
        <v>42</v>
      </c>
      <c r="E15" s="30" t="s">
        <v>565</v>
      </c>
    </row>
    <row r="16" spans="1:5" ht="25.5">
      <c r="A16" t="s">
        <v>43</v>
      </c>
      <c r="E16" s="28" t="s">
        <v>103</v>
      </c>
    </row>
    <row r="17" spans="1:16" ht="12.75">
      <c r="A17" s="19" t="s">
        <v>35</v>
      </c>
      <c r="B17" s="23" t="s">
        <v>13</v>
      </c>
      <c r="C17" s="23" t="s">
        <v>107</v>
      </c>
      <c r="D17" s="19" t="s">
        <v>108</v>
      </c>
      <c r="E17" s="24" t="s">
        <v>109</v>
      </c>
      <c r="F17" s="25" t="s">
        <v>39</v>
      </c>
      <c r="G17" s="26">
        <v>1</v>
      </c>
      <c r="H17" s="26">
        <v>0</v>
      </c>
      <c r="I17" s="26">
        <f>ROUND(ROUND(H17,2)*ROUND(G17,2),2)</f>
      </c>
      <c r="O17">
        <f>(I17*21)/100</f>
      </c>
      <c r="P17" t="s">
        <v>12</v>
      </c>
    </row>
    <row r="18" spans="1:5" ht="38.25">
      <c r="A18" s="27" t="s">
        <v>40</v>
      </c>
      <c r="E18" s="28" t="s">
        <v>566</v>
      </c>
    </row>
    <row r="19" spans="1:5" ht="12.75">
      <c r="A19" s="29" t="s">
        <v>42</v>
      </c>
      <c r="E19" s="30" t="s">
        <v>37</v>
      </c>
    </row>
    <row r="20" spans="1:5" ht="12.75">
      <c r="A20" t="s">
        <v>43</v>
      </c>
      <c r="E20" s="28" t="s">
        <v>44</v>
      </c>
    </row>
    <row r="21" spans="1:18" ht="12.75" customHeight="1">
      <c r="A21" s="5" t="s">
        <v>33</v>
      </c>
      <c r="B21" s="5"/>
      <c r="C21" s="33" t="s">
        <v>19</v>
      </c>
      <c r="D21" s="5"/>
      <c r="E21" s="21" t="s">
        <v>111</v>
      </c>
      <c r="F21" s="5"/>
      <c r="G21" s="5"/>
      <c r="H21" s="5"/>
      <c r="I21" s="34">
        <f>0+Q21</f>
      </c>
      <c r="O21">
        <f>0+R21</f>
      </c>
      <c r="Q21">
        <f>0+I22+I26+I30+I34+I38+I42+I46+I50+I54+I58+I62+I66+I70+I74+I78+I82+I86+I90+I94+I98+I102+I106+I110+I114+I118+I122+I126+I130</f>
      </c>
      <c r="R21">
        <f>0+O22+O26+O30+O34+O38+O42+O46+O50+O54+O58+O62+O66+O70+O74+O78+O82+O86+O90+O94+O98+O102+O106+O110+O114+O118+O122+O126+O130</f>
      </c>
    </row>
    <row r="22" spans="1:16" ht="12.75">
      <c r="A22" s="19" t="s">
        <v>35</v>
      </c>
      <c r="B22" s="23" t="s">
        <v>23</v>
      </c>
      <c r="C22" s="23" t="s">
        <v>567</v>
      </c>
      <c r="D22" s="19" t="s">
        <v>37</v>
      </c>
      <c r="E22" s="24" t="s">
        <v>568</v>
      </c>
      <c r="F22" s="25" t="s">
        <v>114</v>
      </c>
      <c r="G22" s="26">
        <v>10</v>
      </c>
      <c r="H22" s="26">
        <v>0</v>
      </c>
      <c r="I22" s="26">
        <f>ROUND(ROUND(H22,2)*ROUND(G22,2),2)</f>
      </c>
      <c r="O22">
        <f>(I22*21)/100</f>
      </c>
      <c r="P22" t="s">
        <v>12</v>
      </c>
    </row>
    <row r="23" spans="1:5" ht="12.75">
      <c r="A23" s="27" t="s">
        <v>40</v>
      </c>
      <c r="E23" s="28" t="s">
        <v>569</v>
      </c>
    </row>
    <row r="24" spans="1:5" ht="12.75">
      <c r="A24" s="29" t="s">
        <v>42</v>
      </c>
      <c r="E24" s="30" t="s">
        <v>570</v>
      </c>
    </row>
    <row r="25" spans="1:5" ht="38.25">
      <c r="A25" t="s">
        <v>43</v>
      </c>
      <c r="E25" s="28" t="s">
        <v>571</v>
      </c>
    </row>
    <row r="26" spans="1:16" ht="12.75">
      <c r="A26" s="19" t="s">
        <v>35</v>
      </c>
      <c r="B26" s="23" t="s">
        <v>25</v>
      </c>
      <c r="C26" s="23" t="s">
        <v>119</v>
      </c>
      <c r="D26" s="19" t="s">
        <v>37</v>
      </c>
      <c r="E26" s="24" t="s">
        <v>120</v>
      </c>
      <c r="F26" s="25" t="s">
        <v>114</v>
      </c>
      <c r="G26" s="26">
        <v>6835.5</v>
      </c>
      <c r="H26" s="26">
        <v>0</v>
      </c>
      <c r="I26" s="26">
        <f>ROUND(ROUND(H26,2)*ROUND(G26,2),2)</f>
      </c>
      <c r="O26">
        <f>(I26*21)/100</f>
      </c>
      <c r="P26" t="s">
        <v>12</v>
      </c>
    </row>
    <row r="27" spans="1:5" ht="25.5">
      <c r="A27" s="27" t="s">
        <v>40</v>
      </c>
      <c r="E27" s="28" t="s">
        <v>572</v>
      </c>
    </row>
    <row r="28" spans="1:5" ht="267.75">
      <c r="A28" s="29" t="s">
        <v>42</v>
      </c>
      <c r="E28" s="30" t="s">
        <v>573</v>
      </c>
    </row>
    <row r="29" spans="1:5" ht="12.75">
      <c r="A29" t="s">
        <v>43</v>
      </c>
      <c r="E29" s="28" t="s">
        <v>123</v>
      </c>
    </row>
    <row r="30" spans="1:16" ht="12.75">
      <c r="A30" s="19" t="s">
        <v>35</v>
      </c>
      <c r="B30" s="23" t="s">
        <v>27</v>
      </c>
      <c r="C30" s="23" t="s">
        <v>128</v>
      </c>
      <c r="D30" s="19" t="s">
        <v>37</v>
      </c>
      <c r="E30" s="24" t="s">
        <v>129</v>
      </c>
      <c r="F30" s="25" t="s">
        <v>58</v>
      </c>
      <c r="G30" s="26">
        <v>1</v>
      </c>
      <c r="H30" s="26">
        <v>0</v>
      </c>
      <c r="I30" s="26">
        <f>ROUND(ROUND(H30,2)*ROUND(G30,2),2)</f>
      </c>
      <c r="O30">
        <f>(I30*21)/100</f>
      </c>
      <c r="P30" t="s">
        <v>12</v>
      </c>
    </row>
    <row r="31" spans="1:5" ht="12.75">
      <c r="A31" s="27" t="s">
        <v>40</v>
      </c>
      <c r="E31" s="28" t="s">
        <v>37</v>
      </c>
    </row>
    <row r="32" spans="1:5" ht="12.75">
      <c r="A32" s="29" t="s">
        <v>42</v>
      </c>
      <c r="E32" s="30" t="s">
        <v>574</v>
      </c>
    </row>
    <row r="33" spans="1:5" ht="76.5">
      <c r="A33" t="s">
        <v>43</v>
      </c>
      <c r="E33" s="28" t="s">
        <v>575</v>
      </c>
    </row>
    <row r="34" spans="1:16" ht="12.75">
      <c r="A34" s="19" t="s">
        <v>35</v>
      </c>
      <c r="B34" s="23" t="s">
        <v>64</v>
      </c>
      <c r="C34" s="23" t="s">
        <v>135</v>
      </c>
      <c r="D34" s="19" t="s">
        <v>37</v>
      </c>
      <c r="E34" s="24" t="s">
        <v>136</v>
      </c>
      <c r="F34" s="25" t="s">
        <v>58</v>
      </c>
      <c r="G34" s="26">
        <v>1</v>
      </c>
      <c r="H34" s="26">
        <v>0</v>
      </c>
      <c r="I34" s="26">
        <f>ROUND(ROUND(H34,2)*ROUND(G34,2),2)</f>
      </c>
      <c r="O34">
        <f>(I34*21)/100</f>
      </c>
      <c r="P34" t="s">
        <v>12</v>
      </c>
    </row>
    <row r="35" spans="1:5" ht="12.75">
      <c r="A35" s="27" t="s">
        <v>40</v>
      </c>
      <c r="E35" s="28" t="s">
        <v>37</v>
      </c>
    </row>
    <row r="36" spans="1:5" ht="12.75">
      <c r="A36" s="29" t="s">
        <v>42</v>
      </c>
      <c r="E36" s="30" t="s">
        <v>574</v>
      </c>
    </row>
    <row r="37" spans="1:5" ht="114.75">
      <c r="A37" t="s">
        <v>43</v>
      </c>
      <c r="E37" s="28" t="s">
        <v>137</v>
      </c>
    </row>
    <row r="38" spans="1:16" ht="12.75">
      <c r="A38" s="19" t="s">
        <v>35</v>
      </c>
      <c r="B38" s="23" t="s">
        <v>67</v>
      </c>
      <c r="C38" s="23" t="s">
        <v>140</v>
      </c>
      <c r="D38" s="19" t="s">
        <v>37</v>
      </c>
      <c r="E38" s="24" t="s">
        <v>141</v>
      </c>
      <c r="F38" s="25" t="s">
        <v>39</v>
      </c>
      <c r="G38" s="26">
        <v>1</v>
      </c>
      <c r="H38" s="26">
        <v>0</v>
      </c>
      <c r="I38" s="26">
        <f>ROUND(ROUND(H38,2)*ROUND(G38,2),2)</f>
      </c>
      <c r="O38">
        <f>(I38*21)/100</f>
      </c>
      <c r="P38" t="s">
        <v>12</v>
      </c>
    </row>
    <row r="39" spans="1:5" ht="12.75">
      <c r="A39" s="27" t="s">
        <v>40</v>
      </c>
      <c r="E39" s="28" t="s">
        <v>576</v>
      </c>
    </row>
    <row r="40" spans="1:5" ht="12.75">
      <c r="A40" s="29" t="s">
        <v>42</v>
      </c>
      <c r="E40" s="30" t="s">
        <v>37</v>
      </c>
    </row>
    <row r="41" spans="1:5" ht="76.5">
      <c r="A41" t="s">
        <v>43</v>
      </c>
      <c r="E41" s="28" t="s">
        <v>577</v>
      </c>
    </row>
    <row r="42" spans="1:16" ht="25.5">
      <c r="A42" s="19" t="s">
        <v>35</v>
      </c>
      <c r="B42" s="23" t="s">
        <v>30</v>
      </c>
      <c r="C42" s="23" t="s">
        <v>144</v>
      </c>
      <c r="D42" s="19" t="s">
        <v>37</v>
      </c>
      <c r="E42" s="24" t="s">
        <v>145</v>
      </c>
      <c r="F42" s="25" t="s">
        <v>146</v>
      </c>
      <c r="G42" s="26">
        <v>15</v>
      </c>
      <c r="H42" s="26">
        <v>0</v>
      </c>
      <c r="I42" s="26">
        <f>ROUND(ROUND(H42,2)*ROUND(G42,2),2)</f>
      </c>
      <c r="O42">
        <f>(I42*21)/100</f>
      </c>
      <c r="P42" t="s">
        <v>12</v>
      </c>
    </row>
    <row r="43" spans="1:5" ht="12.75">
      <c r="A43" s="27" t="s">
        <v>40</v>
      </c>
      <c r="E43" s="28" t="s">
        <v>578</v>
      </c>
    </row>
    <row r="44" spans="1:5" ht="12.75">
      <c r="A44" s="29" t="s">
        <v>42</v>
      </c>
      <c r="E44" s="30" t="s">
        <v>579</v>
      </c>
    </row>
    <row r="45" spans="1:5" ht="63.75">
      <c r="A45" t="s">
        <v>43</v>
      </c>
      <c r="E45" s="28" t="s">
        <v>154</v>
      </c>
    </row>
    <row r="46" spans="1:16" ht="25.5">
      <c r="A46" s="19" t="s">
        <v>35</v>
      </c>
      <c r="B46" s="23" t="s">
        <v>32</v>
      </c>
      <c r="C46" s="23" t="s">
        <v>150</v>
      </c>
      <c r="D46" s="19" t="s">
        <v>37</v>
      </c>
      <c r="E46" s="24" t="s">
        <v>151</v>
      </c>
      <c r="F46" s="25" t="s">
        <v>146</v>
      </c>
      <c r="G46" s="26">
        <v>122.54</v>
      </c>
      <c r="H46" s="26">
        <v>0</v>
      </c>
      <c r="I46" s="26">
        <f>ROUND(ROUND(H46,2)*ROUND(G46,2),2)</f>
      </c>
      <c r="O46">
        <f>(I46*21)/100</f>
      </c>
      <c r="P46" t="s">
        <v>12</v>
      </c>
    </row>
    <row r="47" spans="1:5" ht="51">
      <c r="A47" s="27" t="s">
        <v>40</v>
      </c>
      <c r="E47" s="28" t="s">
        <v>580</v>
      </c>
    </row>
    <row r="48" spans="1:5" ht="12.75">
      <c r="A48" s="29" t="s">
        <v>42</v>
      </c>
      <c r="E48" s="30" t="s">
        <v>581</v>
      </c>
    </row>
    <row r="49" spans="1:5" ht="63.75">
      <c r="A49" t="s">
        <v>43</v>
      </c>
      <c r="E49" s="28" t="s">
        <v>154</v>
      </c>
    </row>
    <row r="50" spans="1:16" ht="12.75">
      <c r="A50" s="19" t="s">
        <v>35</v>
      </c>
      <c r="B50" s="23" t="s">
        <v>78</v>
      </c>
      <c r="C50" s="23" t="s">
        <v>156</v>
      </c>
      <c r="D50" s="19" t="s">
        <v>37</v>
      </c>
      <c r="E50" s="24" t="s">
        <v>157</v>
      </c>
      <c r="F50" s="25" t="s">
        <v>146</v>
      </c>
      <c r="G50" s="26">
        <v>74.06</v>
      </c>
      <c r="H50" s="26">
        <v>0</v>
      </c>
      <c r="I50" s="26">
        <f>ROUND(ROUND(H50,2)*ROUND(G50,2),2)</f>
      </c>
      <c r="O50">
        <f>(I50*21)/100</f>
      </c>
      <c r="P50" t="s">
        <v>12</v>
      </c>
    </row>
    <row r="51" spans="1:5" ht="51">
      <c r="A51" s="27" t="s">
        <v>40</v>
      </c>
      <c r="E51" s="28" t="s">
        <v>158</v>
      </c>
    </row>
    <row r="52" spans="1:5" ht="12.75">
      <c r="A52" s="29" t="s">
        <v>42</v>
      </c>
      <c r="E52" s="30" t="s">
        <v>582</v>
      </c>
    </row>
    <row r="53" spans="1:5" ht="63.75">
      <c r="A53" t="s">
        <v>43</v>
      </c>
      <c r="E53" s="28" t="s">
        <v>154</v>
      </c>
    </row>
    <row r="54" spans="1:16" ht="12.75">
      <c r="A54" s="19" t="s">
        <v>35</v>
      </c>
      <c r="B54" s="23" t="s">
        <v>80</v>
      </c>
      <c r="C54" s="23" t="s">
        <v>161</v>
      </c>
      <c r="D54" s="19" t="s">
        <v>37</v>
      </c>
      <c r="E54" s="24" t="s">
        <v>162</v>
      </c>
      <c r="F54" s="25" t="s">
        <v>146</v>
      </c>
      <c r="G54" s="26">
        <v>435.74</v>
      </c>
      <c r="H54" s="26">
        <v>0</v>
      </c>
      <c r="I54" s="26">
        <f>ROUND(ROUND(H54,2)*ROUND(G54,2),2)</f>
      </c>
      <c r="O54">
        <f>(I54*21)/100</f>
      </c>
      <c r="P54" t="s">
        <v>12</v>
      </c>
    </row>
    <row r="55" spans="1:5" ht="12.75">
      <c r="A55" s="27" t="s">
        <v>40</v>
      </c>
      <c r="E55" s="28" t="s">
        <v>583</v>
      </c>
    </row>
    <row r="56" spans="1:5" ht="89.25">
      <c r="A56" s="29" t="s">
        <v>42</v>
      </c>
      <c r="E56" s="30" t="s">
        <v>584</v>
      </c>
    </row>
    <row r="57" spans="1:5" ht="63.75">
      <c r="A57" t="s">
        <v>43</v>
      </c>
      <c r="E57" s="28" t="s">
        <v>154</v>
      </c>
    </row>
    <row r="58" spans="1:16" ht="12.75">
      <c r="A58" s="19" t="s">
        <v>35</v>
      </c>
      <c r="B58" s="23" t="s">
        <v>84</v>
      </c>
      <c r="C58" s="23" t="s">
        <v>166</v>
      </c>
      <c r="D58" s="19" t="s">
        <v>61</v>
      </c>
      <c r="E58" s="24" t="s">
        <v>167</v>
      </c>
      <c r="F58" s="25" t="s">
        <v>146</v>
      </c>
      <c r="G58" s="26">
        <v>819.88</v>
      </c>
      <c r="H58" s="26">
        <v>0</v>
      </c>
      <c r="I58" s="26">
        <f>ROUND(ROUND(H58,2)*ROUND(G58,2),2)</f>
      </c>
      <c r="O58">
        <f>(I58*21)/100</f>
      </c>
      <c r="P58" t="s">
        <v>12</v>
      </c>
    </row>
    <row r="59" spans="1:5" ht="12.75">
      <c r="A59" s="27" t="s">
        <v>40</v>
      </c>
      <c r="E59" s="28" t="s">
        <v>585</v>
      </c>
    </row>
    <row r="60" spans="1:5" ht="89.25">
      <c r="A60" s="29" t="s">
        <v>42</v>
      </c>
      <c r="E60" s="30" t="s">
        <v>586</v>
      </c>
    </row>
    <row r="61" spans="1:5" ht="63.75">
      <c r="A61" t="s">
        <v>43</v>
      </c>
      <c r="E61" s="28" t="s">
        <v>154</v>
      </c>
    </row>
    <row r="62" spans="1:16" ht="12.75">
      <c r="A62" s="19" t="s">
        <v>35</v>
      </c>
      <c r="B62" s="23" t="s">
        <v>90</v>
      </c>
      <c r="C62" s="23" t="s">
        <v>166</v>
      </c>
      <c r="D62" s="19" t="s">
        <v>104</v>
      </c>
      <c r="E62" s="24" t="s">
        <v>167</v>
      </c>
      <c r="F62" s="25" t="s">
        <v>146</v>
      </c>
      <c r="G62" s="26">
        <v>101.67</v>
      </c>
      <c r="H62" s="26">
        <v>0</v>
      </c>
      <c r="I62" s="26">
        <f>ROUND(ROUND(H62,2)*ROUND(G62,2),2)</f>
      </c>
      <c r="O62">
        <f>(I62*21)/100</f>
      </c>
      <c r="P62" t="s">
        <v>12</v>
      </c>
    </row>
    <row r="63" spans="1:5" ht="38.25">
      <c r="A63" s="27" t="s">
        <v>40</v>
      </c>
      <c r="E63" s="28" t="s">
        <v>587</v>
      </c>
    </row>
    <row r="64" spans="1:5" ht="12.75">
      <c r="A64" s="29" t="s">
        <v>42</v>
      </c>
      <c r="E64" s="30" t="s">
        <v>588</v>
      </c>
    </row>
    <row r="65" spans="1:5" ht="63.75">
      <c r="A65" t="s">
        <v>43</v>
      </c>
      <c r="E65" s="28" t="s">
        <v>154</v>
      </c>
    </row>
    <row r="66" spans="1:16" ht="12.75">
      <c r="A66" s="19" t="s">
        <v>35</v>
      </c>
      <c r="B66" s="23" t="s">
        <v>155</v>
      </c>
      <c r="C66" s="23" t="s">
        <v>178</v>
      </c>
      <c r="D66" s="19" t="s">
        <v>61</v>
      </c>
      <c r="E66" s="24" t="s">
        <v>179</v>
      </c>
      <c r="F66" s="25" t="s">
        <v>146</v>
      </c>
      <c r="G66" s="26">
        <v>774</v>
      </c>
      <c r="H66" s="26">
        <v>0</v>
      </c>
      <c r="I66" s="26">
        <f>ROUND(ROUND(H66,2)*ROUND(G66,2),2)</f>
      </c>
      <c r="O66">
        <f>(I66*21)/100</f>
      </c>
      <c r="P66" t="s">
        <v>12</v>
      </c>
    </row>
    <row r="67" spans="1:5" ht="12.75">
      <c r="A67" s="27" t="s">
        <v>40</v>
      </c>
      <c r="E67" s="28" t="s">
        <v>589</v>
      </c>
    </row>
    <row r="68" spans="1:5" ht="12.75">
      <c r="A68" s="29" t="s">
        <v>42</v>
      </c>
      <c r="E68" s="30" t="s">
        <v>590</v>
      </c>
    </row>
    <row r="69" spans="1:5" ht="369.75">
      <c r="A69" t="s">
        <v>43</v>
      </c>
      <c r="E69" s="28" t="s">
        <v>591</v>
      </c>
    </row>
    <row r="70" spans="1:16" ht="12.75">
      <c r="A70" s="19" t="s">
        <v>35</v>
      </c>
      <c r="B70" s="23" t="s">
        <v>160</v>
      </c>
      <c r="C70" s="23" t="s">
        <v>178</v>
      </c>
      <c r="D70" s="19" t="s">
        <v>104</v>
      </c>
      <c r="E70" s="24" t="s">
        <v>179</v>
      </c>
      <c r="F70" s="25" t="s">
        <v>146</v>
      </c>
      <c r="G70" s="26">
        <v>230.4</v>
      </c>
      <c r="H70" s="26">
        <v>0</v>
      </c>
      <c r="I70" s="26">
        <f>ROUND(ROUND(H70,2)*ROUND(G70,2),2)</f>
      </c>
      <c r="O70">
        <f>(I70*21)/100</f>
      </c>
      <c r="P70" t="s">
        <v>12</v>
      </c>
    </row>
    <row r="71" spans="1:5" ht="38.25">
      <c r="A71" s="27" t="s">
        <v>40</v>
      </c>
      <c r="E71" s="28" t="s">
        <v>592</v>
      </c>
    </row>
    <row r="72" spans="1:5" ht="12.75">
      <c r="A72" s="29" t="s">
        <v>42</v>
      </c>
      <c r="E72" s="30" t="s">
        <v>593</v>
      </c>
    </row>
    <row r="73" spans="1:5" ht="369.75">
      <c r="A73" t="s">
        <v>43</v>
      </c>
      <c r="E73" s="28" t="s">
        <v>591</v>
      </c>
    </row>
    <row r="74" spans="1:16" ht="12.75">
      <c r="A74" s="19" t="s">
        <v>35</v>
      </c>
      <c r="B74" s="23" t="s">
        <v>165</v>
      </c>
      <c r="C74" s="23" t="s">
        <v>187</v>
      </c>
      <c r="D74" s="19" t="s">
        <v>61</v>
      </c>
      <c r="E74" s="24" t="s">
        <v>188</v>
      </c>
      <c r="F74" s="25" t="s">
        <v>146</v>
      </c>
      <c r="G74" s="26">
        <v>683.55</v>
      </c>
      <c r="H74" s="26">
        <v>0</v>
      </c>
      <c r="I74" s="26">
        <f>ROUND(ROUND(H74,2)*ROUND(G74,2),2)</f>
      </c>
      <c r="O74">
        <f>(I74*21)/100</f>
      </c>
      <c r="P74" t="s">
        <v>12</v>
      </c>
    </row>
    <row r="75" spans="1:5" ht="12.75">
      <c r="A75" s="27" t="s">
        <v>40</v>
      </c>
      <c r="E75" s="28" t="s">
        <v>189</v>
      </c>
    </row>
    <row r="76" spans="1:5" ht="12.75">
      <c r="A76" s="29" t="s">
        <v>42</v>
      </c>
      <c r="E76" s="30" t="s">
        <v>594</v>
      </c>
    </row>
    <row r="77" spans="1:5" ht="306">
      <c r="A77" t="s">
        <v>43</v>
      </c>
      <c r="E77" s="28" t="s">
        <v>191</v>
      </c>
    </row>
    <row r="78" spans="1:16" ht="12.75">
      <c r="A78" s="19" t="s">
        <v>35</v>
      </c>
      <c r="B78" s="23" t="s">
        <v>170</v>
      </c>
      <c r="C78" s="23" t="s">
        <v>187</v>
      </c>
      <c r="D78" s="19" t="s">
        <v>65</v>
      </c>
      <c r="E78" s="24" t="s">
        <v>188</v>
      </c>
      <c r="F78" s="25" t="s">
        <v>146</v>
      </c>
      <c r="G78" s="26">
        <v>15</v>
      </c>
      <c r="H78" s="26">
        <v>0</v>
      </c>
      <c r="I78" s="26">
        <f>ROUND(ROUND(H78,2)*ROUND(G78,2),2)</f>
      </c>
      <c r="O78">
        <f>(I78*21)/100</f>
      </c>
      <c r="P78" t="s">
        <v>12</v>
      </c>
    </row>
    <row r="79" spans="1:5" ht="12.75">
      <c r="A79" s="27" t="s">
        <v>40</v>
      </c>
      <c r="E79" s="28" t="s">
        <v>595</v>
      </c>
    </row>
    <row r="80" spans="1:5" ht="12.75">
      <c r="A80" s="29" t="s">
        <v>42</v>
      </c>
      <c r="E80" s="30" t="s">
        <v>596</v>
      </c>
    </row>
    <row r="81" spans="1:5" ht="306">
      <c r="A81" t="s">
        <v>43</v>
      </c>
      <c r="E81" s="28" t="s">
        <v>191</v>
      </c>
    </row>
    <row r="82" spans="1:16" ht="12.75">
      <c r="A82" s="19" t="s">
        <v>35</v>
      </c>
      <c r="B82" s="23" t="s">
        <v>177</v>
      </c>
      <c r="C82" s="23" t="s">
        <v>187</v>
      </c>
      <c r="D82" s="19" t="s">
        <v>196</v>
      </c>
      <c r="E82" s="24" t="s">
        <v>188</v>
      </c>
      <c r="F82" s="25" t="s">
        <v>146</v>
      </c>
      <c r="G82" s="26">
        <v>509.8</v>
      </c>
      <c r="H82" s="26">
        <v>0</v>
      </c>
      <c r="I82" s="26">
        <f>ROUND(ROUND(H82,2)*ROUND(G82,2),2)</f>
      </c>
      <c r="O82">
        <f>(I82*21)/100</f>
      </c>
      <c r="P82" t="s">
        <v>12</v>
      </c>
    </row>
    <row r="83" spans="1:5" ht="25.5">
      <c r="A83" s="27" t="s">
        <v>40</v>
      </c>
      <c r="E83" s="28" t="s">
        <v>597</v>
      </c>
    </row>
    <row r="84" spans="1:5" ht="38.25">
      <c r="A84" s="29" t="s">
        <v>42</v>
      </c>
      <c r="E84" s="30" t="s">
        <v>598</v>
      </c>
    </row>
    <row r="85" spans="1:5" ht="306">
      <c r="A85" t="s">
        <v>43</v>
      </c>
      <c r="E85" s="28" t="s">
        <v>191</v>
      </c>
    </row>
    <row r="86" spans="1:16" ht="12.75">
      <c r="A86" s="19" t="s">
        <v>35</v>
      </c>
      <c r="B86" s="23" t="s">
        <v>183</v>
      </c>
      <c r="C86" s="23" t="s">
        <v>599</v>
      </c>
      <c r="D86" s="19" t="s">
        <v>37</v>
      </c>
      <c r="E86" s="24" t="s">
        <v>600</v>
      </c>
      <c r="F86" s="25" t="s">
        <v>209</v>
      </c>
      <c r="G86" s="26">
        <v>1953</v>
      </c>
      <c r="H86" s="26">
        <v>0</v>
      </c>
      <c r="I86" s="26">
        <f>ROUND(ROUND(H86,2)*ROUND(G86,2),2)</f>
      </c>
      <c r="O86">
        <f>(I86*21)/100</f>
      </c>
      <c r="P86" t="s">
        <v>12</v>
      </c>
    </row>
    <row r="87" spans="1:5" ht="25.5">
      <c r="A87" s="27" t="s">
        <v>40</v>
      </c>
      <c r="E87" s="28" t="s">
        <v>601</v>
      </c>
    </row>
    <row r="88" spans="1:5" ht="267.75">
      <c r="A88" s="29" t="s">
        <v>42</v>
      </c>
      <c r="E88" s="30" t="s">
        <v>602</v>
      </c>
    </row>
    <row r="89" spans="1:5" ht="63.75">
      <c r="A89" t="s">
        <v>43</v>
      </c>
      <c r="E89" s="28" t="s">
        <v>223</v>
      </c>
    </row>
    <row r="90" spans="1:16" ht="12.75">
      <c r="A90" s="19" t="s">
        <v>35</v>
      </c>
      <c r="B90" s="23" t="s">
        <v>186</v>
      </c>
      <c r="C90" s="23" t="s">
        <v>219</v>
      </c>
      <c r="D90" s="19" t="s">
        <v>108</v>
      </c>
      <c r="E90" s="24" t="s">
        <v>220</v>
      </c>
      <c r="F90" s="25" t="s">
        <v>209</v>
      </c>
      <c r="G90" s="26">
        <v>89</v>
      </c>
      <c r="H90" s="26">
        <v>0</v>
      </c>
      <c r="I90" s="26">
        <f>ROUND(ROUND(H90,2)*ROUND(G90,2),2)</f>
      </c>
      <c r="O90">
        <f>(I90*21)/100</f>
      </c>
      <c r="P90" t="s">
        <v>12</v>
      </c>
    </row>
    <row r="91" spans="1:5" ht="25.5">
      <c r="A91" s="27" t="s">
        <v>40</v>
      </c>
      <c r="E91" s="28" t="s">
        <v>603</v>
      </c>
    </row>
    <row r="92" spans="1:5" ht="127.5">
      <c r="A92" s="29" t="s">
        <v>42</v>
      </c>
      <c r="E92" s="30" t="s">
        <v>604</v>
      </c>
    </row>
    <row r="93" spans="1:5" ht="63.75">
      <c r="A93" t="s">
        <v>43</v>
      </c>
      <c r="E93" s="28" t="s">
        <v>223</v>
      </c>
    </row>
    <row r="94" spans="1:16" ht="12.75">
      <c r="A94" s="19" t="s">
        <v>35</v>
      </c>
      <c r="B94" s="23" t="s">
        <v>192</v>
      </c>
      <c r="C94" s="23" t="s">
        <v>229</v>
      </c>
      <c r="D94" s="19" t="s">
        <v>37</v>
      </c>
      <c r="E94" s="24" t="s">
        <v>230</v>
      </c>
      <c r="F94" s="25" t="s">
        <v>146</v>
      </c>
      <c r="G94" s="26">
        <v>19</v>
      </c>
      <c r="H94" s="26">
        <v>0</v>
      </c>
      <c r="I94" s="26">
        <f>ROUND(ROUND(H94,2)*ROUND(G94,2),2)</f>
      </c>
      <c r="O94">
        <f>(I94*21)/100</f>
      </c>
      <c r="P94" t="s">
        <v>12</v>
      </c>
    </row>
    <row r="95" spans="1:5" ht="12.75">
      <c r="A95" s="27" t="s">
        <v>40</v>
      </c>
      <c r="E95" s="28" t="s">
        <v>37</v>
      </c>
    </row>
    <row r="96" spans="1:5" ht="165.75">
      <c r="A96" s="29" t="s">
        <v>42</v>
      </c>
      <c r="E96" s="30" t="s">
        <v>605</v>
      </c>
    </row>
    <row r="97" spans="1:5" ht="318.75">
      <c r="A97" t="s">
        <v>43</v>
      </c>
      <c r="E97" s="28" t="s">
        <v>237</v>
      </c>
    </row>
    <row r="98" spans="1:16" ht="12.75">
      <c r="A98" s="19" t="s">
        <v>35</v>
      </c>
      <c r="B98" s="23" t="s">
        <v>195</v>
      </c>
      <c r="C98" s="23" t="s">
        <v>239</v>
      </c>
      <c r="D98" s="19" t="s">
        <v>61</v>
      </c>
      <c r="E98" s="24" t="s">
        <v>240</v>
      </c>
      <c r="F98" s="25" t="s">
        <v>146</v>
      </c>
      <c r="G98" s="26">
        <v>15</v>
      </c>
      <c r="H98" s="26">
        <v>0</v>
      </c>
      <c r="I98" s="26">
        <f>ROUND(ROUND(H98,2)*ROUND(G98,2),2)</f>
      </c>
      <c r="O98">
        <f>(I98*21)/100</f>
      </c>
      <c r="P98" t="s">
        <v>12</v>
      </c>
    </row>
    <row r="99" spans="1:5" ht="12.75">
      <c r="A99" s="27" t="s">
        <v>40</v>
      </c>
      <c r="E99" s="28" t="s">
        <v>606</v>
      </c>
    </row>
    <row r="100" spans="1:5" ht="12.75">
      <c r="A100" s="29" t="s">
        <v>42</v>
      </c>
      <c r="E100" s="30" t="s">
        <v>596</v>
      </c>
    </row>
    <row r="101" spans="1:5" ht="191.25">
      <c r="A101" t="s">
        <v>43</v>
      </c>
      <c r="E101" s="28" t="s">
        <v>607</v>
      </c>
    </row>
    <row r="102" spans="1:16" ht="12.75">
      <c r="A102" s="19" t="s">
        <v>35</v>
      </c>
      <c r="B102" s="23" t="s">
        <v>200</v>
      </c>
      <c r="C102" s="23" t="s">
        <v>239</v>
      </c>
      <c r="D102" s="19" t="s">
        <v>65</v>
      </c>
      <c r="E102" s="24" t="s">
        <v>240</v>
      </c>
      <c r="F102" s="25" t="s">
        <v>146</v>
      </c>
      <c r="G102" s="26">
        <v>509.8</v>
      </c>
      <c r="H102" s="26">
        <v>0</v>
      </c>
      <c r="I102" s="26">
        <f>ROUND(ROUND(H102,2)*ROUND(G102,2),2)</f>
      </c>
      <c r="O102">
        <f>(I102*21)/100</f>
      </c>
      <c r="P102" t="s">
        <v>12</v>
      </c>
    </row>
    <row r="103" spans="1:5" ht="38.25">
      <c r="A103" s="27" t="s">
        <v>40</v>
      </c>
      <c r="E103" s="28" t="s">
        <v>244</v>
      </c>
    </row>
    <row r="104" spans="1:5" ht="38.25">
      <c r="A104" s="29" t="s">
        <v>42</v>
      </c>
      <c r="E104" s="30" t="s">
        <v>598</v>
      </c>
    </row>
    <row r="105" spans="1:5" ht="191.25">
      <c r="A105" t="s">
        <v>43</v>
      </c>
      <c r="E105" s="28" t="s">
        <v>607</v>
      </c>
    </row>
    <row r="106" spans="1:16" ht="12.75">
      <c r="A106" s="19" t="s">
        <v>35</v>
      </c>
      <c r="B106" s="23" t="s">
        <v>206</v>
      </c>
      <c r="C106" s="23" t="s">
        <v>252</v>
      </c>
      <c r="D106" s="19" t="s">
        <v>37</v>
      </c>
      <c r="E106" s="24" t="s">
        <v>253</v>
      </c>
      <c r="F106" s="25" t="s">
        <v>146</v>
      </c>
      <c r="G106" s="26">
        <v>15</v>
      </c>
      <c r="H106" s="26">
        <v>0</v>
      </c>
      <c r="I106" s="26">
        <f>ROUND(ROUND(H106,2)*ROUND(G106,2),2)</f>
      </c>
      <c r="O106">
        <f>(I106*21)/100</f>
      </c>
      <c r="P106" t="s">
        <v>12</v>
      </c>
    </row>
    <row r="107" spans="1:5" ht="12.75">
      <c r="A107" s="27" t="s">
        <v>40</v>
      </c>
      <c r="E107" s="28" t="s">
        <v>608</v>
      </c>
    </row>
    <row r="108" spans="1:5" ht="12.75">
      <c r="A108" s="29" t="s">
        <v>42</v>
      </c>
      <c r="E108" s="30" t="s">
        <v>609</v>
      </c>
    </row>
    <row r="109" spans="1:5" ht="242.25">
      <c r="A109" t="s">
        <v>43</v>
      </c>
      <c r="E109" s="28" t="s">
        <v>610</v>
      </c>
    </row>
    <row r="110" spans="1:16" ht="12.75">
      <c r="A110" s="19" t="s">
        <v>35</v>
      </c>
      <c r="B110" s="23" t="s">
        <v>213</v>
      </c>
      <c r="C110" s="23" t="s">
        <v>258</v>
      </c>
      <c r="D110" s="19" t="s">
        <v>37</v>
      </c>
      <c r="E110" s="24" t="s">
        <v>259</v>
      </c>
      <c r="F110" s="25" t="s">
        <v>146</v>
      </c>
      <c r="G110" s="26">
        <v>19</v>
      </c>
      <c r="H110" s="26">
        <v>0</v>
      </c>
      <c r="I110" s="26">
        <f>ROUND(ROUND(H110,2)*ROUND(G110,2),2)</f>
      </c>
      <c r="O110">
        <f>(I110*21)/100</f>
      </c>
      <c r="P110" t="s">
        <v>12</v>
      </c>
    </row>
    <row r="111" spans="1:5" ht="25.5">
      <c r="A111" s="27" t="s">
        <v>40</v>
      </c>
      <c r="E111" s="28" t="s">
        <v>611</v>
      </c>
    </row>
    <row r="112" spans="1:5" ht="12.75">
      <c r="A112" s="29" t="s">
        <v>42</v>
      </c>
      <c r="E112" s="30" t="s">
        <v>612</v>
      </c>
    </row>
    <row r="113" spans="1:5" ht="229.5">
      <c r="A113" t="s">
        <v>43</v>
      </c>
      <c r="E113" s="28" t="s">
        <v>613</v>
      </c>
    </row>
    <row r="114" spans="1:16" ht="12.75">
      <c r="A114" s="19" t="s">
        <v>35</v>
      </c>
      <c r="B114" s="23" t="s">
        <v>218</v>
      </c>
      <c r="C114" s="23" t="s">
        <v>262</v>
      </c>
      <c r="D114" s="19" t="s">
        <v>37</v>
      </c>
      <c r="E114" s="24" t="s">
        <v>263</v>
      </c>
      <c r="F114" s="25" t="s">
        <v>114</v>
      </c>
      <c r="G114" s="26">
        <v>720</v>
      </c>
      <c r="H114" s="26">
        <v>0</v>
      </c>
      <c r="I114" s="26">
        <f>ROUND(ROUND(H114,2)*ROUND(G114,2),2)</f>
      </c>
      <c r="O114">
        <f>(I114*21)/100</f>
      </c>
      <c r="P114" t="s">
        <v>12</v>
      </c>
    </row>
    <row r="115" spans="1:5" ht="12.75">
      <c r="A115" s="27" t="s">
        <v>40</v>
      </c>
      <c r="E115" s="28" t="s">
        <v>614</v>
      </c>
    </row>
    <row r="116" spans="1:5" ht="140.25">
      <c r="A116" s="29" t="s">
        <v>42</v>
      </c>
      <c r="E116" s="30" t="s">
        <v>615</v>
      </c>
    </row>
    <row r="117" spans="1:5" ht="25.5">
      <c r="A117" t="s">
        <v>43</v>
      </c>
      <c r="E117" s="28" t="s">
        <v>266</v>
      </c>
    </row>
    <row r="118" spans="1:16" ht="12.75">
      <c r="A118" s="19" t="s">
        <v>35</v>
      </c>
      <c r="B118" s="23" t="s">
        <v>224</v>
      </c>
      <c r="C118" s="23" t="s">
        <v>616</v>
      </c>
      <c r="D118" s="19" t="s">
        <v>37</v>
      </c>
      <c r="E118" s="24" t="s">
        <v>617</v>
      </c>
      <c r="F118" s="25" t="s">
        <v>114</v>
      </c>
      <c r="G118" s="26">
        <v>6835.5</v>
      </c>
      <c r="H118" s="26">
        <v>0</v>
      </c>
      <c r="I118" s="26">
        <f>ROUND(ROUND(H118,2)*ROUND(G118,2),2)</f>
      </c>
      <c r="O118">
        <f>(I118*21)/100</f>
      </c>
      <c r="P118" t="s">
        <v>12</v>
      </c>
    </row>
    <row r="119" spans="1:5" ht="12.75">
      <c r="A119" s="27" t="s">
        <v>40</v>
      </c>
      <c r="E119" s="28" t="s">
        <v>37</v>
      </c>
    </row>
    <row r="120" spans="1:5" ht="267.75">
      <c r="A120" s="29" t="s">
        <v>42</v>
      </c>
      <c r="E120" s="30" t="s">
        <v>618</v>
      </c>
    </row>
    <row r="121" spans="1:5" ht="38.25">
      <c r="A121" t="s">
        <v>43</v>
      </c>
      <c r="E121" s="28" t="s">
        <v>272</v>
      </c>
    </row>
    <row r="122" spans="1:16" ht="12.75">
      <c r="A122" s="19" t="s">
        <v>35</v>
      </c>
      <c r="B122" s="23" t="s">
        <v>228</v>
      </c>
      <c r="C122" s="23" t="s">
        <v>274</v>
      </c>
      <c r="D122" s="19" t="s">
        <v>37</v>
      </c>
      <c r="E122" s="24" t="s">
        <v>275</v>
      </c>
      <c r="F122" s="25" t="s">
        <v>114</v>
      </c>
      <c r="G122" s="26">
        <v>6835.5</v>
      </c>
      <c r="H122" s="26">
        <v>0</v>
      </c>
      <c r="I122" s="26">
        <f>ROUND(ROUND(H122,2)*ROUND(G122,2),2)</f>
      </c>
      <c r="O122">
        <f>(I122*21)/100</f>
      </c>
      <c r="P122" t="s">
        <v>12</v>
      </c>
    </row>
    <row r="123" spans="1:5" ht="12.75">
      <c r="A123" s="27" t="s">
        <v>40</v>
      </c>
      <c r="E123" s="28" t="s">
        <v>37</v>
      </c>
    </row>
    <row r="124" spans="1:5" ht="12.75">
      <c r="A124" s="29" t="s">
        <v>42</v>
      </c>
      <c r="E124" s="30" t="s">
        <v>37</v>
      </c>
    </row>
    <row r="125" spans="1:5" ht="25.5">
      <c r="A125" t="s">
        <v>43</v>
      </c>
      <c r="E125" s="28" t="s">
        <v>276</v>
      </c>
    </row>
    <row r="126" spans="1:16" ht="12.75">
      <c r="A126" s="19" t="s">
        <v>35</v>
      </c>
      <c r="B126" s="23" t="s">
        <v>233</v>
      </c>
      <c r="C126" s="23" t="s">
        <v>278</v>
      </c>
      <c r="D126" s="19" t="s">
        <v>37</v>
      </c>
      <c r="E126" s="24" t="s">
        <v>279</v>
      </c>
      <c r="F126" s="25" t="s">
        <v>114</v>
      </c>
      <c r="G126" s="26">
        <v>6835.5</v>
      </c>
      <c r="H126" s="26">
        <v>0</v>
      </c>
      <c r="I126" s="26">
        <f>ROUND(ROUND(H126,2)*ROUND(G126,2),2)</f>
      </c>
      <c r="O126">
        <f>(I126*21)/100</f>
      </c>
      <c r="P126" t="s">
        <v>12</v>
      </c>
    </row>
    <row r="127" spans="1:5" ht="12.75">
      <c r="A127" s="27" t="s">
        <v>40</v>
      </c>
      <c r="E127" s="28" t="s">
        <v>619</v>
      </c>
    </row>
    <row r="128" spans="1:5" ht="12.75">
      <c r="A128" s="29" t="s">
        <v>42</v>
      </c>
      <c r="E128" s="30" t="s">
        <v>37</v>
      </c>
    </row>
    <row r="129" spans="1:5" ht="38.25">
      <c r="A129" t="s">
        <v>43</v>
      </c>
      <c r="E129" s="28" t="s">
        <v>281</v>
      </c>
    </row>
    <row r="130" spans="1:16" ht="12.75">
      <c r="A130" s="19" t="s">
        <v>35</v>
      </c>
      <c r="B130" s="23" t="s">
        <v>238</v>
      </c>
      <c r="C130" s="23" t="s">
        <v>288</v>
      </c>
      <c r="D130" s="19" t="s">
        <v>37</v>
      </c>
      <c r="E130" s="24" t="s">
        <v>289</v>
      </c>
      <c r="F130" s="25" t="s">
        <v>114</v>
      </c>
      <c r="G130" s="26">
        <v>6835.5</v>
      </c>
      <c r="H130" s="26">
        <v>0</v>
      </c>
      <c r="I130" s="26">
        <f>ROUND(ROUND(H130,2)*ROUND(G130,2),2)</f>
      </c>
      <c r="O130">
        <f>(I130*21)/100</f>
      </c>
      <c r="P130" t="s">
        <v>12</v>
      </c>
    </row>
    <row r="131" spans="1:5" ht="12.75">
      <c r="A131" s="27" t="s">
        <v>40</v>
      </c>
      <c r="E131" s="28" t="s">
        <v>37</v>
      </c>
    </row>
    <row r="132" spans="1:5" ht="12.75">
      <c r="A132" s="29" t="s">
        <v>42</v>
      </c>
      <c r="E132" s="30" t="s">
        <v>37</v>
      </c>
    </row>
    <row r="133" spans="1:5" ht="25.5">
      <c r="A133" t="s">
        <v>43</v>
      </c>
      <c r="E133" s="28" t="s">
        <v>291</v>
      </c>
    </row>
    <row r="134" spans="1:18" ht="12.75" customHeight="1">
      <c r="A134" s="5" t="s">
        <v>33</v>
      </c>
      <c r="B134" s="5"/>
      <c r="C134" s="33" t="s">
        <v>12</v>
      </c>
      <c r="D134" s="5"/>
      <c r="E134" s="21" t="s">
        <v>320</v>
      </c>
      <c r="F134" s="5"/>
      <c r="G134" s="5"/>
      <c r="H134" s="5"/>
      <c r="I134" s="34">
        <f>0+Q134</f>
      </c>
      <c r="O134">
        <f>0+R134</f>
      </c>
      <c r="Q134">
        <f>0+I135+I139+I143</f>
      </c>
      <c r="R134">
        <f>0+O135+O139+O143</f>
      </c>
    </row>
    <row r="135" spans="1:16" ht="12.75">
      <c r="A135" s="19" t="s">
        <v>35</v>
      </c>
      <c r="B135" s="23" t="s">
        <v>243</v>
      </c>
      <c r="C135" s="23" t="s">
        <v>322</v>
      </c>
      <c r="D135" s="19" t="s">
        <v>108</v>
      </c>
      <c r="E135" s="24" t="s">
        <v>323</v>
      </c>
      <c r="F135" s="25" t="s">
        <v>114</v>
      </c>
      <c r="G135" s="26">
        <v>576</v>
      </c>
      <c r="H135" s="26">
        <v>0</v>
      </c>
      <c r="I135" s="26">
        <f>ROUND(ROUND(H135,2)*ROUND(G135,2),2)</f>
      </c>
      <c r="O135">
        <f>(I135*21)/100</f>
      </c>
      <c r="P135" t="s">
        <v>12</v>
      </c>
    </row>
    <row r="136" spans="1:5" ht="38.25">
      <c r="A136" s="27" t="s">
        <v>40</v>
      </c>
      <c r="E136" s="28" t="s">
        <v>328</v>
      </c>
    </row>
    <row r="137" spans="1:5" ht="12.75">
      <c r="A137" s="29" t="s">
        <v>42</v>
      </c>
      <c r="E137" s="30" t="s">
        <v>620</v>
      </c>
    </row>
    <row r="138" spans="1:5" ht="51">
      <c r="A138" t="s">
        <v>43</v>
      </c>
      <c r="E138" s="28" t="s">
        <v>326</v>
      </c>
    </row>
    <row r="139" spans="1:16" ht="12.75">
      <c r="A139" s="19" t="s">
        <v>35</v>
      </c>
      <c r="B139" s="23" t="s">
        <v>245</v>
      </c>
      <c r="C139" s="23" t="s">
        <v>331</v>
      </c>
      <c r="D139" s="19" t="s">
        <v>108</v>
      </c>
      <c r="E139" s="24" t="s">
        <v>332</v>
      </c>
      <c r="F139" s="25" t="s">
        <v>146</v>
      </c>
      <c r="G139" s="26">
        <v>230.4</v>
      </c>
      <c r="H139" s="26">
        <v>0</v>
      </c>
      <c r="I139" s="26">
        <f>ROUND(ROUND(H139,2)*ROUND(G139,2),2)</f>
      </c>
      <c r="O139">
        <f>(I139*21)/100</f>
      </c>
      <c r="P139" t="s">
        <v>12</v>
      </c>
    </row>
    <row r="140" spans="1:5" ht="63.75">
      <c r="A140" s="27" t="s">
        <v>40</v>
      </c>
      <c r="E140" s="28" t="s">
        <v>621</v>
      </c>
    </row>
    <row r="141" spans="1:5" ht="12.75">
      <c r="A141" s="29" t="s">
        <v>42</v>
      </c>
      <c r="E141" s="30" t="s">
        <v>593</v>
      </c>
    </row>
    <row r="142" spans="1:5" ht="38.25">
      <c r="A142" t="s">
        <v>43</v>
      </c>
      <c r="E142" s="28" t="s">
        <v>334</v>
      </c>
    </row>
    <row r="143" spans="1:16" ht="12.75">
      <c r="A143" s="19" t="s">
        <v>35</v>
      </c>
      <c r="B143" s="23" t="s">
        <v>251</v>
      </c>
      <c r="C143" s="23" t="s">
        <v>336</v>
      </c>
      <c r="D143" s="19" t="s">
        <v>37</v>
      </c>
      <c r="E143" s="24" t="s">
        <v>337</v>
      </c>
      <c r="F143" s="25" t="s">
        <v>114</v>
      </c>
      <c r="G143" s="26">
        <v>600</v>
      </c>
      <c r="H143" s="26">
        <v>0</v>
      </c>
      <c r="I143" s="26">
        <f>ROUND(ROUND(H143,2)*ROUND(G143,2),2)</f>
      </c>
      <c r="O143">
        <f>(I143*21)/100</f>
      </c>
      <c r="P143" t="s">
        <v>12</v>
      </c>
    </row>
    <row r="144" spans="1:5" ht="12.75">
      <c r="A144" s="27" t="s">
        <v>40</v>
      </c>
      <c r="E144" s="28" t="s">
        <v>338</v>
      </c>
    </row>
    <row r="145" spans="1:5" ht="140.25">
      <c r="A145" s="29" t="s">
        <v>42</v>
      </c>
      <c r="E145" s="30" t="s">
        <v>622</v>
      </c>
    </row>
    <row r="146" spans="1:5" ht="102">
      <c r="A146" t="s">
        <v>43</v>
      </c>
      <c r="E146" s="28" t="s">
        <v>340</v>
      </c>
    </row>
    <row r="147" spans="1:18" ht="12.75" customHeight="1">
      <c r="A147" s="5" t="s">
        <v>33</v>
      </c>
      <c r="B147" s="5"/>
      <c r="C147" s="33" t="s">
        <v>13</v>
      </c>
      <c r="D147" s="5"/>
      <c r="E147" s="21" t="s">
        <v>341</v>
      </c>
      <c r="F147" s="5"/>
      <c r="G147" s="5"/>
      <c r="H147" s="5"/>
      <c r="I147" s="34">
        <f>0+Q147</f>
      </c>
      <c r="O147">
        <f>0+R147</f>
      </c>
      <c r="Q147">
        <f>0+I148+I152+I156+I160</f>
      </c>
      <c r="R147">
        <f>0+O148+O152+O156+O160</f>
      </c>
    </row>
    <row r="148" spans="1:16" ht="12.75">
      <c r="A148" s="19" t="s">
        <v>35</v>
      </c>
      <c r="B148" s="23" t="s">
        <v>257</v>
      </c>
      <c r="C148" s="23" t="s">
        <v>343</v>
      </c>
      <c r="D148" s="19" t="s">
        <v>37</v>
      </c>
      <c r="E148" s="24" t="s">
        <v>344</v>
      </c>
      <c r="F148" s="25" t="s">
        <v>146</v>
      </c>
      <c r="G148" s="26">
        <v>0.9</v>
      </c>
      <c r="H148" s="26">
        <v>0</v>
      </c>
      <c r="I148" s="26">
        <f>ROUND(ROUND(H148,2)*ROUND(G148,2),2)</f>
      </c>
      <c r="O148">
        <f>(I148*21)/100</f>
      </c>
      <c r="P148" t="s">
        <v>12</v>
      </c>
    </row>
    <row r="149" spans="1:5" ht="12.75">
      <c r="A149" s="27" t="s">
        <v>40</v>
      </c>
      <c r="E149" s="28" t="s">
        <v>623</v>
      </c>
    </row>
    <row r="150" spans="1:5" ht="12.75">
      <c r="A150" s="29" t="s">
        <v>42</v>
      </c>
      <c r="E150" s="30" t="s">
        <v>624</v>
      </c>
    </row>
    <row r="151" spans="1:5" ht="382.5">
      <c r="A151" t="s">
        <v>43</v>
      </c>
      <c r="E151" s="28" t="s">
        <v>625</v>
      </c>
    </row>
    <row r="152" spans="1:16" ht="12.75">
      <c r="A152" s="19" t="s">
        <v>35</v>
      </c>
      <c r="B152" s="23" t="s">
        <v>261</v>
      </c>
      <c r="C152" s="23" t="s">
        <v>349</v>
      </c>
      <c r="D152" s="19" t="s">
        <v>37</v>
      </c>
      <c r="E152" s="24" t="s">
        <v>350</v>
      </c>
      <c r="F152" s="25" t="s">
        <v>100</v>
      </c>
      <c r="G152" s="26">
        <v>0.18</v>
      </c>
      <c r="H152" s="26">
        <v>0</v>
      </c>
      <c r="I152" s="26">
        <f>ROUND(ROUND(H152,2)*ROUND(G152,2),2)</f>
      </c>
      <c r="O152">
        <f>(I152*21)/100</f>
      </c>
      <c r="P152" t="s">
        <v>12</v>
      </c>
    </row>
    <row r="153" spans="1:5" ht="12.75">
      <c r="A153" s="27" t="s">
        <v>40</v>
      </c>
      <c r="E153" s="28" t="s">
        <v>626</v>
      </c>
    </row>
    <row r="154" spans="1:5" ht="12.75">
      <c r="A154" s="29" t="s">
        <v>42</v>
      </c>
      <c r="E154" s="30" t="s">
        <v>627</v>
      </c>
    </row>
    <row r="155" spans="1:5" ht="242.25">
      <c r="A155" t="s">
        <v>43</v>
      </c>
      <c r="E155" s="28" t="s">
        <v>628</v>
      </c>
    </row>
    <row r="156" spans="1:16" ht="12.75">
      <c r="A156" s="19" t="s">
        <v>35</v>
      </c>
      <c r="B156" s="23" t="s">
        <v>267</v>
      </c>
      <c r="C156" s="23" t="s">
        <v>629</v>
      </c>
      <c r="D156" s="19" t="s">
        <v>37</v>
      </c>
      <c r="E156" s="24" t="s">
        <v>630</v>
      </c>
      <c r="F156" s="25" t="s">
        <v>146</v>
      </c>
      <c r="G156" s="26">
        <v>3.3</v>
      </c>
      <c r="H156" s="26">
        <v>0</v>
      </c>
      <c r="I156" s="26">
        <f>ROUND(ROUND(H156,2)*ROUND(G156,2),2)</f>
      </c>
      <c r="O156">
        <f>(I156*21)/100</f>
      </c>
      <c r="P156" t="s">
        <v>12</v>
      </c>
    </row>
    <row r="157" spans="1:5" ht="25.5">
      <c r="A157" s="27" t="s">
        <v>40</v>
      </c>
      <c r="E157" s="28" t="s">
        <v>631</v>
      </c>
    </row>
    <row r="158" spans="1:5" ht="12.75">
      <c r="A158" s="29" t="s">
        <v>42</v>
      </c>
      <c r="E158" s="30" t="s">
        <v>632</v>
      </c>
    </row>
    <row r="159" spans="1:5" ht="369.75">
      <c r="A159" t="s">
        <v>43</v>
      </c>
      <c r="E159" s="28" t="s">
        <v>633</v>
      </c>
    </row>
    <row r="160" spans="1:16" ht="12.75">
      <c r="A160" s="19" t="s">
        <v>35</v>
      </c>
      <c r="B160" s="23" t="s">
        <v>273</v>
      </c>
      <c r="C160" s="23" t="s">
        <v>634</v>
      </c>
      <c r="D160" s="19" t="s">
        <v>37</v>
      </c>
      <c r="E160" s="24" t="s">
        <v>635</v>
      </c>
      <c r="F160" s="25" t="s">
        <v>100</v>
      </c>
      <c r="G160" s="26">
        <v>0.17</v>
      </c>
      <c r="H160" s="26">
        <v>0</v>
      </c>
      <c r="I160" s="26">
        <f>ROUND(ROUND(H160,2)*ROUND(G160,2),2)</f>
      </c>
      <c r="O160">
        <f>(I160*21)/100</f>
      </c>
      <c r="P160" t="s">
        <v>12</v>
      </c>
    </row>
    <row r="161" spans="1:5" ht="12.75">
      <c r="A161" s="27" t="s">
        <v>40</v>
      </c>
      <c r="E161" s="28" t="s">
        <v>636</v>
      </c>
    </row>
    <row r="162" spans="1:5" ht="12.75">
      <c r="A162" s="29" t="s">
        <v>42</v>
      </c>
      <c r="E162" s="30" t="s">
        <v>637</v>
      </c>
    </row>
    <row r="163" spans="1:5" ht="267.75">
      <c r="A163" t="s">
        <v>43</v>
      </c>
      <c r="E163" s="28" t="s">
        <v>638</v>
      </c>
    </row>
    <row r="164" spans="1:18" ht="12.75" customHeight="1">
      <c r="A164" s="5" t="s">
        <v>33</v>
      </c>
      <c r="B164" s="5"/>
      <c r="C164" s="33" t="s">
        <v>23</v>
      </c>
      <c r="D164" s="5"/>
      <c r="E164" s="21" t="s">
        <v>354</v>
      </c>
      <c r="F164" s="5"/>
      <c r="G164" s="5"/>
      <c r="H164" s="5"/>
      <c r="I164" s="34">
        <f>0+Q164</f>
      </c>
      <c r="O164">
        <f>0+R164</f>
      </c>
      <c r="Q164">
        <f>0+I165</f>
      </c>
      <c r="R164">
        <f>0+O165</f>
      </c>
    </row>
    <row r="165" spans="1:16" ht="12.75">
      <c r="A165" s="19" t="s">
        <v>35</v>
      </c>
      <c r="B165" s="23" t="s">
        <v>277</v>
      </c>
      <c r="C165" s="23" t="s">
        <v>365</v>
      </c>
      <c r="D165" s="19" t="s">
        <v>37</v>
      </c>
      <c r="E165" s="24" t="s">
        <v>366</v>
      </c>
      <c r="F165" s="25" t="s">
        <v>146</v>
      </c>
      <c r="G165" s="26">
        <v>32.7</v>
      </c>
      <c r="H165" s="26">
        <v>0</v>
      </c>
      <c r="I165" s="26">
        <f>ROUND(ROUND(H165,2)*ROUND(G165,2),2)</f>
      </c>
      <c r="O165">
        <f>(I165*21)/100</f>
      </c>
      <c r="P165" t="s">
        <v>12</v>
      </c>
    </row>
    <row r="166" spans="1:5" ht="51">
      <c r="A166" s="27" t="s">
        <v>40</v>
      </c>
      <c r="E166" s="28" t="s">
        <v>639</v>
      </c>
    </row>
    <row r="167" spans="1:5" ht="12.75">
      <c r="A167" s="29" t="s">
        <v>42</v>
      </c>
      <c r="E167" s="30" t="s">
        <v>640</v>
      </c>
    </row>
    <row r="168" spans="1:5" ht="38.25">
      <c r="A168" t="s">
        <v>43</v>
      </c>
      <c r="E168" s="28" t="s">
        <v>334</v>
      </c>
    </row>
    <row r="169" spans="1:18" ht="12.75" customHeight="1">
      <c r="A169" s="5" t="s">
        <v>33</v>
      </c>
      <c r="B169" s="5"/>
      <c r="C169" s="33" t="s">
        <v>25</v>
      </c>
      <c r="D169" s="5"/>
      <c r="E169" s="21" t="s">
        <v>89</v>
      </c>
      <c r="F169" s="5"/>
      <c r="G169" s="5"/>
      <c r="H169" s="5"/>
      <c r="I169" s="34">
        <f>0+Q169</f>
      </c>
      <c r="O169">
        <f>0+R169</f>
      </c>
      <c r="Q169">
        <f>0+I170+I174+I178+I182+I186+I190+I194+I198+I202</f>
      </c>
      <c r="R169">
        <f>0+O170+O174+O178+O182+O186+O190+O194+O198+O202</f>
      </c>
    </row>
    <row r="170" spans="1:16" ht="12.75">
      <c r="A170" s="19" t="s">
        <v>35</v>
      </c>
      <c r="B170" s="23" t="s">
        <v>282</v>
      </c>
      <c r="C170" s="23" t="s">
        <v>381</v>
      </c>
      <c r="D170" s="19" t="s">
        <v>37</v>
      </c>
      <c r="E170" s="24" t="s">
        <v>382</v>
      </c>
      <c r="F170" s="25" t="s">
        <v>114</v>
      </c>
      <c r="G170" s="26">
        <v>1133</v>
      </c>
      <c r="H170" s="26">
        <v>0</v>
      </c>
      <c r="I170" s="26">
        <f>ROUND(ROUND(H170,2)*ROUND(G170,2),2)</f>
      </c>
      <c r="O170">
        <f>(I170*21)/100</f>
      </c>
      <c r="P170" t="s">
        <v>12</v>
      </c>
    </row>
    <row r="171" spans="1:5" ht="12.75">
      <c r="A171" s="27" t="s">
        <v>40</v>
      </c>
      <c r="E171" s="28" t="s">
        <v>589</v>
      </c>
    </row>
    <row r="172" spans="1:5" ht="12.75">
      <c r="A172" s="29" t="s">
        <v>42</v>
      </c>
      <c r="E172" s="30" t="s">
        <v>641</v>
      </c>
    </row>
    <row r="173" spans="1:5" ht="51">
      <c r="A173" t="s">
        <v>43</v>
      </c>
      <c r="E173" s="28" t="s">
        <v>385</v>
      </c>
    </row>
    <row r="174" spans="1:16" ht="12.75">
      <c r="A174" s="19" t="s">
        <v>35</v>
      </c>
      <c r="B174" s="23" t="s">
        <v>287</v>
      </c>
      <c r="C174" s="23" t="s">
        <v>387</v>
      </c>
      <c r="D174" s="19" t="s">
        <v>61</v>
      </c>
      <c r="E174" s="24" t="s">
        <v>388</v>
      </c>
      <c r="F174" s="25" t="s">
        <v>114</v>
      </c>
      <c r="G174" s="26">
        <v>726.67</v>
      </c>
      <c r="H174" s="26">
        <v>0</v>
      </c>
      <c r="I174" s="26">
        <f>ROUND(ROUND(H174,2)*ROUND(G174,2),2)</f>
      </c>
      <c r="O174">
        <f>(I174*21)/100</f>
      </c>
      <c r="P174" t="s">
        <v>12</v>
      </c>
    </row>
    <row r="175" spans="1:5" ht="38.25">
      <c r="A175" s="27" t="s">
        <v>40</v>
      </c>
      <c r="E175" s="28" t="s">
        <v>642</v>
      </c>
    </row>
    <row r="176" spans="1:5" ht="12.75">
      <c r="A176" s="29" t="s">
        <v>42</v>
      </c>
      <c r="E176" s="30" t="s">
        <v>643</v>
      </c>
    </row>
    <row r="177" spans="1:5" ht="76.5">
      <c r="A177" t="s">
        <v>43</v>
      </c>
      <c r="E177" s="28" t="s">
        <v>391</v>
      </c>
    </row>
    <row r="178" spans="1:16" ht="12.75">
      <c r="A178" s="19" t="s">
        <v>35</v>
      </c>
      <c r="B178" s="23" t="s">
        <v>292</v>
      </c>
      <c r="C178" s="23" t="s">
        <v>393</v>
      </c>
      <c r="D178" s="19" t="s">
        <v>65</v>
      </c>
      <c r="E178" s="24" t="s">
        <v>388</v>
      </c>
      <c r="F178" s="25" t="s">
        <v>114</v>
      </c>
      <c r="G178" s="26">
        <v>10</v>
      </c>
      <c r="H178" s="26">
        <v>0</v>
      </c>
      <c r="I178" s="26">
        <f>ROUND(ROUND(H178,2)*ROUND(G178,2),2)</f>
      </c>
      <c r="O178">
        <f>(I178*21)/100</f>
      </c>
      <c r="P178" t="s">
        <v>12</v>
      </c>
    </row>
    <row r="179" spans="1:5" ht="38.25">
      <c r="A179" s="27" t="s">
        <v>40</v>
      </c>
      <c r="E179" s="28" t="s">
        <v>644</v>
      </c>
    </row>
    <row r="180" spans="1:5" ht="12.75">
      <c r="A180" s="29" t="s">
        <v>42</v>
      </c>
      <c r="E180" s="30" t="s">
        <v>645</v>
      </c>
    </row>
    <row r="181" spans="1:5" ht="76.5">
      <c r="A181" t="s">
        <v>43</v>
      </c>
      <c r="E181" s="28" t="s">
        <v>391</v>
      </c>
    </row>
    <row r="182" spans="1:16" ht="12.75">
      <c r="A182" s="19" t="s">
        <v>35</v>
      </c>
      <c r="B182" s="23" t="s">
        <v>296</v>
      </c>
      <c r="C182" s="23" t="s">
        <v>398</v>
      </c>
      <c r="D182" s="19" t="s">
        <v>37</v>
      </c>
      <c r="E182" s="24" t="s">
        <v>399</v>
      </c>
      <c r="F182" s="25" t="s">
        <v>114</v>
      </c>
      <c r="G182" s="26">
        <v>2890</v>
      </c>
      <c r="H182" s="26">
        <v>0</v>
      </c>
      <c r="I182" s="26">
        <f>ROUND(ROUND(H182,2)*ROUND(G182,2),2)</f>
      </c>
      <c r="O182">
        <f>(I182*21)/100</f>
      </c>
      <c r="P182" t="s">
        <v>12</v>
      </c>
    </row>
    <row r="183" spans="1:5" ht="12.75">
      <c r="A183" s="27" t="s">
        <v>40</v>
      </c>
      <c r="E183" s="28" t="s">
        <v>646</v>
      </c>
    </row>
    <row r="184" spans="1:5" ht="102">
      <c r="A184" s="29" t="s">
        <v>42</v>
      </c>
      <c r="E184" s="30" t="s">
        <v>647</v>
      </c>
    </row>
    <row r="185" spans="1:5" ht="102">
      <c r="A185" t="s">
        <v>43</v>
      </c>
      <c r="E185" s="28" t="s">
        <v>648</v>
      </c>
    </row>
    <row r="186" spans="1:16" ht="12.75">
      <c r="A186" s="19" t="s">
        <v>35</v>
      </c>
      <c r="B186" s="23" t="s">
        <v>301</v>
      </c>
      <c r="C186" s="23" t="s">
        <v>404</v>
      </c>
      <c r="D186" s="19" t="s">
        <v>37</v>
      </c>
      <c r="E186" s="24" t="s">
        <v>405</v>
      </c>
      <c r="F186" s="25" t="s">
        <v>114</v>
      </c>
      <c r="G186" s="26">
        <v>726.67</v>
      </c>
      <c r="H186" s="26">
        <v>0</v>
      </c>
      <c r="I186" s="26">
        <f>ROUND(ROUND(H186,2)*ROUND(G186,2),2)</f>
      </c>
      <c r="O186">
        <f>(I186*21)/100</f>
      </c>
      <c r="P186" t="s">
        <v>12</v>
      </c>
    </row>
    <row r="187" spans="1:5" ht="12.75">
      <c r="A187" s="27" t="s">
        <v>40</v>
      </c>
      <c r="E187" s="28" t="s">
        <v>649</v>
      </c>
    </row>
    <row r="188" spans="1:5" ht="12.75">
      <c r="A188" s="29" t="s">
        <v>42</v>
      </c>
      <c r="E188" s="30" t="s">
        <v>650</v>
      </c>
    </row>
    <row r="189" spans="1:5" ht="51">
      <c r="A189" t="s">
        <v>43</v>
      </c>
      <c r="E189" s="28" t="s">
        <v>408</v>
      </c>
    </row>
    <row r="190" spans="1:16" ht="12.75">
      <c r="A190" s="19" t="s">
        <v>35</v>
      </c>
      <c r="B190" s="23" t="s">
        <v>306</v>
      </c>
      <c r="C190" s="23" t="s">
        <v>410</v>
      </c>
      <c r="D190" s="19" t="s">
        <v>61</v>
      </c>
      <c r="E190" s="24" t="s">
        <v>411</v>
      </c>
      <c r="F190" s="25" t="s">
        <v>114</v>
      </c>
      <c r="G190" s="26">
        <v>21314.62</v>
      </c>
      <c r="H190" s="26">
        <v>0</v>
      </c>
      <c r="I190" s="26">
        <f>ROUND(ROUND(H190,2)*ROUND(G190,2),2)</f>
      </c>
      <c r="O190">
        <f>(I190*21)/100</f>
      </c>
      <c r="P190" t="s">
        <v>12</v>
      </c>
    </row>
    <row r="191" spans="1:5" ht="12.75">
      <c r="A191" s="27" t="s">
        <v>40</v>
      </c>
      <c r="E191" s="28" t="s">
        <v>37</v>
      </c>
    </row>
    <row r="192" spans="1:5" ht="63.75">
      <c r="A192" s="29" t="s">
        <v>42</v>
      </c>
      <c r="E192" s="30" t="s">
        <v>651</v>
      </c>
    </row>
    <row r="193" spans="1:5" ht="51">
      <c r="A193" t="s">
        <v>43</v>
      </c>
      <c r="E193" s="28" t="s">
        <v>408</v>
      </c>
    </row>
    <row r="194" spans="1:16" ht="12.75">
      <c r="A194" s="19" t="s">
        <v>35</v>
      </c>
      <c r="B194" s="23" t="s">
        <v>311</v>
      </c>
      <c r="C194" s="23" t="s">
        <v>414</v>
      </c>
      <c r="D194" s="19" t="s">
        <v>37</v>
      </c>
      <c r="E194" s="24" t="s">
        <v>415</v>
      </c>
      <c r="F194" s="25" t="s">
        <v>114</v>
      </c>
      <c r="G194" s="26">
        <v>10146</v>
      </c>
      <c r="H194" s="26">
        <v>0</v>
      </c>
      <c r="I194" s="26">
        <f>ROUND(ROUND(H194,2)*ROUND(G194,2),2)</f>
      </c>
      <c r="O194">
        <f>(I194*21)/100</f>
      </c>
      <c r="P194" t="s">
        <v>12</v>
      </c>
    </row>
    <row r="195" spans="1:5" ht="25.5">
      <c r="A195" s="27" t="s">
        <v>40</v>
      </c>
      <c r="E195" s="28" t="s">
        <v>652</v>
      </c>
    </row>
    <row r="196" spans="1:5" ht="12.75">
      <c r="A196" s="29" t="s">
        <v>42</v>
      </c>
      <c r="E196" s="30" t="s">
        <v>653</v>
      </c>
    </row>
    <row r="197" spans="1:5" ht="140.25">
      <c r="A197" t="s">
        <v>43</v>
      </c>
      <c r="E197" s="28" t="s">
        <v>418</v>
      </c>
    </row>
    <row r="198" spans="1:16" ht="12.75">
      <c r="A198" s="19" t="s">
        <v>35</v>
      </c>
      <c r="B198" s="23" t="s">
        <v>315</v>
      </c>
      <c r="C198" s="23" t="s">
        <v>420</v>
      </c>
      <c r="D198" s="19" t="s">
        <v>37</v>
      </c>
      <c r="E198" s="24" t="s">
        <v>421</v>
      </c>
      <c r="F198" s="25" t="s">
        <v>114</v>
      </c>
      <c r="G198" s="26">
        <v>10551.8</v>
      </c>
      <c r="H198" s="26">
        <v>0</v>
      </c>
      <c r="I198" s="26">
        <f>ROUND(ROUND(H198,2)*ROUND(G198,2),2)</f>
      </c>
      <c r="O198">
        <f>(I198*21)/100</f>
      </c>
      <c r="P198" t="s">
        <v>12</v>
      </c>
    </row>
    <row r="199" spans="1:5" ht="25.5">
      <c r="A199" s="27" t="s">
        <v>40</v>
      </c>
      <c r="E199" s="28" t="s">
        <v>422</v>
      </c>
    </row>
    <row r="200" spans="1:5" ht="12.75">
      <c r="A200" s="29" t="s">
        <v>42</v>
      </c>
      <c r="E200" s="30" t="s">
        <v>654</v>
      </c>
    </row>
    <row r="201" spans="1:5" ht="140.25">
      <c r="A201" t="s">
        <v>43</v>
      </c>
      <c r="E201" s="28" t="s">
        <v>424</v>
      </c>
    </row>
    <row r="202" spans="1:16" ht="12.75">
      <c r="A202" s="19" t="s">
        <v>35</v>
      </c>
      <c r="B202" s="23" t="s">
        <v>321</v>
      </c>
      <c r="C202" s="23" t="s">
        <v>426</v>
      </c>
      <c r="D202" s="19" t="s">
        <v>108</v>
      </c>
      <c r="E202" s="24" t="s">
        <v>427</v>
      </c>
      <c r="F202" s="25" t="s">
        <v>114</v>
      </c>
      <c r="G202" s="26">
        <v>2029.2</v>
      </c>
      <c r="H202" s="26">
        <v>0</v>
      </c>
      <c r="I202" s="26">
        <f>ROUND(ROUND(H202,2)*ROUND(G202,2),2)</f>
      </c>
      <c r="O202">
        <f>(I202*21)/100</f>
      </c>
      <c r="P202" t="s">
        <v>12</v>
      </c>
    </row>
    <row r="203" spans="1:5" ht="25.5">
      <c r="A203" s="27" t="s">
        <v>40</v>
      </c>
      <c r="E203" s="28" t="s">
        <v>655</v>
      </c>
    </row>
    <row r="204" spans="1:5" ht="12.75">
      <c r="A204" s="29" t="s">
        <v>42</v>
      </c>
      <c r="E204" s="30" t="s">
        <v>656</v>
      </c>
    </row>
    <row r="205" spans="1:5" ht="140.25">
      <c r="A205" t="s">
        <v>43</v>
      </c>
      <c r="E205" s="28" t="s">
        <v>424</v>
      </c>
    </row>
    <row r="206" spans="1:18" ht="12.75" customHeight="1">
      <c r="A206" s="5" t="s">
        <v>33</v>
      </c>
      <c r="B206" s="5"/>
      <c r="C206" s="33" t="s">
        <v>27</v>
      </c>
      <c r="D206" s="5"/>
      <c r="E206" s="21" t="s">
        <v>436</v>
      </c>
      <c r="F206" s="5"/>
      <c r="G206" s="5"/>
      <c r="H206" s="5"/>
      <c r="I206" s="34">
        <f>0+Q206</f>
      </c>
      <c r="O206">
        <f>0+R206</f>
      </c>
      <c r="Q206">
        <f>0+I207+I211</f>
      </c>
      <c r="R206">
        <f>0+O207+O211</f>
      </c>
    </row>
    <row r="207" spans="1:16" ht="12.75">
      <c r="A207" s="19" t="s">
        <v>35</v>
      </c>
      <c r="B207" s="23" t="s">
        <v>327</v>
      </c>
      <c r="C207" s="23" t="s">
        <v>438</v>
      </c>
      <c r="D207" s="19" t="s">
        <v>37</v>
      </c>
      <c r="E207" s="24" t="s">
        <v>439</v>
      </c>
      <c r="F207" s="25" t="s">
        <v>114</v>
      </c>
      <c r="G207" s="26">
        <v>11.33</v>
      </c>
      <c r="H207" s="26">
        <v>0</v>
      </c>
      <c r="I207" s="26">
        <f>ROUND(ROUND(H207,2)*ROUND(G207,2),2)</f>
      </c>
      <c r="O207">
        <f>(I207*21)/100</f>
      </c>
      <c r="P207" t="s">
        <v>12</v>
      </c>
    </row>
    <row r="208" spans="1:5" ht="12.75">
      <c r="A208" s="27" t="s">
        <v>40</v>
      </c>
      <c r="E208" s="28" t="s">
        <v>657</v>
      </c>
    </row>
    <row r="209" spans="1:5" ht="63.75">
      <c r="A209" s="29" t="s">
        <v>42</v>
      </c>
      <c r="E209" s="30" t="s">
        <v>658</v>
      </c>
    </row>
    <row r="210" spans="1:5" ht="76.5">
      <c r="A210" t="s">
        <v>43</v>
      </c>
      <c r="E210" s="28" t="s">
        <v>659</v>
      </c>
    </row>
    <row r="211" spans="1:16" ht="12.75">
      <c r="A211" s="19" t="s">
        <v>35</v>
      </c>
      <c r="B211" s="23" t="s">
        <v>330</v>
      </c>
      <c r="C211" s="23" t="s">
        <v>444</v>
      </c>
      <c r="D211" s="19" t="s">
        <v>37</v>
      </c>
      <c r="E211" s="24" t="s">
        <v>445</v>
      </c>
      <c r="F211" s="25" t="s">
        <v>114</v>
      </c>
      <c r="G211" s="26">
        <v>11.33</v>
      </c>
      <c r="H211" s="26">
        <v>0</v>
      </c>
      <c r="I211" s="26">
        <f>ROUND(ROUND(H211,2)*ROUND(G211,2),2)</f>
      </c>
      <c r="O211">
        <f>(I211*21)/100</f>
      </c>
      <c r="P211" t="s">
        <v>12</v>
      </c>
    </row>
    <row r="212" spans="1:5" ht="12.75">
      <c r="A212" s="27" t="s">
        <v>40</v>
      </c>
      <c r="E212" s="28" t="s">
        <v>660</v>
      </c>
    </row>
    <row r="213" spans="1:5" ht="12.75">
      <c r="A213" s="29" t="s">
        <v>42</v>
      </c>
      <c r="E213" s="30" t="s">
        <v>661</v>
      </c>
    </row>
    <row r="214" spans="1:5" ht="76.5">
      <c r="A214" t="s">
        <v>43</v>
      </c>
      <c r="E214" s="28" t="s">
        <v>659</v>
      </c>
    </row>
    <row r="215" spans="1:18" ht="12.75" customHeight="1">
      <c r="A215" s="5" t="s">
        <v>33</v>
      </c>
      <c r="B215" s="5"/>
      <c r="C215" s="33" t="s">
        <v>30</v>
      </c>
      <c r="D215" s="5"/>
      <c r="E215" s="21" t="s">
        <v>466</v>
      </c>
      <c r="F215" s="5"/>
      <c r="G215" s="5"/>
      <c r="H215" s="5"/>
      <c r="I215" s="34">
        <f>0+Q215</f>
      </c>
      <c r="O215">
        <f>0+R215</f>
      </c>
      <c r="Q215">
        <f>0+I216+I220+I224+I228+I232+I236+I240+I244+I248+I252+I256+I260+I264+I268+I272+I276+I280+I284+I288</f>
      </c>
      <c r="R215">
        <f>0+O216+O220+O224+O228+O232+O236+O240+O244+O248+O252+O256+O260+O264+O268+O272+O276+O280+O284+O288</f>
      </c>
    </row>
    <row r="216" spans="1:16" ht="25.5">
      <c r="A216" s="19" t="s">
        <v>35</v>
      </c>
      <c r="B216" s="23" t="s">
        <v>335</v>
      </c>
      <c r="C216" s="23" t="s">
        <v>662</v>
      </c>
      <c r="D216" s="19" t="s">
        <v>37</v>
      </c>
      <c r="E216" s="24" t="s">
        <v>663</v>
      </c>
      <c r="F216" s="25" t="s">
        <v>209</v>
      </c>
      <c r="G216" s="26">
        <v>81.2</v>
      </c>
      <c r="H216" s="26">
        <v>0</v>
      </c>
      <c r="I216" s="26">
        <f>ROUND(ROUND(H216,2)*ROUND(G216,2),2)</f>
      </c>
      <c r="O216">
        <f>(I216*21)/100</f>
      </c>
      <c r="P216" t="s">
        <v>12</v>
      </c>
    </row>
    <row r="217" spans="1:5" ht="12.75">
      <c r="A217" s="27" t="s">
        <v>40</v>
      </c>
      <c r="E217" s="28" t="s">
        <v>664</v>
      </c>
    </row>
    <row r="218" spans="1:5" ht="12.75">
      <c r="A218" s="29" t="s">
        <v>42</v>
      </c>
      <c r="E218" s="30" t="s">
        <v>665</v>
      </c>
    </row>
    <row r="219" spans="1:5" ht="127.5">
      <c r="A219" t="s">
        <v>43</v>
      </c>
      <c r="E219" s="28" t="s">
        <v>666</v>
      </c>
    </row>
    <row r="220" spans="1:16" ht="25.5">
      <c r="A220" s="19" t="s">
        <v>35</v>
      </c>
      <c r="B220" s="23" t="s">
        <v>342</v>
      </c>
      <c r="C220" s="23" t="s">
        <v>667</v>
      </c>
      <c r="D220" s="19" t="s">
        <v>37</v>
      </c>
      <c r="E220" s="24" t="s">
        <v>668</v>
      </c>
      <c r="F220" s="25" t="s">
        <v>209</v>
      </c>
      <c r="G220" s="26">
        <v>324.8</v>
      </c>
      <c r="H220" s="26">
        <v>0</v>
      </c>
      <c r="I220" s="26">
        <f>ROUND(ROUND(H220,2)*ROUND(G220,2),2)</f>
      </c>
      <c r="O220">
        <f>(I220*21)/100</f>
      </c>
      <c r="P220" t="s">
        <v>12</v>
      </c>
    </row>
    <row r="221" spans="1:5" ht="12.75">
      <c r="A221" s="27" t="s">
        <v>40</v>
      </c>
      <c r="E221" s="28" t="s">
        <v>669</v>
      </c>
    </row>
    <row r="222" spans="1:5" ht="12.75">
      <c r="A222" s="29" t="s">
        <v>42</v>
      </c>
      <c r="E222" s="30" t="s">
        <v>670</v>
      </c>
    </row>
    <row r="223" spans="1:5" ht="76.5">
      <c r="A223" t="s">
        <v>43</v>
      </c>
      <c r="E223" s="28" t="s">
        <v>671</v>
      </c>
    </row>
    <row r="224" spans="1:16" ht="25.5">
      <c r="A224" s="19" t="s">
        <v>35</v>
      </c>
      <c r="B224" s="23" t="s">
        <v>348</v>
      </c>
      <c r="C224" s="23" t="s">
        <v>672</v>
      </c>
      <c r="D224" s="19" t="s">
        <v>37</v>
      </c>
      <c r="E224" s="24" t="s">
        <v>673</v>
      </c>
      <c r="F224" s="25" t="s">
        <v>209</v>
      </c>
      <c r="G224" s="26">
        <v>406</v>
      </c>
      <c r="H224" s="26">
        <v>0</v>
      </c>
      <c r="I224" s="26">
        <f>ROUND(ROUND(H224,2)*ROUND(G224,2),2)</f>
      </c>
      <c r="O224">
        <f>(I224*21)/100</f>
      </c>
      <c r="P224" t="s">
        <v>12</v>
      </c>
    </row>
    <row r="225" spans="1:5" ht="12.75">
      <c r="A225" s="27" t="s">
        <v>40</v>
      </c>
      <c r="E225" s="28" t="s">
        <v>674</v>
      </c>
    </row>
    <row r="226" spans="1:5" ht="51">
      <c r="A226" s="29" t="s">
        <v>42</v>
      </c>
      <c r="E226" s="30" t="s">
        <v>675</v>
      </c>
    </row>
    <row r="227" spans="1:5" ht="38.25">
      <c r="A227" t="s">
        <v>43</v>
      </c>
      <c r="E227" s="28" t="s">
        <v>478</v>
      </c>
    </row>
    <row r="228" spans="1:16" ht="12.75">
      <c r="A228" s="19" t="s">
        <v>35</v>
      </c>
      <c r="B228" s="23" t="s">
        <v>355</v>
      </c>
      <c r="C228" s="23" t="s">
        <v>480</v>
      </c>
      <c r="D228" s="19" t="s">
        <v>37</v>
      </c>
      <c r="E228" s="24" t="s">
        <v>481</v>
      </c>
      <c r="F228" s="25" t="s">
        <v>58</v>
      </c>
      <c r="G228" s="26">
        <v>105</v>
      </c>
      <c r="H228" s="26">
        <v>0</v>
      </c>
      <c r="I228" s="26">
        <f>ROUND(ROUND(H228,2)*ROUND(G228,2),2)</f>
      </c>
      <c r="O228">
        <f>(I228*21)/100</f>
      </c>
      <c r="P228" t="s">
        <v>12</v>
      </c>
    </row>
    <row r="229" spans="1:5" ht="12.75">
      <c r="A229" s="27" t="s">
        <v>40</v>
      </c>
      <c r="E229" s="28" t="s">
        <v>37</v>
      </c>
    </row>
    <row r="230" spans="1:5" ht="12.75">
      <c r="A230" s="29" t="s">
        <v>42</v>
      </c>
      <c r="E230" s="30" t="s">
        <v>37</v>
      </c>
    </row>
    <row r="231" spans="1:5" ht="51">
      <c r="A231" t="s">
        <v>43</v>
      </c>
      <c r="E231" s="28" t="s">
        <v>482</v>
      </c>
    </row>
    <row r="232" spans="1:16" ht="12.75">
      <c r="A232" s="19" t="s">
        <v>35</v>
      </c>
      <c r="B232" s="23" t="s">
        <v>361</v>
      </c>
      <c r="C232" s="23" t="s">
        <v>484</v>
      </c>
      <c r="D232" s="19" t="s">
        <v>37</v>
      </c>
      <c r="E232" s="24" t="s">
        <v>485</v>
      </c>
      <c r="F232" s="25" t="s">
        <v>58</v>
      </c>
      <c r="G232" s="26">
        <v>2</v>
      </c>
      <c r="H232" s="26">
        <v>0</v>
      </c>
      <c r="I232" s="26">
        <f>ROUND(ROUND(H232,2)*ROUND(G232,2),2)</f>
      </c>
      <c r="O232">
        <f>(I232*21)/100</f>
      </c>
      <c r="P232" t="s">
        <v>12</v>
      </c>
    </row>
    <row r="233" spans="1:5" ht="12.75">
      <c r="A233" s="27" t="s">
        <v>40</v>
      </c>
      <c r="E233" s="28" t="s">
        <v>676</v>
      </c>
    </row>
    <row r="234" spans="1:5" ht="12.75">
      <c r="A234" s="29" t="s">
        <v>42</v>
      </c>
      <c r="E234" s="30" t="s">
        <v>37</v>
      </c>
    </row>
    <row r="235" spans="1:5" ht="51">
      <c r="A235" t="s">
        <v>43</v>
      </c>
      <c r="E235" s="28" t="s">
        <v>482</v>
      </c>
    </row>
    <row r="236" spans="1:16" ht="12.75">
      <c r="A236" s="19" t="s">
        <v>35</v>
      </c>
      <c r="B236" s="23" t="s">
        <v>364</v>
      </c>
      <c r="C236" s="23" t="s">
        <v>488</v>
      </c>
      <c r="D236" s="19" t="s">
        <v>37</v>
      </c>
      <c r="E236" s="24" t="s">
        <v>489</v>
      </c>
      <c r="F236" s="25" t="s">
        <v>58</v>
      </c>
      <c r="G236" s="26">
        <v>86</v>
      </c>
      <c r="H236" s="26">
        <v>0</v>
      </c>
      <c r="I236" s="26">
        <f>ROUND(ROUND(H236,2)*ROUND(G236,2),2)</f>
      </c>
      <c r="O236">
        <f>(I236*21)/100</f>
      </c>
      <c r="P236" t="s">
        <v>12</v>
      </c>
    </row>
    <row r="237" spans="1:5" ht="12.75">
      <c r="A237" s="27" t="s">
        <v>40</v>
      </c>
      <c r="E237" s="28" t="s">
        <v>677</v>
      </c>
    </row>
    <row r="238" spans="1:5" ht="12.75">
      <c r="A238" s="29" t="s">
        <v>42</v>
      </c>
      <c r="E238" s="30" t="s">
        <v>37</v>
      </c>
    </row>
    <row r="239" spans="1:5" ht="25.5">
      <c r="A239" t="s">
        <v>43</v>
      </c>
      <c r="E239" s="28" t="s">
        <v>491</v>
      </c>
    </row>
    <row r="240" spans="1:16" ht="25.5">
      <c r="A240" s="19" t="s">
        <v>35</v>
      </c>
      <c r="B240" s="23" t="s">
        <v>369</v>
      </c>
      <c r="C240" s="23" t="s">
        <v>678</v>
      </c>
      <c r="D240" s="19" t="s">
        <v>37</v>
      </c>
      <c r="E240" s="24" t="s">
        <v>679</v>
      </c>
      <c r="F240" s="25" t="s">
        <v>58</v>
      </c>
      <c r="G240" s="26">
        <v>22</v>
      </c>
      <c r="H240" s="26">
        <v>0</v>
      </c>
      <c r="I240" s="26">
        <f>ROUND(ROUND(H240,2)*ROUND(G240,2),2)</f>
      </c>
      <c r="O240">
        <f>(I240*21)/100</f>
      </c>
      <c r="P240" t="s">
        <v>12</v>
      </c>
    </row>
    <row r="241" spans="1:5" ht="12.75">
      <c r="A241" s="27" t="s">
        <v>40</v>
      </c>
      <c r="E241" s="28" t="s">
        <v>680</v>
      </c>
    </row>
    <row r="242" spans="1:5" ht="12.75">
      <c r="A242" s="29" t="s">
        <v>42</v>
      </c>
      <c r="E242" s="30" t="s">
        <v>37</v>
      </c>
    </row>
    <row r="243" spans="1:5" ht="51">
      <c r="A243" t="s">
        <v>43</v>
      </c>
      <c r="E243" s="28" t="s">
        <v>482</v>
      </c>
    </row>
    <row r="244" spans="1:16" ht="12.75">
      <c r="A244" s="19" t="s">
        <v>35</v>
      </c>
      <c r="B244" s="23" t="s">
        <v>374</v>
      </c>
      <c r="C244" s="23" t="s">
        <v>681</v>
      </c>
      <c r="D244" s="19" t="s">
        <v>37</v>
      </c>
      <c r="E244" s="24" t="s">
        <v>682</v>
      </c>
      <c r="F244" s="25" t="s">
        <v>58</v>
      </c>
      <c r="G244" s="26">
        <v>22</v>
      </c>
      <c r="H244" s="26">
        <v>0</v>
      </c>
      <c r="I244" s="26">
        <f>ROUND(ROUND(H244,2)*ROUND(G244,2),2)</f>
      </c>
      <c r="O244">
        <f>(I244*21)/100</f>
      </c>
      <c r="P244" t="s">
        <v>12</v>
      </c>
    </row>
    <row r="245" spans="1:5" ht="12.75">
      <c r="A245" s="27" t="s">
        <v>40</v>
      </c>
      <c r="E245" s="28" t="s">
        <v>37</v>
      </c>
    </row>
    <row r="246" spans="1:5" ht="12.75">
      <c r="A246" s="29" t="s">
        <v>42</v>
      </c>
      <c r="E246" s="30" t="s">
        <v>683</v>
      </c>
    </row>
    <row r="247" spans="1:5" ht="12.75">
      <c r="A247" t="s">
        <v>43</v>
      </c>
      <c r="E247" s="28" t="s">
        <v>684</v>
      </c>
    </row>
    <row r="248" spans="1:16" ht="25.5">
      <c r="A248" s="19" t="s">
        <v>35</v>
      </c>
      <c r="B248" s="23" t="s">
        <v>380</v>
      </c>
      <c r="C248" s="23" t="s">
        <v>493</v>
      </c>
      <c r="D248" s="19" t="s">
        <v>37</v>
      </c>
      <c r="E248" s="24" t="s">
        <v>494</v>
      </c>
      <c r="F248" s="25" t="s">
        <v>58</v>
      </c>
      <c r="G248" s="26">
        <v>16</v>
      </c>
      <c r="H248" s="26">
        <v>0</v>
      </c>
      <c r="I248" s="26">
        <f>ROUND(ROUND(H248,2)*ROUND(G248,2),2)</f>
      </c>
      <c r="O248">
        <f>(I248*21)/100</f>
      </c>
      <c r="P248" t="s">
        <v>12</v>
      </c>
    </row>
    <row r="249" spans="1:5" ht="12.75">
      <c r="A249" s="27" t="s">
        <v>40</v>
      </c>
      <c r="E249" s="28" t="s">
        <v>37</v>
      </c>
    </row>
    <row r="250" spans="1:5" ht="114.75">
      <c r="A250" s="29" t="s">
        <v>42</v>
      </c>
      <c r="E250" s="30" t="s">
        <v>685</v>
      </c>
    </row>
    <row r="251" spans="1:5" ht="25.5">
      <c r="A251" t="s">
        <v>43</v>
      </c>
      <c r="E251" s="28" t="s">
        <v>686</v>
      </c>
    </row>
    <row r="252" spans="1:16" ht="12.75">
      <c r="A252" s="19" t="s">
        <v>35</v>
      </c>
      <c r="B252" s="23" t="s">
        <v>386</v>
      </c>
      <c r="C252" s="23" t="s">
        <v>498</v>
      </c>
      <c r="D252" s="19" t="s">
        <v>37</v>
      </c>
      <c r="E252" s="24" t="s">
        <v>499</v>
      </c>
      <c r="F252" s="25" t="s">
        <v>58</v>
      </c>
      <c r="G252" s="26">
        <v>19</v>
      </c>
      <c r="H252" s="26">
        <v>0</v>
      </c>
      <c r="I252" s="26">
        <f>ROUND(ROUND(H252,2)*ROUND(G252,2),2)</f>
      </c>
      <c r="O252">
        <f>(I252*21)/100</f>
      </c>
      <c r="P252" t="s">
        <v>12</v>
      </c>
    </row>
    <row r="253" spans="1:5" ht="12.75">
      <c r="A253" s="27" t="s">
        <v>40</v>
      </c>
      <c r="E253" s="28" t="s">
        <v>37</v>
      </c>
    </row>
    <row r="254" spans="1:5" ht="140.25">
      <c r="A254" s="29" t="s">
        <v>42</v>
      </c>
      <c r="E254" s="30" t="s">
        <v>687</v>
      </c>
    </row>
    <row r="255" spans="1:5" ht="25.5">
      <c r="A255" t="s">
        <v>43</v>
      </c>
      <c r="E255" s="28" t="s">
        <v>502</v>
      </c>
    </row>
    <row r="256" spans="1:16" ht="12.75">
      <c r="A256" s="19" t="s">
        <v>35</v>
      </c>
      <c r="B256" s="23" t="s">
        <v>392</v>
      </c>
      <c r="C256" s="23" t="s">
        <v>504</v>
      </c>
      <c r="D256" s="19" t="s">
        <v>37</v>
      </c>
      <c r="E256" s="24" t="s">
        <v>505</v>
      </c>
      <c r="F256" s="25" t="s">
        <v>58</v>
      </c>
      <c r="G256" s="26">
        <v>10</v>
      </c>
      <c r="H256" s="26">
        <v>0</v>
      </c>
      <c r="I256" s="26">
        <f>ROUND(ROUND(H256,2)*ROUND(G256,2),2)</f>
      </c>
      <c r="O256">
        <f>(I256*21)/100</f>
      </c>
      <c r="P256" t="s">
        <v>12</v>
      </c>
    </row>
    <row r="257" spans="1:5" ht="12.75">
      <c r="A257" s="27" t="s">
        <v>40</v>
      </c>
      <c r="E257" s="28" t="s">
        <v>37</v>
      </c>
    </row>
    <row r="258" spans="1:5" ht="12.75">
      <c r="A258" s="29" t="s">
        <v>42</v>
      </c>
      <c r="E258" s="30" t="s">
        <v>688</v>
      </c>
    </row>
    <row r="259" spans="1:5" ht="25.5">
      <c r="A259" t="s">
        <v>43</v>
      </c>
      <c r="E259" s="28" t="s">
        <v>502</v>
      </c>
    </row>
    <row r="260" spans="1:16" ht="12.75">
      <c r="A260" s="19" t="s">
        <v>35</v>
      </c>
      <c r="B260" s="23" t="s">
        <v>397</v>
      </c>
      <c r="C260" s="23" t="s">
        <v>509</v>
      </c>
      <c r="D260" s="19" t="s">
        <v>37</v>
      </c>
      <c r="E260" s="24" t="s">
        <v>510</v>
      </c>
      <c r="F260" s="25" t="s">
        <v>58</v>
      </c>
      <c r="G260" s="26">
        <v>8</v>
      </c>
      <c r="H260" s="26">
        <v>0</v>
      </c>
      <c r="I260" s="26">
        <f>ROUND(ROUND(H260,2)*ROUND(G260,2),2)</f>
      </c>
      <c r="O260">
        <f>(I260*21)/100</f>
      </c>
      <c r="P260" t="s">
        <v>12</v>
      </c>
    </row>
    <row r="261" spans="1:5" ht="12.75">
      <c r="A261" s="27" t="s">
        <v>40</v>
      </c>
      <c r="E261" s="28" t="s">
        <v>37</v>
      </c>
    </row>
    <row r="262" spans="1:5" ht="12.75">
      <c r="A262" s="29" t="s">
        <v>42</v>
      </c>
      <c r="E262" s="30" t="s">
        <v>37</v>
      </c>
    </row>
    <row r="263" spans="1:5" ht="25.5">
      <c r="A263" t="s">
        <v>43</v>
      </c>
      <c r="E263" s="28" t="s">
        <v>513</v>
      </c>
    </row>
    <row r="264" spans="1:16" ht="25.5">
      <c r="A264" s="19" t="s">
        <v>35</v>
      </c>
      <c r="B264" s="23" t="s">
        <v>403</v>
      </c>
      <c r="C264" s="23" t="s">
        <v>515</v>
      </c>
      <c r="D264" s="19" t="s">
        <v>37</v>
      </c>
      <c r="E264" s="24" t="s">
        <v>516</v>
      </c>
      <c r="F264" s="25" t="s">
        <v>114</v>
      </c>
      <c r="G264" s="26">
        <v>1008.18</v>
      </c>
      <c r="H264" s="26">
        <v>0</v>
      </c>
      <c r="I264" s="26">
        <f>ROUND(ROUND(H264,2)*ROUND(G264,2),2)</f>
      </c>
      <c r="O264">
        <f>(I264*21)/100</f>
      </c>
      <c r="P264" t="s">
        <v>12</v>
      </c>
    </row>
    <row r="265" spans="1:5" ht="12.75">
      <c r="A265" s="27" t="s">
        <v>40</v>
      </c>
      <c r="E265" s="28" t="s">
        <v>37</v>
      </c>
    </row>
    <row r="266" spans="1:5" ht="63.75">
      <c r="A266" s="29" t="s">
        <v>42</v>
      </c>
      <c r="E266" s="30" t="s">
        <v>689</v>
      </c>
    </row>
    <row r="267" spans="1:5" ht="38.25">
      <c r="A267" t="s">
        <v>43</v>
      </c>
      <c r="E267" s="28" t="s">
        <v>518</v>
      </c>
    </row>
    <row r="268" spans="1:16" ht="25.5">
      <c r="A268" s="19" t="s">
        <v>35</v>
      </c>
      <c r="B268" s="23" t="s">
        <v>409</v>
      </c>
      <c r="C268" s="23" t="s">
        <v>520</v>
      </c>
      <c r="D268" s="19" t="s">
        <v>37</v>
      </c>
      <c r="E268" s="24" t="s">
        <v>521</v>
      </c>
      <c r="F268" s="25" t="s">
        <v>114</v>
      </c>
      <c r="G268" s="26">
        <v>1008.18</v>
      </c>
      <c r="H268" s="26">
        <v>0</v>
      </c>
      <c r="I268" s="26">
        <f>ROUND(ROUND(H268,2)*ROUND(G268,2),2)</f>
      </c>
      <c r="O268">
        <f>(I268*21)/100</f>
      </c>
      <c r="P268" t="s">
        <v>12</v>
      </c>
    </row>
    <row r="269" spans="1:5" ht="12.75">
      <c r="A269" s="27" t="s">
        <v>40</v>
      </c>
      <c r="E269" s="28" t="s">
        <v>37</v>
      </c>
    </row>
    <row r="270" spans="1:5" ht="63.75">
      <c r="A270" s="29" t="s">
        <v>42</v>
      </c>
      <c r="E270" s="30" t="s">
        <v>689</v>
      </c>
    </row>
    <row r="271" spans="1:5" ht="38.25">
      <c r="A271" t="s">
        <v>43</v>
      </c>
      <c r="E271" s="28" t="s">
        <v>518</v>
      </c>
    </row>
    <row r="272" spans="1:16" ht="12.75">
      <c r="A272" s="19" t="s">
        <v>35</v>
      </c>
      <c r="B272" s="23" t="s">
        <v>413</v>
      </c>
      <c r="C272" s="23" t="s">
        <v>690</v>
      </c>
      <c r="D272" s="19" t="s">
        <v>37</v>
      </c>
      <c r="E272" s="24" t="s">
        <v>691</v>
      </c>
      <c r="F272" s="25" t="s">
        <v>58</v>
      </c>
      <c r="G272" s="26">
        <v>2</v>
      </c>
      <c r="H272" s="26">
        <v>0</v>
      </c>
      <c r="I272" s="26">
        <f>ROUND(ROUND(H272,2)*ROUND(G272,2),2)</f>
      </c>
      <c r="O272">
        <f>(I272*21)/100</f>
      </c>
      <c r="P272" t="s">
        <v>12</v>
      </c>
    </row>
    <row r="273" spans="1:5" ht="12.75">
      <c r="A273" s="27" t="s">
        <v>40</v>
      </c>
      <c r="E273" s="28" t="s">
        <v>37</v>
      </c>
    </row>
    <row r="274" spans="1:5" ht="12.75">
      <c r="A274" s="29" t="s">
        <v>42</v>
      </c>
      <c r="E274" s="30" t="s">
        <v>692</v>
      </c>
    </row>
    <row r="275" spans="1:5" ht="38.25">
      <c r="A275" t="s">
        <v>43</v>
      </c>
      <c r="E275" s="28" t="s">
        <v>693</v>
      </c>
    </row>
    <row r="276" spans="1:16" ht="12.75">
      <c r="A276" s="19" t="s">
        <v>35</v>
      </c>
      <c r="B276" s="23" t="s">
        <v>419</v>
      </c>
      <c r="C276" s="23" t="s">
        <v>528</v>
      </c>
      <c r="D276" s="19" t="s">
        <v>37</v>
      </c>
      <c r="E276" s="24" t="s">
        <v>529</v>
      </c>
      <c r="F276" s="25" t="s">
        <v>209</v>
      </c>
      <c r="G276" s="26">
        <v>110.6</v>
      </c>
      <c r="H276" s="26">
        <v>0</v>
      </c>
      <c r="I276" s="26">
        <f>ROUND(ROUND(H276,2)*ROUND(G276,2),2)</f>
      </c>
      <c r="O276">
        <f>(I276*21)/100</f>
      </c>
      <c r="P276" t="s">
        <v>12</v>
      </c>
    </row>
    <row r="277" spans="1:5" ht="12.75">
      <c r="A277" s="27" t="s">
        <v>40</v>
      </c>
      <c r="E277" s="28" t="s">
        <v>37</v>
      </c>
    </row>
    <row r="278" spans="1:5" ht="114.75">
      <c r="A278" s="29" t="s">
        <v>42</v>
      </c>
      <c r="E278" s="30" t="s">
        <v>694</v>
      </c>
    </row>
    <row r="279" spans="1:5" ht="25.5">
      <c r="A279" t="s">
        <v>43</v>
      </c>
      <c r="E279" s="28" t="s">
        <v>532</v>
      </c>
    </row>
    <row r="280" spans="1:16" ht="12.75">
      <c r="A280" s="19" t="s">
        <v>35</v>
      </c>
      <c r="B280" s="23" t="s">
        <v>425</v>
      </c>
      <c r="C280" s="23" t="s">
        <v>534</v>
      </c>
      <c r="D280" s="19" t="s">
        <v>37</v>
      </c>
      <c r="E280" s="24" t="s">
        <v>535</v>
      </c>
      <c r="F280" s="25" t="s">
        <v>209</v>
      </c>
      <c r="G280" s="26">
        <v>110.6</v>
      </c>
      <c r="H280" s="26">
        <v>0</v>
      </c>
      <c r="I280" s="26">
        <f>ROUND(ROUND(H280,2)*ROUND(G280,2),2)</f>
      </c>
      <c r="O280">
        <f>(I280*21)/100</f>
      </c>
      <c r="P280" t="s">
        <v>12</v>
      </c>
    </row>
    <row r="281" spans="1:5" ht="12.75">
      <c r="A281" s="27" t="s">
        <v>40</v>
      </c>
      <c r="E281" s="28" t="s">
        <v>37</v>
      </c>
    </row>
    <row r="282" spans="1:5" ht="114.75">
      <c r="A282" s="29" t="s">
        <v>42</v>
      </c>
      <c r="E282" s="30" t="s">
        <v>694</v>
      </c>
    </row>
    <row r="283" spans="1:5" ht="38.25">
      <c r="A283" t="s">
        <v>43</v>
      </c>
      <c r="E283" s="28" t="s">
        <v>536</v>
      </c>
    </row>
    <row r="284" spans="1:16" ht="12.75">
      <c r="A284" s="19" t="s">
        <v>35</v>
      </c>
      <c r="B284" s="23" t="s">
        <v>430</v>
      </c>
      <c r="C284" s="23" t="s">
        <v>544</v>
      </c>
      <c r="D284" s="19" t="s">
        <v>37</v>
      </c>
      <c r="E284" s="24" t="s">
        <v>545</v>
      </c>
      <c r="F284" s="25" t="s">
        <v>114</v>
      </c>
      <c r="G284" s="26">
        <v>22.66</v>
      </c>
      <c r="H284" s="26">
        <v>0</v>
      </c>
      <c r="I284" s="26">
        <f>ROUND(ROUND(H284,2)*ROUND(G284,2),2)</f>
      </c>
      <c r="O284">
        <f>(I284*21)/100</f>
      </c>
      <c r="P284" t="s">
        <v>12</v>
      </c>
    </row>
    <row r="285" spans="1:5" ht="25.5">
      <c r="A285" s="27" t="s">
        <v>40</v>
      </c>
      <c r="E285" s="28" t="s">
        <v>695</v>
      </c>
    </row>
    <row r="286" spans="1:5" ht="12.75">
      <c r="A286" s="29" t="s">
        <v>42</v>
      </c>
      <c r="E286" s="30" t="s">
        <v>696</v>
      </c>
    </row>
    <row r="287" spans="1:5" ht="25.5">
      <c r="A287" t="s">
        <v>43</v>
      </c>
      <c r="E287" s="28" t="s">
        <v>547</v>
      </c>
    </row>
    <row r="288" spans="1:16" ht="12.75">
      <c r="A288" s="19" t="s">
        <v>35</v>
      </c>
      <c r="B288" s="23" t="s">
        <v>437</v>
      </c>
      <c r="C288" s="23" t="s">
        <v>549</v>
      </c>
      <c r="D288" s="19" t="s">
        <v>37</v>
      </c>
      <c r="E288" s="24" t="s">
        <v>550</v>
      </c>
      <c r="F288" s="25" t="s">
        <v>146</v>
      </c>
      <c r="G288" s="26">
        <v>5.8</v>
      </c>
      <c r="H288" s="26">
        <v>0</v>
      </c>
      <c r="I288" s="26">
        <f>ROUND(ROUND(H288,2)*ROUND(G288,2),2)</f>
      </c>
      <c r="O288">
        <f>(I288*21)/100</f>
      </c>
      <c r="P288" t="s">
        <v>12</v>
      </c>
    </row>
    <row r="289" spans="1:5" ht="12.75">
      <c r="A289" s="27" t="s">
        <v>40</v>
      </c>
      <c r="E289" s="28" t="s">
        <v>697</v>
      </c>
    </row>
    <row r="290" spans="1:5" ht="63.75">
      <c r="A290" s="29" t="s">
        <v>42</v>
      </c>
      <c r="E290" s="30" t="s">
        <v>698</v>
      </c>
    </row>
    <row r="291" spans="1:5" ht="102">
      <c r="A291" t="s">
        <v>43</v>
      </c>
      <c r="E291" s="28" t="s">
        <v>553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0+O8+O21+O150+O163+O180+O189+O238+O247+O260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699</v>
      </c>
      <c r="I3" s="35">
        <f>0+I8+I21+I150+I163+I180+I189+I238+I247+I260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699</v>
      </c>
      <c r="D4" s="5"/>
      <c r="E4" s="14" t="s">
        <v>700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12.75">
      <c r="A9" s="19" t="s">
        <v>35</v>
      </c>
      <c r="B9" s="23" t="s">
        <v>19</v>
      </c>
      <c r="C9" s="23" t="s">
        <v>98</v>
      </c>
      <c r="D9" s="19" t="s">
        <v>61</v>
      </c>
      <c r="E9" s="24" t="s">
        <v>99</v>
      </c>
      <c r="F9" s="25" t="s">
        <v>100</v>
      </c>
      <c r="G9" s="26">
        <v>3853.62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12.75">
      <c r="A10" s="27" t="s">
        <v>40</v>
      </c>
      <c r="E10" s="28" t="s">
        <v>562</v>
      </c>
    </row>
    <row r="11" spans="1:5" ht="12.75">
      <c r="A11" s="29" t="s">
        <v>42</v>
      </c>
      <c r="E11" s="30" t="s">
        <v>701</v>
      </c>
    </row>
    <row r="12" spans="1:5" ht="25.5">
      <c r="A12" t="s">
        <v>43</v>
      </c>
      <c r="E12" s="28" t="s">
        <v>103</v>
      </c>
    </row>
    <row r="13" spans="1:16" ht="12.75">
      <c r="A13" s="19" t="s">
        <v>35</v>
      </c>
      <c r="B13" s="23" t="s">
        <v>12</v>
      </c>
      <c r="C13" s="23" t="s">
        <v>98</v>
      </c>
      <c r="D13" s="19" t="s">
        <v>104</v>
      </c>
      <c r="E13" s="24" t="s">
        <v>99</v>
      </c>
      <c r="F13" s="25" t="s">
        <v>100</v>
      </c>
      <c r="G13" s="26">
        <v>715.01</v>
      </c>
      <c r="H13" s="26">
        <v>0</v>
      </c>
      <c r="I13" s="26">
        <f>ROUND(ROUND(H13,2)*ROUND(G13,2),2)</f>
      </c>
      <c r="O13">
        <f>(I13*21)/100</f>
      </c>
      <c r="P13" t="s">
        <v>12</v>
      </c>
    </row>
    <row r="14" spans="1:5" ht="25.5">
      <c r="A14" s="27" t="s">
        <v>40</v>
      </c>
      <c r="E14" s="28" t="s">
        <v>702</v>
      </c>
    </row>
    <row r="15" spans="1:5" ht="12.75">
      <c r="A15" s="29" t="s">
        <v>42</v>
      </c>
      <c r="E15" s="30" t="s">
        <v>703</v>
      </c>
    </row>
    <row r="16" spans="1:5" ht="25.5">
      <c r="A16" t="s">
        <v>43</v>
      </c>
      <c r="E16" s="28" t="s">
        <v>103</v>
      </c>
    </row>
    <row r="17" spans="1:16" ht="12.75">
      <c r="A17" s="19" t="s">
        <v>35</v>
      </c>
      <c r="B17" s="23" t="s">
        <v>13</v>
      </c>
      <c r="C17" s="23" t="s">
        <v>107</v>
      </c>
      <c r="D17" s="19" t="s">
        <v>108</v>
      </c>
      <c r="E17" s="24" t="s">
        <v>109</v>
      </c>
      <c r="F17" s="25" t="s">
        <v>39</v>
      </c>
      <c r="G17" s="26">
        <v>2</v>
      </c>
      <c r="H17" s="26">
        <v>0</v>
      </c>
      <c r="I17" s="26">
        <f>ROUND(ROUND(H17,2)*ROUND(G17,2),2)</f>
      </c>
      <c r="O17">
        <f>(I17*21)/100</f>
      </c>
      <c r="P17" t="s">
        <v>12</v>
      </c>
    </row>
    <row r="18" spans="1:5" ht="38.25">
      <c r="A18" s="27" t="s">
        <v>40</v>
      </c>
      <c r="E18" s="28" t="s">
        <v>110</v>
      </c>
    </row>
    <row r="19" spans="1:5" ht="12.75">
      <c r="A19" s="29" t="s">
        <v>42</v>
      </c>
      <c r="E19" s="30" t="s">
        <v>37</v>
      </c>
    </row>
    <row r="20" spans="1:5" ht="12.75">
      <c r="A20" t="s">
        <v>43</v>
      </c>
      <c r="E20" s="28" t="s">
        <v>44</v>
      </c>
    </row>
    <row r="21" spans="1:18" ht="12.75" customHeight="1">
      <c r="A21" s="5" t="s">
        <v>33</v>
      </c>
      <c r="B21" s="5"/>
      <c r="C21" s="33" t="s">
        <v>19</v>
      </c>
      <c r="D21" s="5"/>
      <c r="E21" s="21" t="s">
        <v>111</v>
      </c>
      <c r="F21" s="5"/>
      <c r="G21" s="5"/>
      <c r="H21" s="5"/>
      <c r="I21" s="34">
        <f>0+Q21</f>
      </c>
      <c r="O21">
        <f>0+R21</f>
      </c>
      <c r="Q21">
        <f>0+I22+I26+I30+I34+I38+I42+I46+I50+I54+I58+I62+I66+I70+I74+I78+I82+I86+I90+I94+I98+I102+I106+I110+I114+I118+I122+I126+I130+I134+I138+I142+I146</f>
      </c>
      <c r="R21">
        <f>0+O22+O26+O30+O34+O38+O42+O46+O50+O54+O58+O62+O66+O70+O74+O78+O82+O86+O90+O94+O98+O102+O106+O110+O114+O118+O122+O126+O130+O134+O138+O142+O146</f>
      </c>
    </row>
    <row r="22" spans="1:16" ht="12.75">
      <c r="A22" s="19" t="s">
        <v>35</v>
      </c>
      <c r="B22" s="23" t="s">
        <v>23</v>
      </c>
      <c r="C22" s="23" t="s">
        <v>567</v>
      </c>
      <c r="D22" s="19" t="s">
        <v>37</v>
      </c>
      <c r="E22" s="24" t="s">
        <v>568</v>
      </c>
      <c r="F22" s="25" t="s">
        <v>114</v>
      </c>
      <c r="G22" s="26">
        <v>66</v>
      </c>
      <c r="H22" s="26">
        <v>0</v>
      </c>
      <c r="I22" s="26">
        <f>ROUND(ROUND(H22,2)*ROUND(G22,2),2)</f>
      </c>
      <c r="O22">
        <f>(I22*21)/100</f>
      </c>
      <c r="P22" t="s">
        <v>12</v>
      </c>
    </row>
    <row r="23" spans="1:5" ht="12.75">
      <c r="A23" s="27" t="s">
        <v>40</v>
      </c>
      <c r="E23" s="28" t="s">
        <v>37</v>
      </c>
    </row>
    <row r="24" spans="1:5" ht="63.75">
      <c r="A24" s="29" t="s">
        <v>42</v>
      </c>
      <c r="E24" s="30" t="s">
        <v>704</v>
      </c>
    </row>
    <row r="25" spans="1:5" ht="38.25">
      <c r="A25" t="s">
        <v>43</v>
      </c>
      <c r="E25" s="28" t="s">
        <v>571</v>
      </c>
    </row>
    <row r="26" spans="1:16" ht="12.75">
      <c r="A26" s="19" t="s">
        <v>35</v>
      </c>
      <c r="B26" s="23" t="s">
        <v>25</v>
      </c>
      <c r="C26" s="23" t="s">
        <v>119</v>
      </c>
      <c r="D26" s="19" t="s">
        <v>37</v>
      </c>
      <c r="E26" s="24" t="s">
        <v>120</v>
      </c>
      <c r="F26" s="25" t="s">
        <v>114</v>
      </c>
      <c r="G26" s="26">
        <v>4026</v>
      </c>
      <c r="H26" s="26">
        <v>0</v>
      </c>
      <c r="I26" s="26">
        <f>ROUND(ROUND(H26,2)*ROUND(G26,2),2)</f>
      </c>
      <c r="O26">
        <f>(I26*21)/100</f>
      </c>
      <c r="P26" t="s">
        <v>12</v>
      </c>
    </row>
    <row r="27" spans="1:5" ht="12.75">
      <c r="A27" s="27" t="s">
        <v>40</v>
      </c>
      <c r="E27" s="28" t="s">
        <v>705</v>
      </c>
    </row>
    <row r="28" spans="1:5" ht="153">
      <c r="A28" s="29" t="s">
        <v>42</v>
      </c>
      <c r="E28" s="30" t="s">
        <v>706</v>
      </c>
    </row>
    <row r="29" spans="1:5" ht="12.75">
      <c r="A29" t="s">
        <v>43</v>
      </c>
      <c r="E29" s="28" t="s">
        <v>123</v>
      </c>
    </row>
    <row r="30" spans="1:16" ht="12.75">
      <c r="A30" s="19" t="s">
        <v>35</v>
      </c>
      <c r="B30" s="23" t="s">
        <v>27</v>
      </c>
      <c r="C30" s="23" t="s">
        <v>707</v>
      </c>
      <c r="D30" s="19" t="s">
        <v>37</v>
      </c>
      <c r="E30" s="24" t="s">
        <v>708</v>
      </c>
      <c r="F30" s="25" t="s">
        <v>58</v>
      </c>
      <c r="G30" s="26">
        <v>4</v>
      </c>
      <c r="H30" s="26">
        <v>0</v>
      </c>
      <c r="I30" s="26">
        <f>ROUND(ROUND(H30,2)*ROUND(G30,2),2)</f>
      </c>
      <c r="O30">
        <f>(I30*21)/100</f>
      </c>
      <c r="P30" t="s">
        <v>12</v>
      </c>
    </row>
    <row r="31" spans="1:5" ht="25.5">
      <c r="A31" s="27" t="s">
        <v>40</v>
      </c>
      <c r="E31" s="28" t="s">
        <v>709</v>
      </c>
    </row>
    <row r="32" spans="1:5" ht="12.75">
      <c r="A32" s="29" t="s">
        <v>42</v>
      </c>
      <c r="E32" s="30" t="s">
        <v>710</v>
      </c>
    </row>
    <row r="33" spans="1:5" ht="165.75">
      <c r="A33" t="s">
        <v>43</v>
      </c>
      <c r="E33" s="28" t="s">
        <v>711</v>
      </c>
    </row>
    <row r="34" spans="1:16" ht="12.75">
      <c r="A34" s="19" t="s">
        <v>35</v>
      </c>
      <c r="B34" s="23" t="s">
        <v>64</v>
      </c>
      <c r="C34" s="23" t="s">
        <v>140</v>
      </c>
      <c r="D34" s="19" t="s">
        <v>37</v>
      </c>
      <c r="E34" s="24" t="s">
        <v>141</v>
      </c>
      <c r="F34" s="25" t="s">
        <v>39</v>
      </c>
      <c r="G34" s="26">
        <v>1</v>
      </c>
      <c r="H34" s="26">
        <v>0</v>
      </c>
      <c r="I34" s="26">
        <f>ROUND(ROUND(H34,2)*ROUND(G34,2),2)</f>
      </c>
      <c r="O34">
        <f>(I34*21)/100</f>
      </c>
      <c r="P34" t="s">
        <v>12</v>
      </c>
    </row>
    <row r="35" spans="1:5" ht="12.75">
      <c r="A35" s="27" t="s">
        <v>40</v>
      </c>
      <c r="E35" s="28" t="s">
        <v>712</v>
      </c>
    </row>
    <row r="36" spans="1:5" ht="12.75">
      <c r="A36" s="29" t="s">
        <v>42</v>
      </c>
      <c r="E36" s="30" t="s">
        <v>37</v>
      </c>
    </row>
    <row r="37" spans="1:5" ht="76.5">
      <c r="A37" t="s">
        <v>43</v>
      </c>
      <c r="E37" s="28" t="s">
        <v>577</v>
      </c>
    </row>
    <row r="38" spans="1:16" ht="12.75">
      <c r="A38" s="19" t="s">
        <v>35</v>
      </c>
      <c r="B38" s="23" t="s">
        <v>67</v>
      </c>
      <c r="C38" s="23" t="s">
        <v>713</v>
      </c>
      <c r="D38" s="19" t="s">
        <v>37</v>
      </c>
      <c r="E38" s="24" t="s">
        <v>714</v>
      </c>
      <c r="F38" s="25" t="s">
        <v>146</v>
      </c>
      <c r="G38" s="26">
        <v>0.88</v>
      </c>
      <c r="H38" s="26">
        <v>0</v>
      </c>
      <c r="I38" s="26">
        <f>ROUND(ROUND(H38,2)*ROUND(G38,2),2)</f>
      </c>
      <c r="O38">
        <f>(I38*21)/100</f>
      </c>
      <c r="P38" t="s">
        <v>12</v>
      </c>
    </row>
    <row r="39" spans="1:5" ht="12.75">
      <c r="A39" s="27" t="s">
        <v>40</v>
      </c>
      <c r="E39" s="28" t="s">
        <v>715</v>
      </c>
    </row>
    <row r="40" spans="1:5" ht="12.75">
      <c r="A40" s="29" t="s">
        <v>42</v>
      </c>
      <c r="E40" s="30" t="s">
        <v>716</v>
      </c>
    </row>
    <row r="41" spans="1:5" ht="63.75">
      <c r="A41" t="s">
        <v>43</v>
      </c>
      <c r="E41" s="28" t="s">
        <v>154</v>
      </c>
    </row>
    <row r="42" spans="1:16" ht="25.5">
      <c r="A42" s="19" t="s">
        <v>35</v>
      </c>
      <c r="B42" s="23" t="s">
        <v>30</v>
      </c>
      <c r="C42" s="23" t="s">
        <v>144</v>
      </c>
      <c r="D42" s="19" t="s">
        <v>37</v>
      </c>
      <c r="E42" s="24" t="s">
        <v>145</v>
      </c>
      <c r="F42" s="25" t="s">
        <v>146</v>
      </c>
      <c r="G42" s="26">
        <v>24.5</v>
      </c>
      <c r="H42" s="26">
        <v>0</v>
      </c>
      <c r="I42" s="26">
        <f>ROUND(ROUND(H42,2)*ROUND(G42,2),2)</f>
      </c>
      <c r="O42">
        <f>(I42*21)/100</f>
      </c>
      <c r="P42" t="s">
        <v>12</v>
      </c>
    </row>
    <row r="43" spans="1:5" ht="12.75">
      <c r="A43" s="27" t="s">
        <v>40</v>
      </c>
      <c r="E43" s="28" t="s">
        <v>717</v>
      </c>
    </row>
    <row r="44" spans="1:5" ht="12.75">
      <c r="A44" s="29" t="s">
        <v>42</v>
      </c>
      <c r="E44" s="30" t="s">
        <v>718</v>
      </c>
    </row>
    <row r="45" spans="1:5" ht="63.75">
      <c r="A45" t="s">
        <v>43</v>
      </c>
      <c r="E45" s="28" t="s">
        <v>154</v>
      </c>
    </row>
    <row r="46" spans="1:16" ht="25.5">
      <c r="A46" s="19" t="s">
        <v>35</v>
      </c>
      <c r="B46" s="23" t="s">
        <v>32</v>
      </c>
      <c r="C46" s="23" t="s">
        <v>150</v>
      </c>
      <c r="D46" s="19" t="s">
        <v>37</v>
      </c>
      <c r="E46" s="24" t="s">
        <v>151</v>
      </c>
      <c r="F46" s="25" t="s">
        <v>146</v>
      </c>
      <c r="G46" s="26">
        <v>177.85</v>
      </c>
      <c r="H46" s="26">
        <v>0</v>
      </c>
      <c r="I46" s="26">
        <f>ROUND(ROUND(H46,2)*ROUND(G46,2),2)</f>
      </c>
      <c r="O46">
        <f>(I46*21)/100</f>
      </c>
      <c r="P46" t="s">
        <v>12</v>
      </c>
    </row>
    <row r="47" spans="1:5" ht="51">
      <c r="A47" s="27" t="s">
        <v>40</v>
      </c>
      <c r="E47" s="28" t="s">
        <v>580</v>
      </c>
    </row>
    <row r="48" spans="1:5" ht="12.75">
      <c r="A48" s="29" t="s">
        <v>42</v>
      </c>
      <c r="E48" s="30" t="s">
        <v>719</v>
      </c>
    </row>
    <row r="49" spans="1:5" ht="63.75">
      <c r="A49" t="s">
        <v>43</v>
      </c>
      <c r="E49" s="28" t="s">
        <v>154</v>
      </c>
    </row>
    <row r="50" spans="1:16" ht="12.75">
      <c r="A50" s="19" t="s">
        <v>35</v>
      </c>
      <c r="B50" s="23" t="s">
        <v>78</v>
      </c>
      <c r="C50" s="23" t="s">
        <v>156</v>
      </c>
      <c r="D50" s="19" t="s">
        <v>37</v>
      </c>
      <c r="E50" s="24" t="s">
        <v>157</v>
      </c>
      <c r="F50" s="25" t="s">
        <v>146</v>
      </c>
      <c r="G50" s="26">
        <v>108.96</v>
      </c>
      <c r="H50" s="26">
        <v>0</v>
      </c>
      <c r="I50" s="26">
        <f>ROUND(ROUND(H50,2)*ROUND(G50,2),2)</f>
      </c>
      <c r="O50">
        <f>(I50*21)/100</f>
      </c>
      <c r="P50" t="s">
        <v>12</v>
      </c>
    </row>
    <row r="51" spans="1:5" ht="51">
      <c r="A51" s="27" t="s">
        <v>40</v>
      </c>
      <c r="E51" s="28" t="s">
        <v>158</v>
      </c>
    </row>
    <row r="52" spans="1:5" ht="12.75">
      <c r="A52" s="29" t="s">
        <v>42</v>
      </c>
      <c r="E52" s="30" t="s">
        <v>720</v>
      </c>
    </row>
    <row r="53" spans="1:5" ht="63.75">
      <c r="A53" t="s">
        <v>43</v>
      </c>
      <c r="E53" s="28" t="s">
        <v>154</v>
      </c>
    </row>
    <row r="54" spans="1:16" ht="12.75">
      <c r="A54" s="19" t="s">
        <v>35</v>
      </c>
      <c r="B54" s="23" t="s">
        <v>80</v>
      </c>
      <c r="C54" s="23" t="s">
        <v>721</v>
      </c>
      <c r="D54" s="19" t="s">
        <v>37</v>
      </c>
      <c r="E54" s="24" t="s">
        <v>722</v>
      </c>
      <c r="F54" s="25" t="s">
        <v>209</v>
      </c>
      <c r="G54" s="26">
        <v>21</v>
      </c>
      <c r="H54" s="26">
        <v>0</v>
      </c>
      <c r="I54" s="26">
        <f>ROUND(ROUND(H54,2)*ROUND(G54,2),2)</f>
      </c>
      <c r="O54">
        <f>(I54*21)/100</f>
      </c>
      <c r="P54" t="s">
        <v>12</v>
      </c>
    </row>
    <row r="55" spans="1:5" ht="12.75">
      <c r="A55" s="27" t="s">
        <v>40</v>
      </c>
      <c r="E55" s="28" t="s">
        <v>723</v>
      </c>
    </row>
    <row r="56" spans="1:5" ht="12.75">
      <c r="A56" s="29" t="s">
        <v>42</v>
      </c>
      <c r="E56" s="30" t="s">
        <v>37</v>
      </c>
    </row>
    <row r="57" spans="1:5" ht="63.75">
      <c r="A57" t="s">
        <v>43</v>
      </c>
      <c r="E57" s="28" t="s">
        <v>154</v>
      </c>
    </row>
    <row r="58" spans="1:16" ht="12.75">
      <c r="A58" s="19" t="s">
        <v>35</v>
      </c>
      <c r="B58" s="23" t="s">
        <v>84</v>
      </c>
      <c r="C58" s="23" t="s">
        <v>161</v>
      </c>
      <c r="D58" s="19" t="s">
        <v>37</v>
      </c>
      <c r="E58" s="24" t="s">
        <v>162</v>
      </c>
      <c r="F58" s="25" t="s">
        <v>146</v>
      </c>
      <c r="G58" s="26">
        <v>327.27</v>
      </c>
      <c r="H58" s="26">
        <v>0</v>
      </c>
      <c r="I58" s="26">
        <f>ROUND(ROUND(H58,2)*ROUND(G58,2),2)</f>
      </c>
      <c r="O58">
        <f>(I58*21)/100</f>
      </c>
      <c r="P58" t="s">
        <v>12</v>
      </c>
    </row>
    <row r="59" spans="1:5" ht="12.75">
      <c r="A59" s="27" t="s">
        <v>40</v>
      </c>
      <c r="E59" s="28" t="s">
        <v>583</v>
      </c>
    </row>
    <row r="60" spans="1:5" ht="89.25">
      <c r="A60" s="29" t="s">
        <v>42</v>
      </c>
      <c r="E60" s="30" t="s">
        <v>724</v>
      </c>
    </row>
    <row r="61" spans="1:5" ht="63.75">
      <c r="A61" t="s">
        <v>43</v>
      </c>
      <c r="E61" s="28" t="s">
        <v>154</v>
      </c>
    </row>
    <row r="62" spans="1:16" ht="12.75">
      <c r="A62" s="19" t="s">
        <v>35</v>
      </c>
      <c r="B62" s="23" t="s">
        <v>90</v>
      </c>
      <c r="C62" s="23" t="s">
        <v>166</v>
      </c>
      <c r="D62" s="19" t="s">
        <v>61</v>
      </c>
      <c r="E62" s="24" t="s">
        <v>167</v>
      </c>
      <c r="F62" s="25" t="s">
        <v>146</v>
      </c>
      <c r="G62" s="26">
        <v>708.9</v>
      </c>
      <c r="H62" s="26">
        <v>0</v>
      </c>
      <c r="I62" s="26">
        <f>ROUND(ROUND(H62,2)*ROUND(G62,2),2)</f>
      </c>
      <c r="O62">
        <f>(I62*21)/100</f>
      </c>
      <c r="P62" t="s">
        <v>12</v>
      </c>
    </row>
    <row r="63" spans="1:5" ht="12.75">
      <c r="A63" s="27" t="s">
        <v>40</v>
      </c>
      <c r="E63" s="28" t="s">
        <v>725</v>
      </c>
    </row>
    <row r="64" spans="1:5" ht="89.25">
      <c r="A64" s="29" t="s">
        <v>42</v>
      </c>
      <c r="E64" s="30" t="s">
        <v>726</v>
      </c>
    </row>
    <row r="65" spans="1:5" ht="63.75">
      <c r="A65" t="s">
        <v>43</v>
      </c>
      <c r="E65" s="28" t="s">
        <v>154</v>
      </c>
    </row>
    <row r="66" spans="1:16" ht="12.75">
      <c r="A66" s="19" t="s">
        <v>35</v>
      </c>
      <c r="B66" s="23" t="s">
        <v>155</v>
      </c>
      <c r="C66" s="23" t="s">
        <v>166</v>
      </c>
      <c r="D66" s="19" t="s">
        <v>104</v>
      </c>
      <c r="E66" s="24" t="s">
        <v>167</v>
      </c>
      <c r="F66" s="25" t="s">
        <v>146</v>
      </c>
      <c r="G66" s="26">
        <v>83.9</v>
      </c>
      <c r="H66" s="26">
        <v>0</v>
      </c>
      <c r="I66" s="26">
        <f>ROUND(ROUND(H66,2)*ROUND(G66,2),2)</f>
      </c>
      <c r="O66">
        <f>(I66*21)/100</f>
      </c>
      <c r="P66" t="s">
        <v>12</v>
      </c>
    </row>
    <row r="67" spans="1:5" ht="38.25">
      <c r="A67" s="27" t="s">
        <v>40</v>
      </c>
      <c r="E67" s="28" t="s">
        <v>587</v>
      </c>
    </row>
    <row r="68" spans="1:5" ht="12.75">
      <c r="A68" s="29" t="s">
        <v>42</v>
      </c>
      <c r="E68" s="30" t="s">
        <v>727</v>
      </c>
    </row>
    <row r="69" spans="1:5" ht="63.75">
      <c r="A69" t="s">
        <v>43</v>
      </c>
      <c r="E69" s="28" t="s">
        <v>154</v>
      </c>
    </row>
    <row r="70" spans="1:16" ht="12.75">
      <c r="A70" s="19" t="s">
        <v>35</v>
      </c>
      <c r="B70" s="23" t="s">
        <v>160</v>
      </c>
      <c r="C70" s="23" t="s">
        <v>178</v>
      </c>
      <c r="D70" s="19" t="s">
        <v>61</v>
      </c>
      <c r="E70" s="24" t="s">
        <v>179</v>
      </c>
      <c r="F70" s="25" t="s">
        <v>146</v>
      </c>
      <c r="G70" s="26">
        <v>766.7</v>
      </c>
      <c r="H70" s="26">
        <v>0</v>
      </c>
      <c r="I70" s="26">
        <f>ROUND(ROUND(H70,2)*ROUND(G70,2),2)</f>
      </c>
      <c r="O70">
        <f>(I70*21)/100</f>
      </c>
      <c r="P70" t="s">
        <v>12</v>
      </c>
    </row>
    <row r="71" spans="1:5" ht="12.75">
      <c r="A71" s="27" t="s">
        <v>40</v>
      </c>
      <c r="E71" s="28" t="s">
        <v>589</v>
      </c>
    </row>
    <row r="72" spans="1:5" ht="12.75">
      <c r="A72" s="29" t="s">
        <v>42</v>
      </c>
      <c r="E72" s="30" t="s">
        <v>728</v>
      </c>
    </row>
    <row r="73" spans="1:5" ht="369.75">
      <c r="A73" t="s">
        <v>43</v>
      </c>
      <c r="E73" s="28" t="s">
        <v>591</v>
      </c>
    </row>
    <row r="74" spans="1:16" ht="12.75">
      <c r="A74" s="19" t="s">
        <v>35</v>
      </c>
      <c r="B74" s="23" t="s">
        <v>165</v>
      </c>
      <c r="C74" s="23" t="s">
        <v>178</v>
      </c>
      <c r="D74" s="19" t="s">
        <v>104</v>
      </c>
      <c r="E74" s="24" t="s">
        <v>179</v>
      </c>
      <c r="F74" s="25" t="s">
        <v>146</v>
      </c>
      <c r="G74" s="26">
        <v>376.32</v>
      </c>
      <c r="H74" s="26">
        <v>0</v>
      </c>
      <c r="I74" s="26">
        <f>ROUND(ROUND(H74,2)*ROUND(G74,2),2)</f>
      </c>
      <c r="O74">
        <f>(I74*21)/100</f>
      </c>
      <c r="P74" t="s">
        <v>12</v>
      </c>
    </row>
    <row r="75" spans="1:5" ht="38.25">
      <c r="A75" s="27" t="s">
        <v>40</v>
      </c>
      <c r="E75" s="28" t="s">
        <v>592</v>
      </c>
    </row>
    <row r="76" spans="1:5" ht="12.75">
      <c r="A76" s="29" t="s">
        <v>42</v>
      </c>
      <c r="E76" s="30" t="s">
        <v>729</v>
      </c>
    </row>
    <row r="77" spans="1:5" ht="369.75">
      <c r="A77" t="s">
        <v>43</v>
      </c>
      <c r="E77" s="28" t="s">
        <v>591</v>
      </c>
    </row>
    <row r="78" spans="1:16" ht="12.75">
      <c r="A78" s="19" t="s">
        <v>35</v>
      </c>
      <c r="B78" s="23" t="s">
        <v>170</v>
      </c>
      <c r="C78" s="23" t="s">
        <v>187</v>
      </c>
      <c r="D78" s="19" t="s">
        <v>61</v>
      </c>
      <c r="E78" s="24" t="s">
        <v>188</v>
      </c>
      <c r="F78" s="25" t="s">
        <v>146</v>
      </c>
      <c r="G78" s="26">
        <v>402.6</v>
      </c>
      <c r="H78" s="26">
        <v>0</v>
      </c>
      <c r="I78" s="26">
        <f>ROUND(ROUND(H78,2)*ROUND(G78,2),2)</f>
      </c>
      <c r="O78">
        <f>(I78*21)/100</f>
      </c>
      <c r="P78" t="s">
        <v>12</v>
      </c>
    </row>
    <row r="79" spans="1:5" ht="12.75">
      <c r="A79" s="27" t="s">
        <v>40</v>
      </c>
      <c r="E79" s="28" t="s">
        <v>189</v>
      </c>
    </row>
    <row r="80" spans="1:5" ht="12.75">
      <c r="A80" s="29" t="s">
        <v>42</v>
      </c>
      <c r="E80" s="30" t="s">
        <v>730</v>
      </c>
    </row>
    <row r="81" spans="1:5" ht="306">
      <c r="A81" t="s">
        <v>43</v>
      </c>
      <c r="E81" s="28" t="s">
        <v>191</v>
      </c>
    </row>
    <row r="82" spans="1:16" ht="12.75">
      <c r="A82" s="19" t="s">
        <v>35</v>
      </c>
      <c r="B82" s="23" t="s">
        <v>177</v>
      </c>
      <c r="C82" s="23" t="s">
        <v>187</v>
      </c>
      <c r="D82" s="19" t="s">
        <v>65</v>
      </c>
      <c r="E82" s="24" t="s">
        <v>188</v>
      </c>
      <c r="F82" s="25" t="s">
        <v>146</v>
      </c>
      <c r="G82" s="26">
        <v>24.5</v>
      </c>
      <c r="H82" s="26">
        <v>0</v>
      </c>
      <c r="I82" s="26">
        <f>ROUND(ROUND(H82,2)*ROUND(G82,2),2)</f>
      </c>
      <c r="O82">
        <f>(I82*21)/100</f>
      </c>
      <c r="P82" t="s">
        <v>12</v>
      </c>
    </row>
    <row r="83" spans="1:5" ht="12.75">
      <c r="A83" s="27" t="s">
        <v>40</v>
      </c>
      <c r="E83" s="28" t="s">
        <v>595</v>
      </c>
    </row>
    <row r="84" spans="1:5" ht="12.75">
      <c r="A84" s="29" t="s">
        <v>42</v>
      </c>
      <c r="E84" s="30" t="s">
        <v>731</v>
      </c>
    </row>
    <row r="85" spans="1:5" ht="306">
      <c r="A85" t="s">
        <v>43</v>
      </c>
      <c r="E85" s="28" t="s">
        <v>191</v>
      </c>
    </row>
    <row r="86" spans="1:16" ht="12.75">
      <c r="A86" s="19" t="s">
        <v>35</v>
      </c>
      <c r="B86" s="23" t="s">
        <v>183</v>
      </c>
      <c r="C86" s="23" t="s">
        <v>187</v>
      </c>
      <c r="D86" s="19" t="s">
        <v>196</v>
      </c>
      <c r="E86" s="24" t="s">
        <v>188</v>
      </c>
      <c r="F86" s="25" t="s">
        <v>146</v>
      </c>
      <c r="G86" s="26">
        <v>436.23</v>
      </c>
      <c r="H86" s="26">
        <v>0</v>
      </c>
      <c r="I86" s="26">
        <f>ROUND(ROUND(H86,2)*ROUND(G86,2),2)</f>
      </c>
      <c r="O86">
        <f>(I86*21)/100</f>
      </c>
      <c r="P86" t="s">
        <v>12</v>
      </c>
    </row>
    <row r="87" spans="1:5" ht="25.5">
      <c r="A87" s="27" t="s">
        <v>40</v>
      </c>
      <c r="E87" s="28" t="s">
        <v>597</v>
      </c>
    </row>
    <row r="88" spans="1:5" ht="38.25">
      <c r="A88" s="29" t="s">
        <v>42</v>
      </c>
      <c r="E88" s="30" t="s">
        <v>732</v>
      </c>
    </row>
    <row r="89" spans="1:5" ht="306">
      <c r="A89" t="s">
        <v>43</v>
      </c>
      <c r="E89" s="28" t="s">
        <v>191</v>
      </c>
    </row>
    <row r="90" spans="1:16" ht="12.75">
      <c r="A90" s="19" t="s">
        <v>35</v>
      </c>
      <c r="B90" s="23" t="s">
        <v>186</v>
      </c>
      <c r="C90" s="23" t="s">
        <v>733</v>
      </c>
      <c r="D90" s="19" t="s">
        <v>37</v>
      </c>
      <c r="E90" s="24" t="s">
        <v>734</v>
      </c>
      <c r="F90" s="25" t="s">
        <v>114</v>
      </c>
      <c r="G90" s="26">
        <v>3283</v>
      </c>
      <c r="H90" s="26">
        <v>0</v>
      </c>
      <c r="I90" s="26">
        <f>ROUND(ROUND(H90,2)*ROUND(G90,2),2)</f>
      </c>
      <c r="O90">
        <f>(I90*21)/100</f>
      </c>
      <c r="P90" t="s">
        <v>12</v>
      </c>
    </row>
    <row r="91" spans="1:5" ht="25.5">
      <c r="A91" s="27" t="s">
        <v>40</v>
      </c>
      <c r="E91" s="28" t="s">
        <v>735</v>
      </c>
    </row>
    <row r="92" spans="1:5" ht="89.25">
      <c r="A92" s="29" t="s">
        <v>42</v>
      </c>
      <c r="E92" s="30" t="s">
        <v>736</v>
      </c>
    </row>
    <row r="93" spans="1:5" ht="63.75">
      <c r="A93" t="s">
        <v>43</v>
      </c>
      <c r="E93" s="28" t="s">
        <v>223</v>
      </c>
    </row>
    <row r="94" spans="1:16" ht="12.75">
      <c r="A94" s="19" t="s">
        <v>35</v>
      </c>
      <c r="B94" s="23" t="s">
        <v>192</v>
      </c>
      <c r="C94" s="23" t="s">
        <v>599</v>
      </c>
      <c r="D94" s="19" t="s">
        <v>37</v>
      </c>
      <c r="E94" s="24" t="s">
        <v>600</v>
      </c>
      <c r="F94" s="25" t="s">
        <v>209</v>
      </c>
      <c r="G94" s="26">
        <v>1830</v>
      </c>
      <c r="H94" s="26">
        <v>0</v>
      </c>
      <c r="I94" s="26">
        <f>ROUND(ROUND(H94,2)*ROUND(G94,2),2)</f>
      </c>
      <c r="O94">
        <f>(I94*21)/100</f>
      </c>
      <c r="P94" t="s">
        <v>12</v>
      </c>
    </row>
    <row r="95" spans="1:5" ht="25.5">
      <c r="A95" s="27" t="s">
        <v>40</v>
      </c>
      <c r="E95" s="28" t="s">
        <v>737</v>
      </c>
    </row>
    <row r="96" spans="1:5" ht="153">
      <c r="A96" s="29" t="s">
        <v>42</v>
      </c>
      <c r="E96" s="30" t="s">
        <v>738</v>
      </c>
    </row>
    <row r="97" spans="1:5" ht="63.75">
      <c r="A97" t="s">
        <v>43</v>
      </c>
      <c r="E97" s="28" t="s">
        <v>223</v>
      </c>
    </row>
    <row r="98" spans="1:16" ht="12.75">
      <c r="A98" s="19" t="s">
        <v>35</v>
      </c>
      <c r="B98" s="23" t="s">
        <v>195</v>
      </c>
      <c r="C98" s="23" t="s">
        <v>219</v>
      </c>
      <c r="D98" s="19" t="s">
        <v>37</v>
      </c>
      <c r="E98" s="24" t="s">
        <v>220</v>
      </c>
      <c r="F98" s="25" t="s">
        <v>209</v>
      </c>
      <c r="G98" s="26">
        <v>72.1</v>
      </c>
      <c r="H98" s="26">
        <v>0</v>
      </c>
      <c r="I98" s="26">
        <f>ROUND(ROUND(H98,2)*ROUND(G98,2),2)</f>
      </c>
      <c r="O98">
        <f>(I98*21)/100</f>
      </c>
      <c r="P98" t="s">
        <v>12</v>
      </c>
    </row>
    <row r="99" spans="1:5" ht="12.75">
      <c r="A99" s="27" t="s">
        <v>40</v>
      </c>
      <c r="E99" s="28" t="s">
        <v>739</v>
      </c>
    </row>
    <row r="100" spans="1:5" ht="127.5">
      <c r="A100" s="29" t="s">
        <v>42</v>
      </c>
      <c r="E100" s="30" t="s">
        <v>740</v>
      </c>
    </row>
    <row r="101" spans="1:5" ht="63.75">
      <c r="A101" t="s">
        <v>43</v>
      </c>
      <c r="E101" s="28" t="s">
        <v>223</v>
      </c>
    </row>
    <row r="102" spans="1:16" ht="12.75">
      <c r="A102" s="19" t="s">
        <v>35</v>
      </c>
      <c r="B102" s="23" t="s">
        <v>200</v>
      </c>
      <c r="C102" s="23" t="s">
        <v>229</v>
      </c>
      <c r="D102" s="19" t="s">
        <v>37</v>
      </c>
      <c r="E102" s="24" t="s">
        <v>230</v>
      </c>
      <c r="F102" s="25" t="s">
        <v>146</v>
      </c>
      <c r="G102" s="26">
        <v>38.88</v>
      </c>
      <c r="H102" s="26">
        <v>0</v>
      </c>
      <c r="I102" s="26">
        <f>ROUND(ROUND(H102,2)*ROUND(G102,2),2)</f>
      </c>
      <c r="O102">
        <f>(I102*21)/100</f>
      </c>
      <c r="P102" t="s">
        <v>12</v>
      </c>
    </row>
    <row r="103" spans="1:5" ht="12.75">
      <c r="A103" s="27" t="s">
        <v>40</v>
      </c>
      <c r="E103" s="28" t="s">
        <v>37</v>
      </c>
    </row>
    <row r="104" spans="1:5" ht="114.75">
      <c r="A104" s="29" t="s">
        <v>42</v>
      </c>
      <c r="E104" s="30" t="s">
        <v>741</v>
      </c>
    </row>
    <row r="105" spans="1:5" ht="318.75">
      <c r="A105" t="s">
        <v>43</v>
      </c>
      <c r="E105" s="28" t="s">
        <v>237</v>
      </c>
    </row>
    <row r="106" spans="1:16" ht="12.75">
      <c r="A106" s="19" t="s">
        <v>35</v>
      </c>
      <c r="B106" s="23" t="s">
        <v>206</v>
      </c>
      <c r="C106" s="23" t="s">
        <v>742</v>
      </c>
      <c r="D106" s="19" t="s">
        <v>37</v>
      </c>
      <c r="E106" s="24" t="s">
        <v>743</v>
      </c>
      <c r="F106" s="25" t="s">
        <v>146</v>
      </c>
      <c r="G106" s="26">
        <v>3.84</v>
      </c>
      <c r="H106" s="26">
        <v>0</v>
      </c>
      <c r="I106" s="26">
        <f>ROUND(ROUND(H106,2)*ROUND(G106,2),2)</f>
      </c>
      <c r="O106">
        <f>(I106*21)/100</f>
      </c>
      <c r="P106" t="s">
        <v>12</v>
      </c>
    </row>
    <row r="107" spans="1:5" ht="12.75">
      <c r="A107" s="27" t="s">
        <v>40</v>
      </c>
      <c r="E107" s="28" t="s">
        <v>744</v>
      </c>
    </row>
    <row r="108" spans="1:5" ht="12.75">
      <c r="A108" s="29" t="s">
        <v>42</v>
      </c>
      <c r="E108" s="30" t="s">
        <v>745</v>
      </c>
    </row>
    <row r="109" spans="1:5" ht="318.75">
      <c r="A109" t="s">
        <v>43</v>
      </c>
      <c r="E109" s="28" t="s">
        <v>237</v>
      </c>
    </row>
    <row r="110" spans="1:16" ht="12.75">
      <c r="A110" s="19" t="s">
        <v>35</v>
      </c>
      <c r="B110" s="23" t="s">
        <v>213</v>
      </c>
      <c r="C110" s="23" t="s">
        <v>239</v>
      </c>
      <c r="D110" s="19" t="s">
        <v>61</v>
      </c>
      <c r="E110" s="24" t="s">
        <v>240</v>
      </c>
      <c r="F110" s="25" t="s">
        <v>146</v>
      </c>
      <c r="G110" s="26">
        <v>24.5</v>
      </c>
      <c r="H110" s="26">
        <v>0</v>
      </c>
      <c r="I110" s="26">
        <f>ROUND(ROUND(H110,2)*ROUND(G110,2),2)</f>
      </c>
      <c r="O110">
        <f>(I110*21)/100</f>
      </c>
      <c r="P110" t="s">
        <v>12</v>
      </c>
    </row>
    <row r="111" spans="1:5" ht="12.75">
      <c r="A111" s="27" t="s">
        <v>40</v>
      </c>
      <c r="E111" s="28" t="s">
        <v>241</v>
      </c>
    </row>
    <row r="112" spans="1:5" ht="12.75">
      <c r="A112" s="29" t="s">
        <v>42</v>
      </c>
      <c r="E112" s="30" t="s">
        <v>731</v>
      </c>
    </row>
    <row r="113" spans="1:5" ht="191.25">
      <c r="A113" t="s">
        <v>43</v>
      </c>
      <c r="E113" s="28" t="s">
        <v>607</v>
      </c>
    </row>
    <row r="114" spans="1:16" ht="12.75">
      <c r="A114" s="19" t="s">
        <v>35</v>
      </c>
      <c r="B114" s="23" t="s">
        <v>218</v>
      </c>
      <c r="C114" s="23" t="s">
        <v>239</v>
      </c>
      <c r="D114" s="19" t="s">
        <v>65</v>
      </c>
      <c r="E114" s="24" t="s">
        <v>240</v>
      </c>
      <c r="F114" s="25" t="s">
        <v>146</v>
      </c>
      <c r="G114" s="26">
        <v>436.23</v>
      </c>
      <c r="H114" s="26">
        <v>0</v>
      </c>
      <c r="I114" s="26">
        <f>ROUND(ROUND(H114,2)*ROUND(G114,2),2)</f>
      </c>
      <c r="O114">
        <f>(I114*21)/100</f>
      </c>
      <c r="P114" t="s">
        <v>12</v>
      </c>
    </row>
    <row r="115" spans="1:5" ht="38.25">
      <c r="A115" s="27" t="s">
        <v>40</v>
      </c>
      <c r="E115" s="28" t="s">
        <v>244</v>
      </c>
    </row>
    <row r="116" spans="1:5" ht="38.25">
      <c r="A116" s="29" t="s">
        <v>42</v>
      </c>
      <c r="E116" s="30" t="s">
        <v>732</v>
      </c>
    </row>
    <row r="117" spans="1:5" ht="191.25">
      <c r="A117" t="s">
        <v>43</v>
      </c>
      <c r="E117" s="28" t="s">
        <v>607</v>
      </c>
    </row>
    <row r="118" spans="1:16" ht="12.75">
      <c r="A118" s="19" t="s">
        <v>35</v>
      </c>
      <c r="B118" s="23" t="s">
        <v>224</v>
      </c>
      <c r="C118" s="23" t="s">
        <v>252</v>
      </c>
      <c r="D118" s="19" t="s">
        <v>37</v>
      </c>
      <c r="E118" s="24" t="s">
        <v>253</v>
      </c>
      <c r="F118" s="25" t="s">
        <v>146</v>
      </c>
      <c r="G118" s="26">
        <v>24.5</v>
      </c>
      <c r="H118" s="26">
        <v>0</v>
      </c>
      <c r="I118" s="26">
        <f>ROUND(ROUND(H118,2)*ROUND(G118,2),2)</f>
      </c>
      <c r="O118">
        <f>(I118*21)/100</f>
      </c>
      <c r="P118" t="s">
        <v>12</v>
      </c>
    </row>
    <row r="119" spans="1:5" ht="12.75">
      <c r="A119" s="27" t="s">
        <v>40</v>
      </c>
      <c r="E119" s="28" t="s">
        <v>608</v>
      </c>
    </row>
    <row r="120" spans="1:5" ht="12.75">
      <c r="A120" s="29" t="s">
        <v>42</v>
      </c>
      <c r="E120" s="30" t="s">
        <v>746</v>
      </c>
    </row>
    <row r="121" spans="1:5" ht="242.25">
      <c r="A121" t="s">
        <v>43</v>
      </c>
      <c r="E121" s="28" t="s">
        <v>610</v>
      </c>
    </row>
    <row r="122" spans="1:16" ht="12.75">
      <c r="A122" s="19" t="s">
        <v>35</v>
      </c>
      <c r="B122" s="23" t="s">
        <v>228</v>
      </c>
      <c r="C122" s="23" t="s">
        <v>258</v>
      </c>
      <c r="D122" s="19" t="s">
        <v>37</v>
      </c>
      <c r="E122" s="24" t="s">
        <v>259</v>
      </c>
      <c r="F122" s="25" t="s">
        <v>146</v>
      </c>
      <c r="G122" s="26">
        <v>41.12</v>
      </c>
      <c r="H122" s="26">
        <v>0</v>
      </c>
      <c r="I122" s="26">
        <f>ROUND(ROUND(H122,2)*ROUND(G122,2),2)</f>
      </c>
      <c r="O122">
        <f>(I122*21)/100</f>
      </c>
      <c r="P122" t="s">
        <v>12</v>
      </c>
    </row>
    <row r="123" spans="1:5" ht="12.75">
      <c r="A123" s="27" t="s">
        <v>40</v>
      </c>
      <c r="E123" s="28" t="s">
        <v>37</v>
      </c>
    </row>
    <row r="124" spans="1:5" ht="63.75">
      <c r="A124" s="29" t="s">
        <v>42</v>
      </c>
      <c r="E124" s="30" t="s">
        <v>747</v>
      </c>
    </row>
    <row r="125" spans="1:5" ht="229.5">
      <c r="A125" t="s">
        <v>43</v>
      </c>
      <c r="E125" s="28" t="s">
        <v>613</v>
      </c>
    </row>
    <row r="126" spans="1:16" ht="12.75">
      <c r="A126" s="19" t="s">
        <v>35</v>
      </c>
      <c r="B126" s="23" t="s">
        <v>233</v>
      </c>
      <c r="C126" s="23" t="s">
        <v>748</v>
      </c>
      <c r="D126" s="19" t="s">
        <v>37</v>
      </c>
      <c r="E126" s="24" t="s">
        <v>749</v>
      </c>
      <c r="F126" s="25" t="s">
        <v>146</v>
      </c>
      <c r="G126" s="26">
        <v>1.26</v>
      </c>
      <c r="H126" s="26">
        <v>0</v>
      </c>
      <c r="I126" s="26">
        <f>ROUND(ROUND(H126,2)*ROUND(G126,2),2)</f>
      </c>
      <c r="O126">
        <f>(I126*21)/100</f>
      </c>
      <c r="P126" t="s">
        <v>12</v>
      </c>
    </row>
    <row r="127" spans="1:5" ht="12.75">
      <c r="A127" s="27" t="s">
        <v>40</v>
      </c>
      <c r="E127" s="28" t="s">
        <v>750</v>
      </c>
    </row>
    <row r="128" spans="1:5" ht="12.75">
      <c r="A128" s="29" t="s">
        <v>42</v>
      </c>
      <c r="E128" s="30" t="s">
        <v>751</v>
      </c>
    </row>
    <row r="129" spans="1:5" ht="293.25">
      <c r="A129" t="s">
        <v>43</v>
      </c>
      <c r="E129" s="28" t="s">
        <v>752</v>
      </c>
    </row>
    <row r="130" spans="1:16" ht="12.75">
      <c r="A130" s="19" t="s">
        <v>35</v>
      </c>
      <c r="B130" s="23" t="s">
        <v>238</v>
      </c>
      <c r="C130" s="23" t="s">
        <v>262</v>
      </c>
      <c r="D130" s="19" t="s">
        <v>37</v>
      </c>
      <c r="E130" s="24" t="s">
        <v>263</v>
      </c>
      <c r="F130" s="25" t="s">
        <v>114</v>
      </c>
      <c r="G130" s="26">
        <v>1176</v>
      </c>
      <c r="H130" s="26">
        <v>0</v>
      </c>
      <c r="I130" s="26">
        <f>ROUND(ROUND(H130,2)*ROUND(G130,2),2)</f>
      </c>
      <c r="O130">
        <f>(I130*21)/100</f>
      </c>
      <c r="P130" t="s">
        <v>12</v>
      </c>
    </row>
    <row r="131" spans="1:5" ht="12.75">
      <c r="A131" s="27" t="s">
        <v>40</v>
      </c>
      <c r="E131" s="28" t="s">
        <v>614</v>
      </c>
    </row>
    <row r="132" spans="1:5" ht="153">
      <c r="A132" s="29" t="s">
        <v>42</v>
      </c>
      <c r="E132" s="30" t="s">
        <v>753</v>
      </c>
    </row>
    <row r="133" spans="1:5" ht="25.5">
      <c r="A133" t="s">
        <v>43</v>
      </c>
      <c r="E133" s="28" t="s">
        <v>266</v>
      </c>
    </row>
    <row r="134" spans="1:16" ht="12.75">
      <c r="A134" s="19" t="s">
        <v>35</v>
      </c>
      <c r="B134" s="23" t="s">
        <v>243</v>
      </c>
      <c r="C134" s="23" t="s">
        <v>616</v>
      </c>
      <c r="D134" s="19" t="s">
        <v>37</v>
      </c>
      <c r="E134" s="24" t="s">
        <v>617</v>
      </c>
      <c r="F134" s="25" t="s">
        <v>114</v>
      </c>
      <c r="G134" s="26">
        <v>4026</v>
      </c>
      <c r="H134" s="26">
        <v>0</v>
      </c>
      <c r="I134" s="26">
        <f>ROUND(ROUND(H134,2)*ROUND(G134,2),2)</f>
      </c>
      <c r="O134">
        <f>(I134*21)/100</f>
      </c>
      <c r="P134" t="s">
        <v>12</v>
      </c>
    </row>
    <row r="135" spans="1:5" ht="12.75">
      <c r="A135" s="27" t="s">
        <v>40</v>
      </c>
      <c r="E135" s="28" t="s">
        <v>37</v>
      </c>
    </row>
    <row r="136" spans="1:5" ht="153">
      <c r="A136" s="29" t="s">
        <v>42</v>
      </c>
      <c r="E136" s="30" t="s">
        <v>706</v>
      </c>
    </row>
    <row r="137" spans="1:5" ht="38.25">
      <c r="A137" t="s">
        <v>43</v>
      </c>
      <c r="E137" s="28" t="s">
        <v>272</v>
      </c>
    </row>
    <row r="138" spans="1:16" ht="12.75">
      <c r="A138" s="19" t="s">
        <v>35</v>
      </c>
      <c r="B138" s="23" t="s">
        <v>245</v>
      </c>
      <c r="C138" s="23" t="s">
        <v>274</v>
      </c>
      <c r="D138" s="19" t="s">
        <v>37</v>
      </c>
      <c r="E138" s="24" t="s">
        <v>275</v>
      </c>
      <c r="F138" s="25" t="s">
        <v>114</v>
      </c>
      <c r="G138" s="26">
        <v>4026</v>
      </c>
      <c r="H138" s="26">
        <v>0</v>
      </c>
      <c r="I138" s="26">
        <f>ROUND(ROUND(H138,2)*ROUND(G138,2),2)</f>
      </c>
      <c r="O138">
        <f>(I138*21)/100</f>
      </c>
      <c r="P138" t="s">
        <v>12</v>
      </c>
    </row>
    <row r="139" spans="1:5" ht="12.75">
      <c r="A139" s="27" t="s">
        <v>40</v>
      </c>
      <c r="E139" s="28" t="s">
        <v>754</v>
      </c>
    </row>
    <row r="140" spans="1:5" ht="12.75">
      <c r="A140" s="29" t="s">
        <v>42</v>
      </c>
      <c r="E140" s="30" t="s">
        <v>37</v>
      </c>
    </row>
    <row r="141" spans="1:5" ht="25.5">
      <c r="A141" t="s">
        <v>43</v>
      </c>
      <c r="E141" s="28" t="s">
        <v>276</v>
      </c>
    </row>
    <row r="142" spans="1:16" ht="12.75">
      <c r="A142" s="19" t="s">
        <v>35</v>
      </c>
      <c r="B142" s="23" t="s">
        <v>251</v>
      </c>
      <c r="C142" s="23" t="s">
        <v>278</v>
      </c>
      <c r="D142" s="19" t="s">
        <v>37</v>
      </c>
      <c r="E142" s="24" t="s">
        <v>279</v>
      </c>
      <c r="F142" s="25" t="s">
        <v>114</v>
      </c>
      <c r="G142" s="26">
        <v>4026</v>
      </c>
      <c r="H142" s="26">
        <v>0</v>
      </c>
      <c r="I142" s="26">
        <f>ROUND(ROUND(H142,2)*ROUND(G142,2),2)</f>
      </c>
      <c r="O142">
        <f>(I142*21)/100</f>
      </c>
      <c r="P142" t="s">
        <v>12</v>
      </c>
    </row>
    <row r="143" spans="1:5" ht="12.75">
      <c r="A143" s="27" t="s">
        <v>40</v>
      </c>
      <c r="E143" s="28" t="s">
        <v>619</v>
      </c>
    </row>
    <row r="144" spans="1:5" ht="12.75">
      <c r="A144" s="29" t="s">
        <v>42</v>
      </c>
      <c r="E144" s="30" t="s">
        <v>37</v>
      </c>
    </row>
    <row r="145" spans="1:5" ht="38.25">
      <c r="A145" t="s">
        <v>43</v>
      </c>
      <c r="E145" s="28" t="s">
        <v>281</v>
      </c>
    </row>
    <row r="146" spans="1:16" ht="12.75">
      <c r="A146" s="19" t="s">
        <v>35</v>
      </c>
      <c r="B146" s="23" t="s">
        <v>257</v>
      </c>
      <c r="C146" s="23" t="s">
        <v>288</v>
      </c>
      <c r="D146" s="19" t="s">
        <v>37</v>
      </c>
      <c r="E146" s="24" t="s">
        <v>289</v>
      </c>
      <c r="F146" s="25" t="s">
        <v>114</v>
      </c>
      <c r="G146" s="26">
        <v>4026</v>
      </c>
      <c r="H146" s="26">
        <v>0</v>
      </c>
      <c r="I146" s="26">
        <f>ROUND(ROUND(H146,2)*ROUND(G146,2),2)</f>
      </c>
      <c r="O146">
        <f>(I146*21)/100</f>
      </c>
      <c r="P146" t="s">
        <v>12</v>
      </c>
    </row>
    <row r="147" spans="1:5" ht="12.75">
      <c r="A147" s="27" t="s">
        <v>40</v>
      </c>
      <c r="E147" s="28" t="s">
        <v>37</v>
      </c>
    </row>
    <row r="148" spans="1:5" ht="12.75">
      <c r="A148" s="29" t="s">
        <v>42</v>
      </c>
      <c r="E148" s="30" t="s">
        <v>37</v>
      </c>
    </row>
    <row r="149" spans="1:5" ht="25.5">
      <c r="A149" t="s">
        <v>43</v>
      </c>
      <c r="E149" s="28" t="s">
        <v>291</v>
      </c>
    </row>
    <row r="150" spans="1:18" ht="12.75" customHeight="1">
      <c r="A150" s="5" t="s">
        <v>33</v>
      </c>
      <c r="B150" s="5"/>
      <c r="C150" s="33" t="s">
        <v>12</v>
      </c>
      <c r="D150" s="5"/>
      <c r="E150" s="21" t="s">
        <v>320</v>
      </c>
      <c r="F150" s="5"/>
      <c r="G150" s="5"/>
      <c r="H150" s="5"/>
      <c r="I150" s="34">
        <f>0+Q150</f>
      </c>
      <c r="O150">
        <f>0+R150</f>
      </c>
      <c r="Q150">
        <f>0+I151+I155+I159</f>
      </c>
      <c r="R150">
        <f>0+O151+O155+O159</f>
      </c>
    </row>
    <row r="151" spans="1:16" ht="12.75">
      <c r="A151" s="19" t="s">
        <v>35</v>
      </c>
      <c r="B151" s="23" t="s">
        <v>261</v>
      </c>
      <c r="C151" s="23" t="s">
        <v>322</v>
      </c>
      <c r="D151" s="19" t="s">
        <v>108</v>
      </c>
      <c r="E151" s="24" t="s">
        <v>323</v>
      </c>
      <c r="F151" s="25" t="s">
        <v>114</v>
      </c>
      <c r="G151" s="26">
        <v>940.8</v>
      </c>
      <c r="H151" s="26">
        <v>0</v>
      </c>
      <c r="I151" s="26">
        <f>ROUND(ROUND(H151,2)*ROUND(G151,2),2)</f>
      </c>
      <c r="O151">
        <f>(I151*21)/100</f>
      </c>
      <c r="P151" t="s">
        <v>12</v>
      </c>
    </row>
    <row r="152" spans="1:5" ht="38.25">
      <c r="A152" s="27" t="s">
        <v>40</v>
      </c>
      <c r="E152" s="28" t="s">
        <v>328</v>
      </c>
    </row>
    <row r="153" spans="1:5" ht="12.75">
      <c r="A153" s="29" t="s">
        <v>42</v>
      </c>
      <c r="E153" s="30" t="s">
        <v>755</v>
      </c>
    </row>
    <row r="154" spans="1:5" ht="51">
      <c r="A154" t="s">
        <v>43</v>
      </c>
      <c r="E154" s="28" t="s">
        <v>326</v>
      </c>
    </row>
    <row r="155" spans="1:16" ht="12.75">
      <c r="A155" s="19" t="s">
        <v>35</v>
      </c>
      <c r="B155" s="23" t="s">
        <v>267</v>
      </c>
      <c r="C155" s="23" t="s">
        <v>331</v>
      </c>
      <c r="D155" s="19" t="s">
        <v>108</v>
      </c>
      <c r="E155" s="24" t="s">
        <v>332</v>
      </c>
      <c r="F155" s="25" t="s">
        <v>146</v>
      </c>
      <c r="G155" s="26">
        <v>376.32</v>
      </c>
      <c r="H155" s="26">
        <v>0</v>
      </c>
      <c r="I155" s="26">
        <f>ROUND(ROUND(H155,2)*ROUND(G155,2),2)</f>
      </c>
      <c r="O155">
        <f>(I155*21)/100</f>
      </c>
      <c r="P155" t="s">
        <v>12</v>
      </c>
    </row>
    <row r="156" spans="1:5" ht="76.5">
      <c r="A156" s="27" t="s">
        <v>40</v>
      </c>
      <c r="E156" s="28" t="s">
        <v>756</v>
      </c>
    </row>
    <row r="157" spans="1:5" ht="12.75">
      <c r="A157" s="29" t="s">
        <v>42</v>
      </c>
      <c r="E157" s="30" t="s">
        <v>757</v>
      </c>
    </row>
    <row r="158" spans="1:5" ht="38.25">
      <c r="A158" t="s">
        <v>43</v>
      </c>
      <c r="E158" s="28" t="s">
        <v>334</v>
      </c>
    </row>
    <row r="159" spans="1:16" ht="12.75">
      <c r="A159" s="19" t="s">
        <v>35</v>
      </c>
      <c r="B159" s="23" t="s">
        <v>273</v>
      </c>
      <c r="C159" s="23" t="s">
        <v>336</v>
      </c>
      <c r="D159" s="19" t="s">
        <v>37</v>
      </c>
      <c r="E159" s="24" t="s">
        <v>337</v>
      </c>
      <c r="F159" s="25" t="s">
        <v>114</v>
      </c>
      <c r="G159" s="26">
        <v>1034</v>
      </c>
      <c r="H159" s="26">
        <v>0</v>
      </c>
      <c r="I159" s="26">
        <f>ROUND(ROUND(H159,2)*ROUND(G159,2),2)</f>
      </c>
      <c r="O159">
        <f>(I159*21)/100</f>
      </c>
      <c r="P159" t="s">
        <v>12</v>
      </c>
    </row>
    <row r="160" spans="1:5" ht="12.75">
      <c r="A160" s="27" t="s">
        <v>40</v>
      </c>
      <c r="E160" s="28" t="s">
        <v>338</v>
      </c>
    </row>
    <row r="161" spans="1:5" ht="153">
      <c r="A161" s="29" t="s">
        <v>42</v>
      </c>
      <c r="E161" s="30" t="s">
        <v>758</v>
      </c>
    </row>
    <row r="162" spans="1:5" ht="102">
      <c r="A162" t="s">
        <v>43</v>
      </c>
      <c r="E162" s="28" t="s">
        <v>340</v>
      </c>
    </row>
    <row r="163" spans="1:18" ht="12.75" customHeight="1">
      <c r="A163" s="5" t="s">
        <v>33</v>
      </c>
      <c r="B163" s="5"/>
      <c r="C163" s="33" t="s">
        <v>13</v>
      </c>
      <c r="D163" s="5"/>
      <c r="E163" s="21" t="s">
        <v>341</v>
      </c>
      <c r="F163" s="5"/>
      <c r="G163" s="5"/>
      <c r="H163" s="5"/>
      <c r="I163" s="34">
        <f>0+Q163</f>
      </c>
      <c r="O163">
        <f>0+R163</f>
      </c>
      <c r="Q163">
        <f>0+I164+I168+I172+I176</f>
      </c>
      <c r="R163">
        <f>0+O164+O168+O172+O176</f>
      </c>
    </row>
    <row r="164" spans="1:16" ht="12.75">
      <c r="A164" s="19" t="s">
        <v>35</v>
      </c>
      <c r="B164" s="23" t="s">
        <v>277</v>
      </c>
      <c r="C164" s="23" t="s">
        <v>343</v>
      </c>
      <c r="D164" s="19" t="s">
        <v>37</v>
      </c>
      <c r="E164" s="24" t="s">
        <v>344</v>
      </c>
      <c r="F164" s="25" t="s">
        <v>146</v>
      </c>
      <c r="G164" s="26">
        <v>1.6</v>
      </c>
      <c r="H164" s="26">
        <v>0</v>
      </c>
      <c r="I164" s="26">
        <f>ROUND(ROUND(H164,2)*ROUND(G164,2),2)</f>
      </c>
      <c r="O164">
        <f>(I164*21)/100</f>
      </c>
      <c r="P164" t="s">
        <v>12</v>
      </c>
    </row>
    <row r="165" spans="1:5" ht="12.75">
      <c r="A165" s="27" t="s">
        <v>40</v>
      </c>
      <c r="E165" s="28" t="s">
        <v>37</v>
      </c>
    </row>
    <row r="166" spans="1:5" ht="89.25">
      <c r="A166" s="29" t="s">
        <v>42</v>
      </c>
      <c r="E166" s="30" t="s">
        <v>759</v>
      </c>
    </row>
    <row r="167" spans="1:5" ht="382.5">
      <c r="A167" t="s">
        <v>43</v>
      </c>
      <c r="E167" s="28" t="s">
        <v>625</v>
      </c>
    </row>
    <row r="168" spans="1:16" ht="12.75">
      <c r="A168" s="19" t="s">
        <v>35</v>
      </c>
      <c r="B168" s="23" t="s">
        <v>282</v>
      </c>
      <c r="C168" s="23" t="s">
        <v>349</v>
      </c>
      <c r="D168" s="19" t="s">
        <v>37</v>
      </c>
      <c r="E168" s="24" t="s">
        <v>350</v>
      </c>
      <c r="F168" s="25" t="s">
        <v>100</v>
      </c>
      <c r="G168" s="26">
        <v>0.32</v>
      </c>
      <c r="H168" s="26">
        <v>0</v>
      </c>
      <c r="I168" s="26">
        <f>ROUND(ROUND(H168,2)*ROUND(G168,2),2)</f>
      </c>
      <c r="O168">
        <f>(I168*21)/100</f>
      </c>
      <c r="P168" t="s">
        <v>12</v>
      </c>
    </row>
    <row r="169" spans="1:5" ht="12.75">
      <c r="A169" s="27" t="s">
        <v>40</v>
      </c>
      <c r="E169" s="28" t="s">
        <v>351</v>
      </c>
    </row>
    <row r="170" spans="1:5" ht="12.75">
      <c r="A170" s="29" t="s">
        <v>42</v>
      </c>
      <c r="E170" s="30" t="s">
        <v>760</v>
      </c>
    </row>
    <row r="171" spans="1:5" ht="242.25">
      <c r="A171" t="s">
        <v>43</v>
      </c>
      <c r="E171" s="28" t="s">
        <v>628</v>
      </c>
    </row>
    <row r="172" spans="1:16" ht="12.75">
      <c r="A172" s="19" t="s">
        <v>35</v>
      </c>
      <c r="B172" s="23" t="s">
        <v>287</v>
      </c>
      <c r="C172" s="23" t="s">
        <v>629</v>
      </c>
      <c r="D172" s="19" t="s">
        <v>37</v>
      </c>
      <c r="E172" s="24" t="s">
        <v>630</v>
      </c>
      <c r="F172" s="25" t="s">
        <v>146</v>
      </c>
      <c r="G172" s="26">
        <v>8.85</v>
      </c>
      <c r="H172" s="26">
        <v>0</v>
      </c>
      <c r="I172" s="26">
        <f>ROUND(ROUND(H172,2)*ROUND(G172,2),2)</f>
      </c>
      <c r="O172">
        <f>(I172*21)/100</f>
      </c>
      <c r="P172" t="s">
        <v>12</v>
      </c>
    </row>
    <row r="173" spans="1:5" ht="12.75">
      <c r="A173" s="27" t="s">
        <v>40</v>
      </c>
      <c r="E173" s="28" t="s">
        <v>761</v>
      </c>
    </row>
    <row r="174" spans="1:5" ht="89.25">
      <c r="A174" s="29" t="s">
        <v>42</v>
      </c>
      <c r="E174" s="30" t="s">
        <v>762</v>
      </c>
    </row>
    <row r="175" spans="1:5" ht="369.75">
      <c r="A175" t="s">
        <v>43</v>
      </c>
      <c r="E175" s="28" t="s">
        <v>633</v>
      </c>
    </row>
    <row r="176" spans="1:16" ht="12.75">
      <c r="A176" s="19" t="s">
        <v>35</v>
      </c>
      <c r="B176" s="23" t="s">
        <v>292</v>
      </c>
      <c r="C176" s="23" t="s">
        <v>634</v>
      </c>
      <c r="D176" s="19" t="s">
        <v>37</v>
      </c>
      <c r="E176" s="24" t="s">
        <v>635</v>
      </c>
      <c r="F176" s="25" t="s">
        <v>100</v>
      </c>
      <c r="G176" s="26">
        <v>1.77</v>
      </c>
      <c r="H176" s="26">
        <v>0</v>
      </c>
      <c r="I176" s="26">
        <f>ROUND(ROUND(H176,2)*ROUND(G176,2),2)</f>
      </c>
      <c r="O176">
        <f>(I176*21)/100</f>
      </c>
      <c r="P176" t="s">
        <v>12</v>
      </c>
    </row>
    <row r="177" spans="1:5" ht="12.75">
      <c r="A177" s="27" t="s">
        <v>40</v>
      </c>
      <c r="E177" s="28" t="s">
        <v>763</v>
      </c>
    </row>
    <row r="178" spans="1:5" ht="12.75">
      <c r="A178" s="29" t="s">
        <v>42</v>
      </c>
      <c r="E178" s="30" t="s">
        <v>764</v>
      </c>
    </row>
    <row r="179" spans="1:5" ht="267.75">
      <c r="A179" t="s">
        <v>43</v>
      </c>
      <c r="E179" s="28" t="s">
        <v>638</v>
      </c>
    </row>
    <row r="180" spans="1:18" ht="12.75" customHeight="1">
      <c r="A180" s="5" t="s">
        <v>33</v>
      </c>
      <c r="B180" s="5"/>
      <c r="C180" s="33" t="s">
        <v>23</v>
      </c>
      <c r="D180" s="5"/>
      <c r="E180" s="21" t="s">
        <v>354</v>
      </c>
      <c r="F180" s="5"/>
      <c r="G180" s="5"/>
      <c r="H180" s="5"/>
      <c r="I180" s="34">
        <f>0+Q180</f>
      </c>
      <c r="O180">
        <f>0+R180</f>
      </c>
      <c r="Q180">
        <f>0+I181+I185</f>
      </c>
      <c r="R180">
        <f>0+O181+O185</f>
      </c>
    </row>
    <row r="181" spans="1:16" ht="12.75">
      <c r="A181" s="19" t="s">
        <v>35</v>
      </c>
      <c r="B181" s="23" t="s">
        <v>296</v>
      </c>
      <c r="C181" s="23" t="s">
        <v>365</v>
      </c>
      <c r="D181" s="19" t="s">
        <v>37</v>
      </c>
      <c r="E181" s="24" t="s">
        <v>366</v>
      </c>
      <c r="F181" s="25" t="s">
        <v>146</v>
      </c>
      <c r="G181" s="26">
        <v>49.38</v>
      </c>
      <c r="H181" s="26">
        <v>0</v>
      </c>
      <c r="I181" s="26">
        <f>ROUND(ROUND(H181,2)*ROUND(G181,2),2)</f>
      </c>
      <c r="O181">
        <f>(I181*21)/100</f>
      </c>
      <c r="P181" t="s">
        <v>12</v>
      </c>
    </row>
    <row r="182" spans="1:5" ht="51">
      <c r="A182" s="27" t="s">
        <v>40</v>
      </c>
      <c r="E182" s="28" t="s">
        <v>765</v>
      </c>
    </row>
    <row r="183" spans="1:5" ht="25.5">
      <c r="A183" s="29" t="s">
        <v>42</v>
      </c>
      <c r="E183" s="30" t="s">
        <v>766</v>
      </c>
    </row>
    <row r="184" spans="1:5" ht="38.25">
      <c r="A184" t="s">
        <v>43</v>
      </c>
      <c r="E184" s="28" t="s">
        <v>334</v>
      </c>
    </row>
    <row r="185" spans="1:16" ht="12.75">
      <c r="A185" s="19" t="s">
        <v>35</v>
      </c>
      <c r="B185" s="23" t="s">
        <v>301</v>
      </c>
      <c r="C185" s="23" t="s">
        <v>767</v>
      </c>
      <c r="D185" s="19" t="s">
        <v>37</v>
      </c>
      <c r="E185" s="24" t="s">
        <v>768</v>
      </c>
      <c r="F185" s="25" t="s">
        <v>146</v>
      </c>
      <c r="G185" s="26">
        <v>2.8</v>
      </c>
      <c r="H185" s="26">
        <v>0</v>
      </c>
      <c r="I185" s="26">
        <f>ROUND(ROUND(H185,2)*ROUND(G185,2),2)</f>
      </c>
      <c r="O185">
        <f>(I185*21)/100</f>
      </c>
      <c r="P185" t="s">
        <v>12</v>
      </c>
    </row>
    <row r="186" spans="1:5" ht="12.75">
      <c r="A186" s="27" t="s">
        <v>40</v>
      </c>
      <c r="E186" s="28" t="s">
        <v>769</v>
      </c>
    </row>
    <row r="187" spans="1:5" ht="12.75">
      <c r="A187" s="29" t="s">
        <v>42</v>
      </c>
      <c r="E187" s="30" t="s">
        <v>770</v>
      </c>
    </row>
    <row r="188" spans="1:5" ht="38.25">
      <c r="A188" t="s">
        <v>43</v>
      </c>
      <c r="E188" s="28" t="s">
        <v>334</v>
      </c>
    </row>
    <row r="189" spans="1:18" ht="12.75" customHeight="1">
      <c r="A189" s="5" t="s">
        <v>33</v>
      </c>
      <c r="B189" s="5"/>
      <c r="C189" s="33" t="s">
        <v>25</v>
      </c>
      <c r="D189" s="5"/>
      <c r="E189" s="21" t="s">
        <v>89</v>
      </c>
      <c r="F189" s="5"/>
      <c r="G189" s="5"/>
      <c r="H189" s="5"/>
      <c r="I189" s="34">
        <f>0+Q189</f>
      </c>
      <c r="O189">
        <f>0+R189</f>
      </c>
      <c r="Q189">
        <f>0+I190+I194+I198+I202+I206+I210+I214+I218+I222+I226+I230+I234</f>
      </c>
      <c r="R189">
        <f>0+O190+O194+O198+O202+O206+O210+O214+O218+O222+O226+O230+O234</f>
      </c>
    </row>
    <row r="190" spans="1:16" ht="12.75">
      <c r="A190" s="19" t="s">
        <v>35</v>
      </c>
      <c r="B190" s="23" t="s">
        <v>306</v>
      </c>
      <c r="C190" s="23" t="s">
        <v>381</v>
      </c>
      <c r="D190" s="19" t="s">
        <v>37</v>
      </c>
      <c r="E190" s="24" t="s">
        <v>382</v>
      </c>
      <c r="F190" s="25" t="s">
        <v>114</v>
      </c>
      <c r="G190" s="26">
        <v>1490.5</v>
      </c>
      <c r="H190" s="26">
        <v>0</v>
      </c>
      <c r="I190" s="26">
        <f>ROUND(ROUND(H190,2)*ROUND(G190,2),2)</f>
      </c>
      <c r="O190">
        <f>(I190*21)/100</f>
      </c>
      <c r="P190" t="s">
        <v>12</v>
      </c>
    </row>
    <row r="191" spans="1:5" ht="12.75">
      <c r="A191" s="27" t="s">
        <v>40</v>
      </c>
      <c r="E191" s="28" t="s">
        <v>589</v>
      </c>
    </row>
    <row r="192" spans="1:5" ht="12.75">
      <c r="A192" s="29" t="s">
        <v>42</v>
      </c>
      <c r="E192" s="30" t="s">
        <v>771</v>
      </c>
    </row>
    <row r="193" spans="1:5" ht="51">
      <c r="A193" t="s">
        <v>43</v>
      </c>
      <c r="E193" s="28" t="s">
        <v>385</v>
      </c>
    </row>
    <row r="194" spans="1:16" ht="12.75">
      <c r="A194" s="19" t="s">
        <v>35</v>
      </c>
      <c r="B194" s="23" t="s">
        <v>311</v>
      </c>
      <c r="C194" s="23" t="s">
        <v>387</v>
      </c>
      <c r="D194" s="19" t="s">
        <v>61</v>
      </c>
      <c r="E194" s="24" t="s">
        <v>388</v>
      </c>
      <c r="F194" s="25" t="s">
        <v>114</v>
      </c>
      <c r="G194" s="26">
        <v>1097.33</v>
      </c>
      <c r="H194" s="26">
        <v>0</v>
      </c>
      <c r="I194" s="26">
        <f>ROUND(ROUND(H194,2)*ROUND(G194,2),2)</f>
      </c>
      <c r="O194">
        <f>(I194*21)/100</f>
      </c>
      <c r="P194" t="s">
        <v>12</v>
      </c>
    </row>
    <row r="195" spans="1:5" ht="38.25">
      <c r="A195" s="27" t="s">
        <v>40</v>
      </c>
      <c r="E195" s="28" t="s">
        <v>772</v>
      </c>
    </row>
    <row r="196" spans="1:5" ht="12.75">
      <c r="A196" s="29" t="s">
        <v>42</v>
      </c>
      <c r="E196" s="30" t="s">
        <v>773</v>
      </c>
    </row>
    <row r="197" spans="1:5" ht="76.5">
      <c r="A197" t="s">
        <v>43</v>
      </c>
      <c r="E197" s="28" t="s">
        <v>391</v>
      </c>
    </row>
    <row r="198" spans="1:16" ht="12.75">
      <c r="A198" s="19" t="s">
        <v>35</v>
      </c>
      <c r="B198" s="23" t="s">
        <v>315</v>
      </c>
      <c r="C198" s="23" t="s">
        <v>393</v>
      </c>
      <c r="D198" s="19" t="s">
        <v>65</v>
      </c>
      <c r="E198" s="24" t="s">
        <v>388</v>
      </c>
      <c r="F198" s="25" t="s">
        <v>114</v>
      </c>
      <c r="G198" s="26">
        <v>5</v>
      </c>
      <c r="H198" s="26">
        <v>0</v>
      </c>
      <c r="I198" s="26">
        <f>ROUND(ROUND(H198,2)*ROUND(G198,2),2)</f>
      </c>
      <c r="O198">
        <f>(I198*21)/100</f>
      </c>
      <c r="P198" t="s">
        <v>12</v>
      </c>
    </row>
    <row r="199" spans="1:5" ht="51">
      <c r="A199" s="27" t="s">
        <v>40</v>
      </c>
      <c r="E199" s="28" t="s">
        <v>774</v>
      </c>
    </row>
    <row r="200" spans="1:5" ht="12.75">
      <c r="A200" s="29" t="s">
        <v>42</v>
      </c>
      <c r="E200" s="30" t="s">
        <v>775</v>
      </c>
    </row>
    <row r="201" spans="1:5" ht="76.5">
      <c r="A201" t="s">
        <v>43</v>
      </c>
      <c r="E201" s="28" t="s">
        <v>396</v>
      </c>
    </row>
    <row r="202" spans="1:16" ht="12.75">
      <c r="A202" s="19" t="s">
        <v>35</v>
      </c>
      <c r="B202" s="23" t="s">
        <v>321</v>
      </c>
      <c r="C202" s="23" t="s">
        <v>398</v>
      </c>
      <c r="D202" s="19" t="s">
        <v>37</v>
      </c>
      <c r="E202" s="24" t="s">
        <v>399</v>
      </c>
      <c r="F202" s="25" t="s">
        <v>114</v>
      </c>
      <c r="G202" s="26">
        <v>2134</v>
      </c>
      <c r="H202" s="26">
        <v>0</v>
      </c>
      <c r="I202" s="26">
        <f>ROUND(ROUND(H202,2)*ROUND(G202,2),2)</f>
      </c>
      <c r="O202">
        <f>(I202*21)/100</f>
      </c>
      <c r="P202" t="s">
        <v>12</v>
      </c>
    </row>
    <row r="203" spans="1:5" ht="12.75">
      <c r="A203" s="27" t="s">
        <v>40</v>
      </c>
      <c r="E203" s="28" t="s">
        <v>37</v>
      </c>
    </row>
    <row r="204" spans="1:5" ht="76.5">
      <c r="A204" s="29" t="s">
        <v>42</v>
      </c>
      <c r="E204" s="30" t="s">
        <v>776</v>
      </c>
    </row>
    <row r="205" spans="1:5" ht="102">
      <c r="A205" t="s">
        <v>43</v>
      </c>
      <c r="E205" s="28" t="s">
        <v>648</v>
      </c>
    </row>
    <row r="206" spans="1:16" ht="12.75">
      <c r="A206" s="19" t="s">
        <v>35</v>
      </c>
      <c r="B206" s="23" t="s">
        <v>327</v>
      </c>
      <c r="C206" s="23" t="s">
        <v>404</v>
      </c>
      <c r="D206" s="19" t="s">
        <v>37</v>
      </c>
      <c r="E206" s="24" t="s">
        <v>405</v>
      </c>
      <c r="F206" s="25" t="s">
        <v>114</v>
      </c>
      <c r="G206" s="26">
        <v>882</v>
      </c>
      <c r="H206" s="26">
        <v>0</v>
      </c>
      <c r="I206" s="26">
        <f>ROUND(ROUND(H206,2)*ROUND(G206,2),2)</f>
      </c>
      <c r="O206">
        <f>(I206*21)/100</f>
      </c>
      <c r="P206" t="s">
        <v>12</v>
      </c>
    </row>
    <row r="207" spans="1:5" ht="12.75">
      <c r="A207" s="27" t="s">
        <v>40</v>
      </c>
      <c r="E207" s="28" t="s">
        <v>649</v>
      </c>
    </row>
    <row r="208" spans="1:5" ht="12.75">
      <c r="A208" s="29" t="s">
        <v>42</v>
      </c>
      <c r="E208" s="30" t="s">
        <v>777</v>
      </c>
    </row>
    <row r="209" spans="1:5" ht="51">
      <c r="A209" t="s">
        <v>43</v>
      </c>
      <c r="E209" s="28" t="s">
        <v>408</v>
      </c>
    </row>
    <row r="210" spans="1:16" ht="12.75">
      <c r="A210" s="19" t="s">
        <v>35</v>
      </c>
      <c r="B210" s="23" t="s">
        <v>330</v>
      </c>
      <c r="C210" s="23" t="s">
        <v>410</v>
      </c>
      <c r="D210" s="19" t="s">
        <v>61</v>
      </c>
      <c r="E210" s="24" t="s">
        <v>411</v>
      </c>
      <c r="F210" s="25" t="s">
        <v>114</v>
      </c>
      <c r="G210" s="26">
        <v>17485.1</v>
      </c>
      <c r="H210" s="26">
        <v>0</v>
      </c>
      <c r="I210" s="26">
        <f>ROUND(ROUND(H210,2)*ROUND(G210,2),2)</f>
      </c>
      <c r="O210">
        <f>(I210*21)/100</f>
      </c>
      <c r="P210" t="s">
        <v>12</v>
      </c>
    </row>
    <row r="211" spans="1:5" ht="12.75">
      <c r="A211" s="27" t="s">
        <v>40</v>
      </c>
      <c r="E211" s="28" t="s">
        <v>37</v>
      </c>
    </row>
    <row r="212" spans="1:5" ht="63.75">
      <c r="A212" s="29" t="s">
        <v>42</v>
      </c>
      <c r="E212" s="30" t="s">
        <v>778</v>
      </c>
    </row>
    <row r="213" spans="1:5" ht="51">
      <c r="A213" t="s">
        <v>43</v>
      </c>
      <c r="E213" s="28" t="s">
        <v>408</v>
      </c>
    </row>
    <row r="214" spans="1:16" ht="12.75">
      <c r="A214" s="19" t="s">
        <v>35</v>
      </c>
      <c r="B214" s="23" t="s">
        <v>335</v>
      </c>
      <c r="C214" s="23" t="s">
        <v>414</v>
      </c>
      <c r="D214" s="19" t="s">
        <v>37</v>
      </c>
      <c r="E214" s="24" t="s">
        <v>415</v>
      </c>
      <c r="F214" s="25" t="s">
        <v>114</v>
      </c>
      <c r="G214" s="26">
        <v>8325</v>
      </c>
      <c r="H214" s="26">
        <v>0</v>
      </c>
      <c r="I214" s="26">
        <f>ROUND(ROUND(H214,2)*ROUND(G214,2),2)</f>
      </c>
      <c r="O214">
        <f>(I214*21)/100</f>
      </c>
      <c r="P214" t="s">
        <v>12</v>
      </c>
    </row>
    <row r="215" spans="1:5" ht="25.5">
      <c r="A215" s="27" t="s">
        <v>40</v>
      </c>
      <c r="E215" s="28" t="s">
        <v>779</v>
      </c>
    </row>
    <row r="216" spans="1:5" ht="12.75">
      <c r="A216" s="29" t="s">
        <v>42</v>
      </c>
      <c r="E216" s="30" t="s">
        <v>780</v>
      </c>
    </row>
    <row r="217" spans="1:5" ht="140.25">
      <c r="A217" t="s">
        <v>43</v>
      </c>
      <c r="E217" s="28" t="s">
        <v>418</v>
      </c>
    </row>
    <row r="218" spans="1:16" ht="12.75">
      <c r="A218" s="19" t="s">
        <v>35</v>
      </c>
      <c r="B218" s="23" t="s">
        <v>342</v>
      </c>
      <c r="C218" s="23" t="s">
        <v>420</v>
      </c>
      <c r="D218" s="19" t="s">
        <v>37</v>
      </c>
      <c r="E218" s="24" t="s">
        <v>421</v>
      </c>
      <c r="F218" s="25" t="s">
        <v>114</v>
      </c>
      <c r="G218" s="26">
        <v>8656</v>
      </c>
      <c r="H218" s="26">
        <v>0</v>
      </c>
      <c r="I218" s="26">
        <f>ROUND(ROUND(H218,2)*ROUND(G218,2),2)</f>
      </c>
      <c r="O218">
        <f>(I218*21)/100</f>
      </c>
      <c r="P218" t="s">
        <v>12</v>
      </c>
    </row>
    <row r="219" spans="1:5" ht="25.5">
      <c r="A219" s="27" t="s">
        <v>40</v>
      </c>
      <c r="E219" s="28" t="s">
        <v>422</v>
      </c>
    </row>
    <row r="220" spans="1:5" ht="12.75">
      <c r="A220" s="29" t="s">
        <v>42</v>
      </c>
      <c r="E220" s="30" t="s">
        <v>781</v>
      </c>
    </row>
    <row r="221" spans="1:5" ht="140.25">
      <c r="A221" t="s">
        <v>43</v>
      </c>
      <c r="E221" s="28" t="s">
        <v>424</v>
      </c>
    </row>
    <row r="222" spans="1:16" ht="12.75">
      <c r="A222" s="19" t="s">
        <v>35</v>
      </c>
      <c r="B222" s="23" t="s">
        <v>348</v>
      </c>
      <c r="C222" s="23" t="s">
        <v>426</v>
      </c>
      <c r="D222" s="19" t="s">
        <v>108</v>
      </c>
      <c r="E222" s="24" t="s">
        <v>427</v>
      </c>
      <c r="F222" s="25" t="s">
        <v>114</v>
      </c>
      <c r="G222" s="26">
        <v>1665</v>
      </c>
      <c r="H222" s="26">
        <v>0</v>
      </c>
      <c r="I222" s="26">
        <f>ROUND(ROUND(H222,2)*ROUND(G222,2),2)</f>
      </c>
      <c r="O222">
        <f>(I222*21)/100</f>
      </c>
      <c r="P222" t="s">
        <v>12</v>
      </c>
    </row>
    <row r="223" spans="1:5" ht="25.5">
      <c r="A223" s="27" t="s">
        <v>40</v>
      </c>
      <c r="E223" s="28" t="s">
        <v>782</v>
      </c>
    </row>
    <row r="224" spans="1:5" ht="12.75">
      <c r="A224" s="29" t="s">
        <v>42</v>
      </c>
      <c r="E224" s="30" t="s">
        <v>783</v>
      </c>
    </row>
    <row r="225" spans="1:5" ht="140.25">
      <c r="A225" t="s">
        <v>43</v>
      </c>
      <c r="E225" s="28" t="s">
        <v>424</v>
      </c>
    </row>
    <row r="226" spans="1:16" ht="12.75">
      <c r="A226" s="19" t="s">
        <v>35</v>
      </c>
      <c r="B226" s="23" t="s">
        <v>355</v>
      </c>
      <c r="C226" s="23" t="s">
        <v>784</v>
      </c>
      <c r="D226" s="19" t="s">
        <v>37</v>
      </c>
      <c r="E226" s="24" t="s">
        <v>785</v>
      </c>
      <c r="F226" s="25" t="s">
        <v>114</v>
      </c>
      <c r="G226" s="26">
        <v>8.25</v>
      </c>
      <c r="H226" s="26">
        <v>0</v>
      </c>
      <c r="I226" s="26">
        <f>ROUND(ROUND(H226,2)*ROUND(G226,2),2)</f>
      </c>
      <c r="O226">
        <f>(I226*21)/100</f>
      </c>
      <c r="P226" t="s">
        <v>12</v>
      </c>
    </row>
    <row r="227" spans="1:5" ht="12.75">
      <c r="A227" s="27" t="s">
        <v>40</v>
      </c>
      <c r="E227" s="28" t="s">
        <v>786</v>
      </c>
    </row>
    <row r="228" spans="1:5" ht="12.75">
      <c r="A228" s="29" t="s">
        <v>42</v>
      </c>
      <c r="E228" s="30" t="s">
        <v>787</v>
      </c>
    </row>
    <row r="229" spans="1:5" ht="153">
      <c r="A229" t="s">
        <v>43</v>
      </c>
      <c r="E229" s="28" t="s">
        <v>788</v>
      </c>
    </row>
    <row r="230" spans="1:16" ht="12.75">
      <c r="A230" s="19" t="s">
        <v>35</v>
      </c>
      <c r="B230" s="23" t="s">
        <v>361</v>
      </c>
      <c r="C230" s="23" t="s">
        <v>789</v>
      </c>
      <c r="D230" s="19" t="s">
        <v>37</v>
      </c>
      <c r="E230" s="24" t="s">
        <v>790</v>
      </c>
      <c r="F230" s="25" t="s">
        <v>114</v>
      </c>
      <c r="G230" s="26">
        <v>1.6</v>
      </c>
      <c r="H230" s="26">
        <v>0</v>
      </c>
      <c r="I230" s="26">
        <f>ROUND(ROUND(H230,2)*ROUND(G230,2),2)</f>
      </c>
      <c r="O230">
        <f>(I230*21)/100</f>
      </c>
      <c r="P230" t="s">
        <v>12</v>
      </c>
    </row>
    <row r="231" spans="1:5" ht="12.75">
      <c r="A231" s="27" t="s">
        <v>40</v>
      </c>
      <c r="E231" s="28" t="s">
        <v>791</v>
      </c>
    </row>
    <row r="232" spans="1:5" ht="12.75">
      <c r="A232" s="29" t="s">
        <v>42</v>
      </c>
      <c r="E232" s="30" t="s">
        <v>792</v>
      </c>
    </row>
    <row r="233" spans="1:5" ht="153">
      <c r="A233" t="s">
        <v>43</v>
      </c>
      <c r="E233" s="28" t="s">
        <v>788</v>
      </c>
    </row>
    <row r="234" spans="1:16" ht="12.75">
      <c r="A234" s="19" t="s">
        <v>35</v>
      </c>
      <c r="B234" s="23" t="s">
        <v>364</v>
      </c>
      <c r="C234" s="23" t="s">
        <v>793</v>
      </c>
      <c r="D234" s="19" t="s">
        <v>37</v>
      </c>
      <c r="E234" s="24" t="s">
        <v>794</v>
      </c>
      <c r="F234" s="25" t="s">
        <v>114</v>
      </c>
      <c r="G234" s="26">
        <v>10.5</v>
      </c>
      <c r="H234" s="26">
        <v>0</v>
      </c>
      <c r="I234" s="26">
        <f>ROUND(ROUND(H234,2)*ROUND(G234,2),2)</f>
      </c>
      <c r="O234">
        <f>(I234*21)/100</f>
      </c>
      <c r="P234" t="s">
        <v>12</v>
      </c>
    </row>
    <row r="235" spans="1:5" ht="12.75">
      <c r="A235" s="27" t="s">
        <v>40</v>
      </c>
      <c r="E235" s="28" t="s">
        <v>795</v>
      </c>
    </row>
    <row r="236" spans="1:5" ht="12.75">
      <c r="A236" s="29" t="s">
        <v>42</v>
      </c>
      <c r="E236" s="30" t="s">
        <v>796</v>
      </c>
    </row>
    <row r="237" spans="1:5" ht="89.25">
      <c r="A237" t="s">
        <v>43</v>
      </c>
      <c r="E237" s="28" t="s">
        <v>797</v>
      </c>
    </row>
    <row r="238" spans="1:18" ht="12.75" customHeight="1">
      <c r="A238" s="5" t="s">
        <v>33</v>
      </c>
      <c r="B238" s="5"/>
      <c r="C238" s="33" t="s">
        <v>27</v>
      </c>
      <c r="D238" s="5"/>
      <c r="E238" s="21" t="s">
        <v>436</v>
      </c>
      <c r="F238" s="5"/>
      <c r="G238" s="5"/>
      <c r="H238" s="5"/>
      <c r="I238" s="34">
        <f>0+Q238</f>
      </c>
      <c r="O238">
        <f>0+R238</f>
      </c>
      <c r="Q238">
        <f>0+I239+I243</f>
      </c>
      <c r="R238">
        <f>0+O239+O243</f>
      </c>
    </row>
    <row r="239" spans="1:16" ht="12.75">
      <c r="A239" s="19" t="s">
        <v>35</v>
      </c>
      <c r="B239" s="23" t="s">
        <v>369</v>
      </c>
      <c r="C239" s="23" t="s">
        <v>438</v>
      </c>
      <c r="D239" s="19" t="s">
        <v>37</v>
      </c>
      <c r="E239" s="24" t="s">
        <v>439</v>
      </c>
      <c r="F239" s="25" t="s">
        <v>114</v>
      </c>
      <c r="G239" s="26">
        <v>21.3</v>
      </c>
      <c r="H239" s="26">
        <v>0</v>
      </c>
      <c r="I239" s="26">
        <f>ROUND(ROUND(H239,2)*ROUND(G239,2),2)</f>
      </c>
      <c r="O239">
        <f>(I239*21)/100</f>
      </c>
      <c r="P239" t="s">
        <v>12</v>
      </c>
    </row>
    <row r="240" spans="1:5" ht="12.75">
      <c r="A240" s="27" t="s">
        <v>40</v>
      </c>
      <c r="E240" s="28" t="s">
        <v>798</v>
      </c>
    </row>
    <row r="241" spans="1:5" ht="127.5">
      <c r="A241" s="29" t="s">
        <v>42</v>
      </c>
      <c r="E241" s="30" t="s">
        <v>799</v>
      </c>
    </row>
    <row r="242" spans="1:5" ht="76.5">
      <c r="A242" t="s">
        <v>43</v>
      </c>
      <c r="E242" s="28" t="s">
        <v>659</v>
      </c>
    </row>
    <row r="243" spans="1:16" ht="12.75">
      <c r="A243" s="19" t="s">
        <v>35</v>
      </c>
      <c r="B243" s="23" t="s">
        <v>374</v>
      </c>
      <c r="C243" s="23" t="s">
        <v>444</v>
      </c>
      <c r="D243" s="19" t="s">
        <v>37</v>
      </c>
      <c r="E243" s="24" t="s">
        <v>445</v>
      </c>
      <c r="F243" s="25" t="s">
        <v>114</v>
      </c>
      <c r="G243" s="26">
        <v>21.3</v>
      </c>
      <c r="H243" s="26">
        <v>0</v>
      </c>
      <c r="I243" s="26">
        <f>ROUND(ROUND(H243,2)*ROUND(G243,2),2)</f>
      </c>
      <c r="O243">
        <f>(I243*21)/100</f>
      </c>
      <c r="P243" t="s">
        <v>12</v>
      </c>
    </row>
    <row r="244" spans="1:5" ht="12.75">
      <c r="A244" s="27" t="s">
        <v>40</v>
      </c>
      <c r="E244" s="28" t="s">
        <v>800</v>
      </c>
    </row>
    <row r="245" spans="1:5" ht="12.75">
      <c r="A245" s="29" t="s">
        <v>42</v>
      </c>
      <c r="E245" s="30" t="s">
        <v>801</v>
      </c>
    </row>
    <row r="246" spans="1:5" ht="76.5">
      <c r="A246" t="s">
        <v>43</v>
      </c>
      <c r="E246" s="28" t="s">
        <v>659</v>
      </c>
    </row>
    <row r="247" spans="1:18" ht="12.75" customHeight="1">
      <c r="A247" s="5" t="s">
        <v>33</v>
      </c>
      <c r="B247" s="5"/>
      <c r="C247" s="33" t="s">
        <v>67</v>
      </c>
      <c r="D247" s="5"/>
      <c r="E247" s="21" t="s">
        <v>802</v>
      </c>
      <c r="F247" s="5"/>
      <c r="G247" s="5"/>
      <c r="H247" s="5"/>
      <c r="I247" s="34">
        <f>0+Q247</f>
      </c>
      <c r="O247">
        <f>0+R247</f>
      </c>
      <c r="Q247">
        <f>0+I248+I252+I256</f>
      </c>
      <c r="R247">
        <f>0+O248+O252+O256</f>
      </c>
    </row>
    <row r="248" spans="1:16" ht="12.75">
      <c r="A248" s="19" t="s">
        <v>35</v>
      </c>
      <c r="B248" s="23" t="s">
        <v>380</v>
      </c>
      <c r="C248" s="23" t="s">
        <v>803</v>
      </c>
      <c r="D248" s="19" t="s">
        <v>37</v>
      </c>
      <c r="E248" s="24" t="s">
        <v>804</v>
      </c>
      <c r="F248" s="25" t="s">
        <v>209</v>
      </c>
      <c r="G248" s="26">
        <v>4</v>
      </c>
      <c r="H248" s="26">
        <v>0</v>
      </c>
      <c r="I248" s="26">
        <f>ROUND(ROUND(H248,2)*ROUND(G248,2),2)</f>
      </c>
      <c r="O248">
        <f>(I248*21)/100</f>
      </c>
      <c r="P248" t="s">
        <v>12</v>
      </c>
    </row>
    <row r="249" spans="1:5" ht="12.75">
      <c r="A249" s="27" t="s">
        <v>40</v>
      </c>
      <c r="E249" s="28" t="s">
        <v>805</v>
      </c>
    </row>
    <row r="250" spans="1:5" ht="12.75">
      <c r="A250" s="29" t="s">
        <v>42</v>
      </c>
      <c r="E250" s="30" t="s">
        <v>37</v>
      </c>
    </row>
    <row r="251" spans="1:5" ht="255">
      <c r="A251" t="s">
        <v>43</v>
      </c>
      <c r="E251" s="28" t="s">
        <v>806</v>
      </c>
    </row>
    <row r="252" spans="1:16" ht="12.75">
      <c r="A252" s="19" t="s">
        <v>35</v>
      </c>
      <c r="B252" s="23" t="s">
        <v>386</v>
      </c>
      <c r="C252" s="23" t="s">
        <v>807</v>
      </c>
      <c r="D252" s="19" t="s">
        <v>37</v>
      </c>
      <c r="E252" s="24" t="s">
        <v>808</v>
      </c>
      <c r="F252" s="25" t="s">
        <v>58</v>
      </c>
      <c r="G252" s="26">
        <v>1</v>
      </c>
      <c r="H252" s="26">
        <v>0</v>
      </c>
      <c r="I252" s="26">
        <f>ROUND(ROUND(H252,2)*ROUND(G252,2),2)</f>
      </c>
      <c r="O252">
        <f>(I252*21)/100</f>
      </c>
      <c r="P252" t="s">
        <v>12</v>
      </c>
    </row>
    <row r="253" spans="1:5" ht="12.75">
      <c r="A253" s="27" t="s">
        <v>40</v>
      </c>
      <c r="E253" s="28" t="s">
        <v>809</v>
      </c>
    </row>
    <row r="254" spans="1:5" ht="12.75">
      <c r="A254" s="29" t="s">
        <v>42</v>
      </c>
      <c r="E254" s="30" t="s">
        <v>37</v>
      </c>
    </row>
    <row r="255" spans="1:5" ht="63.75">
      <c r="A255" t="s">
        <v>43</v>
      </c>
      <c r="E255" s="28" t="s">
        <v>810</v>
      </c>
    </row>
    <row r="256" spans="1:16" ht="12.75">
      <c r="A256" s="19" t="s">
        <v>35</v>
      </c>
      <c r="B256" s="23" t="s">
        <v>392</v>
      </c>
      <c r="C256" s="23" t="s">
        <v>811</v>
      </c>
      <c r="D256" s="19" t="s">
        <v>37</v>
      </c>
      <c r="E256" s="24" t="s">
        <v>812</v>
      </c>
      <c r="F256" s="25" t="s">
        <v>58</v>
      </c>
      <c r="G256" s="26">
        <v>1</v>
      </c>
      <c r="H256" s="26">
        <v>0</v>
      </c>
      <c r="I256" s="26">
        <f>ROUND(ROUND(H256,2)*ROUND(G256,2),2)</f>
      </c>
      <c r="O256">
        <f>(I256*21)/100</f>
      </c>
      <c r="P256" t="s">
        <v>12</v>
      </c>
    </row>
    <row r="257" spans="1:5" ht="12.75">
      <c r="A257" s="27" t="s">
        <v>40</v>
      </c>
      <c r="E257" s="28" t="s">
        <v>813</v>
      </c>
    </row>
    <row r="258" spans="1:5" ht="12.75">
      <c r="A258" s="29" t="s">
        <v>42</v>
      </c>
      <c r="E258" s="30" t="s">
        <v>37</v>
      </c>
    </row>
    <row r="259" spans="1:5" ht="76.5">
      <c r="A259" t="s">
        <v>43</v>
      </c>
      <c r="E259" s="28" t="s">
        <v>814</v>
      </c>
    </row>
    <row r="260" spans="1:18" ht="12.75" customHeight="1">
      <c r="A260" s="5" t="s">
        <v>33</v>
      </c>
      <c r="B260" s="5"/>
      <c r="C260" s="33" t="s">
        <v>30</v>
      </c>
      <c r="D260" s="5"/>
      <c r="E260" s="21" t="s">
        <v>466</v>
      </c>
      <c r="F260" s="5"/>
      <c r="G260" s="5"/>
      <c r="H260" s="5"/>
      <c r="I260" s="34">
        <f>0+Q260</f>
      </c>
      <c r="O260">
        <f>0+R260</f>
      </c>
      <c r="Q260">
        <f>0+I261+I265+I269+I273+I277+I281+I285+I289+I293+I297+I301+I305+I309+I313+I317+I321+I325+I329+I333+I337+I341</f>
      </c>
      <c r="R260">
        <f>0+O261+O265+O269+O273+O277+O281+O285+O289+O293+O297+O301+O305+O309+O313+O317+O321+O325+O329+O333+O337+O341</f>
      </c>
    </row>
    <row r="261" spans="1:16" ht="12.75">
      <c r="A261" s="19" t="s">
        <v>35</v>
      </c>
      <c r="B261" s="23" t="s">
        <v>397</v>
      </c>
      <c r="C261" s="23" t="s">
        <v>474</v>
      </c>
      <c r="D261" s="19" t="s">
        <v>37</v>
      </c>
      <c r="E261" s="24" t="s">
        <v>475</v>
      </c>
      <c r="F261" s="25" t="s">
        <v>209</v>
      </c>
      <c r="G261" s="26">
        <v>5</v>
      </c>
      <c r="H261" s="26">
        <v>0</v>
      </c>
      <c r="I261" s="26">
        <f>ROUND(ROUND(H261,2)*ROUND(G261,2),2)</f>
      </c>
      <c r="O261">
        <f>(I261*21)/100</f>
      </c>
      <c r="P261" t="s">
        <v>12</v>
      </c>
    </row>
    <row r="262" spans="1:5" ht="25.5">
      <c r="A262" s="27" t="s">
        <v>40</v>
      </c>
      <c r="E262" s="28" t="s">
        <v>815</v>
      </c>
    </row>
    <row r="263" spans="1:5" ht="12.75">
      <c r="A263" s="29" t="s">
        <v>42</v>
      </c>
      <c r="E263" s="30" t="s">
        <v>816</v>
      </c>
    </row>
    <row r="264" spans="1:5" ht="38.25">
      <c r="A264" t="s">
        <v>43</v>
      </c>
      <c r="E264" s="28" t="s">
        <v>478</v>
      </c>
    </row>
    <row r="265" spans="1:16" ht="12.75">
      <c r="A265" s="19" t="s">
        <v>35</v>
      </c>
      <c r="B265" s="23" t="s">
        <v>403</v>
      </c>
      <c r="C265" s="23" t="s">
        <v>817</v>
      </c>
      <c r="D265" s="19" t="s">
        <v>37</v>
      </c>
      <c r="E265" s="24" t="s">
        <v>818</v>
      </c>
      <c r="F265" s="25" t="s">
        <v>209</v>
      </c>
      <c r="G265" s="26">
        <v>5</v>
      </c>
      <c r="H265" s="26">
        <v>0</v>
      </c>
      <c r="I265" s="26">
        <f>ROUND(ROUND(H265,2)*ROUND(G265,2),2)</f>
      </c>
      <c r="O265">
        <f>(I265*21)/100</f>
      </c>
      <c r="P265" t="s">
        <v>12</v>
      </c>
    </row>
    <row r="266" spans="1:5" ht="12.75">
      <c r="A266" s="27" t="s">
        <v>40</v>
      </c>
      <c r="E266" s="28" t="s">
        <v>37</v>
      </c>
    </row>
    <row r="267" spans="1:5" ht="12.75">
      <c r="A267" s="29" t="s">
        <v>42</v>
      </c>
      <c r="E267" s="30" t="s">
        <v>816</v>
      </c>
    </row>
    <row r="268" spans="1:5" ht="63.75">
      <c r="A268" t="s">
        <v>43</v>
      </c>
      <c r="E268" s="28" t="s">
        <v>819</v>
      </c>
    </row>
    <row r="269" spans="1:16" ht="25.5">
      <c r="A269" s="19" t="s">
        <v>35</v>
      </c>
      <c r="B269" s="23" t="s">
        <v>409</v>
      </c>
      <c r="C269" s="23" t="s">
        <v>662</v>
      </c>
      <c r="D269" s="19" t="s">
        <v>37</v>
      </c>
      <c r="E269" s="24" t="s">
        <v>663</v>
      </c>
      <c r="F269" s="25" t="s">
        <v>209</v>
      </c>
      <c r="G269" s="26">
        <v>44.6</v>
      </c>
      <c r="H269" s="26">
        <v>0</v>
      </c>
      <c r="I269" s="26">
        <f>ROUND(ROUND(H269,2)*ROUND(G269,2),2)</f>
      </c>
      <c r="O269">
        <f>(I269*21)/100</f>
      </c>
      <c r="P269" t="s">
        <v>12</v>
      </c>
    </row>
    <row r="270" spans="1:5" ht="12.75">
      <c r="A270" s="27" t="s">
        <v>40</v>
      </c>
      <c r="E270" s="28" t="s">
        <v>820</v>
      </c>
    </row>
    <row r="271" spans="1:5" ht="12.75">
      <c r="A271" s="29" t="s">
        <v>42</v>
      </c>
      <c r="E271" s="30" t="s">
        <v>821</v>
      </c>
    </row>
    <row r="272" spans="1:5" ht="127.5">
      <c r="A272" t="s">
        <v>43</v>
      </c>
      <c r="E272" s="28" t="s">
        <v>666</v>
      </c>
    </row>
    <row r="273" spans="1:16" ht="25.5">
      <c r="A273" s="19" t="s">
        <v>35</v>
      </c>
      <c r="B273" s="23" t="s">
        <v>413</v>
      </c>
      <c r="C273" s="23" t="s">
        <v>667</v>
      </c>
      <c r="D273" s="19" t="s">
        <v>37</v>
      </c>
      <c r="E273" s="24" t="s">
        <v>668</v>
      </c>
      <c r="F273" s="25" t="s">
        <v>209</v>
      </c>
      <c r="G273" s="26">
        <v>178.4</v>
      </c>
      <c r="H273" s="26">
        <v>0</v>
      </c>
      <c r="I273" s="26">
        <f>ROUND(ROUND(H273,2)*ROUND(G273,2),2)</f>
      </c>
      <c r="O273">
        <f>(I273*21)/100</f>
      </c>
      <c r="P273" t="s">
        <v>12</v>
      </c>
    </row>
    <row r="274" spans="1:5" ht="12.75">
      <c r="A274" s="27" t="s">
        <v>40</v>
      </c>
      <c r="E274" s="28" t="s">
        <v>822</v>
      </c>
    </row>
    <row r="275" spans="1:5" ht="12.75">
      <c r="A275" s="29" t="s">
        <v>42</v>
      </c>
      <c r="E275" s="30" t="s">
        <v>823</v>
      </c>
    </row>
    <row r="276" spans="1:5" ht="76.5">
      <c r="A276" t="s">
        <v>43</v>
      </c>
      <c r="E276" s="28" t="s">
        <v>671</v>
      </c>
    </row>
    <row r="277" spans="1:16" ht="25.5">
      <c r="A277" s="19" t="s">
        <v>35</v>
      </c>
      <c r="B277" s="23" t="s">
        <v>419</v>
      </c>
      <c r="C277" s="23" t="s">
        <v>672</v>
      </c>
      <c r="D277" s="19" t="s">
        <v>37</v>
      </c>
      <c r="E277" s="24" t="s">
        <v>673</v>
      </c>
      <c r="F277" s="25" t="s">
        <v>209</v>
      </c>
      <c r="G277" s="26">
        <v>223</v>
      </c>
      <c r="H277" s="26">
        <v>0</v>
      </c>
      <c r="I277" s="26">
        <f>ROUND(ROUND(H277,2)*ROUND(G277,2),2)</f>
      </c>
      <c r="O277">
        <f>(I277*21)/100</f>
      </c>
      <c r="P277" t="s">
        <v>12</v>
      </c>
    </row>
    <row r="278" spans="1:5" ht="12.75">
      <c r="A278" s="27" t="s">
        <v>40</v>
      </c>
      <c r="E278" s="28" t="s">
        <v>824</v>
      </c>
    </row>
    <row r="279" spans="1:5" ht="12.75">
      <c r="A279" s="29" t="s">
        <v>42</v>
      </c>
      <c r="E279" s="30" t="s">
        <v>825</v>
      </c>
    </row>
    <row r="280" spans="1:5" ht="38.25">
      <c r="A280" t="s">
        <v>43</v>
      </c>
      <c r="E280" s="28" t="s">
        <v>478</v>
      </c>
    </row>
    <row r="281" spans="1:16" ht="12.75">
      <c r="A281" s="19" t="s">
        <v>35</v>
      </c>
      <c r="B281" s="23" t="s">
        <v>425</v>
      </c>
      <c r="C281" s="23" t="s">
        <v>480</v>
      </c>
      <c r="D281" s="19" t="s">
        <v>37</v>
      </c>
      <c r="E281" s="24" t="s">
        <v>481</v>
      </c>
      <c r="F281" s="25" t="s">
        <v>58</v>
      </c>
      <c r="G281" s="26">
        <v>88</v>
      </c>
      <c r="H281" s="26">
        <v>0</v>
      </c>
      <c r="I281" s="26">
        <f>ROUND(ROUND(H281,2)*ROUND(G281,2),2)</f>
      </c>
      <c r="O281">
        <f>(I281*21)/100</f>
      </c>
      <c r="P281" t="s">
        <v>12</v>
      </c>
    </row>
    <row r="282" spans="1:5" ht="12.75">
      <c r="A282" s="27" t="s">
        <v>40</v>
      </c>
      <c r="E282" s="28" t="s">
        <v>37</v>
      </c>
    </row>
    <row r="283" spans="1:5" ht="12.75">
      <c r="A283" s="29" t="s">
        <v>42</v>
      </c>
      <c r="E283" s="30" t="s">
        <v>37</v>
      </c>
    </row>
    <row r="284" spans="1:5" ht="51">
      <c r="A284" t="s">
        <v>43</v>
      </c>
      <c r="E284" s="28" t="s">
        <v>482</v>
      </c>
    </row>
    <row r="285" spans="1:16" ht="12.75">
      <c r="A285" s="19" t="s">
        <v>35</v>
      </c>
      <c r="B285" s="23" t="s">
        <v>430</v>
      </c>
      <c r="C285" s="23" t="s">
        <v>484</v>
      </c>
      <c r="D285" s="19" t="s">
        <v>37</v>
      </c>
      <c r="E285" s="24" t="s">
        <v>485</v>
      </c>
      <c r="F285" s="25" t="s">
        <v>58</v>
      </c>
      <c r="G285" s="26">
        <v>4</v>
      </c>
      <c r="H285" s="26">
        <v>0</v>
      </c>
      <c r="I285" s="26">
        <f>ROUND(ROUND(H285,2)*ROUND(G285,2),2)</f>
      </c>
      <c r="O285">
        <f>(I285*21)/100</f>
      </c>
      <c r="P285" t="s">
        <v>12</v>
      </c>
    </row>
    <row r="286" spans="1:5" ht="12.75">
      <c r="A286" s="27" t="s">
        <v>40</v>
      </c>
      <c r="E286" s="28" t="s">
        <v>826</v>
      </c>
    </row>
    <row r="287" spans="1:5" ht="12.75">
      <c r="A287" s="29" t="s">
        <v>42</v>
      </c>
      <c r="E287" s="30" t="s">
        <v>827</v>
      </c>
    </row>
    <row r="288" spans="1:5" ht="51">
      <c r="A288" t="s">
        <v>43</v>
      </c>
      <c r="E288" s="28" t="s">
        <v>482</v>
      </c>
    </row>
    <row r="289" spans="1:16" ht="12.75">
      <c r="A289" s="19" t="s">
        <v>35</v>
      </c>
      <c r="B289" s="23" t="s">
        <v>437</v>
      </c>
      <c r="C289" s="23" t="s">
        <v>488</v>
      </c>
      <c r="D289" s="19" t="s">
        <v>37</v>
      </c>
      <c r="E289" s="24" t="s">
        <v>489</v>
      </c>
      <c r="F289" s="25" t="s">
        <v>58</v>
      </c>
      <c r="G289" s="26">
        <v>70</v>
      </c>
      <c r="H289" s="26">
        <v>0</v>
      </c>
      <c r="I289" s="26">
        <f>ROUND(ROUND(H289,2)*ROUND(G289,2),2)</f>
      </c>
      <c r="O289">
        <f>(I289*21)/100</f>
      </c>
      <c r="P289" t="s">
        <v>12</v>
      </c>
    </row>
    <row r="290" spans="1:5" ht="12.75">
      <c r="A290" s="27" t="s">
        <v>40</v>
      </c>
      <c r="E290" s="28" t="s">
        <v>828</v>
      </c>
    </row>
    <row r="291" spans="1:5" ht="12.75">
      <c r="A291" s="29" t="s">
        <v>42</v>
      </c>
      <c r="E291" s="30" t="s">
        <v>37</v>
      </c>
    </row>
    <row r="292" spans="1:5" ht="25.5">
      <c r="A292" t="s">
        <v>43</v>
      </c>
      <c r="E292" s="28" t="s">
        <v>491</v>
      </c>
    </row>
    <row r="293" spans="1:16" ht="12.75">
      <c r="A293" s="19" t="s">
        <v>35</v>
      </c>
      <c r="B293" s="23" t="s">
        <v>443</v>
      </c>
      <c r="C293" s="23" t="s">
        <v>681</v>
      </c>
      <c r="D293" s="19" t="s">
        <v>37</v>
      </c>
      <c r="E293" s="24" t="s">
        <v>682</v>
      </c>
      <c r="F293" s="25" t="s">
        <v>58</v>
      </c>
      <c r="G293" s="26">
        <v>12</v>
      </c>
      <c r="H293" s="26">
        <v>0</v>
      </c>
      <c r="I293" s="26">
        <f>ROUND(ROUND(H293,2)*ROUND(G293,2),2)</f>
      </c>
      <c r="O293">
        <f>(I293*21)/100</f>
      </c>
      <c r="P293" t="s">
        <v>12</v>
      </c>
    </row>
    <row r="294" spans="1:5" ht="12.75">
      <c r="A294" s="27" t="s">
        <v>40</v>
      </c>
      <c r="E294" s="28" t="s">
        <v>829</v>
      </c>
    </row>
    <row r="295" spans="1:5" ht="12.75">
      <c r="A295" s="29" t="s">
        <v>42</v>
      </c>
      <c r="E295" s="30" t="s">
        <v>830</v>
      </c>
    </row>
    <row r="296" spans="1:5" ht="12.75">
      <c r="A296" t="s">
        <v>43</v>
      </c>
      <c r="E296" s="28" t="s">
        <v>684</v>
      </c>
    </row>
    <row r="297" spans="1:16" ht="25.5">
      <c r="A297" s="19" t="s">
        <v>35</v>
      </c>
      <c r="B297" s="23" t="s">
        <v>448</v>
      </c>
      <c r="C297" s="23" t="s">
        <v>493</v>
      </c>
      <c r="D297" s="19" t="s">
        <v>37</v>
      </c>
      <c r="E297" s="24" t="s">
        <v>494</v>
      </c>
      <c r="F297" s="25" t="s">
        <v>58</v>
      </c>
      <c r="G297" s="26">
        <v>28</v>
      </c>
      <c r="H297" s="26">
        <v>0</v>
      </c>
      <c r="I297" s="26">
        <f>ROUND(ROUND(H297,2)*ROUND(G297,2),2)</f>
      </c>
      <c r="O297">
        <f>(I297*21)/100</f>
      </c>
      <c r="P297" t="s">
        <v>12</v>
      </c>
    </row>
    <row r="298" spans="1:5" ht="12.75">
      <c r="A298" s="27" t="s">
        <v>40</v>
      </c>
      <c r="E298" s="28" t="s">
        <v>37</v>
      </c>
    </row>
    <row r="299" spans="1:5" ht="255">
      <c r="A299" s="29" t="s">
        <v>42</v>
      </c>
      <c r="E299" s="30" t="s">
        <v>831</v>
      </c>
    </row>
    <row r="300" spans="1:5" ht="25.5">
      <c r="A300" t="s">
        <v>43</v>
      </c>
      <c r="E300" s="28" t="s">
        <v>686</v>
      </c>
    </row>
    <row r="301" spans="1:16" ht="12.75">
      <c r="A301" s="19" t="s">
        <v>35</v>
      </c>
      <c r="B301" s="23" t="s">
        <v>455</v>
      </c>
      <c r="C301" s="23" t="s">
        <v>498</v>
      </c>
      <c r="D301" s="19" t="s">
        <v>37</v>
      </c>
      <c r="E301" s="24" t="s">
        <v>499</v>
      </c>
      <c r="F301" s="25" t="s">
        <v>58</v>
      </c>
      <c r="G301" s="26">
        <v>27</v>
      </c>
      <c r="H301" s="26">
        <v>0</v>
      </c>
      <c r="I301" s="26">
        <f>ROUND(ROUND(H301,2)*ROUND(G301,2),2)</f>
      </c>
      <c r="O301">
        <f>(I301*21)/100</f>
      </c>
      <c r="P301" t="s">
        <v>12</v>
      </c>
    </row>
    <row r="302" spans="1:5" ht="12.75">
      <c r="A302" s="27" t="s">
        <v>40</v>
      </c>
      <c r="E302" s="28" t="s">
        <v>832</v>
      </c>
    </row>
    <row r="303" spans="1:5" ht="242.25">
      <c r="A303" s="29" t="s">
        <v>42</v>
      </c>
      <c r="E303" s="30" t="s">
        <v>833</v>
      </c>
    </row>
    <row r="304" spans="1:5" ht="25.5">
      <c r="A304" t="s">
        <v>43</v>
      </c>
      <c r="E304" s="28" t="s">
        <v>502</v>
      </c>
    </row>
    <row r="305" spans="1:16" ht="12.75">
      <c r="A305" s="19" t="s">
        <v>35</v>
      </c>
      <c r="B305" s="23" t="s">
        <v>461</v>
      </c>
      <c r="C305" s="23" t="s">
        <v>504</v>
      </c>
      <c r="D305" s="19" t="s">
        <v>37</v>
      </c>
      <c r="E305" s="24" t="s">
        <v>505</v>
      </c>
      <c r="F305" s="25" t="s">
        <v>58</v>
      </c>
      <c r="G305" s="26">
        <v>16</v>
      </c>
      <c r="H305" s="26">
        <v>0</v>
      </c>
      <c r="I305" s="26">
        <f>ROUND(ROUND(H305,2)*ROUND(G305,2),2)</f>
      </c>
      <c r="O305">
        <f>(I305*21)/100</f>
      </c>
      <c r="P305" t="s">
        <v>12</v>
      </c>
    </row>
    <row r="306" spans="1:5" ht="12.75">
      <c r="A306" s="27" t="s">
        <v>40</v>
      </c>
      <c r="E306" s="28" t="s">
        <v>834</v>
      </c>
    </row>
    <row r="307" spans="1:5" ht="12.75">
      <c r="A307" s="29" t="s">
        <v>42</v>
      </c>
      <c r="E307" s="30" t="s">
        <v>37</v>
      </c>
    </row>
    <row r="308" spans="1:5" ht="25.5">
      <c r="A308" t="s">
        <v>43</v>
      </c>
      <c r="E308" s="28" t="s">
        <v>502</v>
      </c>
    </row>
    <row r="309" spans="1:16" ht="12.75">
      <c r="A309" s="19" t="s">
        <v>35</v>
      </c>
      <c r="B309" s="23" t="s">
        <v>467</v>
      </c>
      <c r="C309" s="23" t="s">
        <v>509</v>
      </c>
      <c r="D309" s="19" t="s">
        <v>37</v>
      </c>
      <c r="E309" s="24" t="s">
        <v>510</v>
      </c>
      <c r="F309" s="25" t="s">
        <v>58</v>
      </c>
      <c r="G309" s="26">
        <v>16</v>
      </c>
      <c r="H309" s="26">
        <v>0</v>
      </c>
      <c r="I309" s="26">
        <f>ROUND(ROUND(H309,2)*ROUND(G309,2),2)</f>
      </c>
      <c r="O309">
        <f>(I309*21)/100</f>
      </c>
      <c r="P309" t="s">
        <v>12</v>
      </c>
    </row>
    <row r="310" spans="1:5" ht="12.75">
      <c r="A310" s="27" t="s">
        <v>40</v>
      </c>
      <c r="E310" s="28" t="s">
        <v>37</v>
      </c>
    </row>
    <row r="311" spans="1:5" ht="12.75">
      <c r="A311" s="29" t="s">
        <v>42</v>
      </c>
      <c r="E311" s="30" t="s">
        <v>37</v>
      </c>
    </row>
    <row r="312" spans="1:5" ht="25.5">
      <c r="A312" t="s">
        <v>43</v>
      </c>
      <c r="E312" s="28" t="s">
        <v>513</v>
      </c>
    </row>
    <row r="313" spans="1:16" ht="25.5">
      <c r="A313" s="19" t="s">
        <v>35</v>
      </c>
      <c r="B313" s="23" t="s">
        <v>473</v>
      </c>
      <c r="C313" s="23" t="s">
        <v>515</v>
      </c>
      <c r="D313" s="19" t="s">
        <v>37</v>
      </c>
      <c r="E313" s="24" t="s">
        <v>516</v>
      </c>
      <c r="F313" s="25" t="s">
        <v>114</v>
      </c>
      <c r="G313" s="26">
        <v>855.2</v>
      </c>
      <c r="H313" s="26">
        <v>0</v>
      </c>
      <c r="I313" s="26">
        <f>ROUND(ROUND(H313,2)*ROUND(G313,2),2)</f>
      </c>
      <c r="O313">
        <f>(I313*21)/100</f>
      </c>
      <c r="P313" t="s">
        <v>12</v>
      </c>
    </row>
    <row r="314" spans="1:5" ht="12.75">
      <c r="A314" s="27" t="s">
        <v>40</v>
      </c>
      <c r="E314" s="28" t="s">
        <v>37</v>
      </c>
    </row>
    <row r="315" spans="1:5" ht="102">
      <c r="A315" s="29" t="s">
        <v>42</v>
      </c>
      <c r="E315" s="30" t="s">
        <v>835</v>
      </c>
    </row>
    <row r="316" spans="1:5" ht="38.25">
      <c r="A316" t="s">
        <v>43</v>
      </c>
      <c r="E316" s="28" t="s">
        <v>518</v>
      </c>
    </row>
    <row r="317" spans="1:16" ht="25.5">
      <c r="A317" s="19" t="s">
        <v>35</v>
      </c>
      <c r="B317" s="23" t="s">
        <v>479</v>
      </c>
      <c r="C317" s="23" t="s">
        <v>520</v>
      </c>
      <c r="D317" s="19" t="s">
        <v>37</v>
      </c>
      <c r="E317" s="24" t="s">
        <v>521</v>
      </c>
      <c r="F317" s="25" t="s">
        <v>114</v>
      </c>
      <c r="G317" s="26">
        <v>855.2</v>
      </c>
      <c r="H317" s="26">
        <v>0</v>
      </c>
      <c r="I317" s="26">
        <f>ROUND(ROUND(H317,2)*ROUND(G317,2),2)</f>
      </c>
      <c r="O317">
        <f>(I317*21)/100</f>
      </c>
      <c r="P317" t="s">
        <v>12</v>
      </c>
    </row>
    <row r="318" spans="1:5" ht="12.75">
      <c r="A318" s="27" t="s">
        <v>40</v>
      </c>
      <c r="E318" s="28" t="s">
        <v>37</v>
      </c>
    </row>
    <row r="319" spans="1:5" ht="102">
      <c r="A319" s="29" t="s">
        <v>42</v>
      </c>
      <c r="E319" s="30" t="s">
        <v>835</v>
      </c>
    </row>
    <row r="320" spans="1:5" ht="38.25">
      <c r="A320" t="s">
        <v>43</v>
      </c>
      <c r="E320" s="28" t="s">
        <v>518</v>
      </c>
    </row>
    <row r="321" spans="1:16" ht="12.75">
      <c r="A321" s="19" t="s">
        <v>35</v>
      </c>
      <c r="B321" s="23" t="s">
        <v>483</v>
      </c>
      <c r="C321" s="23" t="s">
        <v>690</v>
      </c>
      <c r="D321" s="19" t="s">
        <v>37</v>
      </c>
      <c r="E321" s="24" t="s">
        <v>691</v>
      </c>
      <c r="F321" s="25" t="s">
        <v>58</v>
      </c>
      <c r="G321" s="26">
        <v>4</v>
      </c>
      <c r="H321" s="26">
        <v>0</v>
      </c>
      <c r="I321" s="26">
        <f>ROUND(ROUND(H321,2)*ROUND(G321,2),2)</f>
      </c>
      <c r="O321">
        <f>(I321*21)/100</f>
      </c>
      <c r="P321" t="s">
        <v>12</v>
      </c>
    </row>
    <row r="322" spans="1:5" ht="12.75">
      <c r="A322" s="27" t="s">
        <v>40</v>
      </c>
      <c r="E322" s="28" t="s">
        <v>836</v>
      </c>
    </row>
    <row r="323" spans="1:5" ht="12.75">
      <c r="A323" s="29" t="s">
        <v>42</v>
      </c>
      <c r="E323" s="30" t="s">
        <v>837</v>
      </c>
    </row>
    <row r="324" spans="1:5" ht="38.25">
      <c r="A324" t="s">
        <v>43</v>
      </c>
      <c r="E324" s="28" t="s">
        <v>693</v>
      </c>
    </row>
    <row r="325" spans="1:16" ht="12.75">
      <c r="A325" s="19" t="s">
        <v>35</v>
      </c>
      <c r="B325" s="23" t="s">
        <v>487</v>
      </c>
      <c r="C325" s="23" t="s">
        <v>838</v>
      </c>
      <c r="D325" s="19" t="s">
        <v>37</v>
      </c>
      <c r="E325" s="24" t="s">
        <v>839</v>
      </c>
      <c r="F325" s="25" t="s">
        <v>209</v>
      </c>
      <c r="G325" s="26">
        <v>21</v>
      </c>
      <c r="H325" s="26">
        <v>0</v>
      </c>
      <c r="I325" s="26">
        <f>ROUND(ROUND(H325,2)*ROUND(G325,2),2)</f>
      </c>
      <c r="O325">
        <f>(I325*21)/100</f>
      </c>
      <c r="P325" t="s">
        <v>12</v>
      </c>
    </row>
    <row r="326" spans="1:5" ht="12.75">
      <c r="A326" s="27" t="s">
        <v>40</v>
      </c>
      <c r="E326" s="28" t="s">
        <v>840</v>
      </c>
    </row>
    <row r="327" spans="1:5" ht="12.75">
      <c r="A327" s="29" t="s">
        <v>42</v>
      </c>
      <c r="E327" s="30" t="s">
        <v>37</v>
      </c>
    </row>
    <row r="328" spans="1:5" ht="51">
      <c r="A328" t="s">
        <v>43</v>
      </c>
      <c r="E328" s="28" t="s">
        <v>841</v>
      </c>
    </row>
    <row r="329" spans="1:16" ht="12.75">
      <c r="A329" s="19" t="s">
        <v>35</v>
      </c>
      <c r="B329" s="23" t="s">
        <v>492</v>
      </c>
      <c r="C329" s="23" t="s">
        <v>528</v>
      </c>
      <c r="D329" s="19" t="s">
        <v>37</v>
      </c>
      <c r="E329" s="24" t="s">
        <v>529</v>
      </c>
      <c r="F329" s="25" t="s">
        <v>209</v>
      </c>
      <c r="G329" s="26">
        <v>149.6</v>
      </c>
      <c r="H329" s="26">
        <v>0</v>
      </c>
      <c r="I329" s="26">
        <f>ROUND(ROUND(H329,2)*ROUND(G329,2),2)</f>
      </c>
      <c r="O329">
        <f>(I329*21)/100</f>
      </c>
      <c r="P329" t="s">
        <v>12</v>
      </c>
    </row>
    <row r="330" spans="1:5" ht="12.75">
      <c r="A330" s="27" t="s">
        <v>40</v>
      </c>
      <c r="E330" s="28" t="s">
        <v>37</v>
      </c>
    </row>
    <row r="331" spans="1:5" ht="63.75">
      <c r="A331" s="29" t="s">
        <v>42</v>
      </c>
      <c r="E331" s="30" t="s">
        <v>842</v>
      </c>
    </row>
    <row r="332" spans="1:5" ht="25.5">
      <c r="A332" t="s">
        <v>43</v>
      </c>
      <c r="E332" s="28" t="s">
        <v>532</v>
      </c>
    </row>
    <row r="333" spans="1:16" ht="12.75">
      <c r="A333" s="19" t="s">
        <v>35</v>
      </c>
      <c r="B333" s="23" t="s">
        <v>497</v>
      </c>
      <c r="C333" s="23" t="s">
        <v>534</v>
      </c>
      <c r="D333" s="19" t="s">
        <v>37</v>
      </c>
      <c r="E333" s="24" t="s">
        <v>535</v>
      </c>
      <c r="F333" s="25" t="s">
        <v>209</v>
      </c>
      <c r="G333" s="26">
        <v>149.6</v>
      </c>
      <c r="H333" s="26">
        <v>0</v>
      </c>
      <c r="I333" s="26">
        <f>ROUND(ROUND(H333,2)*ROUND(G333,2),2)</f>
      </c>
      <c r="O333">
        <f>(I333*21)/100</f>
      </c>
      <c r="P333" t="s">
        <v>12</v>
      </c>
    </row>
    <row r="334" spans="1:5" ht="12.75">
      <c r="A334" s="27" t="s">
        <v>40</v>
      </c>
      <c r="E334" s="28" t="s">
        <v>37</v>
      </c>
    </row>
    <row r="335" spans="1:5" ht="63.75">
      <c r="A335" s="29" t="s">
        <v>42</v>
      </c>
      <c r="E335" s="30" t="s">
        <v>842</v>
      </c>
    </row>
    <row r="336" spans="1:5" ht="38.25">
      <c r="A336" t="s">
        <v>43</v>
      </c>
      <c r="E336" s="28" t="s">
        <v>536</v>
      </c>
    </row>
    <row r="337" spans="1:16" ht="12.75">
      <c r="A337" s="19" t="s">
        <v>35</v>
      </c>
      <c r="B337" s="23" t="s">
        <v>503</v>
      </c>
      <c r="C337" s="23" t="s">
        <v>544</v>
      </c>
      <c r="D337" s="19" t="s">
        <v>37</v>
      </c>
      <c r="E337" s="24" t="s">
        <v>545</v>
      </c>
      <c r="F337" s="25" t="s">
        <v>114</v>
      </c>
      <c r="G337" s="26">
        <v>45.72</v>
      </c>
      <c r="H337" s="26">
        <v>0</v>
      </c>
      <c r="I337" s="26">
        <f>ROUND(ROUND(H337,2)*ROUND(G337,2),2)</f>
      </c>
      <c r="O337">
        <f>(I337*21)/100</f>
      </c>
      <c r="P337" t="s">
        <v>12</v>
      </c>
    </row>
    <row r="338" spans="1:5" ht="12.75">
      <c r="A338" s="27" t="s">
        <v>40</v>
      </c>
      <c r="E338" s="28" t="s">
        <v>37</v>
      </c>
    </row>
    <row r="339" spans="1:5" ht="12.75">
      <c r="A339" s="29" t="s">
        <v>42</v>
      </c>
      <c r="E339" s="30" t="s">
        <v>843</v>
      </c>
    </row>
    <row r="340" spans="1:5" ht="25.5">
      <c r="A340" t="s">
        <v>43</v>
      </c>
      <c r="E340" s="28" t="s">
        <v>547</v>
      </c>
    </row>
    <row r="341" spans="1:16" ht="12.75">
      <c r="A341" s="19" t="s">
        <v>35</v>
      </c>
      <c r="B341" s="23" t="s">
        <v>508</v>
      </c>
      <c r="C341" s="23" t="s">
        <v>549</v>
      </c>
      <c r="D341" s="19" t="s">
        <v>37</v>
      </c>
      <c r="E341" s="24" t="s">
        <v>550</v>
      </c>
      <c r="F341" s="25" t="s">
        <v>146</v>
      </c>
      <c r="G341" s="26">
        <v>15.81</v>
      </c>
      <c r="H341" s="26">
        <v>0</v>
      </c>
      <c r="I341" s="26">
        <f>ROUND(ROUND(H341,2)*ROUND(G341,2),2)</f>
      </c>
      <c r="O341">
        <f>(I341*21)/100</f>
      </c>
      <c r="P341" t="s">
        <v>12</v>
      </c>
    </row>
    <row r="342" spans="1:5" ht="12.75">
      <c r="A342" s="27" t="s">
        <v>40</v>
      </c>
      <c r="E342" s="28" t="s">
        <v>844</v>
      </c>
    </row>
    <row r="343" spans="1:5" ht="114.75">
      <c r="A343" s="29" t="s">
        <v>42</v>
      </c>
      <c r="E343" s="30" t="s">
        <v>845</v>
      </c>
    </row>
    <row r="344" spans="1:5" ht="102">
      <c r="A344" t="s">
        <v>43</v>
      </c>
      <c r="E344" s="28" t="s">
        <v>553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0+O8+O21+O166+O179+O200+O205+O242+O255+O260+O265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846</v>
      </c>
      <c r="I3" s="35">
        <f>0+I8+I21+I166+I179+I200+I205+I242+I255+I260+I265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846</v>
      </c>
      <c r="D4" s="5"/>
      <c r="E4" s="14" t="s">
        <v>847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</f>
      </c>
      <c r="R8">
        <f>0+O9+O13+O17</f>
      </c>
    </row>
    <row r="9" spans="1:16" ht="12.75">
      <c r="A9" s="19" t="s">
        <v>35</v>
      </c>
      <c r="B9" s="23" t="s">
        <v>19</v>
      </c>
      <c r="C9" s="23" t="s">
        <v>98</v>
      </c>
      <c r="D9" s="19" t="s">
        <v>61</v>
      </c>
      <c r="E9" s="24" t="s">
        <v>99</v>
      </c>
      <c r="F9" s="25" t="s">
        <v>100</v>
      </c>
      <c r="G9" s="26">
        <v>6642.93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12.75">
      <c r="A10" s="27" t="s">
        <v>40</v>
      </c>
      <c r="E10" s="28" t="s">
        <v>562</v>
      </c>
    </row>
    <row r="11" spans="1:5" ht="12.75">
      <c r="A11" s="29" t="s">
        <v>42</v>
      </c>
      <c r="E11" s="30" t="s">
        <v>848</v>
      </c>
    </row>
    <row r="12" spans="1:5" ht="25.5">
      <c r="A12" t="s">
        <v>43</v>
      </c>
      <c r="E12" s="28" t="s">
        <v>103</v>
      </c>
    </row>
    <row r="13" spans="1:16" ht="12.75">
      <c r="A13" s="19" t="s">
        <v>35</v>
      </c>
      <c r="B13" s="23" t="s">
        <v>12</v>
      </c>
      <c r="C13" s="23" t="s">
        <v>98</v>
      </c>
      <c r="D13" s="19" t="s">
        <v>104</v>
      </c>
      <c r="E13" s="24" t="s">
        <v>99</v>
      </c>
      <c r="F13" s="25" t="s">
        <v>100</v>
      </c>
      <c r="G13" s="26">
        <v>3941.63</v>
      </c>
      <c r="H13" s="26">
        <v>0</v>
      </c>
      <c r="I13" s="26">
        <f>ROUND(ROUND(H13,2)*ROUND(G13,2),2)</f>
      </c>
      <c r="O13">
        <f>(I13*21)/100</f>
      </c>
      <c r="P13" t="s">
        <v>12</v>
      </c>
    </row>
    <row r="14" spans="1:5" ht="25.5">
      <c r="A14" s="27" t="s">
        <v>40</v>
      </c>
      <c r="E14" s="28" t="s">
        <v>564</v>
      </c>
    </row>
    <row r="15" spans="1:5" ht="12.75">
      <c r="A15" s="29" t="s">
        <v>42</v>
      </c>
      <c r="E15" s="30" t="s">
        <v>849</v>
      </c>
    </row>
    <row r="16" spans="1:5" ht="25.5">
      <c r="A16" t="s">
        <v>43</v>
      </c>
      <c r="E16" s="28" t="s">
        <v>103</v>
      </c>
    </row>
    <row r="17" spans="1:16" ht="12.75">
      <c r="A17" s="19" t="s">
        <v>35</v>
      </c>
      <c r="B17" s="23" t="s">
        <v>13</v>
      </c>
      <c r="C17" s="23" t="s">
        <v>107</v>
      </c>
      <c r="D17" s="19" t="s">
        <v>108</v>
      </c>
      <c r="E17" s="24" t="s">
        <v>109</v>
      </c>
      <c r="F17" s="25" t="s">
        <v>39</v>
      </c>
      <c r="G17" s="26">
        <v>2</v>
      </c>
      <c r="H17" s="26">
        <v>0</v>
      </c>
      <c r="I17" s="26">
        <f>ROUND(ROUND(H17,2)*ROUND(G17,2),2)</f>
      </c>
      <c r="O17">
        <f>(I17*21)/100</f>
      </c>
      <c r="P17" t="s">
        <v>12</v>
      </c>
    </row>
    <row r="18" spans="1:5" ht="38.25">
      <c r="A18" s="27" t="s">
        <v>40</v>
      </c>
      <c r="E18" s="28" t="s">
        <v>110</v>
      </c>
    </row>
    <row r="19" spans="1:5" ht="12.75">
      <c r="A19" s="29" t="s">
        <v>42</v>
      </c>
      <c r="E19" s="30" t="s">
        <v>37</v>
      </c>
    </row>
    <row r="20" spans="1:5" ht="12.75">
      <c r="A20" t="s">
        <v>43</v>
      </c>
      <c r="E20" s="28" t="s">
        <v>44</v>
      </c>
    </row>
    <row r="21" spans="1:18" ht="12.75" customHeight="1">
      <c r="A21" s="5" t="s">
        <v>33</v>
      </c>
      <c r="B21" s="5"/>
      <c r="C21" s="33" t="s">
        <v>19</v>
      </c>
      <c r="D21" s="5"/>
      <c r="E21" s="21" t="s">
        <v>111</v>
      </c>
      <c r="F21" s="5"/>
      <c r="G21" s="5"/>
      <c r="H21" s="5"/>
      <c r="I21" s="34">
        <f>0+Q21</f>
      </c>
      <c r="O21">
        <f>0+R21</f>
      </c>
      <c r="Q21">
        <f>0+I22+I26+I30+I34+I38+I42+I46+I50+I54+I58+I62+I66+I70+I74+I78+I82+I86+I90+I94+I98+I102+I106+I110+I114+I118+I122+I126+I130+I134+I138+I142+I146+I150+I154+I158+I162</f>
      </c>
      <c r="R21">
        <f>0+O22+O26+O30+O34+O38+O42+O46+O50+O54+O58+O62+O66+O70+O74+O78+O82+O86+O90+O94+O98+O102+O106+O110+O114+O118+O122+O126+O130+O134+O138+O142+O146+O150+O154+O158+O162</f>
      </c>
    </row>
    <row r="22" spans="1:16" ht="12.75">
      <c r="A22" s="19" t="s">
        <v>35</v>
      </c>
      <c r="B22" s="23" t="s">
        <v>23</v>
      </c>
      <c r="C22" s="23" t="s">
        <v>567</v>
      </c>
      <c r="D22" s="19" t="s">
        <v>37</v>
      </c>
      <c r="E22" s="24" t="s">
        <v>568</v>
      </c>
      <c r="F22" s="25" t="s">
        <v>114</v>
      </c>
      <c r="G22" s="26">
        <v>10</v>
      </c>
      <c r="H22" s="26">
        <v>0</v>
      </c>
      <c r="I22" s="26">
        <f>ROUND(ROUND(H22,2)*ROUND(G22,2),2)</f>
      </c>
      <c r="O22">
        <f>(I22*21)/100</f>
      </c>
      <c r="P22" t="s">
        <v>12</v>
      </c>
    </row>
    <row r="23" spans="1:5" ht="25.5">
      <c r="A23" s="27" t="s">
        <v>40</v>
      </c>
      <c r="E23" s="28" t="s">
        <v>850</v>
      </c>
    </row>
    <row r="24" spans="1:5" ht="25.5">
      <c r="A24" s="29" t="s">
        <v>42</v>
      </c>
      <c r="E24" s="30" t="s">
        <v>851</v>
      </c>
    </row>
    <row r="25" spans="1:5" ht="38.25">
      <c r="A25" t="s">
        <v>43</v>
      </c>
      <c r="E25" s="28" t="s">
        <v>571</v>
      </c>
    </row>
    <row r="26" spans="1:16" ht="12.75">
      <c r="A26" s="19" t="s">
        <v>35</v>
      </c>
      <c r="B26" s="23" t="s">
        <v>25</v>
      </c>
      <c r="C26" s="23" t="s">
        <v>119</v>
      </c>
      <c r="D26" s="19" t="s">
        <v>37</v>
      </c>
      <c r="E26" s="24" t="s">
        <v>120</v>
      </c>
      <c r="F26" s="25" t="s">
        <v>114</v>
      </c>
      <c r="G26" s="26">
        <v>15533.28</v>
      </c>
      <c r="H26" s="26">
        <v>0</v>
      </c>
      <c r="I26" s="26">
        <f>ROUND(ROUND(H26,2)*ROUND(G26,2),2)</f>
      </c>
      <c r="O26">
        <f>(I26*21)/100</f>
      </c>
      <c r="P26" t="s">
        <v>12</v>
      </c>
    </row>
    <row r="27" spans="1:5" ht="12.75">
      <c r="A27" s="27" t="s">
        <v>40</v>
      </c>
      <c r="E27" s="28" t="s">
        <v>852</v>
      </c>
    </row>
    <row r="28" spans="1:5" ht="12.75">
      <c r="A28" s="29" t="s">
        <v>42</v>
      </c>
      <c r="E28" s="30" t="s">
        <v>853</v>
      </c>
    </row>
    <row r="29" spans="1:5" ht="12.75">
      <c r="A29" t="s">
        <v>43</v>
      </c>
      <c r="E29" s="28" t="s">
        <v>123</v>
      </c>
    </row>
    <row r="30" spans="1:16" ht="12.75">
      <c r="A30" s="19" t="s">
        <v>35</v>
      </c>
      <c r="B30" s="23" t="s">
        <v>27</v>
      </c>
      <c r="C30" s="23" t="s">
        <v>128</v>
      </c>
      <c r="D30" s="19" t="s">
        <v>37</v>
      </c>
      <c r="E30" s="24" t="s">
        <v>129</v>
      </c>
      <c r="F30" s="25" t="s">
        <v>58</v>
      </c>
      <c r="G30" s="26">
        <v>4</v>
      </c>
      <c r="H30" s="26">
        <v>0</v>
      </c>
      <c r="I30" s="26">
        <f>ROUND(ROUND(H30,2)*ROUND(G30,2),2)</f>
      </c>
      <c r="O30">
        <f>(I30*21)/100</f>
      </c>
      <c r="P30" t="s">
        <v>12</v>
      </c>
    </row>
    <row r="31" spans="1:5" ht="12.75">
      <c r="A31" s="27" t="s">
        <v>40</v>
      </c>
      <c r="E31" s="28" t="s">
        <v>37</v>
      </c>
    </row>
    <row r="32" spans="1:5" ht="12.75">
      <c r="A32" s="29" t="s">
        <v>42</v>
      </c>
      <c r="E32" s="30" t="s">
        <v>854</v>
      </c>
    </row>
    <row r="33" spans="1:5" ht="76.5">
      <c r="A33" t="s">
        <v>43</v>
      </c>
      <c r="E33" s="28" t="s">
        <v>575</v>
      </c>
    </row>
    <row r="34" spans="1:16" ht="12.75">
      <c r="A34" s="19" t="s">
        <v>35</v>
      </c>
      <c r="B34" s="23" t="s">
        <v>64</v>
      </c>
      <c r="C34" s="23" t="s">
        <v>135</v>
      </c>
      <c r="D34" s="19" t="s">
        <v>37</v>
      </c>
      <c r="E34" s="24" t="s">
        <v>136</v>
      </c>
      <c r="F34" s="25" t="s">
        <v>58</v>
      </c>
      <c r="G34" s="26">
        <v>4</v>
      </c>
      <c r="H34" s="26">
        <v>0</v>
      </c>
      <c r="I34" s="26">
        <f>ROUND(ROUND(H34,2)*ROUND(G34,2),2)</f>
      </c>
      <c r="O34">
        <f>(I34*21)/100</f>
      </c>
      <c r="P34" t="s">
        <v>12</v>
      </c>
    </row>
    <row r="35" spans="1:5" ht="12.75">
      <c r="A35" s="27" t="s">
        <v>40</v>
      </c>
      <c r="E35" s="28" t="s">
        <v>37</v>
      </c>
    </row>
    <row r="36" spans="1:5" ht="12.75">
      <c r="A36" s="29" t="s">
        <v>42</v>
      </c>
      <c r="E36" s="30" t="s">
        <v>854</v>
      </c>
    </row>
    <row r="37" spans="1:5" ht="114.75">
      <c r="A37" t="s">
        <v>43</v>
      </c>
      <c r="E37" s="28" t="s">
        <v>137</v>
      </c>
    </row>
    <row r="38" spans="1:16" ht="12.75">
      <c r="A38" s="19" t="s">
        <v>35</v>
      </c>
      <c r="B38" s="23" t="s">
        <v>67</v>
      </c>
      <c r="C38" s="23" t="s">
        <v>140</v>
      </c>
      <c r="D38" s="19" t="s">
        <v>37</v>
      </c>
      <c r="E38" s="24" t="s">
        <v>141</v>
      </c>
      <c r="F38" s="25" t="s">
        <v>39</v>
      </c>
      <c r="G38" s="26">
        <v>1</v>
      </c>
      <c r="H38" s="26">
        <v>0</v>
      </c>
      <c r="I38" s="26">
        <f>ROUND(ROUND(H38,2)*ROUND(G38,2),2)</f>
      </c>
      <c r="O38">
        <f>(I38*21)/100</f>
      </c>
      <c r="P38" t="s">
        <v>12</v>
      </c>
    </row>
    <row r="39" spans="1:5" ht="12.75">
      <c r="A39" s="27" t="s">
        <v>40</v>
      </c>
      <c r="E39" s="28" t="s">
        <v>855</v>
      </c>
    </row>
    <row r="40" spans="1:5" ht="12.75">
      <c r="A40" s="29" t="s">
        <v>42</v>
      </c>
      <c r="E40" s="30" t="s">
        <v>37</v>
      </c>
    </row>
    <row r="41" spans="1:5" ht="76.5">
      <c r="A41" t="s">
        <v>43</v>
      </c>
      <c r="E41" s="28" t="s">
        <v>577</v>
      </c>
    </row>
    <row r="42" spans="1:16" ht="25.5">
      <c r="A42" s="19" t="s">
        <v>35</v>
      </c>
      <c r="B42" s="23" t="s">
        <v>30</v>
      </c>
      <c r="C42" s="23" t="s">
        <v>144</v>
      </c>
      <c r="D42" s="19" t="s">
        <v>37</v>
      </c>
      <c r="E42" s="24" t="s">
        <v>145</v>
      </c>
      <c r="F42" s="25" t="s">
        <v>146</v>
      </c>
      <c r="G42" s="26">
        <v>320.32</v>
      </c>
      <c r="H42" s="26">
        <v>0</v>
      </c>
      <c r="I42" s="26">
        <f>ROUND(ROUND(H42,2)*ROUND(G42,2),2)</f>
      </c>
      <c r="O42">
        <f>(I42*21)/100</f>
      </c>
      <c r="P42" t="s">
        <v>12</v>
      </c>
    </row>
    <row r="43" spans="1:5" ht="12.75">
      <c r="A43" s="27" t="s">
        <v>40</v>
      </c>
      <c r="E43" s="28" t="s">
        <v>717</v>
      </c>
    </row>
    <row r="44" spans="1:5" ht="12.75">
      <c r="A44" s="29" t="s">
        <v>42</v>
      </c>
      <c r="E44" s="30" t="s">
        <v>856</v>
      </c>
    </row>
    <row r="45" spans="1:5" ht="63.75">
      <c r="A45" t="s">
        <v>43</v>
      </c>
      <c r="E45" s="28" t="s">
        <v>154</v>
      </c>
    </row>
    <row r="46" spans="1:16" ht="25.5">
      <c r="A46" s="19" t="s">
        <v>35</v>
      </c>
      <c r="B46" s="23" t="s">
        <v>32</v>
      </c>
      <c r="C46" s="23" t="s">
        <v>150</v>
      </c>
      <c r="D46" s="19" t="s">
        <v>37</v>
      </c>
      <c r="E46" s="24" t="s">
        <v>151</v>
      </c>
      <c r="F46" s="25" t="s">
        <v>146</v>
      </c>
      <c r="G46" s="26">
        <v>855.08</v>
      </c>
      <c r="H46" s="26">
        <v>0</v>
      </c>
      <c r="I46" s="26">
        <f>ROUND(ROUND(H46,2)*ROUND(G46,2),2)</f>
      </c>
      <c r="O46">
        <f>(I46*21)/100</f>
      </c>
      <c r="P46" t="s">
        <v>12</v>
      </c>
    </row>
    <row r="47" spans="1:5" ht="51">
      <c r="A47" s="27" t="s">
        <v>40</v>
      </c>
      <c r="E47" s="28" t="s">
        <v>580</v>
      </c>
    </row>
    <row r="48" spans="1:5" ht="12.75">
      <c r="A48" s="29" t="s">
        <v>42</v>
      </c>
      <c r="E48" s="30" t="s">
        <v>857</v>
      </c>
    </row>
    <row r="49" spans="1:5" ht="63.75">
      <c r="A49" t="s">
        <v>43</v>
      </c>
      <c r="E49" s="28" t="s">
        <v>154</v>
      </c>
    </row>
    <row r="50" spans="1:16" ht="12.75">
      <c r="A50" s="19" t="s">
        <v>35</v>
      </c>
      <c r="B50" s="23" t="s">
        <v>78</v>
      </c>
      <c r="C50" s="23" t="s">
        <v>156</v>
      </c>
      <c r="D50" s="19" t="s">
        <v>37</v>
      </c>
      <c r="E50" s="24" t="s">
        <v>157</v>
      </c>
      <c r="F50" s="25" t="s">
        <v>146</v>
      </c>
      <c r="G50" s="26">
        <v>632.91</v>
      </c>
      <c r="H50" s="26">
        <v>0</v>
      </c>
      <c r="I50" s="26">
        <f>ROUND(ROUND(H50,2)*ROUND(G50,2),2)</f>
      </c>
      <c r="O50">
        <f>(I50*21)/100</f>
      </c>
      <c r="P50" t="s">
        <v>12</v>
      </c>
    </row>
    <row r="51" spans="1:5" ht="51">
      <c r="A51" s="27" t="s">
        <v>40</v>
      </c>
      <c r="E51" s="28" t="s">
        <v>158</v>
      </c>
    </row>
    <row r="52" spans="1:5" ht="12.75">
      <c r="A52" s="29" t="s">
        <v>42</v>
      </c>
      <c r="E52" s="30" t="s">
        <v>858</v>
      </c>
    </row>
    <row r="53" spans="1:5" ht="63.75">
      <c r="A53" t="s">
        <v>43</v>
      </c>
      <c r="E53" s="28" t="s">
        <v>154</v>
      </c>
    </row>
    <row r="54" spans="1:16" ht="12.75">
      <c r="A54" s="19" t="s">
        <v>35</v>
      </c>
      <c r="B54" s="23" t="s">
        <v>80</v>
      </c>
      <c r="C54" s="23" t="s">
        <v>161</v>
      </c>
      <c r="D54" s="19" t="s">
        <v>37</v>
      </c>
      <c r="E54" s="24" t="s">
        <v>162</v>
      </c>
      <c r="F54" s="25" t="s">
        <v>146</v>
      </c>
      <c r="G54" s="26">
        <v>738.32</v>
      </c>
      <c r="H54" s="26">
        <v>0</v>
      </c>
      <c r="I54" s="26">
        <f>ROUND(ROUND(H54,2)*ROUND(G54,2),2)</f>
      </c>
      <c r="O54">
        <f>(I54*21)/100</f>
      </c>
      <c r="P54" t="s">
        <v>12</v>
      </c>
    </row>
    <row r="55" spans="1:5" ht="12.75">
      <c r="A55" s="27" t="s">
        <v>40</v>
      </c>
      <c r="E55" s="28" t="s">
        <v>583</v>
      </c>
    </row>
    <row r="56" spans="1:5" ht="89.25">
      <c r="A56" s="29" t="s">
        <v>42</v>
      </c>
      <c r="E56" s="30" t="s">
        <v>859</v>
      </c>
    </row>
    <row r="57" spans="1:5" ht="63.75">
      <c r="A57" t="s">
        <v>43</v>
      </c>
      <c r="E57" s="28" t="s">
        <v>154</v>
      </c>
    </row>
    <row r="58" spans="1:16" ht="12.75">
      <c r="A58" s="19" t="s">
        <v>35</v>
      </c>
      <c r="B58" s="23" t="s">
        <v>84</v>
      </c>
      <c r="C58" s="23" t="s">
        <v>166</v>
      </c>
      <c r="D58" s="19" t="s">
        <v>61</v>
      </c>
      <c r="E58" s="24" t="s">
        <v>167</v>
      </c>
      <c r="F58" s="25" t="s">
        <v>146</v>
      </c>
      <c r="G58" s="26">
        <v>1081.45</v>
      </c>
      <c r="H58" s="26">
        <v>0</v>
      </c>
      <c r="I58" s="26">
        <f>ROUND(ROUND(H58,2)*ROUND(G58,2),2)</f>
      </c>
      <c r="O58">
        <f>(I58*21)/100</f>
      </c>
      <c r="P58" t="s">
        <v>12</v>
      </c>
    </row>
    <row r="59" spans="1:5" ht="12.75">
      <c r="A59" s="27" t="s">
        <v>40</v>
      </c>
      <c r="E59" s="28" t="s">
        <v>725</v>
      </c>
    </row>
    <row r="60" spans="1:5" ht="89.25">
      <c r="A60" s="29" t="s">
        <v>42</v>
      </c>
      <c r="E60" s="30" t="s">
        <v>860</v>
      </c>
    </row>
    <row r="61" spans="1:5" ht="63.75">
      <c r="A61" t="s">
        <v>43</v>
      </c>
      <c r="E61" s="28" t="s">
        <v>154</v>
      </c>
    </row>
    <row r="62" spans="1:16" ht="12.75">
      <c r="A62" s="19" t="s">
        <v>35</v>
      </c>
      <c r="B62" s="23" t="s">
        <v>90</v>
      </c>
      <c r="C62" s="23" t="s">
        <v>166</v>
      </c>
      <c r="D62" s="19" t="s">
        <v>104</v>
      </c>
      <c r="E62" s="24" t="s">
        <v>167</v>
      </c>
      <c r="F62" s="25" t="s">
        <v>146</v>
      </c>
      <c r="G62" s="26">
        <v>147.35</v>
      </c>
      <c r="H62" s="26">
        <v>0</v>
      </c>
      <c r="I62" s="26">
        <f>ROUND(ROUND(H62,2)*ROUND(G62,2),2)</f>
      </c>
      <c r="O62">
        <f>(I62*21)/100</f>
      </c>
      <c r="P62" t="s">
        <v>12</v>
      </c>
    </row>
    <row r="63" spans="1:5" ht="38.25">
      <c r="A63" s="27" t="s">
        <v>40</v>
      </c>
      <c r="E63" s="28" t="s">
        <v>587</v>
      </c>
    </row>
    <row r="64" spans="1:5" ht="12.75">
      <c r="A64" s="29" t="s">
        <v>42</v>
      </c>
      <c r="E64" s="30" t="s">
        <v>861</v>
      </c>
    </row>
    <row r="65" spans="1:5" ht="63.75">
      <c r="A65" t="s">
        <v>43</v>
      </c>
      <c r="E65" s="28" t="s">
        <v>154</v>
      </c>
    </row>
    <row r="66" spans="1:16" ht="12.75">
      <c r="A66" s="19" t="s">
        <v>35</v>
      </c>
      <c r="B66" s="23" t="s">
        <v>155</v>
      </c>
      <c r="C66" s="23" t="s">
        <v>178</v>
      </c>
      <c r="D66" s="19" t="s">
        <v>37</v>
      </c>
      <c r="E66" s="24" t="s">
        <v>179</v>
      </c>
      <c r="F66" s="25" t="s">
        <v>146</v>
      </c>
      <c r="G66" s="26">
        <v>2093.4</v>
      </c>
      <c r="H66" s="26">
        <v>0</v>
      </c>
      <c r="I66" s="26">
        <f>ROUND(ROUND(H66,2)*ROUND(G66,2),2)</f>
      </c>
      <c r="O66">
        <f>(I66*21)/100</f>
      </c>
      <c r="P66" t="s">
        <v>12</v>
      </c>
    </row>
    <row r="67" spans="1:5" ht="25.5">
      <c r="A67" s="27" t="s">
        <v>40</v>
      </c>
      <c r="E67" s="28" t="s">
        <v>862</v>
      </c>
    </row>
    <row r="68" spans="1:5" ht="12.75">
      <c r="A68" s="29" t="s">
        <v>42</v>
      </c>
      <c r="E68" s="30" t="s">
        <v>863</v>
      </c>
    </row>
    <row r="69" spans="1:5" ht="369.75">
      <c r="A69" t="s">
        <v>43</v>
      </c>
      <c r="E69" s="28" t="s">
        <v>591</v>
      </c>
    </row>
    <row r="70" spans="1:16" ht="12.75">
      <c r="A70" s="19" t="s">
        <v>35</v>
      </c>
      <c r="B70" s="23" t="s">
        <v>160</v>
      </c>
      <c r="C70" s="23" t="s">
        <v>178</v>
      </c>
      <c r="D70" s="19" t="s">
        <v>108</v>
      </c>
      <c r="E70" s="24" t="s">
        <v>179</v>
      </c>
      <c r="F70" s="25" t="s">
        <v>146</v>
      </c>
      <c r="G70" s="26">
        <v>2074.49</v>
      </c>
      <c r="H70" s="26">
        <v>0</v>
      </c>
      <c r="I70" s="26">
        <f>ROUND(ROUND(H70,2)*ROUND(G70,2),2)</f>
      </c>
      <c r="O70">
        <f>(I70*21)/100</f>
      </c>
      <c r="P70" t="s">
        <v>12</v>
      </c>
    </row>
    <row r="71" spans="1:5" ht="25.5">
      <c r="A71" s="27" t="s">
        <v>40</v>
      </c>
      <c r="E71" s="28" t="s">
        <v>564</v>
      </c>
    </row>
    <row r="72" spans="1:5" ht="12.75">
      <c r="A72" s="29" t="s">
        <v>42</v>
      </c>
      <c r="E72" s="30" t="s">
        <v>864</v>
      </c>
    </row>
    <row r="73" spans="1:5" ht="369.75">
      <c r="A73" t="s">
        <v>43</v>
      </c>
      <c r="E73" s="28" t="s">
        <v>591</v>
      </c>
    </row>
    <row r="74" spans="1:16" ht="12.75">
      <c r="A74" s="19" t="s">
        <v>35</v>
      </c>
      <c r="B74" s="23" t="s">
        <v>165</v>
      </c>
      <c r="C74" s="23" t="s">
        <v>187</v>
      </c>
      <c r="D74" s="19" t="s">
        <v>61</v>
      </c>
      <c r="E74" s="24" t="s">
        <v>188</v>
      </c>
      <c r="F74" s="25" t="s">
        <v>146</v>
      </c>
      <c r="G74" s="26">
        <v>1553.33</v>
      </c>
      <c r="H74" s="26">
        <v>0</v>
      </c>
      <c r="I74" s="26">
        <f>ROUND(ROUND(H74,2)*ROUND(G74,2),2)</f>
      </c>
      <c r="O74">
        <f>(I74*21)/100</f>
      </c>
      <c r="P74" t="s">
        <v>12</v>
      </c>
    </row>
    <row r="75" spans="1:5" ht="12.75">
      <c r="A75" s="27" t="s">
        <v>40</v>
      </c>
      <c r="E75" s="28" t="s">
        <v>189</v>
      </c>
    </row>
    <row r="76" spans="1:5" ht="12.75">
      <c r="A76" s="29" t="s">
        <v>42</v>
      </c>
      <c r="E76" s="30" t="s">
        <v>865</v>
      </c>
    </row>
    <row r="77" spans="1:5" ht="306">
      <c r="A77" t="s">
        <v>43</v>
      </c>
      <c r="E77" s="28" t="s">
        <v>191</v>
      </c>
    </row>
    <row r="78" spans="1:16" ht="12.75">
      <c r="A78" s="19" t="s">
        <v>35</v>
      </c>
      <c r="B78" s="23" t="s">
        <v>170</v>
      </c>
      <c r="C78" s="23" t="s">
        <v>187</v>
      </c>
      <c r="D78" s="19" t="s">
        <v>65</v>
      </c>
      <c r="E78" s="24" t="s">
        <v>188</v>
      </c>
      <c r="F78" s="25" t="s">
        <v>146</v>
      </c>
      <c r="G78" s="26">
        <v>320.32</v>
      </c>
      <c r="H78" s="26">
        <v>0</v>
      </c>
      <c r="I78" s="26">
        <f>ROUND(ROUND(H78,2)*ROUND(G78,2),2)</f>
      </c>
      <c r="O78">
        <f>(I78*21)/100</f>
      </c>
      <c r="P78" t="s">
        <v>12</v>
      </c>
    </row>
    <row r="79" spans="1:5" ht="12.75">
      <c r="A79" s="27" t="s">
        <v>40</v>
      </c>
      <c r="E79" s="28" t="s">
        <v>595</v>
      </c>
    </row>
    <row r="80" spans="1:5" ht="12.75">
      <c r="A80" s="29" t="s">
        <v>42</v>
      </c>
      <c r="E80" s="30" t="s">
        <v>866</v>
      </c>
    </row>
    <row r="81" spans="1:5" ht="306">
      <c r="A81" t="s">
        <v>43</v>
      </c>
      <c r="E81" s="28" t="s">
        <v>191</v>
      </c>
    </row>
    <row r="82" spans="1:16" ht="12.75">
      <c r="A82" s="19" t="s">
        <v>35</v>
      </c>
      <c r="B82" s="23" t="s">
        <v>177</v>
      </c>
      <c r="C82" s="23" t="s">
        <v>187</v>
      </c>
      <c r="D82" s="19" t="s">
        <v>196</v>
      </c>
      <c r="E82" s="24" t="s">
        <v>188</v>
      </c>
      <c r="F82" s="25" t="s">
        <v>146</v>
      </c>
      <c r="G82" s="26">
        <v>1371.23</v>
      </c>
      <c r="H82" s="26">
        <v>0</v>
      </c>
      <c r="I82" s="26">
        <f>ROUND(ROUND(H82,2)*ROUND(G82,2),2)</f>
      </c>
      <c r="O82">
        <f>(I82*21)/100</f>
      </c>
      <c r="P82" t="s">
        <v>12</v>
      </c>
    </row>
    <row r="83" spans="1:5" ht="25.5">
      <c r="A83" s="27" t="s">
        <v>40</v>
      </c>
      <c r="E83" s="28" t="s">
        <v>597</v>
      </c>
    </row>
    <row r="84" spans="1:5" ht="38.25">
      <c r="A84" s="29" t="s">
        <v>42</v>
      </c>
      <c r="E84" s="30" t="s">
        <v>867</v>
      </c>
    </row>
    <row r="85" spans="1:5" ht="306">
      <c r="A85" t="s">
        <v>43</v>
      </c>
      <c r="E85" s="28" t="s">
        <v>191</v>
      </c>
    </row>
    <row r="86" spans="1:16" ht="12.75">
      <c r="A86" s="19" t="s">
        <v>35</v>
      </c>
      <c r="B86" s="23" t="s">
        <v>183</v>
      </c>
      <c r="C86" s="23" t="s">
        <v>201</v>
      </c>
      <c r="D86" s="19" t="s">
        <v>37</v>
      </c>
      <c r="E86" s="24" t="s">
        <v>202</v>
      </c>
      <c r="F86" s="25" t="s">
        <v>146</v>
      </c>
      <c r="G86" s="26">
        <v>436.8</v>
      </c>
      <c r="H86" s="26">
        <v>0</v>
      </c>
      <c r="I86" s="26">
        <f>ROUND(ROUND(H86,2)*ROUND(G86,2),2)</f>
      </c>
      <c r="O86">
        <f>(I86*21)/100</f>
      </c>
      <c r="P86" t="s">
        <v>12</v>
      </c>
    </row>
    <row r="87" spans="1:5" ht="25.5">
      <c r="A87" s="27" t="s">
        <v>40</v>
      </c>
      <c r="E87" s="28" t="s">
        <v>203</v>
      </c>
    </row>
    <row r="88" spans="1:5" ht="12.75">
      <c r="A88" s="29" t="s">
        <v>42</v>
      </c>
      <c r="E88" s="30" t="s">
        <v>868</v>
      </c>
    </row>
    <row r="89" spans="1:5" ht="293.25">
      <c r="A89" t="s">
        <v>43</v>
      </c>
      <c r="E89" s="28" t="s">
        <v>205</v>
      </c>
    </row>
    <row r="90" spans="1:16" ht="12.75">
      <c r="A90" s="19" t="s">
        <v>35</v>
      </c>
      <c r="B90" s="23" t="s">
        <v>186</v>
      </c>
      <c r="C90" s="23" t="s">
        <v>733</v>
      </c>
      <c r="D90" s="19" t="s">
        <v>37</v>
      </c>
      <c r="E90" s="24" t="s">
        <v>734</v>
      </c>
      <c r="F90" s="25" t="s">
        <v>114</v>
      </c>
      <c r="G90" s="26">
        <v>740</v>
      </c>
      <c r="H90" s="26">
        <v>0</v>
      </c>
      <c r="I90" s="26">
        <f>ROUND(ROUND(H90,2)*ROUND(G90,2),2)</f>
      </c>
      <c r="O90">
        <f>(I90*21)/100</f>
      </c>
      <c r="P90" t="s">
        <v>12</v>
      </c>
    </row>
    <row r="91" spans="1:5" ht="12.75">
      <c r="A91" s="27" t="s">
        <v>40</v>
      </c>
      <c r="E91" s="28" t="s">
        <v>869</v>
      </c>
    </row>
    <row r="92" spans="1:5" ht="51">
      <c r="A92" s="29" t="s">
        <v>42</v>
      </c>
      <c r="E92" s="30" t="s">
        <v>870</v>
      </c>
    </row>
    <row r="93" spans="1:5" ht="63.75">
      <c r="A93" t="s">
        <v>43</v>
      </c>
      <c r="E93" s="28" t="s">
        <v>223</v>
      </c>
    </row>
    <row r="94" spans="1:16" ht="12.75">
      <c r="A94" s="19" t="s">
        <v>35</v>
      </c>
      <c r="B94" s="23" t="s">
        <v>192</v>
      </c>
      <c r="C94" s="23" t="s">
        <v>871</v>
      </c>
      <c r="D94" s="19" t="s">
        <v>61</v>
      </c>
      <c r="E94" s="24" t="s">
        <v>872</v>
      </c>
      <c r="F94" s="25" t="s">
        <v>209</v>
      </c>
      <c r="G94" s="26">
        <v>4928</v>
      </c>
      <c r="H94" s="26">
        <v>0</v>
      </c>
      <c r="I94" s="26">
        <f>ROUND(ROUND(H94,2)*ROUND(G94,2),2)</f>
      </c>
      <c r="O94">
        <f>(I94*21)/100</f>
      </c>
      <c r="P94" t="s">
        <v>12</v>
      </c>
    </row>
    <row r="95" spans="1:5" ht="12.75">
      <c r="A95" s="27" t="s">
        <v>40</v>
      </c>
      <c r="E95" s="28" t="s">
        <v>873</v>
      </c>
    </row>
    <row r="96" spans="1:5" ht="12.75">
      <c r="A96" s="29" t="s">
        <v>42</v>
      </c>
      <c r="E96" s="30" t="s">
        <v>874</v>
      </c>
    </row>
    <row r="97" spans="1:5" ht="63.75">
      <c r="A97" t="s">
        <v>43</v>
      </c>
      <c r="E97" s="28" t="s">
        <v>223</v>
      </c>
    </row>
    <row r="98" spans="1:16" ht="12.75">
      <c r="A98" s="19" t="s">
        <v>35</v>
      </c>
      <c r="B98" s="23" t="s">
        <v>195</v>
      </c>
      <c r="C98" s="23" t="s">
        <v>219</v>
      </c>
      <c r="D98" s="19" t="s">
        <v>37</v>
      </c>
      <c r="E98" s="24" t="s">
        <v>220</v>
      </c>
      <c r="F98" s="25" t="s">
        <v>209</v>
      </c>
      <c r="G98" s="26">
        <v>104.2</v>
      </c>
      <c r="H98" s="26">
        <v>0</v>
      </c>
      <c r="I98" s="26">
        <f>ROUND(ROUND(H98,2)*ROUND(G98,2),2)</f>
      </c>
      <c r="O98">
        <f>(I98*21)/100</f>
      </c>
      <c r="P98" t="s">
        <v>12</v>
      </c>
    </row>
    <row r="99" spans="1:5" ht="12.75">
      <c r="A99" s="27" t="s">
        <v>40</v>
      </c>
      <c r="E99" s="28" t="s">
        <v>875</v>
      </c>
    </row>
    <row r="100" spans="1:5" ht="114.75">
      <c r="A100" s="29" t="s">
        <v>42</v>
      </c>
      <c r="E100" s="30" t="s">
        <v>876</v>
      </c>
    </row>
    <row r="101" spans="1:5" ht="63.75">
      <c r="A101" t="s">
        <v>43</v>
      </c>
      <c r="E101" s="28" t="s">
        <v>223</v>
      </c>
    </row>
    <row r="102" spans="1:16" ht="12.75">
      <c r="A102" s="19" t="s">
        <v>35</v>
      </c>
      <c r="B102" s="23" t="s">
        <v>200</v>
      </c>
      <c r="C102" s="23" t="s">
        <v>229</v>
      </c>
      <c r="D102" s="19" t="s">
        <v>37</v>
      </c>
      <c r="E102" s="24" t="s">
        <v>230</v>
      </c>
      <c r="F102" s="25" t="s">
        <v>146</v>
      </c>
      <c r="G102" s="26">
        <v>20</v>
      </c>
      <c r="H102" s="26">
        <v>0</v>
      </c>
      <c r="I102" s="26">
        <f>ROUND(ROUND(H102,2)*ROUND(G102,2),2)</f>
      </c>
      <c r="O102">
        <f>(I102*21)/100</f>
      </c>
      <c r="P102" t="s">
        <v>12</v>
      </c>
    </row>
    <row r="103" spans="1:5" ht="12.75">
      <c r="A103" s="27" t="s">
        <v>40</v>
      </c>
      <c r="E103" s="28" t="s">
        <v>37</v>
      </c>
    </row>
    <row r="104" spans="1:5" ht="102">
      <c r="A104" s="29" t="s">
        <v>42</v>
      </c>
      <c r="E104" s="30" t="s">
        <v>877</v>
      </c>
    </row>
    <row r="105" spans="1:5" ht="318.75">
      <c r="A105" t="s">
        <v>43</v>
      </c>
      <c r="E105" s="28" t="s">
        <v>237</v>
      </c>
    </row>
    <row r="106" spans="1:16" ht="12.75">
      <c r="A106" s="19" t="s">
        <v>35</v>
      </c>
      <c r="B106" s="23" t="s">
        <v>206</v>
      </c>
      <c r="C106" s="23" t="s">
        <v>239</v>
      </c>
      <c r="D106" s="19" t="s">
        <v>61</v>
      </c>
      <c r="E106" s="24" t="s">
        <v>240</v>
      </c>
      <c r="F106" s="25" t="s">
        <v>146</v>
      </c>
      <c r="G106" s="26">
        <v>320.32</v>
      </c>
      <c r="H106" s="26">
        <v>0</v>
      </c>
      <c r="I106" s="26">
        <f>ROUND(ROUND(H106,2)*ROUND(G106,2),2)</f>
      </c>
      <c r="O106">
        <f>(I106*21)/100</f>
      </c>
      <c r="P106" t="s">
        <v>12</v>
      </c>
    </row>
    <row r="107" spans="1:5" ht="12.75">
      <c r="A107" s="27" t="s">
        <v>40</v>
      </c>
      <c r="E107" s="28" t="s">
        <v>241</v>
      </c>
    </row>
    <row r="108" spans="1:5" ht="12.75">
      <c r="A108" s="29" t="s">
        <v>42</v>
      </c>
      <c r="E108" s="30" t="s">
        <v>866</v>
      </c>
    </row>
    <row r="109" spans="1:5" ht="191.25">
      <c r="A109" t="s">
        <v>43</v>
      </c>
      <c r="E109" s="28" t="s">
        <v>607</v>
      </c>
    </row>
    <row r="110" spans="1:16" ht="12.75">
      <c r="A110" s="19" t="s">
        <v>35</v>
      </c>
      <c r="B110" s="23" t="s">
        <v>213</v>
      </c>
      <c r="C110" s="23" t="s">
        <v>239</v>
      </c>
      <c r="D110" s="19" t="s">
        <v>65</v>
      </c>
      <c r="E110" s="24" t="s">
        <v>240</v>
      </c>
      <c r="F110" s="25" t="s">
        <v>146</v>
      </c>
      <c r="G110" s="26">
        <v>1371.23</v>
      </c>
      <c r="H110" s="26">
        <v>0</v>
      </c>
      <c r="I110" s="26">
        <f>ROUND(ROUND(H110,2)*ROUND(G110,2),2)</f>
      </c>
      <c r="O110">
        <f>(I110*21)/100</f>
      </c>
      <c r="P110" t="s">
        <v>12</v>
      </c>
    </row>
    <row r="111" spans="1:5" ht="38.25">
      <c r="A111" s="27" t="s">
        <v>40</v>
      </c>
      <c r="E111" s="28" t="s">
        <v>244</v>
      </c>
    </row>
    <row r="112" spans="1:5" ht="38.25">
      <c r="A112" s="29" t="s">
        <v>42</v>
      </c>
      <c r="E112" s="30" t="s">
        <v>867</v>
      </c>
    </row>
    <row r="113" spans="1:5" ht="191.25">
      <c r="A113" t="s">
        <v>43</v>
      </c>
      <c r="E113" s="28" t="s">
        <v>607</v>
      </c>
    </row>
    <row r="114" spans="1:16" ht="12.75">
      <c r="A114" s="19" t="s">
        <v>35</v>
      </c>
      <c r="B114" s="23" t="s">
        <v>218</v>
      </c>
      <c r="C114" s="23" t="s">
        <v>246</v>
      </c>
      <c r="D114" s="19" t="s">
        <v>37</v>
      </c>
      <c r="E114" s="24" t="s">
        <v>247</v>
      </c>
      <c r="F114" s="25" t="s">
        <v>146</v>
      </c>
      <c r="G114" s="26">
        <v>553</v>
      </c>
      <c r="H114" s="26">
        <v>0</v>
      </c>
      <c r="I114" s="26">
        <f>ROUND(ROUND(H114,2)*ROUND(G114,2),2)</f>
      </c>
      <c r="O114">
        <f>(I114*21)/100</f>
      </c>
      <c r="P114" t="s">
        <v>12</v>
      </c>
    </row>
    <row r="115" spans="1:5" ht="38.25">
      <c r="A115" s="27" t="s">
        <v>40</v>
      </c>
      <c r="E115" s="28" t="s">
        <v>878</v>
      </c>
    </row>
    <row r="116" spans="1:5" ht="12.75">
      <c r="A116" s="29" t="s">
        <v>42</v>
      </c>
      <c r="E116" s="30" t="s">
        <v>879</v>
      </c>
    </row>
    <row r="117" spans="1:5" ht="280.5">
      <c r="A117" t="s">
        <v>43</v>
      </c>
      <c r="E117" s="28" t="s">
        <v>250</v>
      </c>
    </row>
    <row r="118" spans="1:16" ht="12.75">
      <c r="A118" s="19" t="s">
        <v>35</v>
      </c>
      <c r="B118" s="23" t="s">
        <v>224</v>
      </c>
      <c r="C118" s="23" t="s">
        <v>252</v>
      </c>
      <c r="D118" s="19" t="s">
        <v>37</v>
      </c>
      <c r="E118" s="24" t="s">
        <v>253</v>
      </c>
      <c r="F118" s="25" t="s">
        <v>146</v>
      </c>
      <c r="G118" s="26">
        <v>320.32</v>
      </c>
      <c r="H118" s="26">
        <v>0</v>
      </c>
      <c r="I118" s="26">
        <f>ROUND(ROUND(H118,2)*ROUND(G118,2),2)</f>
      </c>
      <c r="O118">
        <f>(I118*21)/100</f>
      </c>
      <c r="P118" t="s">
        <v>12</v>
      </c>
    </row>
    <row r="119" spans="1:5" ht="12.75">
      <c r="A119" s="27" t="s">
        <v>40</v>
      </c>
      <c r="E119" s="28" t="s">
        <v>880</v>
      </c>
    </row>
    <row r="120" spans="1:5" ht="12.75">
      <c r="A120" s="29" t="s">
        <v>42</v>
      </c>
      <c r="E120" s="30" t="s">
        <v>881</v>
      </c>
    </row>
    <row r="121" spans="1:5" ht="242.25">
      <c r="A121" t="s">
        <v>43</v>
      </c>
      <c r="E121" s="28" t="s">
        <v>610</v>
      </c>
    </row>
    <row r="122" spans="1:16" ht="12.75">
      <c r="A122" s="19" t="s">
        <v>35</v>
      </c>
      <c r="B122" s="23" t="s">
        <v>228</v>
      </c>
      <c r="C122" s="23" t="s">
        <v>258</v>
      </c>
      <c r="D122" s="19" t="s">
        <v>37</v>
      </c>
      <c r="E122" s="24" t="s">
        <v>259</v>
      </c>
      <c r="F122" s="25" t="s">
        <v>146</v>
      </c>
      <c r="G122" s="26">
        <v>20</v>
      </c>
      <c r="H122" s="26">
        <v>0</v>
      </c>
      <c r="I122" s="26">
        <f>ROUND(ROUND(H122,2)*ROUND(G122,2),2)</f>
      </c>
      <c r="O122">
        <f>(I122*21)/100</f>
      </c>
      <c r="P122" t="s">
        <v>12</v>
      </c>
    </row>
    <row r="123" spans="1:5" ht="25.5">
      <c r="A123" s="27" t="s">
        <v>40</v>
      </c>
      <c r="E123" s="28" t="s">
        <v>882</v>
      </c>
    </row>
    <row r="124" spans="1:5" ht="12.75">
      <c r="A124" s="29" t="s">
        <v>42</v>
      </c>
      <c r="E124" s="30" t="s">
        <v>883</v>
      </c>
    </row>
    <row r="125" spans="1:5" ht="229.5">
      <c r="A125" t="s">
        <v>43</v>
      </c>
      <c r="E125" s="28" t="s">
        <v>613</v>
      </c>
    </row>
    <row r="126" spans="1:16" ht="12.75">
      <c r="A126" s="19" t="s">
        <v>35</v>
      </c>
      <c r="B126" s="23" t="s">
        <v>233</v>
      </c>
      <c r="C126" s="23" t="s">
        <v>262</v>
      </c>
      <c r="D126" s="19" t="s">
        <v>37</v>
      </c>
      <c r="E126" s="24" t="s">
        <v>263</v>
      </c>
      <c r="F126" s="25" t="s">
        <v>114</v>
      </c>
      <c r="G126" s="26">
        <v>7978.8</v>
      </c>
      <c r="H126" s="26">
        <v>0</v>
      </c>
      <c r="I126" s="26">
        <f>ROUND(ROUND(H126,2)*ROUND(G126,2),2)</f>
      </c>
      <c r="O126">
        <f>(I126*21)/100</f>
      </c>
      <c r="P126" t="s">
        <v>12</v>
      </c>
    </row>
    <row r="127" spans="1:5" ht="12.75">
      <c r="A127" s="27" t="s">
        <v>40</v>
      </c>
      <c r="E127" s="28" t="s">
        <v>614</v>
      </c>
    </row>
    <row r="128" spans="1:5" ht="280.5">
      <c r="A128" s="29" t="s">
        <v>42</v>
      </c>
      <c r="E128" s="30" t="s">
        <v>884</v>
      </c>
    </row>
    <row r="129" spans="1:5" ht="25.5">
      <c r="A129" t="s">
        <v>43</v>
      </c>
      <c r="E129" s="28" t="s">
        <v>266</v>
      </c>
    </row>
    <row r="130" spans="1:16" ht="12.75">
      <c r="A130" s="19" t="s">
        <v>35</v>
      </c>
      <c r="B130" s="23" t="s">
        <v>238</v>
      </c>
      <c r="C130" s="23" t="s">
        <v>616</v>
      </c>
      <c r="D130" s="19" t="s">
        <v>37</v>
      </c>
      <c r="E130" s="24" t="s">
        <v>617</v>
      </c>
      <c r="F130" s="25" t="s">
        <v>114</v>
      </c>
      <c r="G130" s="26">
        <v>14784</v>
      </c>
      <c r="H130" s="26">
        <v>0</v>
      </c>
      <c r="I130" s="26">
        <f>ROUND(ROUND(H130,2)*ROUND(G130,2),2)</f>
      </c>
      <c r="O130">
        <f>(I130*21)/100</f>
      </c>
      <c r="P130" t="s">
        <v>12</v>
      </c>
    </row>
    <row r="131" spans="1:5" ht="12.75">
      <c r="A131" s="27" t="s">
        <v>40</v>
      </c>
      <c r="E131" s="28" t="s">
        <v>885</v>
      </c>
    </row>
    <row r="132" spans="1:5" ht="12.75">
      <c r="A132" s="29" t="s">
        <v>42</v>
      </c>
      <c r="E132" s="30" t="s">
        <v>886</v>
      </c>
    </row>
    <row r="133" spans="1:5" ht="38.25">
      <c r="A133" t="s">
        <v>43</v>
      </c>
      <c r="E133" s="28" t="s">
        <v>272</v>
      </c>
    </row>
    <row r="134" spans="1:16" ht="12.75">
      <c r="A134" s="19" t="s">
        <v>35</v>
      </c>
      <c r="B134" s="23" t="s">
        <v>243</v>
      </c>
      <c r="C134" s="23" t="s">
        <v>274</v>
      </c>
      <c r="D134" s="19" t="s">
        <v>37</v>
      </c>
      <c r="E134" s="24" t="s">
        <v>275</v>
      </c>
      <c r="F134" s="25" t="s">
        <v>114</v>
      </c>
      <c r="G134" s="26">
        <v>14784</v>
      </c>
      <c r="H134" s="26">
        <v>0</v>
      </c>
      <c r="I134" s="26">
        <f>ROUND(ROUND(H134,2)*ROUND(G134,2),2)</f>
      </c>
      <c r="O134">
        <f>(I134*21)/100</f>
      </c>
      <c r="P134" t="s">
        <v>12</v>
      </c>
    </row>
    <row r="135" spans="1:5" ht="12.75">
      <c r="A135" s="27" t="s">
        <v>40</v>
      </c>
      <c r="E135" s="28" t="s">
        <v>37</v>
      </c>
    </row>
    <row r="136" spans="1:5" ht="12.75">
      <c r="A136" s="29" t="s">
        <v>42</v>
      </c>
      <c r="E136" s="30" t="s">
        <v>887</v>
      </c>
    </row>
    <row r="137" spans="1:5" ht="25.5">
      <c r="A137" t="s">
        <v>43</v>
      </c>
      <c r="E137" s="28" t="s">
        <v>276</v>
      </c>
    </row>
    <row r="138" spans="1:16" ht="12.75">
      <c r="A138" s="19" t="s">
        <v>35</v>
      </c>
      <c r="B138" s="23" t="s">
        <v>245</v>
      </c>
      <c r="C138" s="23" t="s">
        <v>278</v>
      </c>
      <c r="D138" s="19" t="s">
        <v>37</v>
      </c>
      <c r="E138" s="24" t="s">
        <v>279</v>
      </c>
      <c r="F138" s="25" t="s">
        <v>114</v>
      </c>
      <c r="G138" s="26">
        <v>14784</v>
      </c>
      <c r="H138" s="26">
        <v>0</v>
      </c>
      <c r="I138" s="26">
        <f>ROUND(ROUND(H138,2)*ROUND(G138,2),2)</f>
      </c>
      <c r="O138">
        <f>(I138*21)/100</f>
      </c>
      <c r="P138" t="s">
        <v>12</v>
      </c>
    </row>
    <row r="139" spans="1:5" ht="12.75">
      <c r="A139" s="27" t="s">
        <v>40</v>
      </c>
      <c r="E139" s="28" t="s">
        <v>619</v>
      </c>
    </row>
    <row r="140" spans="1:5" ht="12.75">
      <c r="A140" s="29" t="s">
        <v>42</v>
      </c>
      <c r="E140" s="30" t="s">
        <v>888</v>
      </c>
    </row>
    <row r="141" spans="1:5" ht="38.25">
      <c r="A141" t="s">
        <v>43</v>
      </c>
      <c r="E141" s="28" t="s">
        <v>281</v>
      </c>
    </row>
    <row r="142" spans="1:16" ht="12.75">
      <c r="A142" s="19" t="s">
        <v>35</v>
      </c>
      <c r="B142" s="23" t="s">
        <v>251</v>
      </c>
      <c r="C142" s="23" t="s">
        <v>283</v>
      </c>
      <c r="D142" s="19" t="s">
        <v>37</v>
      </c>
      <c r="E142" s="24" t="s">
        <v>284</v>
      </c>
      <c r="F142" s="25" t="s">
        <v>114</v>
      </c>
      <c r="G142" s="26">
        <v>4</v>
      </c>
      <c r="H142" s="26">
        <v>0</v>
      </c>
      <c r="I142" s="26">
        <f>ROUND(ROUND(H142,2)*ROUND(G142,2),2)</f>
      </c>
      <c r="O142">
        <f>(I142*21)/100</f>
      </c>
      <c r="P142" t="s">
        <v>12</v>
      </c>
    </row>
    <row r="143" spans="1:5" ht="12.75">
      <c r="A143" s="27" t="s">
        <v>40</v>
      </c>
      <c r="E143" s="28" t="s">
        <v>37</v>
      </c>
    </row>
    <row r="144" spans="1:5" ht="12.75">
      <c r="A144" s="29" t="s">
        <v>42</v>
      </c>
      <c r="E144" s="30" t="s">
        <v>854</v>
      </c>
    </row>
    <row r="145" spans="1:5" ht="25.5">
      <c r="A145" t="s">
        <v>43</v>
      </c>
      <c r="E145" s="28" t="s">
        <v>889</v>
      </c>
    </row>
    <row r="146" spans="1:16" ht="12.75">
      <c r="A146" s="19" t="s">
        <v>35</v>
      </c>
      <c r="B146" s="23" t="s">
        <v>257</v>
      </c>
      <c r="C146" s="23" t="s">
        <v>288</v>
      </c>
      <c r="D146" s="19" t="s">
        <v>37</v>
      </c>
      <c r="E146" s="24" t="s">
        <v>289</v>
      </c>
      <c r="F146" s="25" t="s">
        <v>114</v>
      </c>
      <c r="G146" s="26">
        <v>14788</v>
      </c>
      <c r="H146" s="26">
        <v>0</v>
      </c>
      <c r="I146" s="26">
        <f>ROUND(ROUND(H146,2)*ROUND(G146,2),2)</f>
      </c>
      <c r="O146">
        <f>(I146*21)/100</f>
      </c>
      <c r="P146" t="s">
        <v>12</v>
      </c>
    </row>
    <row r="147" spans="1:5" ht="12.75">
      <c r="A147" s="27" t="s">
        <v>40</v>
      </c>
      <c r="E147" s="28" t="s">
        <v>37</v>
      </c>
    </row>
    <row r="148" spans="1:5" ht="38.25">
      <c r="A148" s="29" t="s">
        <v>42</v>
      </c>
      <c r="E148" s="30" t="s">
        <v>890</v>
      </c>
    </row>
    <row r="149" spans="1:5" ht="25.5">
      <c r="A149" t="s">
        <v>43</v>
      </c>
      <c r="E149" s="28" t="s">
        <v>291</v>
      </c>
    </row>
    <row r="150" spans="1:16" ht="12.75">
      <c r="A150" s="19" t="s">
        <v>35</v>
      </c>
      <c r="B150" s="23" t="s">
        <v>261</v>
      </c>
      <c r="C150" s="23" t="s">
        <v>293</v>
      </c>
      <c r="D150" s="19" t="s">
        <v>37</v>
      </c>
      <c r="E150" s="24" t="s">
        <v>294</v>
      </c>
      <c r="F150" s="25" t="s">
        <v>114</v>
      </c>
      <c r="G150" s="26">
        <v>4</v>
      </c>
      <c r="H150" s="26">
        <v>0</v>
      </c>
      <c r="I150" s="26">
        <f>ROUND(ROUND(H150,2)*ROUND(G150,2),2)</f>
      </c>
      <c r="O150">
        <f>(I150*21)/100</f>
      </c>
      <c r="P150" t="s">
        <v>12</v>
      </c>
    </row>
    <row r="151" spans="1:5" ht="12.75">
      <c r="A151" s="27" t="s">
        <v>40</v>
      </c>
      <c r="E151" s="28" t="s">
        <v>37</v>
      </c>
    </row>
    <row r="152" spans="1:5" ht="12.75">
      <c r="A152" s="29" t="s">
        <v>42</v>
      </c>
      <c r="E152" s="30" t="s">
        <v>854</v>
      </c>
    </row>
    <row r="153" spans="1:5" ht="38.25">
      <c r="A153" t="s">
        <v>43</v>
      </c>
      <c r="E153" s="28" t="s">
        <v>891</v>
      </c>
    </row>
    <row r="154" spans="1:16" ht="12.75">
      <c r="A154" s="19" t="s">
        <v>35</v>
      </c>
      <c r="B154" s="23" t="s">
        <v>267</v>
      </c>
      <c r="C154" s="23" t="s">
        <v>302</v>
      </c>
      <c r="D154" s="19" t="s">
        <v>37</v>
      </c>
      <c r="E154" s="24" t="s">
        <v>303</v>
      </c>
      <c r="F154" s="25" t="s">
        <v>58</v>
      </c>
      <c r="G154" s="26">
        <v>4</v>
      </c>
      <c r="H154" s="26">
        <v>0</v>
      </c>
      <c r="I154" s="26">
        <f>ROUND(ROUND(H154,2)*ROUND(G154,2),2)</f>
      </c>
      <c r="O154">
        <f>(I154*21)/100</f>
      </c>
      <c r="P154" t="s">
        <v>12</v>
      </c>
    </row>
    <row r="155" spans="1:5" ht="12.75">
      <c r="A155" s="27" t="s">
        <v>40</v>
      </c>
      <c r="E155" s="28" t="s">
        <v>37</v>
      </c>
    </row>
    <row r="156" spans="1:5" ht="12.75">
      <c r="A156" s="29" t="s">
        <v>42</v>
      </c>
      <c r="E156" s="30" t="s">
        <v>854</v>
      </c>
    </row>
    <row r="157" spans="1:5" ht="38.25">
      <c r="A157" t="s">
        <v>43</v>
      </c>
      <c r="E157" s="28" t="s">
        <v>305</v>
      </c>
    </row>
    <row r="158" spans="1:16" ht="25.5">
      <c r="A158" s="19" t="s">
        <v>35</v>
      </c>
      <c r="B158" s="23" t="s">
        <v>273</v>
      </c>
      <c r="C158" s="23" t="s">
        <v>312</v>
      </c>
      <c r="D158" s="19" t="s">
        <v>37</v>
      </c>
      <c r="E158" s="24" t="s">
        <v>892</v>
      </c>
      <c r="F158" s="25" t="s">
        <v>58</v>
      </c>
      <c r="G158" s="26">
        <v>4</v>
      </c>
      <c r="H158" s="26">
        <v>0</v>
      </c>
      <c r="I158" s="26">
        <f>ROUND(ROUND(H158,2)*ROUND(G158,2),2)</f>
      </c>
      <c r="O158">
        <f>(I158*21)/100</f>
      </c>
      <c r="P158" t="s">
        <v>12</v>
      </c>
    </row>
    <row r="159" spans="1:5" ht="12.75">
      <c r="A159" s="27" t="s">
        <v>40</v>
      </c>
      <c r="E159" s="28" t="s">
        <v>37</v>
      </c>
    </row>
    <row r="160" spans="1:5" ht="12.75">
      <c r="A160" s="29" t="s">
        <v>42</v>
      </c>
      <c r="E160" s="30" t="s">
        <v>854</v>
      </c>
    </row>
    <row r="161" spans="1:5" ht="114.75">
      <c r="A161" t="s">
        <v>43</v>
      </c>
      <c r="E161" s="28" t="s">
        <v>893</v>
      </c>
    </row>
    <row r="162" spans="1:16" ht="12.75">
      <c r="A162" s="19" t="s">
        <v>35</v>
      </c>
      <c r="B162" s="23" t="s">
        <v>277</v>
      </c>
      <c r="C162" s="23" t="s">
        <v>316</v>
      </c>
      <c r="D162" s="19" t="s">
        <v>37</v>
      </c>
      <c r="E162" s="24" t="s">
        <v>317</v>
      </c>
      <c r="F162" s="25" t="s">
        <v>146</v>
      </c>
      <c r="G162" s="26">
        <v>1</v>
      </c>
      <c r="H162" s="26">
        <v>0</v>
      </c>
      <c r="I162" s="26">
        <f>ROUND(ROUND(H162,2)*ROUND(G162,2),2)</f>
      </c>
      <c r="O162">
        <f>(I162*21)/100</f>
      </c>
      <c r="P162" t="s">
        <v>12</v>
      </c>
    </row>
    <row r="163" spans="1:5" ht="12.75">
      <c r="A163" s="27" t="s">
        <v>40</v>
      </c>
      <c r="E163" s="28" t="s">
        <v>37</v>
      </c>
    </row>
    <row r="164" spans="1:5" ht="12.75">
      <c r="A164" s="29" t="s">
        <v>42</v>
      </c>
      <c r="E164" s="30" t="s">
        <v>574</v>
      </c>
    </row>
    <row r="165" spans="1:5" ht="38.25">
      <c r="A165" t="s">
        <v>43</v>
      </c>
      <c r="E165" s="28" t="s">
        <v>894</v>
      </c>
    </row>
    <row r="166" spans="1:18" ht="12.75" customHeight="1">
      <c r="A166" s="5" t="s">
        <v>33</v>
      </c>
      <c r="B166" s="5"/>
      <c r="C166" s="33" t="s">
        <v>12</v>
      </c>
      <c r="D166" s="5"/>
      <c r="E166" s="21" t="s">
        <v>320</v>
      </c>
      <c r="F166" s="5"/>
      <c r="G166" s="5"/>
      <c r="H166" s="5"/>
      <c r="I166" s="34">
        <f>0+Q166</f>
      </c>
      <c r="O166">
        <f>0+R166</f>
      </c>
      <c r="Q166">
        <f>0+I167+I171+I175</f>
      </c>
      <c r="R166">
        <f>0+O167+O171+O175</f>
      </c>
    </row>
    <row r="167" spans="1:16" ht="12.75">
      <c r="A167" s="19" t="s">
        <v>35</v>
      </c>
      <c r="B167" s="23" t="s">
        <v>282</v>
      </c>
      <c r="C167" s="23" t="s">
        <v>322</v>
      </c>
      <c r="D167" s="19" t="s">
        <v>108</v>
      </c>
      <c r="E167" s="24" t="s">
        <v>323</v>
      </c>
      <c r="F167" s="25" t="s">
        <v>114</v>
      </c>
      <c r="G167" s="26">
        <v>5186.22</v>
      </c>
      <c r="H167" s="26">
        <v>0</v>
      </c>
      <c r="I167" s="26">
        <f>ROUND(ROUND(H167,2)*ROUND(G167,2),2)</f>
      </c>
      <c r="O167">
        <f>(I167*21)/100</f>
      </c>
      <c r="P167" t="s">
        <v>12</v>
      </c>
    </row>
    <row r="168" spans="1:5" ht="38.25">
      <c r="A168" s="27" t="s">
        <v>40</v>
      </c>
      <c r="E168" s="28" t="s">
        <v>328</v>
      </c>
    </row>
    <row r="169" spans="1:5" ht="12.75">
      <c r="A169" s="29" t="s">
        <v>42</v>
      </c>
      <c r="E169" s="30" t="s">
        <v>895</v>
      </c>
    </row>
    <row r="170" spans="1:5" ht="51">
      <c r="A170" t="s">
        <v>43</v>
      </c>
      <c r="E170" s="28" t="s">
        <v>326</v>
      </c>
    </row>
    <row r="171" spans="1:16" ht="12.75">
      <c r="A171" s="19" t="s">
        <v>35</v>
      </c>
      <c r="B171" s="23" t="s">
        <v>287</v>
      </c>
      <c r="C171" s="23" t="s">
        <v>331</v>
      </c>
      <c r="D171" s="19" t="s">
        <v>108</v>
      </c>
      <c r="E171" s="24" t="s">
        <v>332</v>
      </c>
      <c r="F171" s="25" t="s">
        <v>146</v>
      </c>
      <c r="G171" s="26">
        <v>2074.49</v>
      </c>
      <c r="H171" s="26">
        <v>0</v>
      </c>
      <c r="I171" s="26">
        <f>ROUND(ROUND(H171,2)*ROUND(G171,2),2)</f>
      </c>
      <c r="O171">
        <f>(I171*21)/100</f>
      </c>
      <c r="P171" t="s">
        <v>12</v>
      </c>
    </row>
    <row r="172" spans="1:5" ht="76.5">
      <c r="A172" s="27" t="s">
        <v>40</v>
      </c>
      <c r="E172" s="28" t="s">
        <v>896</v>
      </c>
    </row>
    <row r="173" spans="1:5" ht="12.75">
      <c r="A173" s="29" t="s">
        <v>42</v>
      </c>
      <c r="E173" s="30" t="s">
        <v>864</v>
      </c>
    </row>
    <row r="174" spans="1:5" ht="38.25">
      <c r="A174" t="s">
        <v>43</v>
      </c>
      <c r="E174" s="28" t="s">
        <v>334</v>
      </c>
    </row>
    <row r="175" spans="1:16" ht="12.75">
      <c r="A175" s="19" t="s">
        <v>35</v>
      </c>
      <c r="B175" s="23" t="s">
        <v>292</v>
      </c>
      <c r="C175" s="23" t="s">
        <v>336</v>
      </c>
      <c r="D175" s="19" t="s">
        <v>37</v>
      </c>
      <c r="E175" s="24" t="s">
        <v>337</v>
      </c>
      <c r="F175" s="25" t="s">
        <v>114</v>
      </c>
      <c r="G175" s="26">
        <v>7548</v>
      </c>
      <c r="H175" s="26">
        <v>0</v>
      </c>
      <c r="I175" s="26">
        <f>ROUND(ROUND(H175,2)*ROUND(G175,2),2)</f>
      </c>
      <c r="O175">
        <f>(I175*21)/100</f>
      </c>
      <c r="P175" t="s">
        <v>12</v>
      </c>
    </row>
    <row r="176" spans="1:5" ht="12.75">
      <c r="A176" s="27" t="s">
        <v>40</v>
      </c>
      <c r="E176" s="28" t="s">
        <v>338</v>
      </c>
    </row>
    <row r="177" spans="1:5" ht="280.5">
      <c r="A177" s="29" t="s">
        <v>42</v>
      </c>
      <c r="E177" s="30" t="s">
        <v>897</v>
      </c>
    </row>
    <row r="178" spans="1:5" ht="102">
      <c r="A178" t="s">
        <v>43</v>
      </c>
      <c r="E178" s="28" t="s">
        <v>340</v>
      </c>
    </row>
    <row r="179" spans="1:18" ht="12.75" customHeight="1">
      <c r="A179" s="5" t="s">
        <v>33</v>
      </c>
      <c r="B179" s="5"/>
      <c r="C179" s="33" t="s">
        <v>13</v>
      </c>
      <c r="D179" s="5"/>
      <c r="E179" s="21" t="s">
        <v>341</v>
      </c>
      <c r="F179" s="5"/>
      <c r="G179" s="5"/>
      <c r="H179" s="5"/>
      <c r="I179" s="34">
        <f>0+Q179</f>
      </c>
      <c r="O179">
        <f>0+R179</f>
      </c>
      <c r="Q179">
        <f>0+I180+I184+I188+I192+I196</f>
      </c>
      <c r="R179">
        <f>0+O180+O184+O188+O192+O196</f>
      </c>
    </row>
    <row r="180" spans="1:16" ht="12.75">
      <c r="A180" s="19" t="s">
        <v>35</v>
      </c>
      <c r="B180" s="23" t="s">
        <v>296</v>
      </c>
      <c r="C180" s="23" t="s">
        <v>898</v>
      </c>
      <c r="D180" s="19" t="s">
        <v>37</v>
      </c>
      <c r="E180" s="24" t="s">
        <v>899</v>
      </c>
      <c r="F180" s="25" t="s">
        <v>146</v>
      </c>
      <c r="G180" s="26">
        <v>4.2</v>
      </c>
      <c r="H180" s="26">
        <v>0</v>
      </c>
      <c r="I180" s="26">
        <f>ROUND(ROUND(H180,2)*ROUND(G180,2),2)</f>
      </c>
      <c r="O180">
        <f>(I180*21)/100</f>
      </c>
      <c r="P180" t="s">
        <v>12</v>
      </c>
    </row>
    <row r="181" spans="1:5" ht="12.75">
      <c r="A181" s="27" t="s">
        <v>40</v>
      </c>
      <c r="E181" s="28" t="s">
        <v>37</v>
      </c>
    </row>
    <row r="182" spans="1:5" ht="76.5">
      <c r="A182" s="29" t="s">
        <v>42</v>
      </c>
      <c r="E182" s="30" t="s">
        <v>900</v>
      </c>
    </row>
    <row r="183" spans="1:5" ht="38.25">
      <c r="A183" t="s">
        <v>43</v>
      </c>
      <c r="E183" s="28" t="s">
        <v>901</v>
      </c>
    </row>
    <row r="184" spans="1:16" ht="12.75">
      <c r="A184" s="19" t="s">
        <v>35</v>
      </c>
      <c r="B184" s="23" t="s">
        <v>301</v>
      </c>
      <c r="C184" s="23" t="s">
        <v>343</v>
      </c>
      <c r="D184" s="19" t="s">
        <v>37</v>
      </c>
      <c r="E184" s="24" t="s">
        <v>344</v>
      </c>
      <c r="F184" s="25" t="s">
        <v>146</v>
      </c>
      <c r="G184" s="26">
        <v>0.15</v>
      </c>
      <c r="H184" s="26">
        <v>0</v>
      </c>
      <c r="I184" s="26">
        <f>ROUND(ROUND(H184,2)*ROUND(G184,2),2)</f>
      </c>
      <c r="O184">
        <f>(I184*21)/100</f>
      </c>
      <c r="P184" t="s">
        <v>12</v>
      </c>
    </row>
    <row r="185" spans="1:5" ht="12.75">
      <c r="A185" s="27" t="s">
        <v>40</v>
      </c>
      <c r="E185" s="28" t="s">
        <v>37</v>
      </c>
    </row>
    <row r="186" spans="1:5" ht="25.5">
      <c r="A186" s="29" t="s">
        <v>42</v>
      </c>
      <c r="E186" s="30" t="s">
        <v>902</v>
      </c>
    </row>
    <row r="187" spans="1:5" ht="382.5">
      <c r="A187" t="s">
        <v>43</v>
      </c>
      <c r="E187" s="28" t="s">
        <v>625</v>
      </c>
    </row>
    <row r="188" spans="1:16" ht="12.75">
      <c r="A188" s="19" t="s">
        <v>35</v>
      </c>
      <c r="B188" s="23" t="s">
        <v>306</v>
      </c>
      <c r="C188" s="23" t="s">
        <v>349</v>
      </c>
      <c r="D188" s="19" t="s">
        <v>37</v>
      </c>
      <c r="E188" s="24" t="s">
        <v>350</v>
      </c>
      <c r="F188" s="25" t="s">
        <v>100</v>
      </c>
      <c r="G188" s="26">
        <v>0.03</v>
      </c>
      <c r="H188" s="26">
        <v>0</v>
      </c>
      <c r="I188" s="26">
        <f>ROUND(ROUND(H188,2)*ROUND(G188,2),2)</f>
      </c>
      <c r="O188">
        <f>(I188*21)/100</f>
      </c>
      <c r="P188" t="s">
        <v>12</v>
      </c>
    </row>
    <row r="189" spans="1:5" ht="12.75">
      <c r="A189" s="27" t="s">
        <v>40</v>
      </c>
      <c r="E189" s="28" t="s">
        <v>626</v>
      </c>
    </row>
    <row r="190" spans="1:5" ht="12.75">
      <c r="A190" s="29" t="s">
        <v>42</v>
      </c>
      <c r="E190" s="30" t="s">
        <v>903</v>
      </c>
    </row>
    <row r="191" spans="1:5" ht="242.25">
      <c r="A191" t="s">
        <v>43</v>
      </c>
      <c r="E191" s="28" t="s">
        <v>628</v>
      </c>
    </row>
    <row r="192" spans="1:16" ht="12.75">
      <c r="A192" s="19" t="s">
        <v>35</v>
      </c>
      <c r="B192" s="23" t="s">
        <v>311</v>
      </c>
      <c r="C192" s="23" t="s">
        <v>629</v>
      </c>
      <c r="D192" s="19" t="s">
        <v>37</v>
      </c>
      <c r="E192" s="24" t="s">
        <v>630</v>
      </c>
      <c r="F192" s="25" t="s">
        <v>146</v>
      </c>
      <c r="G192" s="26">
        <v>2.31</v>
      </c>
      <c r="H192" s="26">
        <v>0</v>
      </c>
      <c r="I192" s="26">
        <f>ROUND(ROUND(H192,2)*ROUND(G192,2),2)</f>
      </c>
      <c r="O192">
        <f>(I192*21)/100</f>
      </c>
      <c r="P192" t="s">
        <v>12</v>
      </c>
    </row>
    <row r="193" spans="1:5" ht="12.75">
      <c r="A193" s="27" t="s">
        <v>40</v>
      </c>
      <c r="E193" s="28" t="s">
        <v>37</v>
      </c>
    </row>
    <row r="194" spans="1:5" ht="114.75">
      <c r="A194" s="29" t="s">
        <v>42</v>
      </c>
      <c r="E194" s="30" t="s">
        <v>904</v>
      </c>
    </row>
    <row r="195" spans="1:5" ht="369.75">
      <c r="A195" t="s">
        <v>43</v>
      </c>
      <c r="E195" s="28" t="s">
        <v>633</v>
      </c>
    </row>
    <row r="196" spans="1:16" ht="12.75">
      <c r="A196" s="19" t="s">
        <v>35</v>
      </c>
      <c r="B196" s="23" t="s">
        <v>315</v>
      </c>
      <c r="C196" s="23" t="s">
        <v>634</v>
      </c>
      <c r="D196" s="19" t="s">
        <v>37</v>
      </c>
      <c r="E196" s="24" t="s">
        <v>635</v>
      </c>
      <c r="F196" s="25" t="s">
        <v>100</v>
      </c>
      <c r="G196" s="26">
        <v>0.12</v>
      </c>
      <c r="H196" s="26">
        <v>0</v>
      </c>
      <c r="I196" s="26">
        <f>ROUND(ROUND(H196,2)*ROUND(G196,2),2)</f>
      </c>
      <c r="O196">
        <f>(I196*21)/100</f>
      </c>
      <c r="P196" t="s">
        <v>12</v>
      </c>
    </row>
    <row r="197" spans="1:5" ht="12.75">
      <c r="A197" s="27" t="s">
        <v>40</v>
      </c>
      <c r="E197" s="28" t="s">
        <v>763</v>
      </c>
    </row>
    <row r="198" spans="1:5" ht="12.75">
      <c r="A198" s="29" t="s">
        <v>42</v>
      </c>
      <c r="E198" s="30" t="s">
        <v>905</v>
      </c>
    </row>
    <row r="199" spans="1:5" ht="267.75">
      <c r="A199" t="s">
        <v>43</v>
      </c>
      <c r="E199" s="28" t="s">
        <v>638</v>
      </c>
    </row>
    <row r="200" spans="1:18" ht="12.75" customHeight="1">
      <c r="A200" s="5" t="s">
        <v>33</v>
      </c>
      <c r="B200" s="5"/>
      <c r="C200" s="33" t="s">
        <v>23</v>
      </c>
      <c r="D200" s="5"/>
      <c r="E200" s="21" t="s">
        <v>354</v>
      </c>
      <c r="F200" s="5"/>
      <c r="G200" s="5"/>
      <c r="H200" s="5"/>
      <c r="I200" s="34">
        <f>0+Q200</f>
      </c>
      <c r="O200">
        <f>0+R200</f>
      </c>
      <c r="Q200">
        <f>0+I201</f>
      </c>
      <c r="R200">
        <f>0+O201</f>
      </c>
    </row>
    <row r="201" spans="1:16" ht="12.75">
      <c r="A201" s="19" t="s">
        <v>35</v>
      </c>
      <c r="B201" s="23" t="s">
        <v>321</v>
      </c>
      <c r="C201" s="23" t="s">
        <v>365</v>
      </c>
      <c r="D201" s="19" t="s">
        <v>37</v>
      </c>
      <c r="E201" s="24" t="s">
        <v>366</v>
      </c>
      <c r="F201" s="25" t="s">
        <v>146</v>
      </c>
      <c r="G201" s="26">
        <v>268.71</v>
      </c>
      <c r="H201" s="26">
        <v>0</v>
      </c>
      <c r="I201" s="26">
        <f>ROUND(ROUND(H201,2)*ROUND(G201,2),2)</f>
      </c>
      <c r="O201">
        <f>(I201*21)/100</f>
      </c>
      <c r="P201" t="s">
        <v>12</v>
      </c>
    </row>
    <row r="202" spans="1:5" ht="38.25">
      <c r="A202" s="27" t="s">
        <v>40</v>
      </c>
      <c r="E202" s="28" t="s">
        <v>906</v>
      </c>
    </row>
    <row r="203" spans="1:5" ht="12.75">
      <c r="A203" s="29" t="s">
        <v>42</v>
      </c>
      <c r="E203" s="30" t="s">
        <v>907</v>
      </c>
    </row>
    <row r="204" spans="1:5" ht="38.25">
      <c r="A204" t="s">
        <v>43</v>
      </c>
      <c r="E204" s="28" t="s">
        <v>334</v>
      </c>
    </row>
    <row r="205" spans="1:18" ht="12.75" customHeight="1">
      <c r="A205" s="5" t="s">
        <v>33</v>
      </c>
      <c r="B205" s="5"/>
      <c r="C205" s="33" t="s">
        <v>25</v>
      </c>
      <c r="D205" s="5"/>
      <c r="E205" s="21" t="s">
        <v>89</v>
      </c>
      <c r="F205" s="5"/>
      <c r="G205" s="5"/>
      <c r="H205" s="5"/>
      <c r="I205" s="34">
        <f>0+Q205</f>
      </c>
      <c r="O205">
        <f>0+R205</f>
      </c>
      <c r="Q205">
        <f>0+I206+I210+I214+I218+I222+I226+I230+I234+I238</f>
      </c>
      <c r="R205">
        <f>0+O206+O210+O214+O218+O222+O226+O230+O234+O238</f>
      </c>
    </row>
    <row r="206" spans="1:16" ht="12.75">
      <c r="A206" s="19" t="s">
        <v>35</v>
      </c>
      <c r="B206" s="23" t="s">
        <v>327</v>
      </c>
      <c r="C206" s="23" t="s">
        <v>381</v>
      </c>
      <c r="D206" s="19" t="s">
        <v>37</v>
      </c>
      <c r="E206" s="24" t="s">
        <v>382</v>
      </c>
      <c r="F206" s="25" t="s">
        <v>114</v>
      </c>
      <c r="G206" s="26">
        <v>7961</v>
      </c>
      <c r="H206" s="26">
        <v>0</v>
      </c>
      <c r="I206" s="26">
        <f>ROUND(ROUND(H206,2)*ROUND(G206,2),2)</f>
      </c>
      <c r="O206">
        <f>(I206*21)/100</f>
      </c>
      <c r="P206" t="s">
        <v>12</v>
      </c>
    </row>
    <row r="207" spans="1:5" ht="12.75">
      <c r="A207" s="27" t="s">
        <v>40</v>
      </c>
      <c r="E207" s="28" t="s">
        <v>589</v>
      </c>
    </row>
    <row r="208" spans="1:5" ht="12.75">
      <c r="A208" s="29" t="s">
        <v>42</v>
      </c>
      <c r="E208" s="30" t="s">
        <v>908</v>
      </c>
    </row>
    <row r="209" spans="1:5" ht="51">
      <c r="A209" t="s">
        <v>43</v>
      </c>
      <c r="E209" s="28" t="s">
        <v>385</v>
      </c>
    </row>
    <row r="210" spans="1:16" ht="12.75">
      <c r="A210" s="19" t="s">
        <v>35</v>
      </c>
      <c r="B210" s="23" t="s">
        <v>330</v>
      </c>
      <c r="C210" s="23" t="s">
        <v>387</v>
      </c>
      <c r="D210" s="19" t="s">
        <v>61</v>
      </c>
      <c r="E210" s="24" t="s">
        <v>388</v>
      </c>
      <c r="F210" s="25" t="s">
        <v>114</v>
      </c>
      <c r="G210" s="26">
        <v>5971.33</v>
      </c>
      <c r="H210" s="26">
        <v>0</v>
      </c>
      <c r="I210" s="26">
        <f>ROUND(ROUND(H210,2)*ROUND(G210,2),2)</f>
      </c>
      <c r="O210">
        <f>(I210*21)/100</f>
      </c>
      <c r="P210" t="s">
        <v>12</v>
      </c>
    </row>
    <row r="211" spans="1:5" ht="12.75">
      <c r="A211" s="27" t="s">
        <v>40</v>
      </c>
      <c r="E211" s="28" t="s">
        <v>909</v>
      </c>
    </row>
    <row r="212" spans="1:5" ht="12.75">
      <c r="A212" s="29" t="s">
        <v>42</v>
      </c>
      <c r="E212" s="30" t="s">
        <v>910</v>
      </c>
    </row>
    <row r="213" spans="1:5" ht="76.5">
      <c r="A213" t="s">
        <v>43</v>
      </c>
      <c r="E213" s="28" t="s">
        <v>391</v>
      </c>
    </row>
    <row r="214" spans="1:16" ht="12.75">
      <c r="A214" s="19" t="s">
        <v>35</v>
      </c>
      <c r="B214" s="23" t="s">
        <v>335</v>
      </c>
      <c r="C214" s="23" t="s">
        <v>393</v>
      </c>
      <c r="D214" s="19" t="s">
        <v>65</v>
      </c>
      <c r="E214" s="24" t="s">
        <v>388</v>
      </c>
      <c r="F214" s="25" t="s">
        <v>114</v>
      </c>
      <c r="G214" s="26">
        <v>195</v>
      </c>
      <c r="H214" s="26">
        <v>0</v>
      </c>
      <c r="I214" s="26">
        <f>ROUND(ROUND(H214,2)*ROUND(G214,2),2)</f>
      </c>
      <c r="O214">
        <f>(I214*21)/100</f>
      </c>
      <c r="P214" t="s">
        <v>12</v>
      </c>
    </row>
    <row r="215" spans="1:5" ht="102">
      <c r="A215" s="27" t="s">
        <v>40</v>
      </c>
      <c r="E215" s="28" t="s">
        <v>911</v>
      </c>
    </row>
    <row r="216" spans="1:5" ht="12.75">
      <c r="A216" s="29" t="s">
        <v>42</v>
      </c>
      <c r="E216" s="30" t="s">
        <v>912</v>
      </c>
    </row>
    <row r="217" spans="1:5" ht="76.5">
      <c r="A217" t="s">
        <v>43</v>
      </c>
      <c r="E217" s="28" t="s">
        <v>396</v>
      </c>
    </row>
    <row r="218" spans="1:16" ht="12.75">
      <c r="A218" s="19" t="s">
        <v>35</v>
      </c>
      <c r="B218" s="23" t="s">
        <v>342</v>
      </c>
      <c r="C218" s="23" t="s">
        <v>398</v>
      </c>
      <c r="D218" s="19" t="s">
        <v>37</v>
      </c>
      <c r="E218" s="24" t="s">
        <v>399</v>
      </c>
      <c r="F218" s="25" t="s">
        <v>114</v>
      </c>
      <c r="G218" s="26">
        <v>5613.8</v>
      </c>
      <c r="H218" s="26">
        <v>0</v>
      </c>
      <c r="I218" s="26">
        <f>ROUND(ROUND(H218,2)*ROUND(G218,2),2)</f>
      </c>
      <c r="O218">
        <f>(I218*21)/100</f>
      </c>
      <c r="P218" t="s">
        <v>12</v>
      </c>
    </row>
    <row r="219" spans="1:5" ht="12.75">
      <c r="A219" s="27" t="s">
        <v>40</v>
      </c>
      <c r="E219" s="28" t="s">
        <v>646</v>
      </c>
    </row>
    <row r="220" spans="1:5" ht="178.5">
      <c r="A220" s="29" t="s">
        <v>42</v>
      </c>
      <c r="E220" s="30" t="s">
        <v>913</v>
      </c>
    </row>
    <row r="221" spans="1:5" ht="102">
      <c r="A221" t="s">
        <v>43</v>
      </c>
      <c r="E221" s="28" t="s">
        <v>648</v>
      </c>
    </row>
    <row r="222" spans="1:16" ht="12.75">
      <c r="A222" s="19" t="s">
        <v>35</v>
      </c>
      <c r="B222" s="23" t="s">
        <v>348</v>
      </c>
      <c r="C222" s="23" t="s">
        <v>404</v>
      </c>
      <c r="D222" s="19" t="s">
        <v>37</v>
      </c>
      <c r="E222" s="24" t="s">
        <v>405</v>
      </c>
      <c r="F222" s="25" t="s">
        <v>114</v>
      </c>
      <c r="G222" s="26">
        <v>5971.33</v>
      </c>
      <c r="H222" s="26">
        <v>0</v>
      </c>
      <c r="I222" s="26">
        <f>ROUND(ROUND(H222,2)*ROUND(G222,2),2)</f>
      </c>
      <c r="O222">
        <f>(I222*21)/100</f>
      </c>
      <c r="P222" t="s">
        <v>12</v>
      </c>
    </row>
    <row r="223" spans="1:5" ht="12.75">
      <c r="A223" s="27" t="s">
        <v>40</v>
      </c>
      <c r="E223" s="28" t="s">
        <v>649</v>
      </c>
    </row>
    <row r="224" spans="1:5" ht="12.75">
      <c r="A224" s="29" t="s">
        <v>42</v>
      </c>
      <c r="E224" s="30" t="s">
        <v>914</v>
      </c>
    </row>
    <row r="225" spans="1:5" ht="51">
      <c r="A225" t="s">
        <v>43</v>
      </c>
      <c r="E225" s="28" t="s">
        <v>408</v>
      </c>
    </row>
    <row r="226" spans="1:16" ht="12.75">
      <c r="A226" s="19" t="s">
        <v>35</v>
      </c>
      <c r="B226" s="23" t="s">
        <v>355</v>
      </c>
      <c r="C226" s="23" t="s">
        <v>410</v>
      </c>
      <c r="D226" s="19" t="s">
        <v>37</v>
      </c>
      <c r="E226" s="24" t="s">
        <v>411</v>
      </c>
      <c r="F226" s="25" t="s">
        <v>114</v>
      </c>
      <c r="G226" s="26">
        <v>30850.25</v>
      </c>
      <c r="H226" s="26">
        <v>0</v>
      </c>
      <c r="I226" s="26">
        <f>ROUND(ROUND(H226,2)*ROUND(G226,2),2)</f>
      </c>
      <c r="O226">
        <f>(I226*21)/100</f>
      </c>
      <c r="P226" t="s">
        <v>12</v>
      </c>
    </row>
    <row r="227" spans="1:5" ht="12.75">
      <c r="A227" s="27" t="s">
        <v>40</v>
      </c>
      <c r="E227" s="28" t="s">
        <v>915</v>
      </c>
    </row>
    <row r="228" spans="1:5" ht="63.75">
      <c r="A228" s="29" t="s">
        <v>42</v>
      </c>
      <c r="E228" s="30" t="s">
        <v>916</v>
      </c>
    </row>
    <row r="229" spans="1:5" ht="51">
      <c r="A229" t="s">
        <v>43</v>
      </c>
      <c r="E229" s="28" t="s">
        <v>408</v>
      </c>
    </row>
    <row r="230" spans="1:16" ht="12.75">
      <c r="A230" s="19" t="s">
        <v>35</v>
      </c>
      <c r="B230" s="23" t="s">
        <v>361</v>
      </c>
      <c r="C230" s="23" t="s">
        <v>414</v>
      </c>
      <c r="D230" s="19" t="s">
        <v>37</v>
      </c>
      <c r="E230" s="24" t="s">
        <v>415</v>
      </c>
      <c r="F230" s="25" t="s">
        <v>114</v>
      </c>
      <c r="G230" s="26">
        <v>14685</v>
      </c>
      <c r="H230" s="26">
        <v>0</v>
      </c>
      <c r="I230" s="26">
        <f>ROUND(ROUND(H230,2)*ROUND(G230,2),2)</f>
      </c>
      <c r="O230">
        <f>(I230*21)/100</f>
      </c>
      <c r="P230" t="s">
        <v>12</v>
      </c>
    </row>
    <row r="231" spans="1:5" ht="25.5">
      <c r="A231" s="27" t="s">
        <v>40</v>
      </c>
      <c r="E231" s="28" t="s">
        <v>917</v>
      </c>
    </row>
    <row r="232" spans="1:5" ht="12.75">
      <c r="A232" s="29" t="s">
        <v>42</v>
      </c>
      <c r="E232" s="30" t="s">
        <v>918</v>
      </c>
    </row>
    <row r="233" spans="1:5" ht="140.25">
      <c r="A233" t="s">
        <v>43</v>
      </c>
      <c r="E233" s="28" t="s">
        <v>418</v>
      </c>
    </row>
    <row r="234" spans="1:16" ht="12.75">
      <c r="A234" s="19" t="s">
        <v>35</v>
      </c>
      <c r="B234" s="23" t="s">
        <v>364</v>
      </c>
      <c r="C234" s="23" t="s">
        <v>420</v>
      </c>
      <c r="D234" s="19" t="s">
        <v>37</v>
      </c>
      <c r="E234" s="24" t="s">
        <v>421</v>
      </c>
      <c r="F234" s="25" t="s">
        <v>114</v>
      </c>
      <c r="G234" s="26">
        <v>15272.4</v>
      </c>
      <c r="H234" s="26">
        <v>0</v>
      </c>
      <c r="I234" s="26">
        <f>ROUND(ROUND(H234,2)*ROUND(G234,2),2)</f>
      </c>
      <c r="O234">
        <f>(I234*21)/100</f>
      </c>
      <c r="P234" t="s">
        <v>12</v>
      </c>
    </row>
    <row r="235" spans="1:5" ht="25.5">
      <c r="A235" s="27" t="s">
        <v>40</v>
      </c>
      <c r="E235" s="28" t="s">
        <v>422</v>
      </c>
    </row>
    <row r="236" spans="1:5" ht="12.75">
      <c r="A236" s="29" t="s">
        <v>42</v>
      </c>
      <c r="E236" s="30" t="s">
        <v>919</v>
      </c>
    </row>
    <row r="237" spans="1:5" ht="140.25">
      <c r="A237" t="s">
        <v>43</v>
      </c>
      <c r="E237" s="28" t="s">
        <v>424</v>
      </c>
    </row>
    <row r="238" spans="1:16" ht="12.75">
      <c r="A238" s="19" t="s">
        <v>35</v>
      </c>
      <c r="B238" s="23" t="s">
        <v>369</v>
      </c>
      <c r="C238" s="23" t="s">
        <v>426</v>
      </c>
      <c r="D238" s="19" t="s">
        <v>108</v>
      </c>
      <c r="E238" s="24" t="s">
        <v>427</v>
      </c>
      <c r="F238" s="25" t="s">
        <v>114</v>
      </c>
      <c r="G238" s="26">
        <v>2937</v>
      </c>
      <c r="H238" s="26">
        <v>0</v>
      </c>
      <c r="I238" s="26">
        <f>ROUND(ROUND(H238,2)*ROUND(G238,2),2)</f>
      </c>
      <c r="O238">
        <f>(I238*21)/100</f>
      </c>
      <c r="P238" t="s">
        <v>12</v>
      </c>
    </row>
    <row r="239" spans="1:5" ht="25.5">
      <c r="A239" s="27" t="s">
        <v>40</v>
      </c>
      <c r="E239" s="28" t="s">
        <v>920</v>
      </c>
    </row>
    <row r="240" spans="1:5" ht="12.75">
      <c r="A240" s="29" t="s">
        <v>42</v>
      </c>
      <c r="E240" s="30" t="s">
        <v>921</v>
      </c>
    </row>
    <row r="241" spans="1:5" ht="140.25">
      <c r="A241" t="s">
        <v>43</v>
      </c>
      <c r="E241" s="28" t="s">
        <v>424</v>
      </c>
    </row>
    <row r="242" spans="1:18" ht="12.75" customHeight="1">
      <c r="A242" s="5" t="s">
        <v>33</v>
      </c>
      <c r="B242" s="5"/>
      <c r="C242" s="33" t="s">
        <v>27</v>
      </c>
      <c r="D242" s="5"/>
      <c r="E242" s="21" t="s">
        <v>436</v>
      </c>
      <c r="F242" s="5"/>
      <c r="G242" s="5"/>
      <c r="H242" s="5"/>
      <c r="I242" s="34">
        <f>0+Q242</f>
      </c>
      <c r="O242">
        <f>0+R242</f>
      </c>
      <c r="Q242">
        <f>0+I243+I247+I251</f>
      </c>
      <c r="R242">
        <f>0+O243+O247+O251</f>
      </c>
    </row>
    <row r="243" spans="1:16" ht="12.75">
      <c r="A243" s="19" t="s">
        <v>35</v>
      </c>
      <c r="B243" s="23" t="s">
        <v>374</v>
      </c>
      <c r="C243" s="23" t="s">
        <v>438</v>
      </c>
      <c r="D243" s="19" t="s">
        <v>37</v>
      </c>
      <c r="E243" s="24" t="s">
        <v>439</v>
      </c>
      <c r="F243" s="25" t="s">
        <v>114</v>
      </c>
      <c r="G243" s="26">
        <v>4.25</v>
      </c>
      <c r="H243" s="26">
        <v>0</v>
      </c>
      <c r="I243" s="26">
        <f>ROUND(ROUND(H243,2)*ROUND(G243,2),2)</f>
      </c>
      <c r="O243">
        <f>(I243*21)/100</f>
      </c>
      <c r="P243" t="s">
        <v>12</v>
      </c>
    </row>
    <row r="244" spans="1:5" ht="12.75">
      <c r="A244" s="27" t="s">
        <v>40</v>
      </c>
      <c r="E244" s="28" t="s">
        <v>37</v>
      </c>
    </row>
    <row r="245" spans="1:5" ht="63.75">
      <c r="A245" s="29" t="s">
        <v>42</v>
      </c>
      <c r="E245" s="30" t="s">
        <v>922</v>
      </c>
    </row>
    <row r="246" spans="1:5" ht="76.5">
      <c r="A246" t="s">
        <v>43</v>
      </c>
      <c r="E246" s="28" t="s">
        <v>659</v>
      </c>
    </row>
    <row r="247" spans="1:16" ht="12.75">
      <c r="A247" s="19" t="s">
        <v>35</v>
      </c>
      <c r="B247" s="23" t="s">
        <v>380</v>
      </c>
      <c r="C247" s="23" t="s">
        <v>444</v>
      </c>
      <c r="D247" s="19" t="s">
        <v>37</v>
      </c>
      <c r="E247" s="24" t="s">
        <v>445</v>
      </c>
      <c r="F247" s="25" t="s">
        <v>114</v>
      </c>
      <c r="G247" s="26">
        <v>4.25</v>
      </c>
      <c r="H247" s="26">
        <v>0</v>
      </c>
      <c r="I247" s="26">
        <f>ROUND(ROUND(H247,2)*ROUND(G247,2),2)</f>
      </c>
      <c r="O247">
        <f>(I247*21)/100</f>
      </c>
      <c r="P247" t="s">
        <v>12</v>
      </c>
    </row>
    <row r="248" spans="1:5" ht="12.75">
      <c r="A248" s="27" t="s">
        <v>40</v>
      </c>
      <c r="E248" s="28" t="s">
        <v>37</v>
      </c>
    </row>
    <row r="249" spans="1:5" ht="12.75">
      <c r="A249" s="29" t="s">
        <v>42</v>
      </c>
      <c r="E249" s="30" t="s">
        <v>923</v>
      </c>
    </row>
    <row r="250" spans="1:5" ht="76.5">
      <c r="A250" t="s">
        <v>43</v>
      </c>
      <c r="E250" s="28" t="s">
        <v>659</v>
      </c>
    </row>
    <row r="251" spans="1:16" ht="12.75">
      <c r="A251" s="19" t="s">
        <v>35</v>
      </c>
      <c r="B251" s="23" t="s">
        <v>386</v>
      </c>
      <c r="C251" s="23" t="s">
        <v>924</v>
      </c>
      <c r="D251" s="19" t="s">
        <v>37</v>
      </c>
      <c r="E251" s="24" t="s">
        <v>925</v>
      </c>
      <c r="F251" s="25" t="s">
        <v>114</v>
      </c>
      <c r="G251" s="26">
        <v>30</v>
      </c>
      <c r="H251" s="26">
        <v>0</v>
      </c>
      <c r="I251" s="26">
        <f>ROUND(ROUND(H251,2)*ROUND(G251,2),2)</f>
      </c>
      <c r="O251">
        <f>(I251*21)/100</f>
      </c>
      <c r="P251" t="s">
        <v>12</v>
      </c>
    </row>
    <row r="252" spans="1:5" ht="12.75">
      <c r="A252" s="27" t="s">
        <v>40</v>
      </c>
      <c r="E252" s="28" t="s">
        <v>37</v>
      </c>
    </row>
    <row r="253" spans="1:5" ht="89.25">
      <c r="A253" s="29" t="s">
        <v>42</v>
      </c>
      <c r="E253" s="30" t="s">
        <v>926</v>
      </c>
    </row>
    <row r="254" spans="1:5" ht="89.25">
      <c r="A254" t="s">
        <v>43</v>
      </c>
      <c r="E254" s="28" t="s">
        <v>927</v>
      </c>
    </row>
    <row r="255" spans="1:18" ht="12.75" customHeight="1">
      <c r="A255" s="5" t="s">
        <v>33</v>
      </c>
      <c r="B255" s="5"/>
      <c r="C255" s="33" t="s">
        <v>64</v>
      </c>
      <c r="D255" s="5"/>
      <c r="E255" s="21" t="s">
        <v>454</v>
      </c>
      <c r="F255" s="5"/>
      <c r="G255" s="5"/>
      <c r="H255" s="5"/>
      <c r="I255" s="34">
        <f>0+Q255</f>
      </c>
      <c r="O255">
        <f>0+R255</f>
      </c>
      <c r="Q255">
        <f>0+I256</f>
      </c>
      <c r="R255">
        <f>0+O256</f>
      </c>
    </row>
    <row r="256" spans="1:16" ht="12.75">
      <c r="A256" s="19" t="s">
        <v>35</v>
      </c>
      <c r="B256" s="23" t="s">
        <v>392</v>
      </c>
      <c r="C256" s="23" t="s">
        <v>928</v>
      </c>
      <c r="D256" s="19" t="s">
        <v>37</v>
      </c>
      <c r="E256" s="24" t="s">
        <v>929</v>
      </c>
      <c r="F256" s="25" t="s">
        <v>114</v>
      </c>
      <c r="G256" s="26">
        <v>3</v>
      </c>
      <c r="H256" s="26">
        <v>0</v>
      </c>
      <c r="I256" s="26">
        <f>ROUND(ROUND(H256,2)*ROUND(G256,2),2)</f>
      </c>
      <c r="O256">
        <f>(I256*21)/100</f>
      </c>
      <c r="P256" t="s">
        <v>12</v>
      </c>
    </row>
    <row r="257" spans="1:5" ht="12.75">
      <c r="A257" s="27" t="s">
        <v>40</v>
      </c>
      <c r="E257" s="28" t="s">
        <v>930</v>
      </c>
    </row>
    <row r="258" spans="1:5" ht="38.25">
      <c r="A258" s="29" t="s">
        <v>42</v>
      </c>
      <c r="E258" s="30" t="s">
        <v>931</v>
      </c>
    </row>
    <row r="259" spans="1:5" ht="51">
      <c r="A259" t="s">
        <v>43</v>
      </c>
      <c r="E259" s="28" t="s">
        <v>932</v>
      </c>
    </row>
    <row r="260" spans="1:18" ht="12.75" customHeight="1">
      <c r="A260" s="5" t="s">
        <v>33</v>
      </c>
      <c r="B260" s="5"/>
      <c r="C260" s="33" t="s">
        <v>67</v>
      </c>
      <c r="D260" s="5"/>
      <c r="E260" s="21" t="s">
        <v>802</v>
      </c>
      <c r="F260" s="5"/>
      <c r="G260" s="5"/>
      <c r="H260" s="5"/>
      <c r="I260" s="34">
        <f>0+Q260</f>
      </c>
      <c r="O260">
        <f>0+R260</f>
      </c>
      <c r="Q260">
        <f>0+I261</f>
      </c>
      <c r="R260">
        <f>0+O261</f>
      </c>
    </row>
    <row r="261" spans="1:16" ht="12.75">
      <c r="A261" s="19" t="s">
        <v>35</v>
      </c>
      <c r="B261" s="23" t="s">
        <v>397</v>
      </c>
      <c r="C261" s="23" t="s">
        <v>933</v>
      </c>
      <c r="D261" s="19" t="s">
        <v>37</v>
      </c>
      <c r="E261" s="24" t="s">
        <v>934</v>
      </c>
      <c r="F261" s="25" t="s">
        <v>58</v>
      </c>
      <c r="G261" s="26">
        <v>2</v>
      </c>
      <c r="H261" s="26">
        <v>0</v>
      </c>
      <c r="I261" s="26">
        <f>ROUND(ROUND(H261,2)*ROUND(G261,2),2)</f>
      </c>
      <c r="O261">
        <f>(I261*21)/100</f>
      </c>
      <c r="P261" t="s">
        <v>12</v>
      </c>
    </row>
    <row r="262" spans="1:5" ht="12.75">
      <c r="A262" s="27" t="s">
        <v>40</v>
      </c>
      <c r="E262" s="28" t="s">
        <v>935</v>
      </c>
    </row>
    <row r="263" spans="1:5" ht="12.75">
      <c r="A263" s="29" t="s">
        <v>42</v>
      </c>
      <c r="E263" s="30" t="s">
        <v>936</v>
      </c>
    </row>
    <row r="264" spans="1:5" ht="12.75">
      <c r="A264" t="s">
        <v>43</v>
      </c>
      <c r="E264" s="28" t="s">
        <v>937</v>
      </c>
    </row>
    <row r="265" spans="1:18" ht="12.75" customHeight="1">
      <c r="A265" s="5" t="s">
        <v>33</v>
      </c>
      <c r="B265" s="5"/>
      <c r="C265" s="33" t="s">
        <v>30</v>
      </c>
      <c r="D265" s="5"/>
      <c r="E265" s="21" t="s">
        <v>466</v>
      </c>
      <c r="F265" s="5"/>
      <c r="G265" s="5"/>
      <c r="H265" s="5"/>
      <c r="I265" s="34">
        <f>0+Q265</f>
      </c>
      <c r="O265">
        <f>0+R265</f>
      </c>
      <c r="Q265">
        <f>0+I266+I270+I274+I278+I282+I286+I290+I294+I298+I302+I306+I310+I314+I318+I322+I326+I330+I334+I338+I342+I346+I350+I354+I358</f>
      </c>
      <c r="R265">
        <f>0+O266+O270+O274+O278+O282+O286+O290+O294+O298+O302+O306+O310+O314+O318+O322+O326+O330+O334+O338+O342+O346+O350+O354+O358</f>
      </c>
    </row>
    <row r="266" spans="1:16" ht="25.5">
      <c r="A266" s="19" t="s">
        <v>35</v>
      </c>
      <c r="B266" s="23" t="s">
        <v>403</v>
      </c>
      <c r="C266" s="23" t="s">
        <v>662</v>
      </c>
      <c r="D266" s="19" t="s">
        <v>108</v>
      </c>
      <c r="E266" s="24" t="s">
        <v>663</v>
      </c>
      <c r="F266" s="25" t="s">
        <v>209</v>
      </c>
      <c r="G266" s="26">
        <v>25</v>
      </c>
      <c r="H266" s="26">
        <v>0</v>
      </c>
      <c r="I266" s="26">
        <f>ROUND(ROUND(H266,2)*ROUND(G266,2),2)</f>
      </c>
      <c r="O266">
        <f>(I266*21)/100</f>
      </c>
      <c r="P266" t="s">
        <v>12</v>
      </c>
    </row>
    <row r="267" spans="1:5" ht="25.5">
      <c r="A267" s="27" t="s">
        <v>40</v>
      </c>
      <c r="E267" s="28" t="s">
        <v>938</v>
      </c>
    </row>
    <row r="268" spans="1:5" ht="12.75">
      <c r="A268" s="29" t="s">
        <v>42</v>
      </c>
      <c r="E268" s="30" t="s">
        <v>37</v>
      </c>
    </row>
    <row r="269" spans="1:5" ht="127.5">
      <c r="A269" t="s">
        <v>43</v>
      </c>
      <c r="E269" s="28" t="s">
        <v>666</v>
      </c>
    </row>
    <row r="270" spans="1:16" ht="25.5">
      <c r="A270" s="19" t="s">
        <v>35</v>
      </c>
      <c r="B270" s="23" t="s">
        <v>409</v>
      </c>
      <c r="C270" s="23" t="s">
        <v>667</v>
      </c>
      <c r="D270" s="19" t="s">
        <v>37</v>
      </c>
      <c r="E270" s="24" t="s">
        <v>668</v>
      </c>
      <c r="F270" s="25" t="s">
        <v>209</v>
      </c>
      <c r="G270" s="26">
        <v>50</v>
      </c>
      <c r="H270" s="26">
        <v>0</v>
      </c>
      <c r="I270" s="26">
        <f>ROUND(ROUND(H270,2)*ROUND(G270,2),2)</f>
      </c>
      <c r="O270">
        <f>(I270*21)/100</f>
      </c>
      <c r="P270" t="s">
        <v>12</v>
      </c>
    </row>
    <row r="271" spans="1:5" ht="12.75">
      <c r="A271" s="27" t="s">
        <v>40</v>
      </c>
      <c r="E271" s="28" t="s">
        <v>939</v>
      </c>
    </row>
    <row r="272" spans="1:5" ht="12.75">
      <c r="A272" s="29" t="s">
        <v>42</v>
      </c>
      <c r="E272" s="30" t="s">
        <v>37</v>
      </c>
    </row>
    <row r="273" spans="1:5" ht="76.5">
      <c r="A273" t="s">
        <v>43</v>
      </c>
      <c r="E273" s="28" t="s">
        <v>671</v>
      </c>
    </row>
    <row r="274" spans="1:16" ht="25.5">
      <c r="A274" s="19" t="s">
        <v>35</v>
      </c>
      <c r="B274" s="23" t="s">
        <v>413</v>
      </c>
      <c r="C274" s="23" t="s">
        <v>672</v>
      </c>
      <c r="D274" s="19" t="s">
        <v>37</v>
      </c>
      <c r="E274" s="24" t="s">
        <v>673</v>
      </c>
      <c r="F274" s="25" t="s">
        <v>209</v>
      </c>
      <c r="G274" s="26">
        <v>50</v>
      </c>
      <c r="H274" s="26">
        <v>0</v>
      </c>
      <c r="I274" s="26">
        <f>ROUND(ROUND(H274,2)*ROUND(G274,2),2)</f>
      </c>
      <c r="O274">
        <f>(I274*21)/100</f>
      </c>
      <c r="P274" t="s">
        <v>12</v>
      </c>
    </row>
    <row r="275" spans="1:5" ht="12.75">
      <c r="A275" s="27" t="s">
        <v>40</v>
      </c>
      <c r="E275" s="28" t="s">
        <v>939</v>
      </c>
    </row>
    <row r="276" spans="1:5" ht="12.75">
      <c r="A276" s="29" t="s">
        <v>42</v>
      </c>
      <c r="E276" s="30" t="s">
        <v>37</v>
      </c>
    </row>
    <row r="277" spans="1:5" ht="38.25">
      <c r="A277" t="s">
        <v>43</v>
      </c>
      <c r="E277" s="28" t="s">
        <v>478</v>
      </c>
    </row>
    <row r="278" spans="1:16" ht="12.75">
      <c r="A278" s="19" t="s">
        <v>35</v>
      </c>
      <c r="B278" s="23" t="s">
        <v>419</v>
      </c>
      <c r="C278" s="23" t="s">
        <v>480</v>
      </c>
      <c r="D278" s="19" t="s">
        <v>37</v>
      </c>
      <c r="E278" s="24" t="s">
        <v>481</v>
      </c>
      <c r="F278" s="25" t="s">
        <v>58</v>
      </c>
      <c r="G278" s="26">
        <v>139</v>
      </c>
      <c r="H278" s="26">
        <v>0</v>
      </c>
      <c r="I278" s="26">
        <f>ROUND(ROUND(H278,2)*ROUND(G278,2),2)</f>
      </c>
      <c r="O278">
        <f>(I278*21)/100</f>
      </c>
      <c r="P278" t="s">
        <v>12</v>
      </c>
    </row>
    <row r="279" spans="1:5" ht="12.75">
      <c r="A279" s="27" t="s">
        <v>40</v>
      </c>
      <c r="E279" s="28" t="s">
        <v>940</v>
      </c>
    </row>
    <row r="280" spans="1:5" ht="12.75">
      <c r="A280" s="29" t="s">
        <v>42</v>
      </c>
      <c r="E280" s="30" t="s">
        <v>37</v>
      </c>
    </row>
    <row r="281" spans="1:5" ht="51">
      <c r="A281" t="s">
        <v>43</v>
      </c>
      <c r="E281" s="28" t="s">
        <v>482</v>
      </c>
    </row>
    <row r="282" spans="1:16" ht="12.75">
      <c r="A282" s="19" t="s">
        <v>35</v>
      </c>
      <c r="B282" s="23" t="s">
        <v>425</v>
      </c>
      <c r="C282" s="23" t="s">
        <v>484</v>
      </c>
      <c r="D282" s="19" t="s">
        <v>37</v>
      </c>
      <c r="E282" s="24" t="s">
        <v>485</v>
      </c>
      <c r="F282" s="25" t="s">
        <v>58</v>
      </c>
      <c r="G282" s="26">
        <v>6</v>
      </c>
      <c r="H282" s="26">
        <v>0</v>
      </c>
      <c r="I282" s="26">
        <f>ROUND(ROUND(H282,2)*ROUND(G282,2),2)</f>
      </c>
      <c r="O282">
        <f>(I282*21)/100</f>
      </c>
      <c r="P282" t="s">
        <v>12</v>
      </c>
    </row>
    <row r="283" spans="1:5" ht="12.75">
      <c r="A283" s="27" t="s">
        <v>40</v>
      </c>
      <c r="E283" s="28" t="s">
        <v>941</v>
      </c>
    </row>
    <row r="284" spans="1:5" ht="12.75">
      <c r="A284" s="29" t="s">
        <v>42</v>
      </c>
      <c r="E284" s="30" t="s">
        <v>942</v>
      </c>
    </row>
    <row r="285" spans="1:5" ht="51">
      <c r="A285" t="s">
        <v>43</v>
      </c>
      <c r="E285" s="28" t="s">
        <v>482</v>
      </c>
    </row>
    <row r="286" spans="1:16" ht="12.75">
      <c r="A286" s="19" t="s">
        <v>35</v>
      </c>
      <c r="B286" s="23" t="s">
        <v>430</v>
      </c>
      <c r="C286" s="23" t="s">
        <v>488</v>
      </c>
      <c r="D286" s="19" t="s">
        <v>37</v>
      </c>
      <c r="E286" s="24" t="s">
        <v>489</v>
      </c>
      <c r="F286" s="25" t="s">
        <v>58</v>
      </c>
      <c r="G286" s="26">
        <v>74</v>
      </c>
      <c r="H286" s="26">
        <v>0</v>
      </c>
      <c r="I286" s="26">
        <f>ROUND(ROUND(H286,2)*ROUND(G286,2),2)</f>
      </c>
      <c r="O286">
        <f>(I286*21)/100</f>
      </c>
      <c r="P286" t="s">
        <v>12</v>
      </c>
    </row>
    <row r="287" spans="1:5" ht="12.75">
      <c r="A287" s="27" t="s">
        <v>40</v>
      </c>
      <c r="E287" s="28" t="s">
        <v>943</v>
      </c>
    </row>
    <row r="288" spans="1:5" ht="12.75">
      <c r="A288" s="29" t="s">
        <v>42</v>
      </c>
      <c r="E288" s="30" t="s">
        <v>37</v>
      </c>
    </row>
    <row r="289" spans="1:5" ht="25.5">
      <c r="A289" t="s">
        <v>43</v>
      </c>
      <c r="E289" s="28" t="s">
        <v>491</v>
      </c>
    </row>
    <row r="290" spans="1:16" ht="12.75">
      <c r="A290" s="19" t="s">
        <v>35</v>
      </c>
      <c r="B290" s="23" t="s">
        <v>437</v>
      </c>
      <c r="C290" s="23" t="s">
        <v>681</v>
      </c>
      <c r="D290" s="19" t="s">
        <v>37</v>
      </c>
      <c r="E290" s="24" t="s">
        <v>682</v>
      </c>
      <c r="F290" s="25" t="s">
        <v>58</v>
      </c>
      <c r="G290" s="26">
        <v>4</v>
      </c>
      <c r="H290" s="26">
        <v>0</v>
      </c>
      <c r="I290" s="26">
        <f>ROUND(ROUND(H290,2)*ROUND(G290,2),2)</f>
      </c>
      <c r="O290">
        <f>(I290*21)/100</f>
      </c>
      <c r="P290" t="s">
        <v>12</v>
      </c>
    </row>
    <row r="291" spans="1:5" ht="12.75">
      <c r="A291" s="27" t="s">
        <v>40</v>
      </c>
      <c r="E291" s="28" t="s">
        <v>944</v>
      </c>
    </row>
    <row r="292" spans="1:5" ht="12.75">
      <c r="A292" s="29" t="s">
        <v>42</v>
      </c>
      <c r="E292" s="30" t="s">
        <v>854</v>
      </c>
    </row>
    <row r="293" spans="1:5" ht="12.75">
      <c r="A293" t="s">
        <v>43</v>
      </c>
      <c r="E293" s="28" t="s">
        <v>684</v>
      </c>
    </row>
    <row r="294" spans="1:16" ht="25.5">
      <c r="A294" s="19" t="s">
        <v>35</v>
      </c>
      <c r="B294" s="23" t="s">
        <v>443</v>
      </c>
      <c r="C294" s="23" t="s">
        <v>493</v>
      </c>
      <c r="D294" s="19" t="s">
        <v>37</v>
      </c>
      <c r="E294" s="24" t="s">
        <v>494</v>
      </c>
      <c r="F294" s="25" t="s">
        <v>58</v>
      </c>
      <c r="G294" s="26">
        <v>28</v>
      </c>
      <c r="H294" s="26">
        <v>0</v>
      </c>
      <c r="I294" s="26">
        <f>ROUND(ROUND(H294,2)*ROUND(G294,2),2)</f>
      </c>
      <c r="O294">
        <f>(I294*21)/100</f>
      </c>
      <c r="P294" t="s">
        <v>12</v>
      </c>
    </row>
    <row r="295" spans="1:5" ht="12.75">
      <c r="A295" s="27" t="s">
        <v>40</v>
      </c>
      <c r="E295" s="28" t="s">
        <v>37</v>
      </c>
    </row>
    <row r="296" spans="1:5" ht="204">
      <c r="A296" s="29" t="s">
        <v>42</v>
      </c>
      <c r="E296" s="30" t="s">
        <v>945</v>
      </c>
    </row>
    <row r="297" spans="1:5" ht="25.5">
      <c r="A297" t="s">
        <v>43</v>
      </c>
      <c r="E297" s="28" t="s">
        <v>686</v>
      </c>
    </row>
    <row r="298" spans="1:16" ht="12.75">
      <c r="A298" s="19" t="s">
        <v>35</v>
      </c>
      <c r="B298" s="23" t="s">
        <v>448</v>
      </c>
      <c r="C298" s="23" t="s">
        <v>498</v>
      </c>
      <c r="D298" s="19" t="s">
        <v>37</v>
      </c>
      <c r="E298" s="24" t="s">
        <v>499</v>
      </c>
      <c r="F298" s="25" t="s">
        <v>58</v>
      </c>
      <c r="G298" s="26">
        <v>28</v>
      </c>
      <c r="H298" s="26">
        <v>0</v>
      </c>
      <c r="I298" s="26">
        <f>ROUND(ROUND(H298,2)*ROUND(G298,2),2)</f>
      </c>
      <c r="O298">
        <f>(I298*21)/100</f>
      </c>
      <c r="P298" t="s">
        <v>12</v>
      </c>
    </row>
    <row r="299" spans="1:5" ht="12.75">
      <c r="A299" s="27" t="s">
        <v>40</v>
      </c>
      <c r="E299" s="28" t="s">
        <v>37</v>
      </c>
    </row>
    <row r="300" spans="1:5" ht="204">
      <c r="A300" s="29" t="s">
        <v>42</v>
      </c>
      <c r="E300" s="30" t="s">
        <v>946</v>
      </c>
    </row>
    <row r="301" spans="1:5" ht="25.5">
      <c r="A301" t="s">
        <v>43</v>
      </c>
      <c r="E301" s="28" t="s">
        <v>502</v>
      </c>
    </row>
    <row r="302" spans="1:16" ht="12.75">
      <c r="A302" s="19" t="s">
        <v>35</v>
      </c>
      <c r="B302" s="23" t="s">
        <v>455</v>
      </c>
      <c r="C302" s="23" t="s">
        <v>947</v>
      </c>
      <c r="D302" s="19" t="s">
        <v>37</v>
      </c>
      <c r="E302" s="24" t="s">
        <v>948</v>
      </c>
      <c r="F302" s="25" t="s">
        <v>58</v>
      </c>
      <c r="G302" s="26">
        <v>1</v>
      </c>
      <c r="H302" s="26">
        <v>0</v>
      </c>
      <c r="I302" s="26">
        <f>ROUND(ROUND(H302,2)*ROUND(G302,2),2)</f>
      </c>
      <c r="O302">
        <f>(I302*21)/100</f>
      </c>
      <c r="P302" t="s">
        <v>12</v>
      </c>
    </row>
    <row r="303" spans="1:5" ht="12.75">
      <c r="A303" s="27" t="s">
        <v>40</v>
      </c>
      <c r="E303" s="28" t="s">
        <v>37</v>
      </c>
    </row>
    <row r="304" spans="1:5" ht="12.75">
      <c r="A304" s="29" t="s">
        <v>42</v>
      </c>
      <c r="E304" s="30" t="s">
        <v>949</v>
      </c>
    </row>
    <row r="305" spans="1:5" ht="25.5">
      <c r="A305" t="s">
        <v>43</v>
      </c>
      <c r="E305" s="28" t="s">
        <v>496</v>
      </c>
    </row>
    <row r="306" spans="1:16" ht="12.75">
      <c r="A306" s="19" t="s">
        <v>35</v>
      </c>
      <c r="B306" s="23" t="s">
        <v>461</v>
      </c>
      <c r="C306" s="23" t="s">
        <v>950</v>
      </c>
      <c r="D306" s="19" t="s">
        <v>37</v>
      </c>
      <c r="E306" s="24" t="s">
        <v>951</v>
      </c>
      <c r="F306" s="25" t="s">
        <v>58</v>
      </c>
      <c r="G306" s="26">
        <v>1</v>
      </c>
      <c r="H306" s="26">
        <v>0</v>
      </c>
      <c r="I306" s="26">
        <f>ROUND(ROUND(H306,2)*ROUND(G306,2),2)</f>
      </c>
      <c r="O306">
        <f>(I306*21)/100</f>
      </c>
      <c r="P306" t="s">
        <v>12</v>
      </c>
    </row>
    <row r="307" spans="1:5" ht="12.75">
      <c r="A307" s="27" t="s">
        <v>40</v>
      </c>
      <c r="E307" s="28" t="s">
        <v>37</v>
      </c>
    </row>
    <row r="308" spans="1:5" ht="12.75">
      <c r="A308" s="29" t="s">
        <v>42</v>
      </c>
      <c r="E308" s="30" t="s">
        <v>949</v>
      </c>
    </row>
    <row r="309" spans="1:5" ht="25.5">
      <c r="A309" t="s">
        <v>43</v>
      </c>
      <c r="E309" s="28" t="s">
        <v>502</v>
      </c>
    </row>
    <row r="310" spans="1:16" ht="12.75">
      <c r="A310" s="19" t="s">
        <v>35</v>
      </c>
      <c r="B310" s="23" t="s">
        <v>467</v>
      </c>
      <c r="C310" s="23" t="s">
        <v>952</v>
      </c>
      <c r="D310" s="19" t="s">
        <v>37</v>
      </c>
      <c r="E310" s="24" t="s">
        <v>953</v>
      </c>
      <c r="F310" s="25" t="s">
        <v>114</v>
      </c>
      <c r="G310" s="26">
        <v>7.7</v>
      </c>
      <c r="H310" s="26">
        <v>0</v>
      </c>
      <c r="I310" s="26">
        <f>ROUND(ROUND(H310,2)*ROUND(G310,2),2)</f>
      </c>
      <c r="O310">
        <f>(I310*21)/100</f>
      </c>
      <c r="P310" t="s">
        <v>12</v>
      </c>
    </row>
    <row r="311" spans="1:5" ht="12.75">
      <c r="A311" s="27" t="s">
        <v>40</v>
      </c>
      <c r="E311" s="28" t="s">
        <v>37</v>
      </c>
    </row>
    <row r="312" spans="1:5" ht="12.75">
      <c r="A312" s="29" t="s">
        <v>42</v>
      </c>
      <c r="E312" s="30" t="s">
        <v>954</v>
      </c>
    </row>
    <row r="313" spans="1:5" ht="25.5">
      <c r="A313" t="s">
        <v>43</v>
      </c>
      <c r="E313" s="28" t="s">
        <v>496</v>
      </c>
    </row>
    <row r="314" spans="1:16" ht="12.75">
      <c r="A314" s="19" t="s">
        <v>35</v>
      </c>
      <c r="B314" s="23" t="s">
        <v>473</v>
      </c>
      <c r="C314" s="23" t="s">
        <v>955</v>
      </c>
      <c r="D314" s="19" t="s">
        <v>37</v>
      </c>
      <c r="E314" s="24" t="s">
        <v>956</v>
      </c>
      <c r="F314" s="25" t="s">
        <v>58</v>
      </c>
      <c r="G314" s="26">
        <v>25</v>
      </c>
      <c r="H314" s="26">
        <v>0</v>
      </c>
      <c r="I314" s="26">
        <f>ROUND(ROUND(H314,2)*ROUND(G314,2),2)</f>
      </c>
      <c r="O314">
        <f>(I314*21)/100</f>
      </c>
      <c r="P314" t="s">
        <v>12</v>
      </c>
    </row>
    <row r="315" spans="1:5" ht="12.75">
      <c r="A315" s="27" t="s">
        <v>40</v>
      </c>
      <c r="E315" s="28" t="s">
        <v>37</v>
      </c>
    </row>
    <row r="316" spans="1:5" ht="12.75">
      <c r="A316" s="29" t="s">
        <v>42</v>
      </c>
      <c r="E316" s="30" t="s">
        <v>37</v>
      </c>
    </row>
    <row r="317" spans="1:5" ht="25.5">
      <c r="A317" t="s">
        <v>43</v>
      </c>
      <c r="E317" s="28" t="s">
        <v>502</v>
      </c>
    </row>
    <row r="318" spans="1:16" ht="12.75">
      <c r="A318" s="19" t="s">
        <v>35</v>
      </c>
      <c r="B318" s="23" t="s">
        <v>479</v>
      </c>
      <c r="C318" s="23" t="s">
        <v>509</v>
      </c>
      <c r="D318" s="19" t="s">
        <v>37</v>
      </c>
      <c r="E318" s="24" t="s">
        <v>510</v>
      </c>
      <c r="F318" s="25" t="s">
        <v>58</v>
      </c>
      <c r="G318" s="26">
        <v>25</v>
      </c>
      <c r="H318" s="26">
        <v>0</v>
      </c>
      <c r="I318" s="26">
        <f>ROUND(ROUND(H318,2)*ROUND(G318,2),2)</f>
      </c>
      <c r="O318">
        <f>(I318*21)/100</f>
      </c>
      <c r="P318" t="s">
        <v>12</v>
      </c>
    </row>
    <row r="319" spans="1:5" ht="12.75">
      <c r="A319" s="27" t="s">
        <v>40</v>
      </c>
      <c r="E319" s="28" t="s">
        <v>37</v>
      </c>
    </row>
    <row r="320" spans="1:5" ht="12.75">
      <c r="A320" s="29" t="s">
        <v>42</v>
      </c>
      <c r="E320" s="30" t="s">
        <v>37</v>
      </c>
    </row>
    <row r="321" spans="1:5" ht="25.5">
      <c r="A321" t="s">
        <v>43</v>
      </c>
      <c r="E321" s="28" t="s">
        <v>513</v>
      </c>
    </row>
    <row r="322" spans="1:16" ht="12.75">
      <c r="A322" s="19" t="s">
        <v>35</v>
      </c>
      <c r="B322" s="23" t="s">
        <v>483</v>
      </c>
      <c r="C322" s="23" t="s">
        <v>957</v>
      </c>
      <c r="D322" s="19" t="s">
        <v>37</v>
      </c>
      <c r="E322" s="24" t="s">
        <v>958</v>
      </c>
      <c r="F322" s="25" t="s">
        <v>58</v>
      </c>
      <c r="G322" s="26">
        <v>2</v>
      </c>
      <c r="H322" s="26">
        <v>0</v>
      </c>
      <c r="I322" s="26">
        <f>ROUND(ROUND(H322,2)*ROUND(G322,2),2)</f>
      </c>
      <c r="O322">
        <f>(I322*21)/100</f>
      </c>
      <c r="P322" t="s">
        <v>12</v>
      </c>
    </row>
    <row r="323" spans="1:5" ht="12.75">
      <c r="A323" s="27" t="s">
        <v>40</v>
      </c>
      <c r="E323" s="28" t="s">
        <v>37</v>
      </c>
    </row>
    <row r="324" spans="1:5" ht="12.75">
      <c r="A324" s="29" t="s">
        <v>42</v>
      </c>
      <c r="E324" s="30" t="s">
        <v>959</v>
      </c>
    </row>
    <row r="325" spans="1:5" ht="25.5">
      <c r="A325" t="s">
        <v>43</v>
      </c>
      <c r="E325" s="28" t="s">
        <v>502</v>
      </c>
    </row>
    <row r="326" spans="1:16" ht="12.75">
      <c r="A326" s="19" t="s">
        <v>35</v>
      </c>
      <c r="B326" s="23" t="s">
        <v>487</v>
      </c>
      <c r="C326" s="23" t="s">
        <v>960</v>
      </c>
      <c r="D326" s="19" t="s">
        <v>37</v>
      </c>
      <c r="E326" s="24" t="s">
        <v>961</v>
      </c>
      <c r="F326" s="25" t="s">
        <v>58</v>
      </c>
      <c r="G326" s="26">
        <v>2</v>
      </c>
      <c r="H326" s="26">
        <v>0</v>
      </c>
      <c r="I326" s="26">
        <f>ROUND(ROUND(H326,2)*ROUND(G326,2),2)</f>
      </c>
      <c r="O326">
        <f>(I326*21)/100</f>
      </c>
      <c r="P326" t="s">
        <v>12</v>
      </c>
    </row>
    <row r="327" spans="1:5" ht="12.75">
      <c r="A327" s="27" t="s">
        <v>40</v>
      </c>
      <c r="E327" s="28" t="s">
        <v>37</v>
      </c>
    </row>
    <row r="328" spans="1:5" ht="12.75">
      <c r="A328" s="29" t="s">
        <v>42</v>
      </c>
      <c r="E328" s="30" t="s">
        <v>962</v>
      </c>
    </row>
    <row r="329" spans="1:5" ht="25.5">
      <c r="A329" t="s">
        <v>43</v>
      </c>
      <c r="E329" s="28" t="s">
        <v>513</v>
      </c>
    </row>
    <row r="330" spans="1:16" ht="25.5">
      <c r="A330" s="19" t="s">
        <v>35</v>
      </c>
      <c r="B330" s="23" t="s">
        <v>492</v>
      </c>
      <c r="C330" s="23" t="s">
        <v>515</v>
      </c>
      <c r="D330" s="19" t="s">
        <v>37</v>
      </c>
      <c r="E330" s="24" t="s">
        <v>516</v>
      </c>
      <c r="F330" s="25" t="s">
        <v>114</v>
      </c>
      <c r="G330" s="26">
        <v>1604.86</v>
      </c>
      <c r="H330" s="26">
        <v>0</v>
      </c>
      <c r="I330" s="26">
        <f>ROUND(ROUND(H330,2)*ROUND(G330,2),2)</f>
      </c>
      <c r="O330">
        <f>(I330*21)/100</f>
      </c>
      <c r="P330" t="s">
        <v>12</v>
      </c>
    </row>
    <row r="331" spans="1:5" ht="12.75">
      <c r="A331" s="27" t="s">
        <v>40</v>
      </c>
      <c r="E331" s="28" t="s">
        <v>37</v>
      </c>
    </row>
    <row r="332" spans="1:5" ht="76.5">
      <c r="A332" s="29" t="s">
        <v>42</v>
      </c>
      <c r="E332" s="30" t="s">
        <v>963</v>
      </c>
    </row>
    <row r="333" spans="1:5" ht="38.25">
      <c r="A333" t="s">
        <v>43</v>
      </c>
      <c r="E333" s="28" t="s">
        <v>518</v>
      </c>
    </row>
    <row r="334" spans="1:16" ht="25.5">
      <c r="A334" s="19" t="s">
        <v>35</v>
      </c>
      <c r="B334" s="23" t="s">
        <v>497</v>
      </c>
      <c r="C334" s="23" t="s">
        <v>520</v>
      </c>
      <c r="D334" s="19" t="s">
        <v>37</v>
      </c>
      <c r="E334" s="24" t="s">
        <v>521</v>
      </c>
      <c r="F334" s="25" t="s">
        <v>114</v>
      </c>
      <c r="G334" s="26">
        <v>1604.86</v>
      </c>
      <c r="H334" s="26">
        <v>0</v>
      </c>
      <c r="I334" s="26">
        <f>ROUND(ROUND(H334,2)*ROUND(G334,2),2)</f>
      </c>
      <c r="O334">
        <f>(I334*21)/100</f>
      </c>
      <c r="P334" t="s">
        <v>12</v>
      </c>
    </row>
    <row r="335" spans="1:5" ht="12.75">
      <c r="A335" s="27" t="s">
        <v>40</v>
      </c>
      <c r="E335" s="28" t="s">
        <v>37</v>
      </c>
    </row>
    <row r="336" spans="1:5" ht="76.5">
      <c r="A336" s="29" t="s">
        <v>42</v>
      </c>
      <c r="E336" s="30" t="s">
        <v>963</v>
      </c>
    </row>
    <row r="337" spans="1:5" ht="38.25">
      <c r="A337" t="s">
        <v>43</v>
      </c>
      <c r="E337" s="28" t="s">
        <v>518</v>
      </c>
    </row>
    <row r="338" spans="1:16" ht="12.75">
      <c r="A338" s="19" t="s">
        <v>35</v>
      </c>
      <c r="B338" s="23" t="s">
        <v>503</v>
      </c>
      <c r="C338" s="23" t="s">
        <v>528</v>
      </c>
      <c r="D338" s="19" t="s">
        <v>37</v>
      </c>
      <c r="E338" s="24" t="s">
        <v>529</v>
      </c>
      <c r="F338" s="25" t="s">
        <v>209</v>
      </c>
      <c r="G338" s="26">
        <v>139.8</v>
      </c>
      <c r="H338" s="26">
        <v>0</v>
      </c>
      <c r="I338" s="26">
        <f>ROUND(ROUND(H338,2)*ROUND(G338,2),2)</f>
      </c>
      <c r="O338">
        <f>(I338*21)/100</f>
      </c>
      <c r="P338" t="s">
        <v>12</v>
      </c>
    </row>
    <row r="339" spans="1:5" ht="12.75">
      <c r="A339" s="27" t="s">
        <v>40</v>
      </c>
      <c r="E339" s="28" t="s">
        <v>37</v>
      </c>
    </row>
    <row r="340" spans="1:5" ht="89.25">
      <c r="A340" s="29" t="s">
        <v>42</v>
      </c>
      <c r="E340" s="30" t="s">
        <v>964</v>
      </c>
    </row>
    <row r="341" spans="1:5" ht="25.5">
      <c r="A341" t="s">
        <v>43</v>
      </c>
      <c r="E341" s="28" t="s">
        <v>532</v>
      </c>
    </row>
    <row r="342" spans="1:16" ht="12.75">
      <c r="A342" s="19" t="s">
        <v>35</v>
      </c>
      <c r="B342" s="23" t="s">
        <v>508</v>
      </c>
      <c r="C342" s="23" t="s">
        <v>534</v>
      </c>
      <c r="D342" s="19" t="s">
        <v>37</v>
      </c>
      <c r="E342" s="24" t="s">
        <v>535</v>
      </c>
      <c r="F342" s="25" t="s">
        <v>209</v>
      </c>
      <c r="G342" s="26">
        <v>139.8</v>
      </c>
      <c r="H342" s="26">
        <v>0</v>
      </c>
      <c r="I342" s="26">
        <f>ROUND(ROUND(H342,2)*ROUND(G342,2),2)</f>
      </c>
      <c r="O342">
        <f>(I342*21)/100</f>
      </c>
      <c r="P342" t="s">
        <v>12</v>
      </c>
    </row>
    <row r="343" spans="1:5" ht="12.75">
      <c r="A343" s="27" t="s">
        <v>40</v>
      </c>
      <c r="E343" s="28" t="s">
        <v>37</v>
      </c>
    </row>
    <row r="344" spans="1:5" ht="89.25">
      <c r="A344" s="29" t="s">
        <v>42</v>
      </c>
      <c r="E344" s="30" t="s">
        <v>964</v>
      </c>
    </row>
    <row r="345" spans="1:5" ht="38.25">
      <c r="A345" t="s">
        <v>43</v>
      </c>
      <c r="E345" s="28" t="s">
        <v>536</v>
      </c>
    </row>
    <row r="346" spans="1:16" ht="12.75">
      <c r="A346" s="19" t="s">
        <v>35</v>
      </c>
      <c r="B346" s="23" t="s">
        <v>514</v>
      </c>
      <c r="C346" s="23" t="s">
        <v>965</v>
      </c>
      <c r="D346" s="19" t="s">
        <v>37</v>
      </c>
      <c r="E346" s="24" t="s">
        <v>966</v>
      </c>
      <c r="F346" s="25" t="s">
        <v>114</v>
      </c>
      <c r="G346" s="26">
        <v>14</v>
      </c>
      <c r="H346" s="26">
        <v>0</v>
      </c>
      <c r="I346" s="26">
        <f>ROUND(ROUND(H346,2)*ROUND(G346,2),2)</f>
      </c>
      <c r="O346">
        <f>(I346*21)/100</f>
      </c>
      <c r="P346" t="s">
        <v>12</v>
      </c>
    </row>
    <row r="347" spans="1:5" ht="12.75">
      <c r="A347" s="27" t="s">
        <v>40</v>
      </c>
      <c r="E347" s="28" t="s">
        <v>37</v>
      </c>
    </row>
    <row r="348" spans="1:5" ht="63.75">
      <c r="A348" s="29" t="s">
        <v>42</v>
      </c>
      <c r="E348" s="30" t="s">
        <v>967</v>
      </c>
    </row>
    <row r="349" spans="1:5" ht="25.5">
      <c r="A349" t="s">
        <v>43</v>
      </c>
      <c r="E349" s="28" t="s">
        <v>547</v>
      </c>
    </row>
    <row r="350" spans="1:16" ht="12.75">
      <c r="A350" s="19" t="s">
        <v>35</v>
      </c>
      <c r="B350" s="23" t="s">
        <v>519</v>
      </c>
      <c r="C350" s="23" t="s">
        <v>544</v>
      </c>
      <c r="D350" s="19" t="s">
        <v>37</v>
      </c>
      <c r="E350" s="24" t="s">
        <v>545</v>
      </c>
      <c r="F350" s="25" t="s">
        <v>114</v>
      </c>
      <c r="G350" s="26">
        <v>6.5</v>
      </c>
      <c r="H350" s="26">
        <v>0</v>
      </c>
      <c r="I350" s="26">
        <f>ROUND(ROUND(H350,2)*ROUND(G350,2),2)</f>
      </c>
      <c r="O350">
        <f>(I350*21)/100</f>
      </c>
      <c r="P350" t="s">
        <v>12</v>
      </c>
    </row>
    <row r="351" spans="1:5" ht="12.75">
      <c r="A351" s="27" t="s">
        <v>40</v>
      </c>
      <c r="E351" s="28" t="s">
        <v>37</v>
      </c>
    </row>
    <row r="352" spans="1:5" ht="25.5">
      <c r="A352" s="29" t="s">
        <v>42</v>
      </c>
      <c r="E352" s="30" t="s">
        <v>968</v>
      </c>
    </row>
    <row r="353" spans="1:5" ht="25.5">
      <c r="A353" t="s">
        <v>43</v>
      </c>
      <c r="E353" s="28" t="s">
        <v>547</v>
      </c>
    </row>
    <row r="354" spans="1:16" ht="12.75">
      <c r="A354" s="19" t="s">
        <v>35</v>
      </c>
      <c r="B354" s="23" t="s">
        <v>522</v>
      </c>
      <c r="C354" s="23" t="s">
        <v>969</v>
      </c>
      <c r="D354" s="19" t="s">
        <v>37</v>
      </c>
      <c r="E354" s="24" t="s">
        <v>970</v>
      </c>
      <c r="F354" s="25" t="s">
        <v>114</v>
      </c>
      <c r="G354" s="26">
        <v>3</v>
      </c>
      <c r="H354" s="26">
        <v>0</v>
      </c>
      <c r="I354" s="26">
        <f>ROUND(ROUND(H354,2)*ROUND(G354,2),2)</f>
      </c>
      <c r="O354">
        <f>(I354*21)/100</f>
      </c>
      <c r="P354" t="s">
        <v>12</v>
      </c>
    </row>
    <row r="355" spans="1:5" ht="12.75">
      <c r="A355" s="27" t="s">
        <v>40</v>
      </c>
      <c r="E355" s="28" t="s">
        <v>971</v>
      </c>
    </row>
    <row r="356" spans="1:5" ht="12.75">
      <c r="A356" s="29" t="s">
        <v>42</v>
      </c>
      <c r="E356" s="30" t="s">
        <v>972</v>
      </c>
    </row>
    <row r="357" spans="1:5" ht="25.5">
      <c r="A357" t="s">
        <v>43</v>
      </c>
      <c r="E357" s="28" t="s">
        <v>547</v>
      </c>
    </row>
    <row r="358" spans="1:16" ht="12.75">
      <c r="A358" s="19" t="s">
        <v>35</v>
      </c>
      <c r="B358" s="23" t="s">
        <v>527</v>
      </c>
      <c r="C358" s="23" t="s">
        <v>549</v>
      </c>
      <c r="D358" s="19" t="s">
        <v>37</v>
      </c>
      <c r="E358" s="24" t="s">
        <v>550</v>
      </c>
      <c r="F358" s="25" t="s">
        <v>146</v>
      </c>
      <c r="G358" s="26">
        <v>7.03</v>
      </c>
      <c r="H358" s="26">
        <v>0</v>
      </c>
      <c r="I358" s="26">
        <f>ROUND(ROUND(H358,2)*ROUND(G358,2),2)</f>
      </c>
      <c r="O358">
        <f>(I358*21)/100</f>
      </c>
      <c r="P358" t="s">
        <v>12</v>
      </c>
    </row>
    <row r="359" spans="1:5" ht="12.75">
      <c r="A359" s="27" t="s">
        <v>40</v>
      </c>
      <c r="E359" s="28" t="s">
        <v>973</v>
      </c>
    </row>
    <row r="360" spans="1:5" ht="76.5">
      <c r="A360" s="29" t="s">
        <v>42</v>
      </c>
      <c r="E360" s="30" t="s">
        <v>974</v>
      </c>
    </row>
    <row r="361" spans="1:5" ht="102">
      <c r="A361" t="s">
        <v>43</v>
      </c>
      <c r="E361" s="28" t="s">
        <v>553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0+O8+O13+O18</f>
      </c>
      <c r="P2" t="s">
        <v>13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975</v>
      </c>
      <c r="I3" s="35">
        <f>0+I8+I13+I18</f>
      </c>
      <c r="O3" t="s">
        <v>9</v>
      </c>
      <c r="P3" t="s">
        <v>12</v>
      </c>
    </row>
    <row r="4" spans="1:16" ht="15" customHeight="1">
      <c r="A4" t="s">
        <v>7</v>
      </c>
      <c r="B4" s="12" t="s">
        <v>8</v>
      </c>
      <c r="C4" s="13" t="s">
        <v>975</v>
      </c>
      <c r="D4" s="5"/>
      <c r="E4" s="14" t="s">
        <v>976</v>
      </c>
      <c r="F4" s="5"/>
      <c r="G4" s="5"/>
      <c r="H4" s="15"/>
      <c r="I4" s="15"/>
      <c r="O4" t="s">
        <v>10</v>
      </c>
      <c r="P4" t="s">
        <v>12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12</v>
      </c>
      <c r="D7" s="11" t="s">
        <v>13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</f>
      </c>
      <c r="R8">
        <f>0+O9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6">
        <v>0</v>
      </c>
      <c r="I9" s="26">
        <f>ROUND(ROUND(H9,2)*ROUND(G9,2),2)</f>
      </c>
      <c r="O9">
        <f>(I9*21)/100</f>
      </c>
      <c r="P9" t="s">
        <v>12</v>
      </c>
    </row>
    <row r="10" spans="1:5" ht="12.75">
      <c r="A10" s="27" t="s">
        <v>40</v>
      </c>
      <c r="E10" s="28" t="s">
        <v>977</v>
      </c>
    </row>
    <row r="11" spans="1:5" ht="12.75">
      <c r="A11" s="29" t="s">
        <v>42</v>
      </c>
      <c r="E11" s="30" t="s">
        <v>37</v>
      </c>
    </row>
    <row r="12" spans="1:5" ht="12.75">
      <c r="A12" t="s">
        <v>43</v>
      </c>
      <c r="E12" s="28" t="s">
        <v>44</v>
      </c>
    </row>
    <row r="13" spans="1:18" ht="12.75" customHeight="1">
      <c r="A13" s="5" t="s">
        <v>33</v>
      </c>
      <c r="B13" s="5"/>
      <c r="C13" s="33" t="s">
        <v>19</v>
      </c>
      <c r="D13" s="5"/>
      <c r="E13" s="21" t="s">
        <v>111</v>
      </c>
      <c r="F13" s="5"/>
      <c r="G13" s="5"/>
      <c r="H13" s="5"/>
      <c r="I13" s="34">
        <f>0+Q13</f>
      </c>
      <c r="O13">
        <f>0+R13</f>
      </c>
      <c r="Q13">
        <f>0+I14</f>
      </c>
      <c r="R13">
        <f>0+O14</f>
      </c>
    </row>
    <row r="14" spans="1:16" ht="12.75">
      <c r="A14" s="19" t="s">
        <v>35</v>
      </c>
      <c r="B14" s="23" t="s">
        <v>12</v>
      </c>
      <c r="C14" s="23" t="s">
        <v>978</v>
      </c>
      <c r="D14" s="19" t="s">
        <v>37</v>
      </c>
      <c r="E14" s="24" t="s">
        <v>979</v>
      </c>
      <c r="F14" s="25" t="s">
        <v>146</v>
      </c>
      <c r="G14" s="26">
        <v>24.3</v>
      </c>
      <c r="H14" s="26">
        <v>0</v>
      </c>
      <c r="I14" s="26">
        <f>ROUND(ROUND(H14,2)*ROUND(G14,2),2)</f>
      </c>
      <c r="O14">
        <f>(I14*21)/100</f>
      </c>
      <c r="P14" t="s">
        <v>12</v>
      </c>
    </row>
    <row r="15" spans="1:5" ht="12.75">
      <c r="A15" s="27" t="s">
        <v>40</v>
      </c>
      <c r="E15" s="28" t="s">
        <v>980</v>
      </c>
    </row>
    <row r="16" spans="1:5" ht="12.75">
      <c r="A16" s="29" t="s">
        <v>42</v>
      </c>
      <c r="E16" s="30" t="s">
        <v>981</v>
      </c>
    </row>
    <row r="17" spans="1:5" ht="63.75">
      <c r="A17" t="s">
        <v>43</v>
      </c>
      <c r="E17" s="28" t="s">
        <v>154</v>
      </c>
    </row>
    <row r="18" spans="1:18" ht="12.75" customHeight="1">
      <c r="A18" s="5" t="s">
        <v>33</v>
      </c>
      <c r="B18" s="5"/>
      <c r="C18" s="33" t="s">
        <v>25</v>
      </c>
      <c r="D18" s="5"/>
      <c r="E18" s="21" t="s">
        <v>89</v>
      </c>
      <c r="F18" s="5"/>
      <c r="G18" s="5"/>
      <c r="H18" s="5"/>
      <c r="I18" s="34">
        <f>0+Q18</f>
      </c>
      <c r="O18">
        <f>0+R18</f>
      </c>
      <c r="Q18">
        <f>0+I19</f>
      </c>
      <c r="R18">
        <f>0+O19</f>
      </c>
    </row>
    <row r="19" spans="1:16" ht="12.75">
      <c r="A19" s="19" t="s">
        <v>35</v>
      </c>
      <c r="B19" s="23" t="s">
        <v>13</v>
      </c>
      <c r="C19" s="23" t="s">
        <v>982</v>
      </c>
      <c r="D19" s="19" t="s">
        <v>37</v>
      </c>
      <c r="E19" s="24" t="s">
        <v>983</v>
      </c>
      <c r="F19" s="25" t="s">
        <v>114</v>
      </c>
      <c r="G19" s="26">
        <v>162</v>
      </c>
      <c r="H19" s="26">
        <v>0</v>
      </c>
      <c r="I19" s="26">
        <f>ROUND(ROUND(H19,2)*ROUND(G19,2),2)</f>
      </c>
      <c r="O19">
        <f>(I19*21)/100</f>
      </c>
      <c r="P19" t="s">
        <v>12</v>
      </c>
    </row>
    <row r="20" spans="1:5" ht="12.75">
      <c r="A20" s="27" t="s">
        <v>40</v>
      </c>
      <c r="E20" s="28" t="s">
        <v>980</v>
      </c>
    </row>
    <row r="21" spans="1:5" ht="12.75">
      <c r="A21" s="29" t="s">
        <v>42</v>
      </c>
      <c r="E21" s="30" t="s">
        <v>984</v>
      </c>
    </row>
    <row r="22" spans="1:5" ht="153">
      <c r="A22" t="s">
        <v>43</v>
      </c>
      <c r="E22" s="28" t="s">
        <v>985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