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/>
  <bookViews>
    <workbookView xWindow="65416" yWindow="65416" windowWidth="29040" windowHeight="15840" tabRatio="349" activeTab="0"/>
  </bookViews>
  <sheets>
    <sheet name="Výkaz výměr_TT+NP" sheetId="8" r:id="rId1"/>
  </sheets>
  <definedNames>
    <definedName name="_xlnm.Print_Area" localSheetId="0">'Výkaz výměr_TT+NP'!$A$1:$H$72</definedName>
    <definedName name="_xlnm.Print_Titles" localSheetId="0">'Výkaz výměr_TT+NP'!$6:$6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<sst xmlns="http://schemas.openxmlformats.org/spreadsheetml/2006/main" count="95" uniqueCount="69">
  <si>
    <t>Pol.</t>
  </si>
  <si>
    <t>Činnost</t>
  </si>
  <si>
    <t>Podrobná specifikace a upřesnění</t>
  </si>
  <si>
    <t>Jednotka</t>
  </si>
  <si>
    <t>Počet jedn.</t>
  </si>
  <si>
    <t>Kč/jedn.</t>
  </si>
  <si>
    <t>Celkem Kč</t>
  </si>
  <si>
    <t>Rekognoskace terénu</t>
  </si>
  <si>
    <t>bm</t>
  </si>
  <si>
    <t>Příprava sondážního pracoviště pro vrty vrtané TK</t>
  </si>
  <si>
    <t>pracoviště</t>
  </si>
  <si>
    <t>Doprava vrtné a doprovodné techniky</t>
  </si>
  <si>
    <t>Provozní pažení a odpažení vrtů</t>
  </si>
  <si>
    <t>Likvidace vrtného jádra</t>
  </si>
  <si>
    <t>ks</t>
  </si>
  <si>
    <t>Geodetické práce</t>
  </si>
  <si>
    <t>výškové a polohové zaměření</t>
  </si>
  <si>
    <t>komplet</t>
  </si>
  <si>
    <t xml:space="preserve">Svislé inženýrskogeologické jádrové rotační vrty TK </t>
  </si>
  <si>
    <t>Svislé inženýrskogeologické jádrové rotační vrty DIA</t>
  </si>
  <si>
    <t>CELKEM bez DPH</t>
  </si>
  <si>
    <t>CELKEM včetně DPH</t>
  </si>
  <si>
    <t>Laboratorní zkoušky</t>
  </si>
  <si>
    <t>soubor</t>
  </si>
  <si>
    <t>Výkaz výměr</t>
  </si>
  <si>
    <t>Přípravné práce</t>
  </si>
  <si>
    <t>Vytyčení inženýrských sítí</t>
  </si>
  <si>
    <t>Získání povolení vstupů na pozemky a povolení vrtných prací</t>
  </si>
  <si>
    <t>prostudování podkladů a archivní dokumentace</t>
  </si>
  <si>
    <t>prohlídka míst jednotlivých vrtů</t>
  </si>
  <si>
    <t>Projekt DIO, vyřízení DIR, zábory</t>
  </si>
  <si>
    <t>Evidence geologických prací u České geologické služby - útvar GEOFOND, související administrativa</t>
  </si>
  <si>
    <t>Průzkumné práce bez zásahu do pozemku</t>
  </si>
  <si>
    <t>Terénní rekognoskace oblasti podchodu</t>
  </si>
  <si>
    <t>vyhledání portálu a vyústění drénu</t>
  </si>
  <si>
    <t>Kamerová prohlídka drénu</t>
  </si>
  <si>
    <t>Georadarový průzkum podloží komunikace</t>
  </si>
  <si>
    <t>nutné z důvodu vrtných a geofyzikálních prací na provozovaných komunikacích</t>
  </si>
  <si>
    <t>Odkryvné práce</t>
  </si>
  <si>
    <t>Příprava sondážního pracoviště pro vrty vrtané DIA</t>
  </si>
  <si>
    <t>Likvidace vrtů zpětným záhozem</t>
  </si>
  <si>
    <t>Sled a koordinace odkryvných prací na lokalitě</t>
  </si>
  <si>
    <t>Sled průzkumných prací na lokalitě, dokumentace vrtů geologem</t>
  </si>
  <si>
    <t>koordinace průzkumných prácí na lokalitě, dokumentace vrtů geologem (osobou s odb. způsobilostí v oboru inženýrská geologie)</t>
  </si>
  <si>
    <t>Klasifikační zkoušky pro zatřídění hornin/zemin dle ČSN EN ISO 14688-1, -2 nebo ČSN ISO 146889, ČSN P 73 1005, ČSN 73 6133</t>
  </si>
  <si>
    <t>Zkoušky pevnosti hornin v prostém tlaku dle ČSN EN 1926</t>
  </si>
  <si>
    <t>Krabicová smyková zkouška dle ČSN EN ISO 17892-10</t>
  </si>
  <si>
    <t>Edometrická zkouška dle ČSN EN ISO 17892-5 s vyhodnocením časového průběhu stlačitelnosti v pěti přitěžovacích cyklech</t>
  </si>
  <si>
    <t>Zkouška agresivity podzemní vody dle ČSN EN 206 a ČSN 03 8375</t>
  </si>
  <si>
    <t>Vytyčení a zaměření vrtů</t>
  </si>
  <si>
    <t>Doprava na lokalitu</t>
  </si>
  <si>
    <t>Vyhodnocení výsledků, vypracování závěrečné zprávy vč. projednání závěrů s objednavatelem</t>
  </si>
  <si>
    <t>Geotechnické vyhodnocení</t>
  </si>
  <si>
    <t>DPH 21 %</t>
  </si>
  <si>
    <t xml:space="preserve">dle zákona č. 62/1988 Sb. o geologických pracích </t>
  </si>
  <si>
    <t>Odběr neporušených vzorků zemin</t>
  </si>
  <si>
    <t>Odběr porušených vzorků zemin</t>
  </si>
  <si>
    <t>Pozn.:</t>
  </si>
  <si>
    <t>uvedený počet jednotlivých typů odebraných vzorků je pouze orientační a závisí na skutečně zastiženém geologickém prostředí</t>
  </si>
  <si>
    <t>výkaz nezahrnuje případné vystrojení hydrogeologických vrtů, o kterém na místě rozhodne hydrogeolog</t>
  </si>
  <si>
    <t>budou účtovány jen skutečně provedené práce</t>
  </si>
  <si>
    <t xml:space="preserve">Rešerše dostupných podkladů </t>
  </si>
  <si>
    <t>Odběr vzorků hornin z vrtného jádra</t>
  </si>
  <si>
    <t>Odběr vzorků vody (dynamický)</t>
  </si>
  <si>
    <t>Pedologický průzkum</t>
  </si>
  <si>
    <t>Provedení pedologického průzkumu</t>
  </si>
  <si>
    <t>dle zákona č. 334/1992 Sb o ochraně ZPF ve znění zákona č. 41/2015 SB., § 9, odst. 6</t>
  </si>
  <si>
    <t>uvedená metráž jednotlivých vrtných technologií je pouze orientační a závisí na skutečně zastiženém geologickém prostředí</t>
  </si>
  <si>
    <t>Tramvajová trať Kobylisy - Zdiby; vč. GTP pro silnici III. třídy Nová Průběžný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</si>
</sst>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1"/>
      <color rgb="FF00B050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" fontId="8" fillId="0" borderId="4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right" vertical="center" wrapText="1"/>
    </xf>
    <xf numFmtId="4" fontId="4" fillId="5" borderId="3" xfId="0" applyNumberFormat="1" applyFont="1" applyFill="1" applyBorder="1" applyAlignment="1">
      <alignment horizontal="right" vertical="center" wrapText="1"/>
    </xf>
    <xf numFmtId="0" fontId="12" fillId="0" borderId="0" xfId="0" applyFont="1"/>
    <xf numFmtId="16" fontId="1" fillId="4" borderId="5" xfId="0" applyNumberFormat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right" vertical="center" wrapText="1"/>
    </xf>
    <xf numFmtId="4" fontId="8" fillId="6" borderId="12" xfId="0" applyNumberFormat="1" applyFont="1" applyFill="1" applyBorder="1" applyAlignment="1">
      <alignment horizontal="right" vertical="center" wrapText="1"/>
    </xf>
    <xf numFmtId="4" fontId="8" fillId="6" borderId="13" xfId="0" applyNumberFormat="1" applyFont="1" applyFill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4" fontId="4" fillId="3" borderId="15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4" fontId="13" fillId="0" borderId="3" xfId="0" applyNumberFormat="1" applyFont="1" applyBorder="1"/>
    <xf numFmtId="0" fontId="1" fillId="4" borderId="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18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8" fillId="4" borderId="18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center" vertical="center" wrapText="1"/>
    </xf>
    <xf numFmtId="4" fontId="8" fillId="4" borderId="17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4" fontId="8" fillId="6" borderId="20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4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horizontal="center" vertical="center" wrapText="1"/>
    </xf>
    <xf numFmtId="4" fontId="8" fillId="4" borderId="21" xfId="0" applyNumberFormat="1" applyFont="1" applyFill="1" applyBorder="1" applyAlignment="1">
      <alignment horizontal="righ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7" borderId="29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799847602844"/>
  </sheetPr>
  <dimension ref="A1:I68"/>
  <sheetViews>
    <sheetView tabSelected="1" zoomScale="115" zoomScaleNormal="115" workbookViewId="0" topLeftCell="A10">
      <selection activeCell="B13" sqref="B13"/>
    </sheetView>
  </sheetViews>
  <sheetFormatPr defaultColWidth="9.140625" defaultRowHeight="15"/>
  <cols>
    <col min="1" max="1" width="6.28125" style="3" customWidth="1"/>
    <col min="2" max="2" width="56.8515625" style="1" customWidth="1"/>
    <col min="3" max="3" width="43.28125" style="1" customWidth="1"/>
    <col min="4" max="4" width="11.00390625" style="1" customWidth="1"/>
    <col min="5" max="5" width="8.28125" style="1" customWidth="1"/>
    <col min="6" max="6" width="10.7109375" style="1" customWidth="1"/>
    <col min="7" max="7" width="12.8515625" style="1" customWidth="1"/>
    <col min="8" max="8" width="3.28125" style="1" customWidth="1"/>
    <col min="9" max="9" width="79.140625" style="33" customWidth="1"/>
    <col min="10" max="16384" width="9.140625" style="1" customWidth="1"/>
  </cols>
  <sheetData>
    <row r="1" spans="1:7" ht="14.4" thickBot="1">
      <c r="A1" s="2"/>
      <c r="B1" s="2"/>
      <c r="C1" s="2"/>
      <c r="D1" s="2"/>
      <c r="E1" s="2"/>
      <c r="F1" s="2"/>
      <c r="G1" s="2"/>
    </row>
    <row r="2" spans="1:7" ht="18" thickBot="1">
      <c r="A2" s="83" t="s">
        <v>68</v>
      </c>
      <c r="B2" s="84"/>
      <c r="C2" s="84"/>
      <c r="D2" s="84"/>
      <c r="E2" s="84"/>
      <c r="F2" s="84"/>
      <c r="G2" s="85"/>
    </row>
    <row r="3" ht="14.4" thickBot="1">
      <c r="G3" s="4"/>
    </row>
    <row r="4" spans="1:7" ht="15" customHeight="1" thickBot="1">
      <c r="A4" s="86" t="s">
        <v>24</v>
      </c>
      <c r="B4" s="87"/>
      <c r="C4" s="87"/>
      <c r="D4" s="87"/>
      <c r="E4" s="87"/>
      <c r="F4" s="87"/>
      <c r="G4" s="88"/>
    </row>
    <row r="5" ht="8.4" customHeight="1" thickBot="1">
      <c r="G5" s="4"/>
    </row>
    <row r="6" spans="1:7" ht="27" thickBot="1">
      <c r="A6" s="5" t="s">
        <v>0</v>
      </c>
      <c r="B6" s="6" t="s">
        <v>1</v>
      </c>
      <c r="C6" s="6" t="s">
        <v>2</v>
      </c>
      <c r="D6" s="7" t="s">
        <v>3</v>
      </c>
      <c r="E6" s="7" t="s">
        <v>4</v>
      </c>
      <c r="F6" s="7" t="s">
        <v>5</v>
      </c>
      <c r="G6" s="8" t="s">
        <v>6</v>
      </c>
    </row>
    <row r="7" spans="1:7" ht="26.4" customHeight="1">
      <c r="A7" s="73">
        <v>1</v>
      </c>
      <c r="B7" s="81" t="s">
        <v>25</v>
      </c>
      <c r="C7" s="82"/>
      <c r="D7" s="74"/>
      <c r="E7" s="75"/>
      <c r="F7" s="74"/>
      <c r="G7" s="76">
        <f>SUM(G8:G13)</f>
        <v>0</v>
      </c>
    </row>
    <row r="8" spans="1:7" ht="15">
      <c r="A8" s="10"/>
      <c r="B8" s="68" t="s">
        <v>61</v>
      </c>
      <c r="C8" s="69" t="s">
        <v>28</v>
      </c>
      <c r="D8" s="70" t="s">
        <v>17</v>
      </c>
      <c r="E8" s="70">
        <v>1</v>
      </c>
      <c r="F8" s="71"/>
      <c r="G8" s="72">
        <f>E8*F8</f>
        <v>0</v>
      </c>
    </row>
    <row r="9" spans="1:7" ht="15">
      <c r="A9" s="10"/>
      <c r="B9" s="55" t="s">
        <v>7</v>
      </c>
      <c r="C9" s="56" t="s">
        <v>29</v>
      </c>
      <c r="D9" s="57" t="s">
        <v>17</v>
      </c>
      <c r="E9" s="57">
        <v>1</v>
      </c>
      <c r="F9" s="58"/>
      <c r="G9" s="59">
        <f>E9*F9</f>
        <v>0</v>
      </c>
    </row>
    <row r="10" spans="1:7" ht="15">
      <c r="A10" s="10"/>
      <c r="B10" s="55" t="s">
        <v>26</v>
      </c>
      <c r="C10" s="56"/>
      <c r="D10" s="57" t="s">
        <v>17</v>
      </c>
      <c r="E10" s="57">
        <v>1</v>
      </c>
      <c r="F10" s="58"/>
      <c r="G10" s="59">
        <f>E10*F10</f>
        <v>0</v>
      </c>
    </row>
    <row r="11" spans="1:7" ht="15">
      <c r="A11" s="10"/>
      <c r="B11" s="55" t="s">
        <v>27</v>
      </c>
      <c r="C11" s="56"/>
      <c r="D11" s="57" t="s">
        <v>17</v>
      </c>
      <c r="E11" s="57">
        <v>1</v>
      </c>
      <c r="F11" s="58"/>
      <c r="G11" s="59">
        <f>E11*F11</f>
        <v>0</v>
      </c>
    </row>
    <row r="12" spans="1:7" ht="22.8">
      <c r="A12" s="10"/>
      <c r="B12" s="55" t="s">
        <v>30</v>
      </c>
      <c r="C12" s="56" t="s">
        <v>37</v>
      </c>
      <c r="D12" s="57" t="s">
        <v>17</v>
      </c>
      <c r="E12" s="57">
        <v>1</v>
      </c>
      <c r="F12" s="58"/>
      <c r="G12" s="59">
        <f>E12*F12</f>
        <v>0</v>
      </c>
    </row>
    <row r="13" spans="1:7" ht="26.4">
      <c r="A13" s="10"/>
      <c r="B13" s="51" t="s">
        <v>31</v>
      </c>
      <c r="C13" s="52" t="s">
        <v>54</v>
      </c>
      <c r="D13" s="53" t="s">
        <v>17</v>
      </c>
      <c r="E13" s="53">
        <v>1</v>
      </c>
      <c r="F13" s="40"/>
      <c r="G13" s="54">
        <f aca="true" t="shared" si="0" ref="G13:G19">E13*F13</f>
        <v>0</v>
      </c>
    </row>
    <row r="14" spans="1:7" ht="27" customHeight="1">
      <c r="A14" s="11">
        <v>2</v>
      </c>
      <c r="B14" s="13" t="s">
        <v>64</v>
      </c>
      <c r="C14" s="14"/>
      <c r="D14" s="15"/>
      <c r="E14" s="16"/>
      <c r="F14" s="15"/>
      <c r="G14" s="46">
        <f>SUM(G15)</f>
        <v>0</v>
      </c>
    </row>
    <row r="15" spans="1:7" ht="22.8">
      <c r="A15" s="10"/>
      <c r="B15" s="68" t="s">
        <v>65</v>
      </c>
      <c r="C15" s="69" t="s">
        <v>66</v>
      </c>
      <c r="D15" s="70" t="s">
        <v>17</v>
      </c>
      <c r="E15" s="70">
        <v>1</v>
      </c>
      <c r="F15" s="71"/>
      <c r="G15" s="72">
        <f aca="true" t="shared" si="1" ref="G15">E15*F15</f>
        <v>0</v>
      </c>
    </row>
    <row r="16" spans="1:7" ht="27" customHeight="1">
      <c r="A16" s="11">
        <v>3</v>
      </c>
      <c r="B16" s="13" t="s">
        <v>32</v>
      </c>
      <c r="C16" s="14"/>
      <c r="D16" s="15"/>
      <c r="E16" s="16"/>
      <c r="F16" s="15"/>
      <c r="G16" s="46">
        <f>SUM(G17:G19)</f>
        <v>0</v>
      </c>
    </row>
    <row r="17" spans="1:7" ht="15">
      <c r="A17" s="10"/>
      <c r="B17" s="68" t="s">
        <v>33</v>
      </c>
      <c r="C17" s="69" t="s">
        <v>34</v>
      </c>
      <c r="D17" s="70" t="s">
        <v>17</v>
      </c>
      <c r="E17" s="70">
        <v>1</v>
      </c>
      <c r="F17" s="71"/>
      <c r="G17" s="72">
        <f t="shared" si="0"/>
        <v>0</v>
      </c>
    </row>
    <row r="18" spans="1:7" ht="15">
      <c r="A18" s="10"/>
      <c r="B18" s="55" t="s">
        <v>35</v>
      </c>
      <c r="C18" s="56"/>
      <c r="D18" s="57" t="s">
        <v>17</v>
      </c>
      <c r="E18" s="57">
        <v>1</v>
      </c>
      <c r="F18" s="58"/>
      <c r="G18" s="59">
        <f t="shared" si="0"/>
        <v>0</v>
      </c>
    </row>
    <row r="19" spans="1:7" ht="15">
      <c r="A19" s="10"/>
      <c r="B19" s="51" t="s">
        <v>36</v>
      </c>
      <c r="C19" s="52"/>
      <c r="D19" s="53" t="s">
        <v>17</v>
      </c>
      <c r="E19" s="53">
        <v>1</v>
      </c>
      <c r="F19" s="40"/>
      <c r="G19" s="54">
        <f t="shared" si="0"/>
        <v>0</v>
      </c>
    </row>
    <row r="20" spans="1:7" ht="26.4" customHeight="1">
      <c r="A20" s="11">
        <v>4</v>
      </c>
      <c r="B20" s="13" t="s">
        <v>38</v>
      </c>
      <c r="C20" s="14"/>
      <c r="D20" s="15"/>
      <c r="E20" s="16"/>
      <c r="F20" s="15"/>
      <c r="G20" s="46">
        <f>SUM(G21:G28)</f>
        <v>0</v>
      </c>
    </row>
    <row r="21" spans="1:7" ht="15.6" customHeight="1">
      <c r="A21" s="12"/>
      <c r="B21" s="77" t="s">
        <v>9</v>
      </c>
      <c r="C21" s="78"/>
      <c r="D21" s="79" t="s">
        <v>10</v>
      </c>
      <c r="E21" s="79">
        <f>12+4</f>
        <v>16</v>
      </c>
      <c r="F21" s="71"/>
      <c r="G21" s="80">
        <f aca="true" t="shared" si="2" ref="G21">E21*F21</f>
        <v>0</v>
      </c>
    </row>
    <row r="22" spans="1:7" ht="15.6" customHeight="1">
      <c r="A22" s="12"/>
      <c r="B22" s="60" t="s">
        <v>18</v>
      </c>
      <c r="C22" s="61"/>
      <c r="D22" s="62" t="s">
        <v>8</v>
      </c>
      <c r="E22" s="62">
        <f>410+50</f>
        <v>460</v>
      </c>
      <c r="F22" s="58"/>
      <c r="G22" s="63">
        <f aca="true" t="shared" si="3" ref="G22">E22*F22</f>
        <v>0</v>
      </c>
    </row>
    <row r="23" spans="1:7" ht="15.6" customHeight="1">
      <c r="A23" s="12"/>
      <c r="B23" s="60" t="s">
        <v>39</v>
      </c>
      <c r="C23" s="61"/>
      <c r="D23" s="62" t="s">
        <v>10</v>
      </c>
      <c r="E23" s="62">
        <v>38</v>
      </c>
      <c r="F23" s="58"/>
      <c r="G23" s="63">
        <f aca="true" t="shared" si="4" ref="G23">E23*F23</f>
        <v>0</v>
      </c>
    </row>
    <row r="24" spans="1:7" ht="15.6" customHeight="1">
      <c r="A24" s="34"/>
      <c r="B24" s="60" t="s">
        <v>19</v>
      </c>
      <c r="C24" s="61"/>
      <c r="D24" s="62" t="s">
        <v>8</v>
      </c>
      <c r="E24" s="62">
        <v>379</v>
      </c>
      <c r="F24" s="58"/>
      <c r="G24" s="63">
        <f aca="true" t="shared" si="5" ref="G24:G26">E24*F24</f>
        <v>0</v>
      </c>
    </row>
    <row r="25" spans="1:7" ht="15.6" customHeight="1">
      <c r="A25" s="34"/>
      <c r="B25" s="60" t="s">
        <v>12</v>
      </c>
      <c r="C25" s="61"/>
      <c r="D25" s="62" t="s">
        <v>8</v>
      </c>
      <c r="E25" s="62">
        <f>789+50</f>
        <v>839</v>
      </c>
      <c r="F25" s="58"/>
      <c r="G25" s="63">
        <f aca="true" t="shared" si="6" ref="G25">E25*F25</f>
        <v>0</v>
      </c>
    </row>
    <row r="26" spans="1:7" ht="15.6" customHeight="1">
      <c r="A26" s="12"/>
      <c r="B26" s="60" t="s">
        <v>11</v>
      </c>
      <c r="C26" s="61"/>
      <c r="D26" s="62" t="s">
        <v>17</v>
      </c>
      <c r="E26" s="62">
        <v>1</v>
      </c>
      <c r="F26" s="58"/>
      <c r="G26" s="63">
        <f t="shared" si="5"/>
        <v>0</v>
      </c>
    </row>
    <row r="27" spans="1:7" ht="15.6" customHeight="1">
      <c r="A27" s="12"/>
      <c r="B27" s="60" t="s">
        <v>40</v>
      </c>
      <c r="C27" s="61"/>
      <c r="D27" s="62" t="s">
        <v>8</v>
      </c>
      <c r="E27" s="62">
        <f>789+50</f>
        <v>839</v>
      </c>
      <c r="F27" s="58"/>
      <c r="G27" s="63">
        <f aca="true" t="shared" si="7" ref="G27:G28">E27*F27</f>
        <v>0</v>
      </c>
    </row>
    <row r="28" spans="1:7" ht="15.6" customHeight="1">
      <c r="A28" s="12"/>
      <c r="B28" s="64" t="s">
        <v>13</v>
      </c>
      <c r="C28" s="65"/>
      <c r="D28" s="66" t="s">
        <v>17</v>
      </c>
      <c r="E28" s="66">
        <v>1</v>
      </c>
      <c r="F28" s="40"/>
      <c r="G28" s="67">
        <f t="shared" si="7"/>
        <v>0</v>
      </c>
    </row>
    <row r="29" spans="1:7" ht="27" customHeight="1">
      <c r="A29" s="11">
        <v>5</v>
      </c>
      <c r="B29" s="13" t="s">
        <v>41</v>
      </c>
      <c r="C29" s="14"/>
      <c r="D29" s="15"/>
      <c r="E29" s="16"/>
      <c r="F29" s="17"/>
      <c r="G29" s="46">
        <f>SUM(G30:G30)</f>
        <v>0</v>
      </c>
    </row>
    <row r="30" spans="1:7" ht="42.6" customHeight="1">
      <c r="A30" s="12"/>
      <c r="B30" s="35" t="s">
        <v>42</v>
      </c>
      <c r="C30" s="36" t="s">
        <v>43</v>
      </c>
      <c r="D30" s="37" t="s">
        <v>17</v>
      </c>
      <c r="E30" s="37">
        <v>1</v>
      </c>
      <c r="F30" s="38"/>
      <c r="G30" s="21">
        <f>E30*F30</f>
        <v>0</v>
      </c>
    </row>
    <row r="31" spans="1:7" ht="28.2" customHeight="1">
      <c r="A31" s="11">
        <v>6</v>
      </c>
      <c r="B31" s="13" t="s">
        <v>22</v>
      </c>
      <c r="C31" s="14"/>
      <c r="D31" s="15"/>
      <c r="E31" s="16"/>
      <c r="F31" s="17"/>
      <c r="G31" s="9">
        <f>SUM(G32:G40)</f>
        <v>0</v>
      </c>
    </row>
    <row r="32" spans="1:7" ht="15">
      <c r="A32" s="18"/>
      <c r="B32" s="41" t="s">
        <v>55</v>
      </c>
      <c r="C32" s="42"/>
      <c r="D32" s="43" t="s">
        <v>14</v>
      </c>
      <c r="E32" s="43">
        <f>69+8</f>
        <v>77</v>
      </c>
      <c r="F32" s="39"/>
      <c r="G32" s="44">
        <f aca="true" t="shared" si="8" ref="G32:G35">E32*F32</f>
        <v>0</v>
      </c>
    </row>
    <row r="33" spans="1:7" ht="15">
      <c r="A33" s="10"/>
      <c r="B33" s="55" t="s">
        <v>56</v>
      </c>
      <c r="C33" s="56"/>
      <c r="D33" s="57" t="s">
        <v>14</v>
      </c>
      <c r="E33" s="57">
        <f>77+4</f>
        <v>81</v>
      </c>
      <c r="F33" s="58"/>
      <c r="G33" s="59">
        <f t="shared" si="8"/>
        <v>0</v>
      </c>
    </row>
    <row r="34" spans="1:7" ht="15">
      <c r="A34" s="10"/>
      <c r="B34" s="55" t="s">
        <v>62</v>
      </c>
      <c r="C34" s="56"/>
      <c r="D34" s="57" t="s">
        <v>14</v>
      </c>
      <c r="E34" s="57">
        <f>80+4</f>
        <v>84</v>
      </c>
      <c r="F34" s="58"/>
      <c r="G34" s="59">
        <f t="shared" si="8"/>
        <v>0</v>
      </c>
    </row>
    <row r="35" spans="1:7" ht="15">
      <c r="A35" s="10"/>
      <c r="B35" s="55" t="s">
        <v>63</v>
      </c>
      <c r="C35" s="56"/>
      <c r="D35" s="57" t="s">
        <v>14</v>
      </c>
      <c r="E35" s="57">
        <f>10+4</f>
        <v>14</v>
      </c>
      <c r="F35" s="58"/>
      <c r="G35" s="59">
        <f t="shared" si="8"/>
        <v>0</v>
      </c>
    </row>
    <row r="36" spans="1:7" ht="39.6">
      <c r="A36" s="10"/>
      <c r="B36" s="55" t="s">
        <v>44</v>
      </c>
      <c r="C36" s="56"/>
      <c r="D36" s="57" t="s">
        <v>14</v>
      </c>
      <c r="E36" s="57">
        <f>146+12</f>
        <v>158</v>
      </c>
      <c r="F36" s="58"/>
      <c r="G36" s="59">
        <f>E36*F36</f>
        <v>0</v>
      </c>
    </row>
    <row r="37" spans="1:7" ht="15">
      <c r="A37" s="10"/>
      <c r="B37" s="55" t="s">
        <v>45</v>
      </c>
      <c r="C37" s="55"/>
      <c r="D37" s="57" t="s">
        <v>14</v>
      </c>
      <c r="E37" s="57">
        <f>80+4</f>
        <v>84</v>
      </c>
      <c r="F37" s="58"/>
      <c r="G37" s="59">
        <f>E37*F37</f>
        <v>0</v>
      </c>
    </row>
    <row r="38" spans="1:7" ht="15">
      <c r="A38" s="10"/>
      <c r="B38" s="55" t="s">
        <v>46</v>
      </c>
      <c r="C38" s="55"/>
      <c r="D38" s="57" t="s">
        <v>14</v>
      </c>
      <c r="E38" s="57">
        <f>77+4</f>
        <v>81</v>
      </c>
      <c r="F38" s="58"/>
      <c r="G38" s="59">
        <f aca="true" t="shared" si="9" ref="G38:G40">E38*F38</f>
        <v>0</v>
      </c>
    </row>
    <row r="39" spans="1:7" ht="26.4">
      <c r="A39" s="10"/>
      <c r="B39" s="55" t="s">
        <v>47</v>
      </c>
      <c r="C39" s="55"/>
      <c r="D39" s="57" t="s">
        <v>14</v>
      </c>
      <c r="E39" s="57">
        <f>77+4</f>
        <v>81</v>
      </c>
      <c r="F39" s="58"/>
      <c r="G39" s="59">
        <f t="shared" si="9"/>
        <v>0</v>
      </c>
    </row>
    <row r="40" spans="1:7" ht="26.4">
      <c r="A40" s="10"/>
      <c r="B40" s="51" t="s">
        <v>48</v>
      </c>
      <c r="C40" s="51"/>
      <c r="D40" s="53" t="s">
        <v>14</v>
      </c>
      <c r="E40" s="53">
        <f>10+4</f>
        <v>14</v>
      </c>
      <c r="F40" s="40"/>
      <c r="G40" s="54">
        <f t="shared" si="9"/>
        <v>0</v>
      </c>
    </row>
    <row r="41" spans="1:7" ht="15">
      <c r="A41" s="11">
        <v>7</v>
      </c>
      <c r="B41" s="13" t="s">
        <v>15</v>
      </c>
      <c r="C41" s="14"/>
      <c r="D41" s="15"/>
      <c r="E41" s="16"/>
      <c r="F41" s="17"/>
      <c r="G41" s="46">
        <f>SUM(G42:G43)</f>
        <v>0</v>
      </c>
    </row>
    <row r="42" spans="1:7" ht="15">
      <c r="A42" s="18"/>
      <c r="B42" s="41" t="s">
        <v>49</v>
      </c>
      <c r="C42" s="42" t="s">
        <v>16</v>
      </c>
      <c r="D42" s="43" t="s">
        <v>14</v>
      </c>
      <c r="E42" s="43">
        <f>100+8</f>
        <v>108</v>
      </c>
      <c r="F42" s="39"/>
      <c r="G42" s="44">
        <f>E42*F42</f>
        <v>0</v>
      </c>
    </row>
    <row r="43" spans="1:7" ht="15">
      <c r="A43" s="12"/>
      <c r="B43" s="51" t="s">
        <v>50</v>
      </c>
      <c r="C43" s="52"/>
      <c r="D43" s="53" t="s">
        <v>23</v>
      </c>
      <c r="E43" s="53">
        <v>2</v>
      </c>
      <c r="F43" s="40"/>
      <c r="G43" s="54">
        <f>F43*E43</f>
        <v>0</v>
      </c>
    </row>
    <row r="44" spans="1:7" ht="18" customHeight="1">
      <c r="A44" s="11">
        <v>8</v>
      </c>
      <c r="B44" s="13" t="s">
        <v>52</v>
      </c>
      <c r="C44" s="14"/>
      <c r="D44" s="15"/>
      <c r="E44" s="16"/>
      <c r="F44" s="17"/>
      <c r="G44" s="9">
        <f>SUM(G45:G45)</f>
        <v>0</v>
      </c>
    </row>
    <row r="45" spans="1:7" ht="26.4">
      <c r="A45" s="49"/>
      <c r="B45" s="41" t="s">
        <v>51</v>
      </c>
      <c r="C45" s="42"/>
      <c r="D45" s="43" t="s">
        <v>17</v>
      </c>
      <c r="E45" s="43">
        <v>1</v>
      </c>
      <c r="F45" s="39"/>
      <c r="G45" s="44">
        <f>E45*F45</f>
        <v>0</v>
      </c>
    </row>
    <row r="46" spans="1:7" ht="18" customHeight="1" thickBot="1">
      <c r="A46" s="50"/>
      <c r="B46" s="22"/>
      <c r="C46" s="23"/>
      <c r="D46" s="24"/>
      <c r="E46" s="24"/>
      <c r="F46" s="25"/>
      <c r="G46" s="26"/>
    </row>
    <row r="47" spans="1:7" ht="14.4" thickBot="1">
      <c r="A47" s="27"/>
      <c r="B47" s="28" t="s">
        <v>20</v>
      </c>
      <c r="C47" s="29"/>
      <c r="D47" s="30"/>
      <c r="E47" s="30"/>
      <c r="F47" s="31"/>
      <c r="G47" s="32">
        <f>G7+G16+G20+G29+G31+G41+G44</f>
        <v>0</v>
      </c>
    </row>
    <row r="48" spans="3:7" ht="14.4" thickBot="1">
      <c r="C48" s="20"/>
      <c r="F48" s="47" t="s">
        <v>53</v>
      </c>
      <c r="G48" s="48">
        <f>G47*0.21</f>
        <v>0</v>
      </c>
    </row>
    <row r="49" spans="1:7" ht="14.4" thickBot="1">
      <c r="A49" s="27"/>
      <c r="B49" s="28" t="s">
        <v>21</v>
      </c>
      <c r="C49" s="29"/>
      <c r="D49" s="30"/>
      <c r="E49" s="30"/>
      <c r="F49" s="31"/>
      <c r="G49" s="32">
        <f>G47+G48</f>
        <v>0</v>
      </c>
    </row>
    <row r="50" ht="15">
      <c r="C50" s="20"/>
    </row>
    <row r="51" spans="1:3" ht="15">
      <c r="A51" s="45" t="s">
        <v>57</v>
      </c>
      <c r="B51" s="1" t="s">
        <v>67</v>
      </c>
      <c r="C51" s="20"/>
    </row>
    <row r="52" spans="2:3" ht="15">
      <c r="B52" s="1" t="s">
        <v>58</v>
      </c>
      <c r="C52" s="20"/>
    </row>
    <row r="53" spans="1:9" ht="15">
      <c r="A53" s="1"/>
      <c r="B53" s="1" t="s">
        <v>59</v>
      </c>
      <c r="I53" s="1"/>
    </row>
    <row r="54" spans="1:9" ht="15">
      <c r="A54" s="1"/>
      <c r="B54" s="1" t="s">
        <v>60</v>
      </c>
      <c r="I54" s="1"/>
    </row>
    <row r="55" spans="1:9" ht="15">
      <c r="A55" s="1"/>
      <c r="B55" s="33"/>
      <c r="I55" s="1"/>
    </row>
    <row r="56" spans="1:4" s="19" customFormat="1" ht="36.6" customHeight="1">
      <c r="A56" s="1"/>
      <c r="B56" s="33"/>
      <c r="C56" s="1"/>
      <c r="D56" s="1"/>
    </row>
    <row r="57" spans="1:9" ht="23.4" customHeight="1">
      <c r="A57" s="1"/>
      <c r="B57" s="33"/>
      <c r="I57" s="1"/>
    </row>
    <row r="58" spans="1:9" ht="23.4" customHeight="1">
      <c r="A58" s="1"/>
      <c r="B58" s="33"/>
      <c r="I58" s="1"/>
    </row>
    <row r="59" spans="1:9" ht="15">
      <c r="A59" s="1"/>
      <c r="B59" s="33"/>
      <c r="I59" s="1"/>
    </row>
    <row r="60" spans="1:9" ht="15">
      <c r="A60" s="1"/>
      <c r="B60" s="33"/>
      <c r="I60" s="1"/>
    </row>
    <row r="61" spans="1:9" ht="15">
      <c r="A61" s="1"/>
      <c r="B61" s="33"/>
      <c r="I61" s="1"/>
    </row>
    <row r="62" spans="1:9" ht="15">
      <c r="A62" s="1"/>
      <c r="B62" s="33"/>
      <c r="I62" s="1"/>
    </row>
    <row r="63" spans="1:9" ht="15">
      <c r="A63" s="1"/>
      <c r="B63" s="33"/>
      <c r="I63" s="1"/>
    </row>
    <row r="64" spans="1:9" ht="15">
      <c r="A64" s="1"/>
      <c r="B64" s="33"/>
      <c r="I64" s="1"/>
    </row>
    <row r="65" spans="1:9" ht="15">
      <c r="A65" s="1"/>
      <c r="B65" s="33"/>
      <c r="I65" s="1"/>
    </row>
    <row r="66" spans="1:9" ht="15">
      <c r="A66" s="1"/>
      <c r="B66" s="33"/>
      <c r="I66" s="1"/>
    </row>
    <row r="67" spans="1:9" ht="15">
      <c r="A67" s="1"/>
      <c r="B67" s="33"/>
      <c r="I67" s="1"/>
    </row>
    <row r="68" spans="1:9" ht="15">
      <c r="A68" s="1"/>
      <c r="B68" s="33"/>
      <c r="I68" s="1"/>
    </row>
  </sheetData>
  <mergeCells count="3">
    <mergeCell ref="B7:C7"/>
    <mergeCell ref="A2:G2"/>
    <mergeCell ref="A4:G4"/>
  </mergeCells>
  <printOptions horizontalCentered="1" verticalCentered="1"/>
  <pageMargins left="0.7874015748031497" right="0.3937007874015748" top="1.1811023622047245" bottom="0.7874015748031497" header="0" footer="0"/>
  <pageSetup fitToHeight="0" fitToWidth="0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EbermannovaZora</dc:creator>
  <cp:keywords/>
  <dc:description/>
  <cp:lastModifiedBy>Zasedačka</cp:lastModifiedBy>
  <cp:lastPrinted>2022-12-13T16:22:50Z</cp:lastPrinted>
  <dcterms:created xsi:type="dcterms:W3CDTF">2017-05-22T08:03:55Z</dcterms:created>
  <dcterms:modified xsi:type="dcterms:W3CDTF">2023-05-10T06:50:38Z</dcterms:modified>
  <cp:category/>
  <cp:version/>
  <cp:contentType/>
  <cp:contentStatus/>
</cp:coreProperties>
</file>