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0" yWindow="65431" windowWidth="19500" windowHeight="11700" activeTab="0"/>
  </bookViews>
  <sheets>
    <sheet name="Kryci_list" sheetId="1" r:id="rId1"/>
    <sheet name="II-328" sheetId="2" r:id="rId2"/>
    <sheet name="III-3279" sheetId="3" r:id="rId3"/>
    <sheet name="III-3287" sheetId="4" r:id="rId4"/>
    <sheet name="Sanace" sheetId="5" r:id="rId5"/>
  </sheets>
  <definedNames/>
  <calcPr fullCalcOnLoad="1"/>
</workbook>
</file>

<file path=xl/sharedStrings.xml><?xml version="1.0" encoding="utf-8"?>
<sst xmlns="http://schemas.openxmlformats.org/spreadsheetml/2006/main" count="296" uniqueCount="134">
  <si>
    <t>Krycí list rozpočtu</t>
  </si>
  <si>
    <t>Název stavby:</t>
  </si>
  <si>
    <t>Objednatel:</t>
  </si>
  <si>
    <t>IČ/DIČ:</t>
  </si>
  <si>
    <t>00066001</t>
  </si>
  <si>
    <t>CZ00066001</t>
  </si>
  <si>
    <t>Druh stavby a účel:</t>
  </si>
  <si>
    <t>Projektant:</t>
  </si>
  <si>
    <t>Lokalita:</t>
  </si>
  <si>
    <t>Zhotovitel:</t>
  </si>
  <si>
    <t>Začátek výstavby:</t>
  </si>
  <si>
    <t>Konec výstavby:</t>
  </si>
  <si>
    <t>Položek:</t>
  </si>
  <si>
    <t>JKSO:</t>
  </si>
  <si>
    <t>Zpracoval:</t>
  </si>
  <si>
    <t>Datum</t>
  </si>
  <si>
    <t>Rozpočtové náklady v Kč</t>
  </si>
  <si>
    <t>A</t>
  </si>
  <si>
    <t xml:space="preserve">    Základní rozpočtové náklady</t>
  </si>
  <si>
    <t>B</t>
  </si>
  <si>
    <t xml:space="preserve">    Doplňkové náklady</t>
  </si>
  <si>
    <t>C</t>
  </si>
  <si>
    <t xml:space="preserve">    Náklady na umístění  stavby (NUS)</t>
  </si>
  <si>
    <t>HSV</t>
  </si>
  <si>
    <t>Dodávky</t>
  </si>
  <si>
    <t>Práce přes čas</t>
  </si>
  <si>
    <t>Zařízení staveniště</t>
  </si>
  <si>
    <t>Montáž</t>
  </si>
  <si>
    <t>Bez pevné podl.</t>
  </si>
  <si>
    <t>Mimostav.doprava</t>
  </si>
  <si>
    <t>PSV</t>
  </si>
  <si>
    <t>Kulturní památka</t>
  </si>
  <si>
    <t>Územní vlivy</t>
  </si>
  <si>
    <t>Provozní vlivy</t>
  </si>
  <si>
    <t>„M“</t>
  </si>
  <si>
    <t>Ostatní</t>
  </si>
  <si>
    <t>NUS z rozpočtu</t>
  </si>
  <si>
    <t>Ostatní materiál</t>
  </si>
  <si>
    <t>Přesun hmot a suti</t>
  </si>
  <si>
    <t>ZRN celkem</t>
  </si>
  <si>
    <t>DN celkem</t>
  </si>
  <si>
    <t>NUS celkem</t>
  </si>
  <si>
    <t>Základ 0%</t>
  </si>
  <si>
    <t>Základ 10%</t>
  </si>
  <si>
    <t>DPH 10%</t>
  </si>
  <si>
    <t>Celkem bez DPH</t>
  </si>
  <si>
    <t>Základ 21%</t>
  </si>
  <si>
    <t>DPH 21%</t>
  </si>
  <si>
    <t>Celkem s DPH</t>
  </si>
  <si>
    <t>Projektant</t>
  </si>
  <si>
    <t>Objednatel</t>
  </si>
  <si>
    <t>Zhotovitel</t>
  </si>
  <si>
    <t>KSÚS Středočeského kraje, přísp.organizace</t>
  </si>
  <si>
    <t>Datum, razítko a podpis</t>
  </si>
  <si>
    <t xml:space="preserve"> </t>
  </si>
  <si>
    <t>Popis položky</t>
  </si>
  <si>
    <t>MJ</t>
  </si>
  <si>
    <t>m2</t>
  </si>
  <si>
    <t>bm</t>
  </si>
  <si>
    <t>kpl</t>
  </si>
  <si>
    <t xml:space="preserve">Stavba:    </t>
  </si>
  <si>
    <t xml:space="preserve">Objekt:    sil.                     km  </t>
  </si>
  <si>
    <r>
      <t xml:space="preserve">Objednatel:  </t>
    </r>
    <r>
      <rPr>
        <b/>
        <sz val="9"/>
        <rFont val="Arial CE"/>
        <family val="2"/>
      </rPr>
      <t xml:space="preserve"> </t>
    </r>
    <r>
      <rPr>
        <b/>
        <sz val="12"/>
        <rFont val="Arial CE"/>
        <family val="2"/>
      </rPr>
      <t>Krajská správa a údržba silnic Středočeského kraje, příspěvková organizace</t>
    </r>
  </si>
  <si>
    <t xml:space="preserve">Zhotovitel: </t>
  </si>
  <si>
    <t xml:space="preserve">Zpracoval:   </t>
  </si>
  <si>
    <t>rozpočet</t>
  </si>
  <si>
    <t xml:space="preserve">Datum:   </t>
  </si>
  <si>
    <t>Číslo položky</t>
  </si>
  <si>
    <t>Výměra</t>
  </si>
  <si>
    <t>Kč/MJ</t>
  </si>
  <si>
    <t>Celkem Kč</t>
  </si>
  <si>
    <t>R položka</t>
  </si>
  <si>
    <t>DIO  vč. zajištění, zjištění a vytyčení inž. sítí , geodetické zaměření stavby</t>
  </si>
  <si>
    <t>m3</t>
  </si>
  <si>
    <t xml:space="preserve">řezání asfaltového krytu vozovek do 50mm </t>
  </si>
  <si>
    <t>Sanace konstrukčních vrstev tl. 350 mm (dle technické specifikace)</t>
  </si>
  <si>
    <t>m</t>
  </si>
  <si>
    <t xml:space="preserve">zpevnění krajnic z recyklátu do tl. 100mm  </t>
  </si>
  <si>
    <t>Celkem vč. DPH</t>
  </si>
  <si>
    <t>Oprava komunikace</t>
  </si>
  <si>
    <t xml:space="preserve">Krajská správa a údržba silnic </t>
  </si>
  <si>
    <t>Středočeského kraje, příspěvková organizace</t>
  </si>
  <si>
    <t>t</t>
  </si>
  <si>
    <t xml:space="preserve"> III/3279 Jestřabí Lhota</t>
  </si>
  <si>
    <t>čištění krajnic od nánosů do tl.100mm</t>
  </si>
  <si>
    <t>poplatky za skládku</t>
  </si>
  <si>
    <t>frézování  asfalt. ploch, odvoz do 20km (tl. 70 mm)</t>
  </si>
  <si>
    <t xml:space="preserve"> II/328 Jestřabí Lhota</t>
  </si>
  <si>
    <t xml:space="preserve"> II/3287 Jestřabí Lhota</t>
  </si>
  <si>
    <t>0,0 - 0,430 km</t>
  </si>
  <si>
    <t>ks</t>
  </si>
  <si>
    <t>VOZOVKOVÉ VÝZTUŽNÉ VRSTVY Z GEOMŘÍŽOVINY</t>
  </si>
  <si>
    <t>6,813 - 8,640 km</t>
  </si>
  <si>
    <t>,</t>
  </si>
  <si>
    <t>II/328, III/3279 a III/3287 Jestřabí Lhota</t>
  </si>
  <si>
    <t>KSÚS CMS Radovesnice II</t>
  </si>
  <si>
    <t xml:space="preserve">Sanace  hl. 35cm    - agregovaná položka                  </t>
  </si>
  <si>
    <t>Číslo položky   OTSKP</t>
  </si>
  <si>
    <t>SEPARAČNÍ GEOTEXTILIE</t>
  </si>
  <si>
    <t>015130</t>
  </si>
  <si>
    <t>POPLATKY ZA LIKVIDACŮ ODPADŮ NEKONTAMINOVANÝCH - 17 03 02 VYBOURANÝ ASFALTOVÝ BETON BEZ DEHTU</t>
  </si>
  <si>
    <t>ODKOPÁVKY A PROKOPÁVKY OBECNÉ TŘ. III, ODVOZ DO 20KM</t>
  </si>
  <si>
    <t>VRSTVY PRO OBNOVU A OPRAVY Z KAMENIVA ZPEV CEMENTEM - TL. 120 MM</t>
  </si>
  <si>
    <t>SPOJOVACÍ POSTŘIK Z EMULZE DO 0,5KG/M2</t>
  </si>
  <si>
    <t>574C06</t>
  </si>
  <si>
    <t xml:space="preserve">Celkem sanace   </t>
  </si>
  <si>
    <t xml:space="preserve">VDZ - vodící proužky  V2 -12,5 , přechod pro chodce atd.,  strukturovaný plast, retroreflexní, nehlučný </t>
  </si>
  <si>
    <t xml:space="preserve">Délka 590 m, proměnlivá šířka, průměr 5,9 m,  plocha  3490 m²   </t>
  </si>
  <si>
    <t xml:space="preserve">asfalt. Beton ACL 16+, vyrovnání, prům. tl. 60 mm    </t>
  </si>
  <si>
    <t xml:space="preserve">8,657 - 9,247 km    </t>
  </si>
  <si>
    <t xml:space="preserve">asfalt. beton ACO 11+  50/70 tl. 40 mm  </t>
  </si>
  <si>
    <t>574A34</t>
  </si>
  <si>
    <t>čištění vozovek samosběrem                                                        2x</t>
  </si>
  <si>
    <t>čištění vozovek samosběrem                                                                2x</t>
  </si>
  <si>
    <t>výšková úprava mříží</t>
  </si>
  <si>
    <t>VDZ - vodící proužky  V2 -12,5 , stop čára, opt.psych. Brzda, 3x P4, tvar křižovatky strukturovaný plast, retroreflexní nehlučný</t>
  </si>
  <si>
    <t xml:space="preserve">Délka 243  m, pr.šířka 8 m,  plocha  2305 m²   </t>
  </si>
  <si>
    <t>frézování  asfalt. ploch, odvoz do 20km (tl. 100 mm)</t>
  </si>
  <si>
    <t>čištění vozovek samosběrem                                                         2x</t>
  </si>
  <si>
    <t>Ing. Aleš Čermák Ph.D., MBA</t>
  </si>
  <si>
    <t>VOZOVKOVÉ VRSTVY ZE ŠD A 0/32 TL.  150MM</t>
  </si>
  <si>
    <t xml:space="preserve">Délka 1827  m, pr.šířka 6,8 m,  plocha  8880 m²   </t>
  </si>
  <si>
    <t>Zalévání spár asfaltovou zálivkou za tepla</t>
  </si>
  <si>
    <t>VDZ barva hladká-dodávka+pokládka</t>
  </si>
  <si>
    <t>Demontáž, přemístění a montáž citybloků u vodní nádrže (9ks)</t>
  </si>
  <si>
    <t>oprava čel popustku DN 1000 vč. zábradlí (2x4m) a odláždění (2x 4m2)</t>
  </si>
  <si>
    <t>VDZ - vodící proužky  V4 -0,250m, dělící čára, plošné VDZ, strukturovaný plast retroreflexní nehlučný</t>
  </si>
  <si>
    <t>spojovací postřik ze sil. emulze do 1,0kg/m2                                      2x</t>
  </si>
  <si>
    <t>spojovací postřik ze sil. emulze do 1,0kg/m2                              2x</t>
  </si>
  <si>
    <t>spojovací postřik ze sil. emulze do 1,0kg/m2                               2x</t>
  </si>
  <si>
    <t>574E78</t>
  </si>
  <si>
    <t xml:space="preserve"> ASFALTOVÝ BETON PRO PODKLADNÍ VRSTVY ACP 22+ - TL. 80MM</t>
  </si>
  <si>
    <t>18110</t>
  </si>
  <si>
    <t>Úprava pláně se zhutněním v hornině Tř. I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</si>
</sst>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\ [$Kč-405];[Red]\-#,##0.00\ [$Kč-405]"/>
    <numFmt numFmtId="167" formatCode="#,##0.000;\-#,##0.000"/>
    <numFmt numFmtId="168" formatCode="#,##0.000"/>
    <numFmt numFmtId="169" formatCode="#,##0.00;[Red]&quot;-&quot;#,##0.00"/>
    <numFmt numFmtId="170" formatCode="000\ 00"/>
  </numFmts>
  <fonts count="62">
    <font>
      <sz val="11"/>
      <color indexed="8"/>
      <name val="Arial"/>
      <family val="2"/>
    </font>
    <font>
      <sz val="10"/>
      <name val="Arial"/>
      <family val="0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5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Arial1"/>
      <family val="0"/>
    </font>
    <font>
      <b/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4"/>
      <name val="Arial CE"/>
      <family val="0"/>
    </font>
    <font>
      <b/>
      <sz val="9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8"/>
      <name val="Arial CE"/>
      <family val="0"/>
    </font>
    <font>
      <sz val="7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sz val="10"/>
      <name val="Arial CE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8"/>
      <name val="MS Sans Serif"/>
      <family val="2"/>
    </font>
    <font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9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Arial"/>
      <family val="2"/>
    </font>
    <font>
      <b/>
      <sz val="9"/>
      <color theme="1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1" applyNumberFormat="0" applyFill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46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52" fillId="0" borderId="7" applyNumberFormat="0" applyFill="0" applyAlignment="0" applyProtection="0"/>
    <xf numFmtId="0" fontId="3" fillId="0" borderId="0">
      <alignment/>
      <protection/>
    </xf>
    <xf numFmtId="166" fontId="3" fillId="0" borderId="0">
      <alignment/>
      <protection/>
    </xf>
    <xf numFmtId="0" fontId="53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5" borderId="8" applyNumberFormat="0" applyAlignment="0" applyProtection="0"/>
    <xf numFmtId="0" fontId="57" fillId="26" borderId="8" applyNumberFormat="0" applyAlignment="0" applyProtection="0"/>
    <xf numFmtId="0" fontId="58" fillId="26" borderId="9" applyNumberFormat="0" applyAlignment="0" applyProtection="0"/>
    <xf numFmtId="0" fontId="59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14" xfId="0" applyBorder="1" applyAlignment="1">
      <alignment horizontal="left"/>
    </xf>
    <xf numFmtId="0" fontId="0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8" fillId="33" borderId="18" xfId="0" applyFont="1" applyFill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0" fillId="0" borderId="20" xfId="0" applyBorder="1" applyAlignment="1">
      <alignment/>
    </xf>
    <xf numFmtId="0" fontId="0" fillId="0" borderId="19" xfId="0" applyFont="1" applyBorder="1" applyAlignment="1">
      <alignment/>
    </xf>
    <xf numFmtId="0" fontId="0" fillId="0" borderId="18" xfId="0" applyBorder="1" applyAlignment="1">
      <alignment/>
    </xf>
    <xf numFmtId="0" fontId="0" fillId="0" borderId="21" xfId="0" applyFont="1" applyBorder="1" applyAlignment="1">
      <alignment/>
    </xf>
    <xf numFmtId="0" fontId="5" fillId="0" borderId="19" xfId="0" applyFont="1" applyBorder="1" applyAlignment="1">
      <alignment/>
    </xf>
    <xf numFmtId="40" fontId="6" fillId="0" borderId="0" xfId="0" applyNumberFormat="1" applyFont="1" applyAlignment="1">
      <alignment/>
    </xf>
    <xf numFmtId="0" fontId="5" fillId="0" borderId="21" xfId="0" applyFont="1" applyBorder="1" applyAlignment="1">
      <alignment/>
    </xf>
    <xf numFmtId="166" fontId="0" fillId="0" borderId="18" xfId="0" applyNumberFormat="1" applyBorder="1" applyAlignment="1">
      <alignment/>
    </xf>
    <xf numFmtId="0" fontId="5" fillId="33" borderId="19" xfId="0" applyFont="1" applyFill="1" applyBorder="1" applyAlignment="1">
      <alignment/>
    </xf>
    <xf numFmtId="0" fontId="0" fillId="33" borderId="21" xfId="0" applyFill="1" applyBorder="1" applyAlignment="1">
      <alignment/>
    </xf>
    <xf numFmtId="166" fontId="0" fillId="33" borderId="20" xfId="0" applyNumberFormat="1" applyFill="1" applyBorder="1" applyAlignment="1">
      <alignment/>
    </xf>
    <xf numFmtId="0" fontId="0" fillId="33" borderId="20" xfId="0" applyFill="1" applyBorder="1" applyAlignment="1">
      <alignment/>
    </xf>
    <xf numFmtId="40" fontId="0" fillId="33" borderId="20" xfId="0" applyNumberFormat="1" applyFill="1" applyBorder="1" applyAlignment="1">
      <alignment/>
    </xf>
    <xf numFmtId="4" fontId="0" fillId="33" borderId="20" xfId="0" applyNumberFormat="1" applyFill="1" applyBorder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Alignment="1">
      <alignment/>
    </xf>
    <xf numFmtId="0" fontId="5" fillId="0" borderId="14" xfId="0" applyFont="1" applyBorder="1" applyAlignment="1">
      <alignment/>
    </xf>
    <xf numFmtId="0" fontId="9" fillId="0" borderId="0" xfId="0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left" vertical="center"/>
      <protection/>
    </xf>
    <xf numFmtId="37" fontId="13" fillId="0" borderId="0" xfId="0" applyNumberFormat="1" applyFont="1" applyAlignment="1" applyProtection="1">
      <alignment horizontal="center" vertical="top"/>
      <protection/>
    </xf>
    <xf numFmtId="0" fontId="14" fillId="0" borderId="0" xfId="0" applyFont="1" applyAlignment="1" applyProtection="1">
      <alignment horizontal="left" vertical="top" wrapText="1"/>
      <protection/>
    </xf>
    <xf numFmtId="0" fontId="13" fillId="0" borderId="0" xfId="0" applyFont="1" applyAlignment="1" applyProtection="1">
      <alignment horizontal="left" vertical="top" wrapText="1"/>
      <protection/>
    </xf>
    <xf numFmtId="167" fontId="15" fillId="0" borderId="0" xfId="0" applyNumberFormat="1" applyFont="1" applyAlignment="1" applyProtection="1">
      <alignment horizontal="right" vertical="top"/>
      <protection/>
    </xf>
    <xf numFmtId="39" fontId="14" fillId="0" borderId="0" xfId="0" applyNumberFormat="1" applyFont="1" applyAlignment="1" applyProtection="1">
      <alignment horizontal="right" vertical="top"/>
      <protection/>
    </xf>
    <xf numFmtId="0" fontId="17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 applyProtection="1">
      <alignment horizontal="left" vertical="top" wrapText="1"/>
      <protection/>
    </xf>
    <xf numFmtId="167" fontId="12" fillId="0" borderId="0" xfId="0" applyNumberFormat="1" applyFont="1" applyAlignment="1" applyProtection="1">
      <alignment horizontal="right" vertical="top"/>
      <protection/>
    </xf>
    <xf numFmtId="39" fontId="12" fillId="0" borderId="0" xfId="0" applyNumberFormat="1" applyFont="1" applyAlignment="1" applyProtection="1">
      <alignment vertical="top"/>
      <protection/>
    </xf>
    <xf numFmtId="0" fontId="14" fillId="0" borderId="0" xfId="0" applyFont="1" applyAlignment="1" applyProtection="1">
      <alignment horizontal="left"/>
      <protection/>
    </xf>
    <xf numFmtId="37" fontId="0" fillId="0" borderId="0" xfId="0" applyNumberFormat="1" applyAlignment="1" applyProtection="1">
      <alignment horizontal="center" vertical="top"/>
      <protection locked="0"/>
    </xf>
    <xf numFmtId="0" fontId="0" fillId="0" borderId="0" xfId="0" applyAlignment="1" applyProtection="1">
      <alignment horizontal="left" vertical="top" wrapText="1"/>
      <protection locked="0"/>
    </xf>
    <xf numFmtId="167" fontId="0" fillId="0" borderId="0" xfId="0" applyNumberFormat="1" applyAlignment="1" applyProtection="1">
      <alignment horizontal="right" vertical="top"/>
      <protection locked="0"/>
    </xf>
    <xf numFmtId="39" fontId="0" fillId="0" borderId="0" xfId="0" applyNumberFormat="1" applyAlignment="1" applyProtection="1">
      <alignment horizontal="right" vertical="top"/>
      <protection locked="0"/>
    </xf>
    <xf numFmtId="0" fontId="18" fillId="34" borderId="22" xfId="0" applyFont="1" applyFill="1" applyBorder="1" applyAlignment="1" applyProtection="1">
      <alignment vertical="top"/>
      <protection/>
    </xf>
    <xf numFmtId="0" fontId="18" fillId="34" borderId="23" xfId="0" applyFont="1" applyFill="1" applyBorder="1" applyAlignment="1" applyProtection="1">
      <alignment vertical="top"/>
      <protection/>
    </xf>
    <xf numFmtId="0" fontId="18" fillId="34" borderId="23" xfId="0" applyFont="1" applyFill="1" applyBorder="1" applyAlignment="1" applyProtection="1">
      <alignment horizontal="center" vertical="center"/>
      <protection/>
    </xf>
    <xf numFmtId="0" fontId="18" fillId="34" borderId="24" xfId="0" applyFont="1" applyFill="1" applyBorder="1" applyAlignment="1" applyProtection="1">
      <alignment vertical="top"/>
      <protection/>
    </xf>
    <xf numFmtId="0" fontId="18" fillId="0" borderId="25" xfId="0" applyFont="1" applyBorder="1" applyAlignment="1" applyProtection="1">
      <alignment vertical="top"/>
      <protection/>
    </xf>
    <xf numFmtId="0" fontId="18" fillId="0" borderId="26" xfId="0" applyFont="1" applyBorder="1" applyAlignment="1" applyProtection="1">
      <alignment vertical="top"/>
      <protection/>
    </xf>
    <xf numFmtId="4" fontId="19" fillId="0" borderId="27" xfId="0" applyNumberFormat="1" applyFont="1" applyBorder="1" applyAlignment="1" applyProtection="1">
      <alignment vertical="top"/>
      <protection/>
    </xf>
    <xf numFmtId="0" fontId="18" fillId="0" borderId="28" xfId="0" applyFont="1" applyBorder="1" applyAlignment="1" applyProtection="1">
      <alignment vertical="top"/>
      <protection/>
    </xf>
    <xf numFmtId="4" fontId="19" fillId="0" borderId="28" xfId="0" applyNumberFormat="1" applyFont="1" applyBorder="1" applyAlignment="1" applyProtection="1">
      <alignment horizontal="right" vertical="top"/>
      <protection/>
    </xf>
    <xf numFmtId="4" fontId="18" fillId="0" borderId="29" xfId="0" applyNumberFormat="1" applyFont="1" applyBorder="1" applyAlignment="1" applyProtection="1">
      <alignment vertical="top"/>
      <protection/>
    </xf>
    <xf numFmtId="4" fontId="19" fillId="0" borderId="30" xfId="0" applyNumberFormat="1" applyFont="1" applyBorder="1" applyAlignment="1" applyProtection="1">
      <alignment vertical="top"/>
      <protection/>
    </xf>
    <xf numFmtId="4" fontId="19" fillId="0" borderId="25" xfId="0" applyNumberFormat="1" applyFont="1" applyBorder="1" applyAlignment="1" applyProtection="1">
      <alignment horizontal="right" vertical="top"/>
      <protection/>
    </xf>
    <xf numFmtId="4" fontId="18" fillId="0" borderId="31" xfId="0" applyNumberFormat="1" applyFont="1" applyBorder="1" applyAlignment="1" applyProtection="1">
      <alignment vertical="top"/>
      <protection/>
    </xf>
    <xf numFmtId="4" fontId="19" fillId="0" borderId="32" xfId="0" applyNumberFormat="1" applyFont="1" applyBorder="1" applyAlignment="1" applyProtection="1">
      <alignment vertical="top"/>
      <protection/>
    </xf>
    <xf numFmtId="4" fontId="19" fillId="0" borderId="26" xfId="0" applyNumberFormat="1" applyFont="1" applyBorder="1" applyAlignment="1" applyProtection="1">
      <alignment horizontal="right" vertical="top"/>
      <protection/>
    </xf>
    <xf numFmtId="4" fontId="18" fillId="0" borderId="33" xfId="0" applyNumberFormat="1" applyFont="1" applyBorder="1" applyAlignment="1" applyProtection="1">
      <alignment vertical="top"/>
      <protection/>
    </xf>
    <xf numFmtId="0" fontId="0" fillId="0" borderId="34" xfId="0" applyBorder="1" applyAlignment="1">
      <alignment/>
    </xf>
    <xf numFmtId="40" fontId="6" fillId="0" borderId="25" xfId="0" applyNumberFormat="1" applyFont="1" applyBorder="1" applyAlignment="1">
      <alignment/>
    </xf>
    <xf numFmtId="0" fontId="5" fillId="0" borderId="35" xfId="0" applyFont="1" applyBorder="1" applyAlignment="1">
      <alignment/>
    </xf>
    <xf numFmtId="0" fontId="9" fillId="0" borderId="0" xfId="0" applyFont="1" applyAlignment="1" applyProtection="1">
      <alignment horizontal="left" vertical="center"/>
      <protection/>
    </xf>
    <xf numFmtId="0" fontId="18" fillId="19" borderId="36" xfId="0" applyFont="1" applyFill="1" applyBorder="1" applyAlignment="1" applyProtection="1">
      <alignment horizontal="center" vertical="center"/>
      <protection/>
    </xf>
    <xf numFmtId="0" fontId="18" fillId="19" borderId="37" xfId="0" applyFont="1" applyFill="1" applyBorder="1" applyAlignment="1" applyProtection="1">
      <alignment vertical="top"/>
      <protection/>
    </xf>
    <xf numFmtId="0" fontId="18" fillId="19" borderId="37" xfId="0" applyFont="1" applyFill="1" applyBorder="1" applyAlignment="1" applyProtection="1">
      <alignment horizontal="center" vertical="center"/>
      <protection/>
    </xf>
    <xf numFmtId="2" fontId="19" fillId="19" borderId="37" xfId="0" applyNumberFormat="1" applyFont="1" applyFill="1" applyBorder="1" applyAlignment="1" applyProtection="1">
      <alignment vertical="top"/>
      <protection/>
    </xf>
    <xf numFmtId="4" fontId="19" fillId="19" borderId="37" xfId="0" applyNumberFormat="1" applyFont="1" applyFill="1" applyBorder="1" applyAlignment="1" applyProtection="1">
      <alignment vertical="top"/>
      <protection/>
    </xf>
    <xf numFmtId="4" fontId="19" fillId="19" borderId="29" xfId="0" applyNumberFormat="1" applyFont="1" applyFill="1" applyBorder="1" applyAlignment="1" applyProtection="1">
      <alignment vertical="top"/>
      <protection/>
    </xf>
    <xf numFmtId="0" fontId="18" fillId="19" borderId="30" xfId="0" applyFont="1" applyFill="1" applyBorder="1" applyAlignment="1" applyProtection="1">
      <alignment horizontal="center" vertical="center"/>
      <protection/>
    </xf>
    <xf numFmtId="0" fontId="18" fillId="19" borderId="25" xfId="0" applyFont="1" applyFill="1" applyBorder="1" applyAlignment="1" applyProtection="1">
      <alignment vertical="top"/>
      <protection/>
    </xf>
    <xf numFmtId="0" fontId="18" fillId="19" borderId="25" xfId="0" applyFont="1" applyFill="1" applyBorder="1" applyAlignment="1" applyProtection="1">
      <alignment horizontal="center" vertical="center"/>
      <protection/>
    </xf>
    <xf numFmtId="2" fontId="19" fillId="19" borderId="25" xfId="0" applyNumberFormat="1" applyFont="1" applyFill="1" applyBorder="1" applyAlignment="1" applyProtection="1">
      <alignment vertical="top"/>
      <protection/>
    </xf>
    <xf numFmtId="4" fontId="19" fillId="19" borderId="25" xfId="0" applyNumberFormat="1" applyFont="1" applyFill="1" applyBorder="1" applyAlignment="1" applyProtection="1">
      <alignment vertical="top"/>
      <protection/>
    </xf>
    <xf numFmtId="4" fontId="19" fillId="19" borderId="31" xfId="0" applyNumberFormat="1" applyFont="1" applyFill="1" applyBorder="1" applyAlignment="1" applyProtection="1">
      <alignment vertical="top"/>
      <protection/>
    </xf>
    <xf numFmtId="0" fontId="18" fillId="19" borderId="38" xfId="0" applyFont="1" applyFill="1" applyBorder="1" applyAlignment="1" applyProtection="1">
      <alignment horizontal="center" vertical="center"/>
      <protection/>
    </xf>
    <xf numFmtId="0" fontId="18" fillId="19" borderId="39" xfId="0" applyFont="1" applyFill="1" applyBorder="1" applyAlignment="1" applyProtection="1">
      <alignment vertical="top"/>
      <protection/>
    </xf>
    <xf numFmtId="0" fontId="18" fillId="19" borderId="39" xfId="0" applyFont="1" applyFill="1" applyBorder="1" applyAlignment="1" applyProtection="1">
      <alignment horizontal="center" vertical="center"/>
      <protection/>
    </xf>
    <xf numFmtId="2" fontId="19" fillId="19" borderId="39" xfId="0" applyNumberFormat="1" applyFont="1" applyFill="1" applyBorder="1" applyAlignment="1" applyProtection="1">
      <alignment vertical="top"/>
      <protection/>
    </xf>
    <xf numFmtId="4" fontId="19" fillId="19" borderId="39" xfId="0" applyNumberFormat="1" applyFont="1" applyFill="1" applyBorder="1" applyAlignment="1" applyProtection="1">
      <alignment vertical="top"/>
      <protection/>
    </xf>
    <xf numFmtId="4" fontId="19" fillId="19" borderId="40" xfId="0" applyNumberFormat="1" applyFont="1" applyFill="1" applyBorder="1" applyAlignment="1" applyProtection="1">
      <alignment vertical="top"/>
      <protection/>
    </xf>
    <xf numFmtId="39" fontId="19" fillId="19" borderId="25" xfId="0" applyNumberFormat="1" applyFont="1" applyFill="1" applyBorder="1" applyAlignment="1" applyProtection="1">
      <alignment vertical="top"/>
      <protection/>
    </xf>
    <xf numFmtId="0" fontId="9" fillId="0" borderId="0" xfId="0" applyFont="1" applyAlignment="1" applyProtection="1">
      <alignment horizontal="left"/>
      <protection/>
    </xf>
    <xf numFmtId="0" fontId="18" fillId="34" borderId="22" xfId="0" applyFont="1" applyFill="1" applyBorder="1" applyAlignment="1" applyProtection="1">
      <alignment vertical="top" wrapText="1"/>
      <protection/>
    </xf>
    <xf numFmtId="0" fontId="0" fillId="0" borderId="0" xfId="0" applyAlignment="1" applyProtection="1">
      <alignment vertical="top"/>
      <protection/>
    </xf>
    <xf numFmtId="0" fontId="18" fillId="0" borderId="36" xfId="0" applyFont="1" applyBorder="1" applyAlignment="1" applyProtection="1">
      <alignment horizontal="center" vertical="center"/>
      <protection/>
    </xf>
    <xf numFmtId="0" fontId="18" fillId="0" borderId="37" xfId="0" applyFont="1" applyBorder="1" applyAlignment="1" applyProtection="1">
      <alignment vertical="top"/>
      <protection/>
    </xf>
    <xf numFmtId="0" fontId="18" fillId="0" borderId="37" xfId="0" applyFont="1" applyBorder="1" applyAlignment="1" applyProtection="1">
      <alignment horizontal="center" vertical="center"/>
      <protection/>
    </xf>
    <xf numFmtId="2" fontId="19" fillId="0" borderId="37" xfId="0" applyNumberFormat="1" applyFont="1" applyBorder="1" applyAlignment="1" applyProtection="1">
      <alignment horizontal="right" vertical="center"/>
      <protection/>
    </xf>
    <xf numFmtId="4" fontId="19" fillId="0" borderId="37" xfId="0" applyNumberFormat="1" applyFont="1" applyBorder="1" applyAlignment="1" applyProtection="1">
      <alignment horizontal="right" vertical="center"/>
      <protection/>
    </xf>
    <xf numFmtId="4" fontId="19" fillId="0" borderId="29" xfId="0" applyNumberFormat="1" applyFont="1" applyBorder="1" applyAlignment="1" applyProtection="1">
      <alignment horizontal="right" vertical="center"/>
      <protection/>
    </xf>
    <xf numFmtId="49" fontId="18" fillId="0" borderId="30" xfId="0" applyNumberFormat="1" applyFont="1" applyBorder="1" applyAlignment="1" applyProtection="1">
      <alignment horizontal="center" vertical="center"/>
      <protection/>
    </xf>
    <xf numFmtId="0" fontId="18" fillId="0" borderId="25" xfId="0" applyFont="1" applyBorder="1" applyAlignment="1" applyProtection="1">
      <alignment horizontal="left" vertical="center" wrapText="1"/>
      <protection/>
    </xf>
    <xf numFmtId="0" fontId="18" fillId="0" borderId="25" xfId="0" applyFont="1" applyBorder="1" applyAlignment="1" applyProtection="1">
      <alignment horizontal="center" vertical="center"/>
      <protection/>
    </xf>
    <xf numFmtId="2" fontId="19" fillId="0" borderId="25" xfId="0" applyNumberFormat="1" applyFont="1" applyBorder="1" applyAlignment="1" applyProtection="1">
      <alignment horizontal="right" vertical="center"/>
      <protection/>
    </xf>
    <xf numFmtId="4" fontId="19" fillId="0" borderId="25" xfId="0" applyNumberFormat="1" applyFont="1" applyBorder="1" applyAlignment="1" applyProtection="1">
      <alignment horizontal="right" vertical="center"/>
      <protection/>
    </xf>
    <xf numFmtId="4" fontId="19" fillId="0" borderId="31" xfId="0" applyNumberFormat="1" applyFont="1" applyBorder="1" applyAlignment="1" applyProtection="1">
      <alignment horizontal="right" vertical="center"/>
      <protection/>
    </xf>
    <xf numFmtId="0" fontId="0" fillId="0" borderId="0" xfId="0" applyAlignment="1" applyProtection="1">
      <alignment horizontal="center" vertical="center"/>
      <protection/>
    </xf>
    <xf numFmtId="0" fontId="18" fillId="0" borderId="30" xfId="0" applyFont="1" applyBorder="1" applyAlignment="1" applyProtection="1">
      <alignment horizontal="center" vertical="center"/>
      <protection/>
    </xf>
    <xf numFmtId="2" fontId="19" fillId="0" borderId="25" xfId="0" applyNumberFormat="1" applyFont="1" applyFill="1" applyBorder="1" applyAlignment="1" applyProtection="1">
      <alignment horizontal="right" vertical="center"/>
      <protection/>
    </xf>
    <xf numFmtId="0" fontId="18" fillId="0" borderId="39" xfId="0" applyFont="1" applyBorder="1" applyAlignment="1" applyProtection="1">
      <alignment vertical="top"/>
      <protection/>
    </xf>
    <xf numFmtId="0" fontId="18" fillId="0" borderId="39" xfId="0" applyFont="1" applyBorder="1" applyAlignment="1" applyProtection="1">
      <alignment horizontal="center" vertical="center"/>
      <protection/>
    </xf>
    <xf numFmtId="2" fontId="19" fillId="0" borderId="39" xfId="0" applyNumberFormat="1" applyFont="1" applyBorder="1" applyAlignment="1" applyProtection="1">
      <alignment horizontal="right" vertical="center"/>
      <protection/>
    </xf>
    <xf numFmtId="4" fontId="19" fillId="0" borderId="39" xfId="0" applyNumberFormat="1" applyFont="1" applyBorder="1" applyAlignment="1" applyProtection="1">
      <alignment horizontal="right" vertical="center"/>
      <protection/>
    </xf>
    <xf numFmtId="4" fontId="19" fillId="0" borderId="40" xfId="0" applyNumberFormat="1" applyFont="1" applyBorder="1" applyAlignment="1" applyProtection="1">
      <alignment horizontal="right" vertical="center"/>
      <protection/>
    </xf>
    <xf numFmtId="4" fontId="21" fillId="0" borderId="41" xfId="0" applyNumberFormat="1" applyFont="1" applyBorder="1" applyAlignment="1" applyProtection="1">
      <alignment vertical="top"/>
      <protection/>
    </xf>
    <xf numFmtId="0" fontId="22" fillId="0" borderId="42" xfId="0" applyFont="1" applyBorder="1" applyAlignment="1" applyProtection="1">
      <alignment vertical="top"/>
      <protection/>
    </xf>
    <xf numFmtId="0" fontId="22" fillId="0" borderId="42" xfId="0" applyFont="1" applyBorder="1" applyAlignment="1" applyProtection="1">
      <alignment horizontal="center" vertical="center"/>
      <protection/>
    </xf>
    <xf numFmtId="0" fontId="22" fillId="0" borderId="42" xfId="0" applyFont="1" applyBorder="1" applyAlignment="1" applyProtection="1">
      <alignment horizontal="center" vertical="top"/>
      <protection/>
    </xf>
    <xf numFmtId="4" fontId="21" fillId="0" borderId="42" xfId="0" applyNumberFormat="1" applyFont="1" applyBorder="1" applyAlignment="1" applyProtection="1">
      <alignment horizontal="right" vertical="top"/>
      <protection/>
    </xf>
    <xf numFmtId="4" fontId="22" fillId="0" borderId="43" xfId="0" applyNumberFormat="1" applyFont="1" applyBorder="1" applyAlignment="1" applyProtection="1">
      <alignment vertical="top"/>
      <protection/>
    </xf>
    <xf numFmtId="0" fontId="23" fillId="0" borderId="0" xfId="0" applyFont="1" applyAlignment="1" applyProtection="1">
      <alignment vertical="top"/>
      <protection/>
    </xf>
    <xf numFmtId="0" fontId="18" fillId="19" borderId="25" xfId="0" applyNumberFormat="1" applyFont="1" applyFill="1" applyBorder="1" applyAlignment="1" applyProtection="1">
      <alignment horizontal="center" vertical="center"/>
      <protection/>
    </xf>
    <xf numFmtId="0" fontId="18" fillId="19" borderId="25" xfId="0" applyFont="1" applyFill="1" applyBorder="1" applyAlignment="1" applyProtection="1">
      <alignment vertical="top" wrapText="1"/>
      <protection/>
    </xf>
    <xf numFmtId="168" fontId="18" fillId="19" borderId="25" xfId="0" applyNumberFormat="1" applyFont="1" applyFill="1" applyBorder="1" applyAlignment="1" applyProtection="1">
      <alignment/>
      <protection locked="0"/>
    </xf>
    <xf numFmtId="4" fontId="19" fillId="19" borderId="31" xfId="0" applyNumberFormat="1" applyFont="1" applyFill="1" applyBorder="1" applyAlignment="1" applyProtection="1">
      <alignment vertical="center"/>
      <protection/>
    </xf>
    <xf numFmtId="1" fontId="18" fillId="19" borderId="30" xfId="0" applyNumberFormat="1" applyFont="1" applyFill="1" applyBorder="1" applyAlignment="1" applyProtection="1">
      <alignment horizontal="center" vertical="center" wrapText="1"/>
      <protection/>
    </xf>
    <xf numFmtId="0" fontId="20" fillId="19" borderId="25" xfId="0" applyFont="1" applyFill="1" applyBorder="1" applyAlignment="1" applyProtection="1">
      <alignment horizontal="center" vertical="center" wrapText="1"/>
      <protection/>
    </xf>
    <xf numFmtId="0" fontId="18" fillId="19" borderId="25" xfId="0" applyFont="1" applyFill="1" applyBorder="1" applyAlignment="1" applyProtection="1">
      <alignment vertical="center"/>
      <protection/>
    </xf>
    <xf numFmtId="2" fontId="19" fillId="19" borderId="25" xfId="0" applyNumberFormat="1" applyFont="1" applyFill="1" applyBorder="1" applyAlignment="1" applyProtection="1">
      <alignment vertical="center"/>
      <protection/>
    </xf>
    <xf numFmtId="4" fontId="19" fillId="19" borderId="25" xfId="0" applyNumberFormat="1" applyFont="1" applyFill="1" applyBorder="1" applyAlignment="1" applyProtection="1">
      <alignment vertical="center"/>
      <protection/>
    </xf>
    <xf numFmtId="0" fontId="20" fillId="19" borderId="25" xfId="0" applyFont="1" applyFill="1" applyBorder="1" applyAlignment="1" applyProtection="1">
      <alignment horizontal="left"/>
      <protection/>
    </xf>
    <xf numFmtId="169" fontId="18" fillId="19" borderId="25" xfId="0" applyNumberFormat="1" applyFont="1" applyFill="1" applyBorder="1" applyAlignment="1" applyProtection="1">
      <alignment horizontal="right"/>
      <protection/>
    </xf>
    <xf numFmtId="0" fontId="60" fillId="19" borderId="25" xfId="0" applyFont="1" applyFill="1" applyBorder="1" applyAlignment="1" applyProtection="1">
      <alignment vertical="top"/>
      <protection/>
    </xf>
    <xf numFmtId="168" fontId="18" fillId="19" borderId="25" xfId="0" applyNumberFormat="1" applyFont="1" applyFill="1" applyBorder="1" applyAlignment="1" applyProtection="1">
      <alignment horizontal="center"/>
      <protection locked="0"/>
    </xf>
    <xf numFmtId="0" fontId="61" fillId="0" borderId="0" xfId="0" applyFont="1" applyFill="1" applyAlignment="1" applyProtection="1">
      <alignment horizontal="left"/>
      <protection/>
    </xf>
    <xf numFmtId="0" fontId="18" fillId="19" borderId="27" xfId="0" applyFont="1" applyFill="1" applyBorder="1" applyAlignment="1" applyProtection="1">
      <alignment horizontal="center" vertical="center"/>
      <protection/>
    </xf>
    <xf numFmtId="0" fontId="18" fillId="19" borderId="28" xfId="0" applyFont="1" applyFill="1" applyBorder="1" applyAlignment="1" applyProtection="1">
      <alignment vertical="top"/>
      <protection/>
    </xf>
    <xf numFmtId="168" fontId="18" fillId="19" borderId="25" xfId="0" applyNumberFormat="1" applyFont="1" applyFill="1" applyBorder="1" applyAlignment="1" applyProtection="1">
      <alignment horizontal="right"/>
      <protection locked="0"/>
    </xf>
    <xf numFmtId="0" fontId="24" fillId="19" borderId="44" xfId="0" applyFont="1" applyFill="1" applyBorder="1" applyAlignment="1" applyProtection="1">
      <alignment horizontal="center" wrapText="1"/>
      <protection locked="0"/>
    </xf>
    <xf numFmtId="0" fontId="24" fillId="19" borderId="45" xfId="0" applyFont="1" applyFill="1" applyBorder="1" applyAlignment="1" applyProtection="1">
      <alignment horizontal="left" wrapText="1"/>
      <protection locked="0"/>
    </xf>
    <xf numFmtId="0" fontId="24" fillId="19" borderId="45" xfId="0" applyFont="1" applyFill="1" applyBorder="1" applyAlignment="1" applyProtection="1">
      <alignment horizontal="center" wrapText="1"/>
      <protection locked="0"/>
    </xf>
    <xf numFmtId="4" fontId="24" fillId="19" borderId="45" xfId="0" applyNumberFormat="1" applyFont="1" applyFill="1" applyBorder="1" applyAlignment="1" applyProtection="1">
      <alignment horizontal="right"/>
      <protection locked="0"/>
    </xf>
    <xf numFmtId="39" fontId="24" fillId="19" borderId="46" xfId="0" applyNumberFormat="1" applyFont="1" applyFill="1" applyBorder="1" applyAlignment="1" applyProtection="1">
      <alignment horizontal="right"/>
      <protection locked="0"/>
    </xf>
    <xf numFmtId="49" fontId="18" fillId="0" borderId="38" xfId="0" applyNumberFormat="1" applyFont="1" applyBorder="1" applyAlignment="1" applyProtection="1">
      <alignment horizontal="center" vertical="center"/>
      <protection/>
    </xf>
    <xf numFmtId="49" fontId="18" fillId="0" borderId="47" xfId="0" applyNumberFormat="1" applyFont="1" applyBorder="1" applyAlignment="1" applyProtection="1">
      <alignment horizontal="center" vertical="center"/>
      <protection/>
    </xf>
    <xf numFmtId="0" fontId="18" fillId="0" borderId="48" xfId="0" applyFont="1" applyBorder="1" applyAlignment="1" applyProtection="1">
      <alignment vertical="top"/>
      <protection/>
    </xf>
    <xf numFmtId="0" fontId="18" fillId="0" borderId="48" xfId="0" applyFont="1" applyBorder="1" applyAlignment="1" applyProtection="1">
      <alignment horizontal="center" vertical="center"/>
      <protection/>
    </xf>
    <xf numFmtId="2" fontId="19" fillId="0" borderId="48" xfId="0" applyNumberFormat="1" applyFont="1" applyBorder="1" applyAlignment="1" applyProtection="1">
      <alignment horizontal="right" vertical="center"/>
      <protection/>
    </xf>
    <xf numFmtId="4" fontId="19" fillId="0" borderId="48" xfId="0" applyNumberFormat="1" applyFont="1" applyBorder="1" applyAlignment="1" applyProtection="1">
      <alignment horizontal="right" vertical="center"/>
      <protection/>
    </xf>
    <xf numFmtId="4" fontId="19" fillId="0" borderId="49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>
      <alignment horizontal="center"/>
    </xf>
    <xf numFmtId="0" fontId="5" fillId="0" borderId="18" xfId="0" applyFont="1" applyFill="1" applyBorder="1" applyAlignment="1">
      <alignment horizontal="center" vertical="center"/>
    </xf>
    <xf numFmtId="0" fontId="9" fillId="0" borderId="0" xfId="0" applyFont="1" applyAlignment="1" applyProtection="1">
      <alignment horizontal="center" vertical="center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eading" xfId="36"/>
    <cellStyle name="Heading1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Result" xfId="50"/>
    <cellStyle name="Result2" xfId="51"/>
    <cellStyle name="Správně" xfId="52"/>
    <cellStyle name="Špat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3"/>
  <sheetViews>
    <sheetView tabSelected="1" zoomScalePageLayoutView="0" workbookViewId="0" topLeftCell="A4">
      <selection activeCell="D36" sqref="D36"/>
    </sheetView>
  </sheetViews>
  <sheetFormatPr defaultColWidth="9.00390625" defaultRowHeight="14.25"/>
  <cols>
    <col min="1" max="1" width="8.50390625" style="0" customWidth="1"/>
    <col min="2" max="2" width="10.75390625" style="0" customWidth="1"/>
    <col min="3" max="3" width="15.625" style="0" customWidth="1"/>
    <col min="4" max="4" width="16.00390625" style="0" customWidth="1"/>
    <col min="5" max="5" width="13.25390625" style="0" customWidth="1"/>
    <col min="6" max="6" width="24.625" style="0" customWidth="1"/>
    <col min="7" max="7" width="12.50390625" style="0" customWidth="1"/>
    <col min="8" max="8" width="25.25390625" style="0" customWidth="1"/>
    <col min="9" max="9" width="12.75390625" style="0" customWidth="1"/>
    <col min="10" max="10" width="12.50390625" style="0" customWidth="1"/>
  </cols>
  <sheetData>
    <row r="1" spans="2:10" ht="19.5">
      <c r="B1" s="153" t="s">
        <v>0</v>
      </c>
      <c r="C1" s="153"/>
      <c r="D1" s="153"/>
      <c r="E1" s="153"/>
      <c r="F1" s="153"/>
      <c r="G1" s="153"/>
      <c r="H1" s="153"/>
      <c r="I1" s="153"/>
      <c r="J1" s="153"/>
    </row>
    <row r="2" spans="2:10" ht="15" customHeight="1">
      <c r="B2" s="1"/>
      <c r="C2" s="2"/>
      <c r="D2" s="73"/>
      <c r="E2" s="2"/>
      <c r="F2" s="2"/>
      <c r="G2" s="2"/>
      <c r="H2" s="2"/>
      <c r="I2" s="2"/>
      <c r="J2" s="3"/>
    </row>
    <row r="3" spans="2:10" ht="15" customHeight="1">
      <c r="B3" s="4" t="s">
        <v>1</v>
      </c>
      <c r="C3" s="5"/>
      <c r="D3" s="6" t="s">
        <v>94</v>
      </c>
      <c r="E3" s="5"/>
      <c r="F3" s="5" t="s">
        <v>2</v>
      </c>
      <c r="G3" s="6" t="s">
        <v>80</v>
      </c>
      <c r="H3" s="5"/>
      <c r="I3" s="5" t="s">
        <v>3</v>
      </c>
      <c r="J3" s="7" t="s">
        <v>4</v>
      </c>
    </row>
    <row r="4" spans="2:10" ht="15" customHeight="1">
      <c r="B4" s="4"/>
      <c r="C4" s="6"/>
      <c r="D4" s="21"/>
      <c r="E4" s="5"/>
      <c r="F4" s="5"/>
      <c r="G4" s="6" t="s">
        <v>81</v>
      </c>
      <c r="H4" s="5"/>
      <c r="I4" s="5"/>
      <c r="J4" s="7" t="s">
        <v>5</v>
      </c>
    </row>
    <row r="5" spans="2:10" ht="15" customHeight="1">
      <c r="B5" s="4"/>
      <c r="C5" s="8"/>
      <c r="D5" s="21"/>
      <c r="E5" s="5"/>
      <c r="F5" s="5"/>
      <c r="G5" s="5"/>
      <c r="H5" s="5"/>
      <c r="I5" s="5"/>
      <c r="J5" s="7"/>
    </row>
    <row r="6" spans="2:10" ht="15" customHeight="1">
      <c r="B6" s="4" t="s">
        <v>6</v>
      </c>
      <c r="C6" s="5"/>
      <c r="D6" s="6" t="s">
        <v>79</v>
      </c>
      <c r="E6" s="5"/>
      <c r="F6" s="5" t="s">
        <v>7</v>
      </c>
      <c r="G6" s="5"/>
      <c r="H6" s="5"/>
      <c r="I6" s="5" t="s">
        <v>3</v>
      </c>
      <c r="J6" s="7"/>
    </row>
    <row r="7" spans="2:10" ht="15" customHeight="1">
      <c r="B7" s="4"/>
      <c r="C7" s="6"/>
      <c r="D7" s="5"/>
      <c r="E7" s="5"/>
      <c r="F7" s="5"/>
      <c r="G7" s="5"/>
      <c r="H7" s="5"/>
      <c r="I7" s="5"/>
      <c r="J7" s="7"/>
    </row>
    <row r="8" spans="2:10" ht="15" customHeight="1">
      <c r="B8" s="4" t="s">
        <v>8</v>
      </c>
      <c r="C8" s="6"/>
      <c r="D8" s="6" t="s">
        <v>95</v>
      </c>
      <c r="E8" s="5"/>
      <c r="F8" s="5" t="s">
        <v>9</v>
      </c>
      <c r="G8" s="6"/>
      <c r="H8" s="5"/>
      <c r="I8" s="5" t="s">
        <v>3</v>
      </c>
      <c r="J8" s="7"/>
    </row>
    <row r="9" spans="2:10" ht="15" customHeight="1">
      <c r="B9" s="4"/>
      <c r="C9" s="6"/>
      <c r="D9" s="5"/>
      <c r="E9" s="5"/>
      <c r="F9" s="9"/>
      <c r="G9" s="5"/>
      <c r="H9" s="5"/>
      <c r="I9" s="5"/>
      <c r="J9" s="7"/>
    </row>
    <row r="10" spans="2:10" ht="15" customHeight="1">
      <c r="B10" s="4" t="s">
        <v>10</v>
      </c>
      <c r="C10" s="5"/>
      <c r="D10" s="5"/>
      <c r="E10" s="5"/>
      <c r="F10" s="5" t="s">
        <v>11</v>
      </c>
      <c r="G10" s="5"/>
      <c r="H10" s="5"/>
      <c r="I10" s="5" t="s">
        <v>12</v>
      </c>
      <c r="J10" s="10"/>
    </row>
    <row r="11" spans="2:10" ht="15" customHeight="1">
      <c r="B11" s="4"/>
      <c r="C11" s="5"/>
      <c r="D11" s="5"/>
      <c r="E11" s="5"/>
      <c r="F11" s="5"/>
      <c r="G11" s="5"/>
      <c r="H11" s="5"/>
      <c r="I11" s="5"/>
      <c r="J11" s="7"/>
    </row>
    <row r="12" spans="2:10" ht="15" customHeight="1">
      <c r="B12" s="11" t="s">
        <v>13</v>
      </c>
      <c r="C12" s="12"/>
      <c r="D12" s="12"/>
      <c r="E12" s="12"/>
      <c r="F12" s="12" t="s">
        <v>14</v>
      </c>
      <c r="G12" s="12"/>
      <c r="H12" s="12"/>
      <c r="I12" s="12" t="s">
        <v>15</v>
      </c>
      <c r="J12" s="13"/>
    </row>
    <row r="14" spans="2:10" ht="19.5">
      <c r="B14" s="153" t="s">
        <v>16</v>
      </c>
      <c r="C14" s="153"/>
      <c r="D14" s="153"/>
      <c r="E14" s="153"/>
      <c r="F14" s="153"/>
      <c r="G14" s="153"/>
      <c r="H14" s="153"/>
      <c r="I14" s="153"/>
      <c r="J14" s="153"/>
    </row>
    <row r="15" spans="2:10" ht="15" customHeight="1">
      <c r="B15" s="14" t="s">
        <v>17</v>
      </c>
      <c r="C15" s="15" t="s">
        <v>18</v>
      </c>
      <c r="D15" s="3"/>
      <c r="E15" s="14" t="s">
        <v>19</v>
      </c>
      <c r="F15" s="15" t="s">
        <v>20</v>
      </c>
      <c r="G15" s="16"/>
      <c r="H15" s="14" t="s">
        <v>21</v>
      </c>
      <c r="I15" s="15" t="s">
        <v>22</v>
      </c>
      <c r="J15" s="16"/>
    </row>
    <row r="16" spans="2:10" ht="15" customHeight="1">
      <c r="B16" s="154" t="s">
        <v>23</v>
      </c>
      <c r="C16" s="17" t="s">
        <v>24</v>
      </c>
      <c r="D16" s="18"/>
      <c r="E16" s="19" t="s">
        <v>25</v>
      </c>
      <c r="F16" s="16"/>
      <c r="G16" s="18"/>
      <c r="H16" s="17" t="s">
        <v>26</v>
      </c>
      <c r="I16" s="16"/>
      <c r="J16" s="18"/>
    </row>
    <row r="17" spans="2:10" ht="15" customHeight="1">
      <c r="B17" s="154"/>
      <c r="C17" s="17" t="s">
        <v>27</v>
      </c>
      <c r="D17" s="18"/>
      <c r="E17" s="19" t="s">
        <v>28</v>
      </c>
      <c r="F17" s="16"/>
      <c r="G17" s="18"/>
      <c r="H17" s="17" t="s">
        <v>29</v>
      </c>
      <c r="I17" s="16"/>
      <c r="J17" s="18"/>
    </row>
    <row r="18" spans="2:10" ht="15" customHeight="1">
      <c r="B18" s="154" t="s">
        <v>30</v>
      </c>
      <c r="C18" s="17" t="s">
        <v>24</v>
      </c>
      <c r="D18" s="18"/>
      <c r="E18" s="19" t="s">
        <v>31</v>
      </c>
      <c r="F18" s="16"/>
      <c r="G18" s="18"/>
      <c r="H18" s="17" t="s">
        <v>32</v>
      </c>
      <c r="I18" s="16"/>
      <c r="J18" s="18"/>
    </row>
    <row r="19" spans="2:10" ht="15" customHeight="1">
      <c r="B19" s="154"/>
      <c r="C19" s="17" t="s">
        <v>27</v>
      </c>
      <c r="D19" s="18"/>
      <c r="E19" s="19"/>
      <c r="F19" s="16"/>
      <c r="G19" s="18"/>
      <c r="H19" s="17" t="s">
        <v>33</v>
      </c>
      <c r="I19" s="16"/>
      <c r="J19" s="18"/>
    </row>
    <row r="20" spans="2:10" ht="15" customHeight="1">
      <c r="B20" s="154" t="s">
        <v>34</v>
      </c>
      <c r="C20" s="17" t="s">
        <v>24</v>
      </c>
      <c r="D20" s="18"/>
      <c r="E20" s="19"/>
      <c r="F20" s="16"/>
      <c r="G20" s="18"/>
      <c r="H20" s="17" t="s">
        <v>35</v>
      </c>
      <c r="I20" s="16"/>
      <c r="J20" s="18"/>
    </row>
    <row r="21" spans="2:10" ht="15" customHeight="1">
      <c r="B21" s="154"/>
      <c r="C21" s="17" t="s">
        <v>27</v>
      </c>
      <c r="D21" s="18"/>
      <c r="E21" s="19"/>
      <c r="F21" s="16"/>
      <c r="G21" s="18"/>
      <c r="H21" s="17" t="s">
        <v>36</v>
      </c>
      <c r="I21" s="16"/>
      <c r="J21" s="18"/>
    </row>
    <row r="22" spans="2:10" ht="15" customHeight="1">
      <c r="B22" s="20" t="s">
        <v>37</v>
      </c>
      <c r="C22" s="19"/>
      <c r="D22" s="18"/>
      <c r="E22" s="19"/>
      <c r="F22" s="16"/>
      <c r="G22" s="18"/>
      <c r="H22" s="17"/>
      <c r="I22" s="16"/>
      <c r="J22" s="18"/>
    </row>
    <row r="23" spans="2:10" ht="15" customHeight="1">
      <c r="B23" s="20" t="s">
        <v>38</v>
      </c>
      <c r="C23" s="19"/>
      <c r="D23" s="71"/>
      <c r="E23" s="19"/>
      <c r="F23" s="16"/>
      <c r="G23" s="18"/>
      <c r="H23" s="17"/>
      <c r="I23" s="16"/>
      <c r="J23" s="18"/>
    </row>
    <row r="24" spans="2:10" ht="15" customHeight="1">
      <c r="B24" s="20" t="s">
        <v>39</v>
      </c>
      <c r="C24" s="19"/>
      <c r="D24" s="72">
        <f>'II-328'!F27+'III-3279'!F28+'III-3287'!F28</f>
        <v>0</v>
      </c>
      <c r="E24" s="22" t="s">
        <v>40</v>
      </c>
      <c r="F24" s="16"/>
      <c r="G24" s="23">
        <v>0</v>
      </c>
      <c r="H24" s="20" t="s">
        <v>41</v>
      </c>
      <c r="I24" s="16"/>
      <c r="J24" s="23">
        <v>0</v>
      </c>
    </row>
    <row r="25" ht="15" customHeight="1"/>
    <row r="26" spans="2:4" ht="15" customHeight="1">
      <c r="B26" s="24" t="s">
        <v>42</v>
      </c>
      <c r="C26" s="25"/>
      <c r="D26" s="26">
        <v>0</v>
      </c>
    </row>
    <row r="27" spans="2:10" ht="15" customHeight="1">
      <c r="B27" s="24" t="s">
        <v>43</v>
      </c>
      <c r="C27" s="25"/>
      <c r="D27" s="26">
        <v>0</v>
      </c>
      <c r="E27" s="24" t="s">
        <v>44</v>
      </c>
      <c r="F27" s="25"/>
      <c r="G27" s="27">
        <v>0</v>
      </c>
      <c r="H27" s="24" t="s">
        <v>45</v>
      </c>
      <c r="I27" s="25"/>
      <c r="J27" s="28">
        <f>D28</f>
        <v>0</v>
      </c>
    </row>
    <row r="28" spans="2:10" ht="15" customHeight="1">
      <c r="B28" s="24" t="s">
        <v>46</v>
      </c>
      <c r="C28" s="25"/>
      <c r="D28" s="28">
        <f>D24</f>
        <v>0</v>
      </c>
      <c r="E28" s="24" t="s">
        <v>47</v>
      </c>
      <c r="F28" s="25"/>
      <c r="G28" s="28">
        <f>J28-D28</f>
        <v>0</v>
      </c>
      <c r="H28" s="24" t="s">
        <v>48</v>
      </c>
      <c r="I28" s="25"/>
      <c r="J28" s="29">
        <f>J27*1.21</f>
        <v>0</v>
      </c>
    </row>
    <row r="29" ht="15" customHeight="1"/>
    <row r="30" spans="2:10" ht="15" customHeight="1">
      <c r="B30" s="1" t="s">
        <v>49</v>
      </c>
      <c r="C30" s="2"/>
      <c r="D30" s="3"/>
      <c r="E30" s="1" t="s">
        <v>50</v>
      </c>
      <c r="F30" s="2"/>
      <c r="G30" s="3"/>
      <c r="H30" s="1" t="s">
        <v>51</v>
      </c>
      <c r="I30" s="2"/>
      <c r="J30" s="3"/>
    </row>
    <row r="31" spans="2:10" ht="15" customHeight="1">
      <c r="B31" s="4"/>
      <c r="D31" s="7"/>
      <c r="E31" s="30" t="s">
        <v>52</v>
      </c>
      <c r="G31" s="7"/>
      <c r="H31" s="30"/>
      <c r="J31" s="7"/>
    </row>
    <row r="32" spans="2:10" ht="15" customHeight="1">
      <c r="B32" s="30"/>
      <c r="C32" s="31"/>
      <c r="D32" s="32"/>
      <c r="E32" s="30" t="s">
        <v>119</v>
      </c>
      <c r="F32" s="31"/>
      <c r="G32" s="32"/>
      <c r="I32" s="31"/>
      <c r="J32" s="32"/>
    </row>
    <row r="33" spans="2:10" ht="15" customHeight="1">
      <c r="B33" s="11" t="s">
        <v>53</v>
      </c>
      <c r="C33" s="12"/>
      <c r="D33" s="13"/>
      <c r="E33" s="11" t="s">
        <v>53</v>
      </c>
      <c r="F33" s="12"/>
      <c r="G33" s="13"/>
      <c r="H33" s="11" t="s">
        <v>53</v>
      </c>
      <c r="I33" s="12"/>
      <c r="J33" s="13"/>
    </row>
  </sheetData>
  <sheetProtection selectLockedCells="1" selectUnlockedCells="1"/>
  <mergeCells count="5">
    <mergeCell ref="B1:J1"/>
    <mergeCell ref="B14:J14"/>
    <mergeCell ref="B16:B17"/>
    <mergeCell ref="B18:B19"/>
    <mergeCell ref="B20:B21"/>
  </mergeCells>
  <printOptions/>
  <pageMargins left="0" right="0" top="0.39375" bottom="0.39375" header="0.5118055555555555" footer="0.5118055555555555"/>
  <pageSetup firstPageNumber="1" useFirstPageNumber="1" horizontalDpi="300" verticalDpi="300" orientation="landscape" pageOrder="overThenDown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C35" sqref="C35"/>
    </sheetView>
  </sheetViews>
  <sheetFormatPr defaultColWidth="9.00390625" defaultRowHeight="14.25"/>
  <cols>
    <col min="1" max="1" width="11.125" style="0" customWidth="1"/>
    <col min="2" max="2" width="65.50390625" style="0" customWidth="1"/>
    <col min="3" max="3" width="6.50390625" style="0" customWidth="1"/>
    <col min="4" max="4" width="11.125" style="0" customWidth="1"/>
    <col min="5" max="5" width="11.25390625" style="0" customWidth="1"/>
    <col min="6" max="6" width="14.125" style="0" customWidth="1"/>
  </cols>
  <sheetData>
    <row r="1" spans="1:6" ht="18">
      <c r="A1" s="33" t="s">
        <v>54</v>
      </c>
      <c r="B1" s="74" t="s">
        <v>79</v>
      </c>
      <c r="C1" s="33"/>
      <c r="D1" s="33"/>
      <c r="E1" s="33"/>
      <c r="F1" s="33"/>
    </row>
    <row r="2" spans="1:6" ht="14.25">
      <c r="A2" s="34" t="s">
        <v>60</v>
      </c>
      <c r="B2" s="35" t="s">
        <v>87</v>
      </c>
      <c r="C2" s="36" t="s">
        <v>54</v>
      </c>
      <c r="D2" s="35"/>
      <c r="E2" s="35"/>
      <c r="F2" s="35"/>
    </row>
    <row r="3" spans="1:6" ht="14.25">
      <c r="A3" s="34" t="s">
        <v>61</v>
      </c>
      <c r="B3" s="35" t="s">
        <v>92</v>
      </c>
      <c r="C3" s="35"/>
      <c r="D3" s="35"/>
      <c r="E3" s="37"/>
      <c r="F3" s="35"/>
    </row>
    <row r="4" spans="1:6" ht="14.25">
      <c r="A4" s="38"/>
      <c r="B4" s="35" t="s">
        <v>121</v>
      </c>
      <c r="C4" s="38"/>
      <c r="D4" s="35"/>
      <c r="E4" s="35"/>
      <c r="F4" s="35"/>
    </row>
    <row r="5" spans="1:6" ht="14.25">
      <c r="A5" s="39"/>
      <c r="B5" s="40" t="s">
        <v>93</v>
      </c>
      <c r="C5" s="41"/>
      <c r="D5" s="40"/>
      <c r="E5" s="42"/>
      <c r="F5" s="43"/>
    </row>
    <row r="6" spans="1:6" ht="15.75">
      <c r="A6" s="37" t="s">
        <v>62</v>
      </c>
      <c r="B6" s="37"/>
      <c r="C6" s="44"/>
      <c r="D6" s="37"/>
      <c r="E6" s="37"/>
      <c r="F6" s="37"/>
    </row>
    <row r="7" spans="1:6" ht="14.25">
      <c r="A7" s="37" t="s">
        <v>63</v>
      </c>
      <c r="B7" s="37"/>
      <c r="C7" s="44"/>
      <c r="D7" s="37" t="s">
        <v>64</v>
      </c>
      <c r="E7" s="37"/>
      <c r="F7" s="45" t="s">
        <v>54</v>
      </c>
    </row>
    <row r="8" spans="1:6" ht="14.25">
      <c r="A8" s="37" t="s">
        <v>65</v>
      </c>
      <c r="B8" s="46"/>
      <c r="C8" s="47"/>
      <c r="D8" s="46" t="s">
        <v>66</v>
      </c>
      <c r="E8" s="48" t="s">
        <v>54</v>
      </c>
      <c r="F8" s="49" t="s">
        <v>54</v>
      </c>
    </row>
    <row r="9" spans="1:6" ht="14.25">
      <c r="A9" s="50"/>
      <c r="B9" s="50"/>
      <c r="C9" s="50"/>
      <c r="D9" s="50"/>
      <c r="E9" s="50" t="s">
        <v>54</v>
      </c>
      <c r="F9" s="50"/>
    </row>
    <row r="10" spans="1:6" ht="15" thickBot="1">
      <c r="A10" s="51"/>
      <c r="B10" s="52"/>
      <c r="C10" s="52"/>
      <c r="D10" s="52"/>
      <c r="E10" s="53"/>
      <c r="F10" s="54"/>
    </row>
    <row r="11" spans="1:6" ht="15.75" thickBot="1">
      <c r="A11" s="55" t="s">
        <v>67</v>
      </c>
      <c r="B11" s="56" t="s">
        <v>55</v>
      </c>
      <c r="C11" s="57" t="s">
        <v>56</v>
      </c>
      <c r="D11" s="56" t="s">
        <v>68</v>
      </c>
      <c r="E11" s="56" t="s">
        <v>69</v>
      </c>
      <c r="F11" s="58" t="s">
        <v>70</v>
      </c>
    </row>
    <row r="12" spans="1:6" ht="15">
      <c r="A12" s="75" t="s">
        <v>71</v>
      </c>
      <c r="B12" s="76" t="s">
        <v>72</v>
      </c>
      <c r="C12" s="77" t="s">
        <v>59</v>
      </c>
      <c r="D12" s="78">
        <v>1</v>
      </c>
      <c r="E12" s="79"/>
      <c r="F12" s="80">
        <f aca="true" t="shared" si="0" ref="F12:F24">E12*D12</f>
        <v>0</v>
      </c>
    </row>
    <row r="13" spans="1:6" ht="15">
      <c r="A13" s="81">
        <v>113728</v>
      </c>
      <c r="B13" s="82" t="s">
        <v>117</v>
      </c>
      <c r="C13" s="83" t="s">
        <v>73</v>
      </c>
      <c r="D13" s="84">
        <v>888</v>
      </c>
      <c r="E13" s="85"/>
      <c r="F13" s="86">
        <f t="shared" si="0"/>
        <v>0</v>
      </c>
    </row>
    <row r="14" spans="1:6" ht="15">
      <c r="A14" s="87">
        <v>12922</v>
      </c>
      <c r="B14" s="88" t="s">
        <v>84</v>
      </c>
      <c r="C14" s="89" t="s">
        <v>57</v>
      </c>
      <c r="D14" s="90">
        <v>650</v>
      </c>
      <c r="E14" s="91"/>
      <c r="F14" s="92">
        <f t="shared" si="0"/>
        <v>0</v>
      </c>
    </row>
    <row r="15" spans="1:6" ht="15">
      <c r="A15" s="124">
        <v>14102</v>
      </c>
      <c r="B15" s="82" t="s">
        <v>85</v>
      </c>
      <c r="C15" s="83" t="s">
        <v>82</v>
      </c>
      <c r="D15" s="84">
        <v>130</v>
      </c>
      <c r="E15" s="85"/>
      <c r="F15" s="85">
        <f t="shared" si="0"/>
        <v>0</v>
      </c>
    </row>
    <row r="16" spans="1:6" ht="15">
      <c r="A16" s="81">
        <v>919111</v>
      </c>
      <c r="B16" s="82" t="s">
        <v>74</v>
      </c>
      <c r="C16" s="83" t="s">
        <v>58</v>
      </c>
      <c r="D16" s="84">
        <v>130</v>
      </c>
      <c r="E16" s="85"/>
      <c r="F16" s="86">
        <f t="shared" si="0"/>
        <v>0</v>
      </c>
    </row>
    <row r="17" spans="1:6" ht="15">
      <c r="A17" s="81">
        <v>93818</v>
      </c>
      <c r="B17" s="82" t="s">
        <v>118</v>
      </c>
      <c r="C17" s="83" t="s">
        <v>57</v>
      </c>
      <c r="D17" s="84">
        <v>17760</v>
      </c>
      <c r="E17" s="85"/>
      <c r="F17" s="86">
        <f t="shared" si="0"/>
        <v>0</v>
      </c>
    </row>
    <row r="18" spans="1:6" ht="15">
      <c r="A18" s="81">
        <v>572223</v>
      </c>
      <c r="B18" s="135" t="s">
        <v>129</v>
      </c>
      <c r="C18" s="136" t="s">
        <v>57</v>
      </c>
      <c r="D18" s="126">
        <v>17760</v>
      </c>
      <c r="E18" s="126"/>
      <c r="F18" s="127">
        <f t="shared" si="0"/>
        <v>0</v>
      </c>
    </row>
    <row r="19" spans="1:6" ht="15">
      <c r="A19" s="81" t="s">
        <v>104</v>
      </c>
      <c r="B19" s="82" t="s">
        <v>108</v>
      </c>
      <c r="C19" s="83" t="s">
        <v>73</v>
      </c>
      <c r="D19" s="84">
        <v>533</v>
      </c>
      <c r="E19" s="85"/>
      <c r="F19" s="86">
        <f t="shared" si="0"/>
        <v>0</v>
      </c>
    </row>
    <row r="20" spans="1:6" ht="15">
      <c r="A20" s="128" t="s">
        <v>111</v>
      </c>
      <c r="B20" s="130" t="s">
        <v>110</v>
      </c>
      <c r="C20" s="83" t="s">
        <v>57</v>
      </c>
      <c r="D20" s="131">
        <v>8880</v>
      </c>
      <c r="E20" s="132"/>
      <c r="F20" s="127">
        <f t="shared" si="0"/>
        <v>0</v>
      </c>
    </row>
    <row r="21" spans="1:6" ht="15">
      <c r="A21" s="81" t="s">
        <v>71</v>
      </c>
      <c r="B21" s="82" t="s">
        <v>75</v>
      </c>
      <c r="C21" s="83" t="s">
        <v>57</v>
      </c>
      <c r="D21" s="84">
        <v>200</v>
      </c>
      <c r="E21" s="85"/>
      <c r="F21" s="86">
        <f t="shared" si="0"/>
        <v>0</v>
      </c>
    </row>
    <row r="22" spans="1:6" ht="15">
      <c r="A22" s="129">
        <v>57475</v>
      </c>
      <c r="B22" s="133" t="s">
        <v>91</v>
      </c>
      <c r="C22" s="129" t="s">
        <v>57</v>
      </c>
      <c r="D22" s="134">
        <v>250</v>
      </c>
      <c r="E22" s="134"/>
      <c r="F22" s="134">
        <f>SUM(D22*E22)</f>
        <v>0</v>
      </c>
    </row>
    <row r="23" spans="1:6" ht="15">
      <c r="A23" s="81">
        <v>931316</v>
      </c>
      <c r="B23" s="82" t="s">
        <v>122</v>
      </c>
      <c r="C23" s="83" t="s">
        <v>76</v>
      </c>
      <c r="D23" s="84">
        <v>130</v>
      </c>
      <c r="E23" s="85"/>
      <c r="F23" s="86">
        <f t="shared" si="0"/>
        <v>0</v>
      </c>
    </row>
    <row r="24" spans="1:6" ht="15">
      <c r="A24" s="81">
        <v>56962</v>
      </c>
      <c r="B24" s="82" t="s">
        <v>77</v>
      </c>
      <c r="C24" s="83" t="s">
        <v>57</v>
      </c>
      <c r="D24" s="84">
        <v>650</v>
      </c>
      <c r="E24" s="93"/>
      <c r="F24" s="86">
        <f t="shared" si="0"/>
        <v>0</v>
      </c>
    </row>
    <row r="25" spans="1:6" ht="15">
      <c r="A25" s="141">
        <v>915111</v>
      </c>
      <c r="B25" s="142" t="s">
        <v>123</v>
      </c>
      <c r="C25" s="143" t="s">
        <v>57</v>
      </c>
      <c r="D25" s="144">
        <v>60</v>
      </c>
      <c r="E25" s="145"/>
      <c r="F25" s="86">
        <f>E25*D25</f>
        <v>0</v>
      </c>
    </row>
    <row r="26" spans="1:6" ht="30.75" customHeight="1" thickBot="1">
      <c r="A26" s="81">
        <v>915211</v>
      </c>
      <c r="B26" s="125" t="s">
        <v>126</v>
      </c>
      <c r="C26" s="83" t="s">
        <v>57</v>
      </c>
      <c r="D26" s="84">
        <v>1200</v>
      </c>
      <c r="E26" s="85"/>
      <c r="F26" s="86">
        <f>E26*D26</f>
        <v>0</v>
      </c>
    </row>
    <row r="27" spans="1:6" ht="15">
      <c r="A27" s="61"/>
      <c r="B27" s="62" t="s">
        <v>45</v>
      </c>
      <c r="C27" s="62"/>
      <c r="D27" s="62"/>
      <c r="E27" s="63" t="s">
        <v>54</v>
      </c>
      <c r="F27" s="64">
        <f>SUM(F12:F26)</f>
        <v>0</v>
      </c>
    </row>
    <row r="28" spans="1:6" ht="15">
      <c r="A28" s="65"/>
      <c r="B28" s="59" t="s">
        <v>47</v>
      </c>
      <c r="C28" s="59"/>
      <c r="D28" s="59"/>
      <c r="E28" s="66" t="s">
        <v>54</v>
      </c>
      <c r="F28" s="67">
        <f>F27*0.21</f>
        <v>0</v>
      </c>
    </row>
    <row r="29" spans="1:6" ht="15.75" thickBot="1">
      <c r="A29" s="68"/>
      <c r="B29" s="60" t="s">
        <v>78</v>
      </c>
      <c r="C29" s="60"/>
      <c r="D29" s="60"/>
      <c r="E29" s="69" t="s">
        <v>54</v>
      </c>
      <c r="F29" s="70">
        <f>F28+F27</f>
        <v>0</v>
      </c>
    </row>
  </sheetData>
  <sheetProtection selectLockedCells="1" selectUnlockedCells="1"/>
  <printOptions/>
  <pageMargins left="0" right="0" top="0.39375" bottom="0.39375" header="0.5118055555555555" footer="0.5118055555555555"/>
  <pageSetup firstPageNumber="1" useFirstPageNumber="1" horizontalDpi="300" verticalDpi="300" orientation="landscape" pageOrder="overThenDown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E12" sqref="E12:E27"/>
    </sheetView>
  </sheetViews>
  <sheetFormatPr defaultColWidth="9.00390625" defaultRowHeight="14.25"/>
  <cols>
    <col min="1" max="1" width="11.125" style="0" customWidth="1"/>
    <col min="2" max="2" width="71.875" style="0" customWidth="1"/>
    <col min="3" max="3" width="6.50390625" style="0" customWidth="1"/>
    <col min="4" max="4" width="11.125" style="0" customWidth="1"/>
    <col min="5" max="5" width="11.25390625" style="0" customWidth="1"/>
    <col min="6" max="6" width="14.125" style="0" customWidth="1"/>
  </cols>
  <sheetData>
    <row r="1" spans="1:6" ht="18">
      <c r="A1" s="33" t="s">
        <v>54</v>
      </c>
      <c r="B1" s="74" t="s">
        <v>79</v>
      </c>
      <c r="C1" s="33"/>
      <c r="D1" s="33"/>
      <c r="E1" s="33"/>
      <c r="F1" s="33"/>
    </row>
    <row r="2" spans="1:6" ht="14.25">
      <c r="A2" s="34" t="s">
        <v>60</v>
      </c>
      <c r="B2" s="35" t="s">
        <v>83</v>
      </c>
      <c r="C2" s="36" t="s">
        <v>54</v>
      </c>
      <c r="D2" s="35"/>
      <c r="E2" s="35"/>
      <c r="F2" s="35"/>
    </row>
    <row r="3" spans="1:6" ht="14.25">
      <c r="A3" s="34" t="s">
        <v>61</v>
      </c>
      <c r="B3" s="137" t="s">
        <v>109</v>
      </c>
      <c r="C3" s="35"/>
      <c r="D3" s="35"/>
      <c r="E3" s="37"/>
      <c r="F3" s="35"/>
    </row>
    <row r="4" spans="1:6" ht="14.25">
      <c r="A4" s="38"/>
      <c r="B4" s="35" t="s">
        <v>107</v>
      </c>
      <c r="C4" s="38"/>
      <c r="D4" s="35"/>
      <c r="E4" s="35"/>
      <c r="F4" s="35"/>
    </row>
    <row r="5" spans="1:6" ht="14.25">
      <c r="A5" s="39"/>
      <c r="B5" s="40"/>
      <c r="C5" s="41"/>
      <c r="D5" s="40"/>
      <c r="E5" s="42"/>
      <c r="F5" s="43"/>
    </row>
    <row r="6" spans="1:6" ht="15.75">
      <c r="A6" s="37" t="s">
        <v>62</v>
      </c>
      <c r="B6" s="37"/>
      <c r="C6" s="44"/>
      <c r="D6" s="37"/>
      <c r="E6" s="37"/>
      <c r="F6" s="37"/>
    </row>
    <row r="7" spans="1:6" ht="14.25">
      <c r="A7" s="37" t="s">
        <v>63</v>
      </c>
      <c r="B7" s="37"/>
      <c r="C7" s="44"/>
      <c r="D7" s="37" t="s">
        <v>64</v>
      </c>
      <c r="E7" s="37"/>
      <c r="F7" s="45" t="s">
        <v>54</v>
      </c>
    </row>
    <row r="8" spans="1:6" ht="14.25">
      <c r="A8" s="37" t="s">
        <v>65</v>
      </c>
      <c r="B8" s="46"/>
      <c r="C8" s="47"/>
      <c r="D8" s="46" t="s">
        <v>66</v>
      </c>
      <c r="E8" s="48" t="s">
        <v>54</v>
      </c>
      <c r="F8" s="49" t="s">
        <v>54</v>
      </c>
    </row>
    <row r="9" spans="1:6" ht="14.25">
      <c r="A9" s="50"/>
      <c r="B9" s="50"/>
      <c r="C9" s="50"/>
      <c r="D9" s="50"/>
      <c r="E9" s="50" t="s">
        <v>54</v>
      </c>
      <c r="F9" s="50"/>
    </row>
    <row r="10" spans="1:6" ht="15" thickBot="1">
      <c r="A10" s="51"/>
      <c r="B10" s="52"/>
      <c r="C10" s="52"/>
      <c r="D10" s="52"/>
      <c r="E10" s="53"/>
      <c r="F10" s="54"/>
    </row>
    <row r="11" spans="1:6" ht="15.75" thickBot="1">
      <c r="A11" s="55" t="s">
        <v>67</v>
      </c>
      <c r="B11" s="56" t="s">
        <v>55</v>
      </c>
      <c r="C11" s="57" t="s">
        <v>56</v>
      </c>
      <c r="D11" s="56" t="s">
        <v>68</v>
      </c>
      <c r="E11" s="56" t="s">
        <v>69</v>
      </c>
      <c r="F11" s="58" t="s">
        <v>70</v>
      </c>
    </row>
    <row r="12" spans="1:6" ht="15">
      <c r="A12" s="75" t="s">
        <v>71</v>
      </c>
      <c r="B12" s="76" t="s">
        <v>72</v>
      </c>
      <c r="C12" s="77" t="s">
        <v>59</v>
      </c>
      <c r="D12" s="78">
        <v>1</v>
      </c>
      <c r="E12" s="79"/>
      <c r="F12" s="80">
        <f aca="true" t="shared" si="0" ref="F12:F26">E12*D12</f>
        <v>0</v>
      </c>
    </row>
    <row r="13" spans="1:6" ht="15">
      <c r="A13" s="81">
        <v>113728</v>
      </c>
      <c r="B13" s="82" t="s">
        <v>86</v>
      </c>
      <c r="C13" s="83" t="s">
        <v>73</v>
      </c>
      <c r="D13" s="84">
        <v>244.3</v>
      </c>
      <c r="E13" s="85"/>
      <c r="F13" s="86">
        <f t="shared" si="0"/>
        <v>0</v>
      </c>
    </row>
    <row r="14" spans="1:6" ht="15">
      <c r="A14" s="87">
        <v>12922</v>
      </c>
      <c r="B14" s="88" t="s">
        <v>84</v>
      </c>
      <c r="C14" s="89" t="s">
        <v>57</v>
      </c>
      <c r="D14" s="90">
        <v>500</v>
      </c>
      <c r="E14" s="91"/>
      <c r="F14" s="92">
        <f t="shared" si="0"/>
        <v>0</v>
      </c>
    </row>
    <row r="15" spans="1:6" ht="15">
      <c r="A15" s="124">
        <v>14102</v>
      </c>
      <c r="B15" s="82" t="s">
        <v>85</v>
      </c>
      <c r="C15" s="83" t="s">
        <v>82</v>
      </c>
      <c r="D15" s="84">
        <v>100</v>
      </c>
      <c r="E15" s="85"/>
      <c r="F15" s="85">
        <f t="shared" si="0"/>
        <v>0</v>
      </c>
    </row>
    <row r="16" spans="1:6" ht="15">
      <c r="A16" s="81">
        <v>919111</v>
      </c>
      <c r="B16" s="82" t="s">
        <v>74</v>
      </c>
      <c r="C16" s="83" t="s">
        <v>58</v>
      </c>
      <c r="D16" s="84">
        <v>12</v>
      </c>
      <c r="E16" s="85"/>
      <c r="F16" s="86">
        <f t="shared" si="0"/>
        <v>0</v>
      </c>
    </row>
    <row r="17" spans="1:6" ht="15">
      <c r="A17" s="81">
        <v>93818</v>
      </c>
      <c r="B17" s="82" t="s">
        <v>113</v>
      </c>
      <c r="C17" s="83" t="s">
        <v>57</v>
      </c>
      <c r="D17" s="84">
        <v>6980</v>
      </c>
      <c r="E17" s="85"/>
      <c r="F17" s="86">
        <f t="shared" si="0"/>
        <v>0</v>
      </c>
    </row>
    <row r="18" spans="1:6" ht="15">
      <c r="A18" s="81">
        <v>572223</v>
      </c>
      <c r="B18" s="135" t="s">
        <v>127</v>
      </c>
      <c r="C18" s="136" t="s">
        <v>57</v>
      </c>
      <c r="D18" s="126">
        <v>6980</v>
      </c>
      <c r="E18" s="126"/>
      <c r="F18" s="127">
        <f t="shared" si="0"/>
        <v>0</v>
      </c>
    </row>
    <row r="19" spans="1:6" ht="15">
      <c r="A19" s="81" t="s">
        <v>104</v>
      </c>
      <c r="B19" s="82" t="s">
        <v>108</v>
      </c>
      <c r="C19" s="83" t="s">
        <v>73</v>
      </c>
      <c r="D19" s="84">
        <v>210</v>
      </c>
      <c r="E19" s="85"/>
      <c r="F19" s="86">
        <f t="shared" si="0"/>
        <v>0</v>
      </c>
    </row>
    <row r="20" spans="1:6" ht="15">
      <c r="A20" s="128" t="s">
        <v>111</v>
      </c>
      <c r="B20" s="130" t="s">
        <v>110</v>
      </c>
      <c r="C20" s="83" t="s">
        <v>57</v>
      </c>
      <c r="D20" s="131">
        <v>3490</v>
      </c>
      <c r="E20" s="132"/>
      <c r="F20" s="127">
        <f t="shared" si="0"/>
        <v>0</v>
      </c>
    </row>
    <row r="21" spans="1:6" ht="15">
      <c r="A21" s="81" t="s">
        <v>71</v>
      </c>
      <c r="B21" s="82" t="s">
        <v>75</v>
      </c>
      <c r="C21" s="83" t="s">
        <v>57</v>
      </c>
      <c r="D21" s="84">
        <v>600</v>
      </c>
      <c r="E21" s="85"/>
      <c r="F21" s="86">
        <f>E21*D21</f>
        <v>0</v>
      </c>
    </row>
    <row r="22" spans="1:6" ht="15">
      <c r="A22" s="129">
        <v>57475</v>
      </c>
      <c r="B22" s="133" t="s">
        <v>91</v>
      </c>
      <c r="C22" s="129" t="s">
        <v>57</v>
      </c>
      <c r="D22" s="134">
        <v>1200</v>
      </c>
      <c r="E22" s="134"/>
      <c r="F22" s="134">
        <f>SUM(D22*E22)</f>
        <v>0</v>
      </c>
    </row>
    <row r="23" spans="1:6" ht="15">
      <c r="A23" s="81">
        <v>931316</v>
      </c>
      <c r="B23" s="82" t="s">
        <v>122</v>
      </c>
      <c r="C23" s="83" t="s">
        <v>76</v>
      </c>
      <c r="D23" s="84">
        <v>12</v>
      </c>
      <c r="E23" s="85"/>
      <c r="F23" s="86">
        <f t="shared" si="0"/>
        <v>0</v>
      </c>
    </row>
    <row r="24" spans="1:6" ht="15">
      <c r="A24" s="81">
        <v>56962</v>
      </c>
      <c r="B24" s="82" t="s">
        <v>77</v>
      </c>
      <c r="C24" s="83" t="s">
        <v>57</v>
      </c>
      <c r="D24" s="84">
        <v>500</v>
      </c>
      <c r="E24" s="93"/>
      <c r="F24" s="86">
        <f t="shared" si="0"/>
        <v>0</v>
      </c>
    </row>
    <row r="25" spans="1:6" ht="15">
      <c r="A25" s="81" t="s">
        <v>71</v>
      </c>
      <c r="B25" s="82" t="s">
        <v>125</v>
      </c>
      <c r="C25" s="83" t="s">
        <v>59</v>
      </c>
      <c r="D25" s="84">
        <v>1</v>
      </c>
      <c r="E25" s="93"/>
      <c r="F25" s="86">
        <f t="shared" si="0"/>
        <v>0</v>
      </c>
    </row>
    <row r="26" spans="1:6" ht="15">
      <c r="A26" s="81" t="s">
        <v>71</v>
      </c>
      <c r="B26" s="82" t="s">
        <v>124</v>
      </c>
      <c r="C26" s="83" t="s">
        <v>59</v>
      </c>
      <c r="D26" s="84">
        <v>1</v>
      </c>
      <c r="E26" s="93"/>
      <c r="F26" s="86">
        <f t="shared" si="0"/>
        <v>0</v>
      </c>
    </row>
    <row r="27" spans="1:6" ht="33" customHeight="1" thickBot="1">
      <c r="A27" s="81">
        <v>915211</v>
      </c>
      <c r="B27" s="125" t="s">
        <v>106</v>
      </c>
      <c r="C27" s="83" t="s">
        <v>57</v>
      </c>
      <c r="D27" s="84">
        <v>275</v>
      </c>
      <c r="E27" s="85"/>
      <c r="F27" s="86">
        <f>E27*D27</f>
        <v>0</v>
      </c>
    </row>
    <row r="28" spans="1:6" ht="15">
      <c r="A28" s="61"/>
      <c r="B28" s="62" t="s">
        <v>45</v>
      </c>
      <c r="C28" s="62"/>
      <c r="D28" s="62"/>
      <c r="E28" s="63" t="s">
        <v>54</v>
      </c>
      <c r="F28" s="64">
        <f>SUM(F12:F27)</f>
        <v>0</v>
      </c>
    </row>
    <row r="29" spans="1:6" ht="15">
      <c r="A29" s="65"/>
      <c r="B29" s="59" t="s">
        <v>47</v>
      </c>
      <c r="C29" s="59"/>
      <c r="D29" s="59"/>
      <c r="E29" s="66" t="s">
        <v>54</v>
      </c>
      <c r="F29" s="67">
        <f>F28*0.21</f>
        <v>0</v>
      </c>
    </row>
    <row r="30" spans="1:6" ht="15.75" thickBot="1">
      <c r="A30" s="68"/>
      <c r="B30" s="60" t="s">
        <v>78</v>
      </c>
      <c r="C30" s="60"/>
      <c r="D30" s="60"/>
      <c r="E30" s="69" t="s">
        <v>54</v>
      </c>
      <c r="F30" s="70">
        <f>F29+F28</f>
        <v>0</v>
      </c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E12" sqref="E12:E27"/>
    </sheetView>
  </sheetViews>
  <sheetFormatPr defaultColWidth="9.00390625" defaultRowHeight="14.25"/>
  <cols>
    <col min="1" max="1" width="11.125" style="0" customWidth="1"/>
    <col min="2" max="2" width="65.50390625" style="0" customWidth="1"/>
    <col min="3" max="3" width="6.50390625" style="0" customWidth="1"/>
    <col min="4" max="4" width="11.125" style="0" customWidth="1"/>
    <col min="5" max="5" width="11.25390625" style="0" customWidth="1"/>
    <col min="6" max="6" width="14.125" style="0" customWidth="1"/>
  </cols>
  <sheetData>
    <row r="1" spans="1:6" ht="18">
      <c r="A1" s="33" t="s">
        <v>54</v>
      </c>
      <c r="B1" s="74" t="s">
        <v>79</v>
      </c>
      <c r="C1" s="33"/>
      <c r="D1" s="33"/>
      <c r="E1" s="33"/>
      <c r="F1" s="33"/>
    </row>
    <row r="2" spans="1:6" ht="14.25">
      <c r="A2" s="34" t="s">
        <v>60</v>
      </c>
      <c r="B2" s="35" t="s">
        <v>88</v>
      </c>
      <c r="C2" s="36" t="s">
        <v>54</v>
      </c>
      <c r="D2" s="35"/>
      <c r="E2" s="35"/>
      <c r="F2" s="35"/>
    </row>
    <row r="3" spans="1:6" ht="14.25">
      <c r="A3" s="34" t="s">
        <v>61</v>
      </c>
      <c r="B3" s="35" t="s">
        <v>89</v>
      </c>
      <c r="C3" s="35"/>
      <c r="D3" s="35"/>
      <c r="E3" s="37"/>
      <c r="F3" s="35"/>
    </row>
    <row r="4" spans="1:6" ht="14.25">
      <c r="A4" s="38"/>
      <c r="B4" s="35" t="s">
        <v>116</v>
      </c>
      <c r="C4" s="38"/>
      <c r="D4" s="35"/>
      <c r="E4" s="35"/>
      <c r="F4" s="35"/>
    </row>
    <row r="5" spans="1:6" ht="14.25">
      <c r="A5" s="39"/>
      <c r="B5" s="40"/>
      <c r="C5" s="41"/>
      <c r="D5" s="40"/>
      <c r="E5" s="42"/>
      <c r="F5" s="43"/>
    </row>
    <row r="6" spans="1:6" ht="15.75">
      <c r="A6" s="37" t="s">
        <v>62</v>
      </c>
      <c r="B6" s="37"/>
      <c r="C6" s="44"/>
      <c r="D6" s="37"/>
      <c r="E6" s="37"/>
      <c r="F6" s="37"/>
    </row>
    <row r="7" spans="1:6" ht="14.25">
      <c r="A7" s="37" t="s">
        <v>63</v>
      </c>
      <c r="B7" s="37"/>
      <c r="C7" s="44"/>
      <c r="D7" s="37" t="s">
        <v>64</v>
      </c>
      <c r="E7" s="37"/>
      <c r="F7" s="45" t="s">
        <v>54</v>
      </c>
    </row>
    <row r="8" spans="1:6" ht="14.25">
      <c r="A8" s="37" t="s">
        <v>65</v>
      </c>
      <c r="B8" s="46"/>
      <c r="C8" s="47"/>
      <c r="D8" s="46" t="s">
        <v>66</v>
      </c>
      <c r="E8" s="48" t="s">
        <v>54</v>
      </c>
      <c r="F8" s="49" t="s">
        <v>54</v>
      </c>
    </row>
    <row r="9" spans="1:6" ht="14.25">
      <c r="A9" s="50"/>
      <c r="B9" s="50"/>
      <c r="C9" s="50"/>
      <c r="D9" s="50"/>
      <c r="E9" s="50" t="s">
        <v>54</v>
      </c>
      <c r="F9" s="50"/>
    </row>
    <row r="10" spans="1:6" ht="15" thickBot="1">
      <c r="A10" s="51"/>
      <c r="B10" s="52"/>
      <c r="C10" s="52"/>
      <c r="D10" s="52"/>
      <c r="E10" s="53"/>
      <c r="F10" s="54"/>
    </row>
    <row r="11" spans="1:6" ht="15.75" thickBot="1">
      <c r="A11" s="55" t="s">
        <v>67</v>
      </c>
      <c r="B11" s="56" t="s">
        <v>55</v>
      </c>
      <c r="C11" s="57" t="s">
        <v>56</v>
      </c>
      <c r="D11" s="56" t="s">
        <v>68</v>
      </c>
      <c r="E11" s="56" t="s">
        <v>69</v>
      </c>
      <c r="F11" s="58" t="s">
        <v>70</v>
      </c>
    </row>
    <row r="12" spans="1:6" ht="15">
      <c r="A12" s="75" t="s">
        <v>71</v>
      </c>
      <c r="B12" s="76" t="s">
        <v>72</v>
      </c>
      <c r="C12" s="77" t="s">
        <v>59</v>
      </c>
      <c r="D12" s="78">
        <v>1</v>
      </c>
      <c r="E12" s="79"/>
      <c r="F12" s="80">
        <f aca="true" t="shared" si="0" ref="F12:F25">E12*D12</f>
        <v>0</v>
      </c>
    </row>
    <row r="13" spans="1:6" ht="15">
      <c r="A13" s="81">
        <v>113728</v>
      </c>
      <c r="B13" s="82" t="s">
        <v>117</v>
      </c>
      <c r="C13" s="83" t="s">
        <v>73</v>
      </c>
      <c r="D13" s="84">
        <v>230.5</v>
      </c>
      <c r="E13" s="85"/>
      <c r="F13" s="86">
        <f t="shared" si="0"/>
        <v>0</v>
      </c>
    </row>
    <row r="14" spans="1:6" ht="15">
      <c r="A14" s="87">
        <v>12922</v>
      </c>
      <c r="B14" s="88" t="s">
        <v>84</v>
      </c>
      <c r="C14" s="89" t="s">
        <v>57</v>
      </c>
      <c r="D14" s="90">
        <v>180</v>
      </c>
      <c r="E14" s="91"/>
      <c r="F14" s="92">
        <f t="shared" si="0"/>
        <v>0</v>
      </c>
    </row>
    <row r="15" spans="1:6" ht="15">
      <c r="A15" s="124">
        <v>14102</v>
      </c>
      <c r="B15" s="82" t="s">
        <v>85</v>
      </c>
      <c r="C15" s="83" t="s">
        <v>82</v>
      </c>
      <c r="D15" s="84">
        <v>36</v>
      </c>
      <c r="E15" s="85"/>
      <c r="F15" s="85">
        <f t="shared" si="0"/>
        <v>0</v>
      </c>
    </row>
    <row r="16" spans="1:6" ht="15">
      <c r="A16" s="81">
        <v>919111</v>
      </c>
      <c r="B16" s="82" t="s">
        <v>74</v>
      </c>
      <c r="C16" s="83" t="s">
        <v>58</v>
      </c>
      <c r="D16" s="84">
        <v>82</v>
      </c>
      <c r="E16" s="85"/>
      <c r="F16" s="86">
        <f t="shared" si="0"/>
        <v>0</v>
      </c>
    </row>
    <row r="17" spans="1:6" ht="15">
      <c r="A17" s="81">
        <v>93818</v>
      </c>
      <c r="B17" s="82" t="s">
        <v>112</v>
      </c>
      <c r="C17" s="83" t="s">
        <v>57</v>
      </c>
      <c r="D17" s="84">
        <v>4610</v>
      </c>
      <c r="E17" s="85"/>
      <c r="F17" s="86">
        <f t="shared" si="0"/>
        <v>0</v>
      </c>
    </row>
    <row r="18" spans="1:6" ht="15">
      <c r="A18" s="81">
        <v>572223</v>
      </c>
      <c r="B18" s="135" t="s">
        <v>128</v>
      </c>
      <c r="C18" s="136" t="s">
        <v>57</v>
      </c>
      <c r="D18" s="126">
        <v>4610</v>
      </c>
      <c r="E18" s="126"/>
      <c r="F18" s="127">
        <f t="shared" si="0"/>
        <v>0</v>
      </c>
    </row>
    <row r="19" spans="1:6" ht="15">
      <c r="A19" s="81" t="s">
        <v>104</v>
      </c>
      <c r="B19" s="82" t="s">
        <v>108</v>
      </c>
      <c r="C19" s="83" t="s">
        <v>73</v>
      </c>
      <c r="D19" s="84">
        <v>139</v>
      </c>
      <c r="E19" s="85"/>
      <c r="F19" s="86">
        <f t="shared" si="0"/>
        <v>0</v>
      </c>
    </row>
    <row r="20" spans="1:6" ht="15">
      <c r="A20" s="128" t="s">
        <v>111</v>
      </c>
      <c r="B20" s="130" t="s">
        <v>110</v>
      </c>
      <c r="C20" s="83" t="s">
        <v>57</v>
      </c>
      <c r="D20" s="131">
        <v>2305</v>
      </c>
      <c r="E20" s="132"/>
      <c r="F20" s="127">
        <f t="shared" si="0"/>
        <v>0</v>
      </c>
    </row>
    <row r="21" spans="1:6" ht="15">
      <c r="A21" s="81" t="s">
        <v>71</v>
      </c>
      <c r="B21" s="82" t="s">
        <v>75</v>
      </c>
      <c r="C21" s="83" t="s">
        <v>57</v>
      </c>
      <c r="D21" s="84">
        <v>415</v>
      </c>
      <c r="E21" s="85"/>
      <c r="F21" s="86">
        <f t="shared" si="0"/>
        <v>0</v>
      </c>
    </row>
    <row r="22" spans="1:6" ht="15">
      <c r="A22" s="129">
        <v>57475</v>
      </c>
      <c r="B22" s="133" t="s">
        <v>91</v>
      </c>
      <c r="C22" s="129" t="s">
        <v>57</v>
      </c>
      <c r="D22" s="134">
        <v>830</v>
      </c>
      <c r="E22" s="134"/>
      <c r="F22" s="134">
        <f>SUM(D22*E22)</f>
        <v>0</v>
      </c>
    </row>
    <row r="23" spans="1:6" ht="15">
      <c r="A23" s="138">
        <v>89922</v>
      </c>
      <c r="B23" s="139" t="s">
        <v>114</v>
      </c>
      <c r="C23" s="136" t="s">
        <v>90</v>
      </c>
      <c r="D23" s="140">
        <v>5</v>
      </c>
      <c r="E23" s="140"/>
      <c r="F23" s="140">
        <f>D23*E23</f>
        <v>0</v>
      </c>
    </row>
    <row r="24" spans="1:6" ht="15">
      <c r="A24" s="81">
        <v>931316</v>
      </c>
      <c r="B24" s="82" t="s">
        <v>122</v>
      </c>
      <c r="C24" s="83" t="s">
        <v>76</v>
      </c>
      <c r="D24" s="84">
        <v>82</v>
      </c>
      <c r="E24" s="85"/>
      <c r="F24" s="86">
        <f t="shared" si="0"/>
        <v>0</v>
      </c>
    </row>
    <row r="25" spans="1:6" ht="15">
      <c r="A25" s="81">
        <v>56962</v>
      </c>
      <c r="B25" s="82" t="s">
        <v>77</v>
      </c>
      <c r="C25" s="83" t="s">
        <v>57</v>
      </c>
      <c r="D25" s="84">
        <v>180</v>
      </c>
      <c r="E25" s="93"/>
      <c r="F25" s="86">
        <f t="shared" si="0"/>
        <v>0</v>
      </c>
    </row>
    <row r="26" spans="1:6" ht="15">
      <c r="A26" s="141">
        <v>915111</v>
      </c>
      <c r="B26" s="142" t="s">
        <v>123</v>
      </c>
      <c r="C26" s="143" t="s">
        <v>57</v>
      </c>
      <c r="D26" s="144">
        <v>60</v>
      </c>
      <c r="E26" s="145"/>
      <c r="F26" s="86">
        <f>E26*D26</f>
        <v>0</v>
      </c>
    </row>
    <row r="27" spans="1:6" ht="33" customHeight="1" thickBot="1">
      <c r="A27" s="81">
        <v>915211</v>
      </c>
      <c r="B27" s="125" t="s">
        <v>115</v>
      </c>
      <c r="C27" s="83" t="s">
        <v>57</v>
      </c>
      <c r="D27" s="84">
        <v>152</v>
      </c>
      <c r="E27" s="85"/>
      <c r="F27" s="86">
        <f>E27*D27</f>
        <v>0</v>
      </c>
    </row>
    <row r="28" spans="1:6" ht="15">
      <c r="A28" s="61"/>
      <c r="B28" s="62" t="s">
        <v>45</v>
      </c>
      <c r="C28" s="62"/>
      <c r="D28" s="62"/>
      <c r="E28" s="63" t="s">
        <v>54</v>
      </c>
      <c r="F28" s="64">
        <f>SUM(F12:F27)</f>
        <v>0</v>
      </c>
    </row>
    <row r="29" spans="1:6" ht="15">
      <c r="A29" s="65"/>
      <c r="B29" s="59" t="s">
        <v>47</v>
      </c>
      <c r="C29" s="59"/>
      <c r="D29" s="59"/>
      <c r="E29" s="66" t="s">
        <v>54</v>
      </c>
      <c r="F29" s="67">
        <f>F28*0.21</f>
        <v>0</v>
      </c>
    </row>
    <row r="30" spans="1:6" ht="15.75" thickBot="1">
      <c r="A30" s="68"/>
      <c r="B30" s="60" t="s">
        <v>78</v>
      </c>
      <c r="C30" s="60"/>
      <c r="D30" s="60"/>
      <c r="E30" s="69" t="s">
        <v>54</v>
      </c>
      <c r="F30" s="70">
        <f>F29+F28</f>
        <v>0</v>
      </c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E6" sqref="E6:E13"/>
    </sheetView>
  </sheetViews>
  <sheetFormatPr defaultColWidth="9.00390625" defaultRowHeight="14.25"/>
  <cols>
    <col min="1" max="1" width="17.00390625" style="0" customWidth="1"/>
    <col min="2" max="2" width="77.625" style="0" customWidth="1"/>
    <col min="6" max="6" width="11.125" style="0" customWidth="1"/>
  </cols>
  <sheetData>
    <row r="1" spans="1:7" ht="18">
      <c r="A1" s="155" t="s">
        <v>54</v>
      </c>
      <c r="B1" s="155"/>
      <c r="C1" s="155"/>
      <c r="D1" s="155"/>
      <c r="E1" s="155"/>
      <c r="F1" s="155"/>
      <c r="G1" s="155"/>
    </row>
    <row r="2" spans="1:7" ht="18">
      <c r="A2" s="94" t="s">
        <v>96</v>
      </c>
      <c r="B2" s="35"/>
      <c r="C2" s="36" t="s">
        <v>54</v>
      </c>
      <c r="D2" s="35"/>
      <c r="E2" s="35"/>
      <c r="F2" s="35"/>
      <c r="G2" s="35"/>
    </row>
    <row r="3" spans="1:7" ht="18">
      <c r="A3" s="94"/>
      <c r="B3" s="35"/>
      <c r="C3" s="36"/>
      <c r="D3" s="35"/>
      <c r="E3" s="35"/>
      <c r="F3" s="35"/>
      <c r="G3" s="35"/>
    </row>
    <row r="4" spans="1:7" ht="15" thickBot="1">
      <c r="A4" s="34" t="s">
        <v>54</v>
      </c>
      <c r="B4" s="35"/>
      <c r="C4" s="35"/>
      <c r="D4" s="35"/>
      <c r="E4" s="37"/>
      <c r="F4" s="35"/>
      <c r="G4" s="35"/>
    </row>
    <row r="5" spans="1:7" ht="30.75" thickBot="1">
      <c r="A5" s="95" t="s">
        <v>97</v>
      </c>
      <c r="B5" s="56" t="s">
        <v>55</v>
      </c>
      <c r="C5" s="57" t="s">
        <v>56</v>
      </c>
      <c r="D5" s="56" t="s">
        <v>68</v>
      </c>
      <c r="E5" s="56" t="s">
        <v>69</v>
      </c>
      <c r="F5" s="58" t="s">
        <v>70</v>
      </c>
      <c r="G5" s="96"/>
    </row>
    <row r="6" spans="1:7" ht="15">
      <c r="A6" s="97">
        <v>21461</v>
      </c>
      <c r="B6" s="98" t="s">
        <v>98</v>
      </c>
      <c r="C6" s="99" t="s">
        <v>57</v>
      </c>
      <c r="D6" s="100">
        <v>1</v>
      </c>
      <c r="E6" s="101"/>
      <c r="F6" s="102">
        <f aca="true" t="shared" si="0" ref="F6:F11">E6*D6</f>
        <v>0</v>
      </c>
      <c r="G6" s="96"/>
    </row>
    <row r="7" spans="1:7" ht="44.25" customHeight="1">
      <c r="A7" s="103" t="s">
        <v>99</v>
      </c>
      <c r="B7" s="104" t="s">
        <v>100</v>
      </c>
      <c r="C7" s="105" t="s">
        <v>82</v>
      </c>
      <c r="D7" s="106">
        <v>0.92</v>
      </c>
      <c r="E7" s="107"/>
      <c r="F7" s="108">
        <f t="shared" si="0"/>
        <v>0</v>
      </c>
      <c r="G7" s="109"/>
    </row>
    <row r="8" spans="1:7" ht="15">
      <c r="A8" s="110">
        <v>122938</v>
      </c>
      <c r="B8" s="59" t="s">
        <v>101</v>
      </c>
      <c r="C8" s="105" t="s">
        <v>73</v>
      </c>
      <c r="D8" s="106">
        <v>0.35</v>
      </c>
      <c r="E8" s="107"/>
      <c r="F8" s="108">
        <f t="shared" si="0"/>
        <v>0</v>
      </c>
      <c r="G8" s="96"/>
    </row>
    <row r="9" spans="1:7" ht="15">
      <c r="A9" s="110">
        <v>56333</v>
      </c>
      <c r="B9" s="59" t="s">
        <v>120</v>
      </c>
      <c r="C9" s="105" t="s">
        <v>57</v>
      </c>
      <c r="D9" s="106">
        <v>1</v>
      </c>
      <c r="E9" s="107"/>
      <c r="F9" s="108">
        <f t="shared" si="0"/>
        <v>0</v>
      </c>
      <c r="G9" s="96"/>
    </row>
    <row r="10" spans="1:7" ht="15">
      <c r="A10" s="110">
        <v>567104</v>
      </c>
      <c r="B10" s="59" t="s">
        <v>102</v>
      </c>
      <c r="C10" s="105" t="s">
        <v>73</v>
      </c>
      <c r="D10" s="111">
        <v>0.12</v>
      </c>
      <c r="E10" s="107"/>
      <c r="F10" s="108">
        <f t="shared" si="0"/>
        <v>0</v>
      </c>
      <c r="G10" s="96"/>
    </row>
    <row r="11" spans="1:7" ht="15">
      <c r="A11" s="110">
        <v>572223</v>
      </c>
      <c r="B11" s="59" t="s">
        <v>103</v>
      </c>
      <c r="C11" s="105" t="s">
        <v>57</v>
      </c>
      <c r="D11" s="106">
        <v>1</v>
      </c>
      <c r="E11" s="107"/>
      <c r="F11" s="108">
        <f t="shared" si="0"/>
        <v>0</v>
      </c>
      <c r="G11" s="96"/>
    </row>
    <row r="12" spans="1:7" ht="15">
      <c r="A12" s="146" t="s">
        <v>130</v>
      </c>
      <c r="B12" s="112" t="s">
        <v>131</v>
      </c>
      <c r="C12" s="113" t="s">
        <v>57</v>
      </c>
      <c r="D12" s="114">
        <v>1</v>
      </c>
      <c r="E12" s="115"/>
      <c r="F12" s="116">
        <f>ROUND(E12*D12,0)</f>
        <v>0</v>
      </c>
      <c r="G12" s="96"/>
    </row>
    <row r="13" spans="1:7" ht="15.75" thickBot="1">
      <c r="A13" s="147" t="s">
        <v>132</v>
      </c>
      <c r="B13" s="148" t="s">
        <v>133</v>
      </c>
      <c r="C13" s="149" t="s">
        <v>57</v>
      </c>
      <c r="D13" s="150">
        <v>1</v>
      </c>
      <c r="E13" s="151"/>
      <c r="F13" s="152">
        <f>E13*D13</f>
        <v>0</v>
      </c>
      <c r="G13" s="96"/>
    </row>
    <row r="14" spans="1:7" ht="16.5" thickBot="1">
      <c r="A14" s="117"/>
      <c r="B14" s="118" t="s">
        <v>105</v>
      </c>
      <c r="C14" s="119" t="s">
        <v>57</v>
      </c>
      <c r="D14" s="120">
        <v>1</v>
      </c>
      <c r="E14" s="121" t="s">
        <v>54</v>
      </c>
      <c r="F14" s="122">
        <f>SUM(F6:F13)</f>
        <v>0</v>
      </c>
      <c r="G14" s="123"/>
    </row>
    <row r="15" spans="1:7" ht="14.25">
      <c r="A15" s="51"/>
      <c r="B15" s="52"/>
      <c r="C15" s="52"/>
      <c r="D15" s="52"/>
      <c r="E15" s="53"/>
      <c r="F15" s="54"/>
      <c r="G15" s="54"/>
    </row>
  </sheetData>
  <sheetProtection/>
  <mergeCells count="1">
    <mergeCell ref="A1:G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Vesely Michal</dc:creator>
  <cp:keywords/>
  <dc:description/>
  <cp:lastModifiedBy>Ján Kukura</cp:lastModifiedBy>
  <cp:lastPrinted>2020-04-30T06:56:07Z</cp:lastPrinted>
  <dcterms:created xsi:type="dcterms:W3CDTF">2019-02-06T13:16:17Z</dcterms:created>
  <dcterms:modified xsi:type="dcterms:W3CDTF">2023-06-28T13:44:54Z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0x0101009CFE6D9B62CACC42B294C4110F99ED93</vt:lpwstr>
  </property>
  <property fmtid="{D5CDD505-2E9C-101B-9397-08002B2CF9AE}" pid="3" name="_activity">
    <vt:lpwstr/>
  </property>
</Properties>
</file>