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asopustk\Downloads\EPC\"/>
    </mc:Choice>
  </mc:AlternateContent>
  <xr:revisionPtr revIDLastSave="0" documentId="13_ncr:1_{3F5CA839-7C80-4B2F-BDB8-7DD5017BC43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PC II_soubor objektů č. 4" sheetId="4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4" l="1"/>
  <c r="J13" i="4"/>
  <c r="I13" i="4"/>
  <c r="H13" i="4"/>
  <c r="F13" i="4"/>
  <c r="S11" i="4" l="1"/>
  <c r="R11" i="4"/>
  <c r="P11" i="4"/>
  <c r="N11" i="4"/>
  <c r="K11" i="4"/>
  <c r="G11" i="4"/>
  <c r="S10" i="4"/>
  <c r="R10" i="4"/>
  <c r="R13" i="4" s="1"/>
  <c r="S13" i="4" s="1"/>
  <c r="P10" i="4"/>
  <c r="N10" i="4"/>
  <c r="K10" i="4"/>
  <c r="G10" i="4"/>
  <c r="G13" i="4" s="1"/>
  <c r="O10" i="4" l="1"/>
  <c r="N13" i="4"/>
  <c r="Q10" i="4"/>
  <c r="O11" i="4"/>
  <c r="Q11" i="4"/>
  <c r="O13" i="4" l="1"/>
</calcChain>
</file>

<file path=xl/sharedStrings.xml><?xml version="1.0" encoding="utf-8"?>
<sst xmlns="http://schemas.openxmlformats.org/spreadsheetml/2006/main" count="54" uniqueCount="46">
  <si>
    <t>Pořadové číslo</t>
  </si>
  <si>
    <t>Název organizace</t>
  </si>
  <si>
    <t>Upřesnění budovy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</si>
  <si>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</si>
  <si>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</si>
  <si>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</si>
  <si>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</si>
  <si>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</si>
  <si>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</si>
  <si>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</si>
  <si>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</si>
  <si>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</si>
  <si>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</si>
  <si>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</si>
  <si>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</si>
  <si>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</si>
  <si>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</si>
  <si>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</si>
  <si>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</si>
  <si>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</si>
  <si>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</si>
  <si>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</si>
  <si>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</si>
  <si>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Celkové hodnoty</t>
  </si>
  <si>
    <t>Číslo souboru objektů</t>
  </si>
  <si>
    <t xml:space="preserve">Výčet klíčových opatření </t>
  </si>
  <si>
    <t xml:space="preserve">Prostá doba návratnosti s dotací </t>
  </si>
  <si>
    <t>Střední odborná škola a Střední odborné učiliště, Městec Králové, T. G. Masaryka 4</t>
  </si>
  <si>
    <t>Škola č.p. 3, 4, 5 a 6</t>
  </si>
  <si>
    <t>Částečné zateplení stěn, instalace TČ, instalace teplovodní OS, částečná instalace LED, instalace větrání se ZZT</t>
  </si>
  <si>
    <t xml:space="preserve">Střední škola designu Lysá nad Labem, p.o. </t>
  </si>
  <si>
    <t>U Dráhy 1280</t>
  </si>
  <si>
    <t>zateplení stěn, výměna části oken, instalace větrání ze ZZT, instalace MaR+IRC, instalace LED</t>
  </si>
  <si>
    <t>Střední škola obchodní, Kolín IV, Havlíčkova 42</t>
  </si>
  <si>
    <t>Dětský domov, Praktická škola, Základní škola a Mateřská škola Nymburk, příspěvková organizace</t>
  </si>
  <si>
    <t>Škola Palackého třída č.p. 515 a č.p. 469</t>
  </si>
  <si>
    <t>Dětský domov Resslova č.p. 612</t>
  </si>
  <si>
    <t>Gymnázium Jiřího z Poděbrad, Poděbrady, Studentská 166</t>
  </si>
  <si>
    <t>Střední škola designu Lysá nad Labem, p.o.</t>
  </si>
  <si>
    <t>Stržiště 475</t>
  </si>
  <si>
    <t>Výměna vybraných otvorových výplní, Dodatečné zateplení podlahy půdy, Instalace VZT se ZZT, Instalace LED, Rekonstrukce VS</t>
  </si>
  <si>
    <t>Dodatečné zateplení části obdovového zdiva, Instalace VZT se ZZT, Výměna zdrojů tepla,Instalace MaR+TRH, instalace LED</t>
  </si>
  <si>
    <t>Dodatečné zateplení části obdovového zdiva, Instalace VZT se ZZT, Výměna zdrojů tepla pro ÚT, instalace MaR+TRH, instalace LED</t>
  </si>
  <si>
    <t>Výměna oken, Zateplení podlahy půdy, Instalace VZT se ZZT, Modernizace kotelny a přípravy TV</t>
  </si>
  <si>
    <t>Dodatečné zateplení obdovového zdiva, Výměna otvorových výplní, Instalace vnější stínicí techniky, Dodatečné zateplení podlahy půdy, Instalace VZT se ZZT, Instalace LED, instalace systému MaR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</si>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</sst>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9" fontId="4" fillId="4" borderId="10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4" fillId="4" borderId="1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left" vertical="center"/>
    </xf>
    <xf numFmtId="164" fontId="3" fillId="0" borderId="10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Final\S&#268;K_Anal&#253;za_v&#253;po&#269;ty_Z&#352;_NP&#381;P_&#250;prava%2001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Chmel&#237;&#269;ek\S&#268;K_Anal&#253;za_v&#253;po&#269;ty_Z&#352;_NP&#381;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17_U Dráhy 1280"/>
      <sheetName val="18_Čs.armády 549"/>
      <sheetName val="19_Stržiště 475"/>
      <sheetName val="20_Přemyslova 592"/>
      <sheetName val="11_GJP"/>
      <sheetName val="8_A"/>
      <sheetName val="1_H"/>
      <sheetName val="SOUHRN"/>
      <sheetName val="ONK FVE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>
        <row r="232">
          <cell r="D232">
            <v>22459681.200000003</v>
          </cell>
        </row>
        <row r="234">
          <cell r="D234">
            <v>160.84261949999998</v>
          </cell>
        </row>
        <row r="242">
          <cell r="D242">
            <v>8272301.1038975995</v>
          </cell>
        </row>
        <row r="244">
          <cell r="D244">
            <v>10.908116178199315</v>
          </cell>
        </row>
      </sheetData>
      <sheetData sheetId="4" refreshError="1"/>
      <sheetData sheetId="5" refreshError="1"/>
      <sheetData sheetId="6" refreshError="1">
        <row r="228">
          <cell r="D228">
            <v>13708477.200000001</v>
          </cell>
        </row>
        <row r="230">
          <cell r="D230">
            <v>104.28686281298972</v>
          </cell>
        </row>
        <row r="238">
          <cell r="D238">
            <v>5324162.1325776894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E11">
            <v>3303300</v>
          </cell>
        </row>
        <row r="22">
          <cell r="E22">
            <v>22459681.200000003</v>
          </cell>
          <cell r="G22">
            <v>12408451.6558464</v>
          </cell>
          <cell r="M22">
            <v>48.744249748085068</v>
          </cell>
        </row>
        <row r="27">
          <cell r="E27">
            <v>13708477.200000001</v>
          </cell>
          <cell r="G27">
            <v>5324162.1325776894</v>
          </cell>
          <cell r="M27">
            <v>33.671281950335768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SOUHRN"/>
      <sheetName val="11_GJP"/>
      <sheetName val="8_A"/>
      <sheetName val="1_H"/>
      <sheetName val="ONK FVE"/>
      <sheetName val="17_U Dráhy 1280"/>
      <sheetName val="18_Čs.armády 549"/>
      <sheetName val="19_Stržiště 475"/>
      <sheetName val="20_Přemyslova 592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40">
          <cell r="D240">
            <v>17.997464498744268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77F3D-F7FF-420C-A9AB-666071BE929C}">
  <sheetPr>
    <pageSetUpPr fitToPage="1"/>
  </sheetPr>
  <dimension ref="A1:S14"/>
  <sheetViews>
    <sheetView tabSelected="1" zoomScale="80" zoomScaleNormal="8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A3" sqref="A3:S5"/>
    </sheetView>
  </sheetViews>
  <sheetFormatPr defaultColWidth="9.140625" defaultRowHeight="15" x14ac:dyDescent="0.25"/>
  <cols>
    <col min="1" max="1" width="9.140625" style="8"/>
    <col min="3" max="3" width="72.7109375" bestFit="1" customWidth="1"/>
    <col min="4" max="4" width="31.28515625" bestFit="1" customWidth="1"/>
    <col min="5" max="5" width="60.7109375" style="7" bestFit="1" customWidth="1"/>
    <col min="6" max="9" width="17.7109375" bestFit="1" customWidth="1"/>
    <col min="10" max="10" width="15.85546875" bestFit="1" customWidth="1"/>
    <col min="11" max="18" width="13.85546875" customWidth="1"/>
    <col min="19" max="19" width="15.42578125" customWidth="1"/>
  </cols>
  <sheetData>
    <row r="1" spans="1:19" x14ac:dyDescent="0.25">
      <c r="A1" s="32" t="s">
        <v>45</v>
      </c>
      <c r="B1" s="32"/>
      <c r="C1" s="32"/>
    </row>
    <row r="3" spans="1:19" ht="14.45" customHeight="1" x14ac:dyDescent="0.25">
      <c r="A3" s="28" t="s">
        <v>24</v>
      </c>
      <c r="B3" s="28" t="s">
        <v>0</v>
      </c>
      <c r="C3" s="28" t="s">
        <v>1</v>
      </c>
      <c r="D3" s="28" t="s">
        <v>2</v>
      </c>
      <c r="E3" s="33" t="s">
        <v>25</v>
      </c>
      <c r="F3" s="33" t="s">
        <v>3</v>
      </c>
      <c r="G3" s="33"/>
      <c r="H3" s="33"/>
      <c r="I3" s="33"/>
      <c r="J3" s="33"/>
      <c r="K3" s="28" t="s">
        <v>4</v>
      </c>
      <c r="L3" s="28" t="s">
        <v>5</v>
      </c>
      <c r="M3" s="28" t="s">
        <v>6</v>
      </c>
      <c r="N3" s="28" t="s">
        <v>7</v>
      </c>
      <c r="O3" s="28" t="s">
        <v>8</v>
      </c>
      <c r="P3" s="28" t="s">
        <v>9</v>
      </c>
      <c r="Q3" s="28" t="s">
        <v>10</v>
      </c>
      <c r="R3" s="28"/>
      <c r="S3" s="28" t="s">
        <v>26</v>
      </c>
    </row>
    <row r="4" spans="1:19" ht="46.15" customHeight="1" x14ac:dyDescent="0.25">
      <c r="A4" s="28"/>
      <c r="B4" s="28"/>
      <c r="C4" s="28"/>
      <c r="D4" s="28"/>
      <c r="E4" s="33"/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28"/>
      <c r="L4" s="28"/>
      <c r="M4" s="28"/>
      <c r="N4" s="28"/>
      <c r="O4" s="28"/>
      <c r="P4" s="28"/>
      <c r="Q4" s="28"/>
      <c r="R4" s="28"/>
      <c r="S4" s="28"/>
    </row>
    <row r="5" spans="1:19" ht="17.25" x14ac:dyDescent="0.25">
      <c r="A5" s="28"/>
      <c r="B5" s="28"/>
      <c r="C5" s="28"/>
      <c r="D5" s="28"/>
      <c r="E5" s="33"/>
      <c r="F5" s="1" t="s">
        <v>16</v>
      </c>
      <c r="G5" s="1" t="s">
        <v>16</v>
      </c>
      <c r="H5" s="1" t="s">
        <v>16</v>
      </c>
      <c r="I5" s="1" t="s">
        <v>16</v>
      </c>
      <c r="J5" s="1" t="s">
        <v>17</v>
      </c>
      <c r="K5" s="1" t="s">
        <v>18</v>
      </c>
      <c r="L5" s="1" t="s">
        <v>19</v>
      </c>
      <c r="M5" s="2" t="s">
        <v>18</v>
      </c>
      <c r="N5" s="1" t="s">
        <v>20</v>
      </c>
      <c r="O5" s="1" t="s">
        <v>21</v>
      </c>
      <c r="P5" s="1" t="s">
        <v>18</v>
      </c>
      <c r="Q5" s="1" t="s">
        <v>18</v>
      </c>
      <c r="R5" s="1" t="s">
        <v>22</v>
      </c>
      <c r="S5" s="1" t="s">
        <v>21</v>
      </c>
    </row>
    <row r="6" spans="1:19" ht="45" x14ac:dyDescent="0.25">
      <c r="A6" s="29">
        <v>4</v>
      </c>
      <c r="B6" s="3">
        <v>1</v>
      </c>
      <c r="C6" s="9" t="s">
        <v>33</v>
      </c>
      <c r="D6" s="15"/>
      <c r="E6" s="20" t="s">
        <v>40</v>
      </c>
      <c r="F6" s="18">
        <v>0</v>
      </c>
      <c r="G6" s="18">
        <v>8.6999999999999993</v>
      </c>
      <c r="H6" s="18">
        <v>90.9</v>
      </c>
      <c r="I6" s="18">
        <v>0</v>
      </c>
      <c r="J6" s="25">
        <v>0</v>
      </c>
      <c r="K6" s="25">
        <v>38</v>
      </c>
      <c r="L6" s="25">
        <v>279.3</v>
      </c>
      <c r="M6" s="18"/>
      <c r="N6" s="18">
        <v>15222.9</v>
      </c>
      <c r="O6" s="18">
        <v>54.5</v>
      </c>
      <c r="P6" s="25">
        <v>37</v>
      </c>
      <c r="Q6" s="25">
        <v>37</v>
      </c>
      <c r="R6" s="18">
        <v>5587945</v>
      </c>
      <c r="S6" s="19">
        <v>38</v>
      </c>
    </row>
    <row r="7" spans="1:19" ht="30" x14ac:dyDescent="0.25">
      <c r="A7" s="30"/>
      <c r="B7" s="3">
        <v>2</v>
      </c>
      <c r="C7" s="9" t="s">
        <v>34</v>
      </c>
      <c r="D7" s="4" t="s">
        <v>35</v>
      </c>
      <c r="E7" s="20" t="s">
        <v>41</v>
      </c>
      <c r="F7" s="18">
        <v>51.5</v>
      </c>
      <c r="G7" s="18">
        <v>6.6</v>
      </c>
      <c r="H7" s="18">
        <v>0</v>
      </c>
      <c r="I7" s="18">
        <v>0</v>
      </c>
      <c r="J7" s="25">
        <v>0</v>
      </c>
      <c r="K7" s="25">
        <v>38</v>
      </c>
      <c r="L7" s="25">
        <v>164.3</v>
      </c>
      <c r="M7" s="18"/>
      <c r="N7" s="18">
        <v>12902.2</v>
      </c>
      <c r="O7" s="18">
        <v>78.5</v>
      </c>
      <c r="P7" s="25">
        <v>37</v>
      </c>
      <c r="Q7" s="25">
        <v>45</v>
      </c>
      <c r="R7" s="18">
        <v>5823862</v>
      </c>
      <c r="S7" s="19">
        <v>49.2</v>
      </c>
    </row>
    <row r="8" spans="1:19" ht="45" x14ac:dyDescent="0.25">
      <c r="A8" s="30"/>
      <c r="B8" s="3">
        <v>3</v>
      </c>
      <c r="C8" s="9" t="s">
        <v>34</v>
      </c>
      <c r="D8" s="4" t="s">
        <v>36</v>
      </c>
      <c r="E8" s="20" t="s">
        <v>42</v>
      </c>
      <c r="F8" s="18">
        <v>37</v>
      </c>
      <c r="G8" s="18">
        <v>12.1</v>
      </c>
      <c r="H8" s="18">
        <v>0</v>
      </c>
      <c r="I8" s="18">
        <v>0</v>
      </c>
      <c r="J8" s="25">
        <v>0</v>
      </c>
      <c r="K8" s="25">
        <v>30</v>
      </c>
      <c r="L8" s="25">
        <v>178.8</v>
      </c>
      <c r="M8" s="18"/>
      <c r="N8" s="18">
        <v>5025.7</v>
      </c>
      <c r="O8" s="18">
        <v>28.1</v>
      </c>
      <c r="P8" s="25">
        <v>49</v>
      </c>
      <c r="Q8" s="25">
        <v>40</v>
      </c>
      <c r="R8" s="18">
        <v>2015935</v>
      </c>
      <c r="S8" s="19">
        <v>18.8</v>
      </c>
    </row>
    <row r="9" spans="1:19" ht="30" x14ac:dyDescent="0.25">
      <c r="A9" s="30"/>
      <c r="B9" s="3">
        <v>4</v>
      </c>
      <c r="C9" s="9" t="s">
        <v>37</v>
      </c>
      <c r="D9" s="16"/>
      <c r="E9" s="21" t="s">
        <v>43</v>
      </c>
      <c r="F9" s="18">
        <v>192.2</v>
      </c>
      <c r="G9" s="18">
        <v>0</v>
      </c>
      <c r="H9" s="18">
        <v>0</v>
      </c>
      <c r="I9" s="18">
        <v>0</v>
      </c>
      <c r="J9" s="25">
        <v>0</v>
      </c>
      <c r="K9" s="25">
        <v>37</v>
      </c>
      <c r="L9" s="25">
        <v>375</v>
      </c>
      <c r="M9" s="18"/>
      <c r="N9" s="18">
        <v>31316</v>
      </c>
      <c r="O9" s="18">
        <v>83.4</v>
      </c>
      <c r="P9" s="25">
        <v>32</v>
      </c>
      <c r="Q9" s="25">
        <v>60</v>
      </c>
      <c r="R9" s="18">
        <v>18712168</v>
      </c>
      <c r="S9" s="19">
        <v>42.2</v>
      </c>
    </row>
    <row r="10" spans="1:19" ht="30" x14ac:dyDescent="0.25">
      <c r="A10" s="30"/>
      <c r="B10" s="3">
        <v>5</v>
      </c>
      <c r="C10" s="9" t="s">
        <v>27</v>
      </c>
      <c r="D10" s="4" t="s">
        <v>28</v>
      </c>
      <c r="E10" s="20" t="s">
        <v>29</v>
      </c>
      <c r="F10" s="17">
        <v>0</v>
      </c>
      <c r="G10" s="18">
        <f>'[1]12_SOU Městec_škola'!$D$234</f>
        <v>160.84261949999998</v>
      </c>
      <c r="H10" s="18">
        <v>0</v>
      </c>
      <c r="I10" s="18">
        <v>0</v>
      </c>
      <c r="J10" s="25">
        <v>0</v>
      </c>
      <c r="K10" s="25">
        <f>[1]SOUHRN!$M$22</f>
        <v>48.744249748085068</v>
      </c>
      <c r="L10" s="25">
        <v>1118.9000000000001</v>
      </c>
      <c r="M10" s="18"/>
      <c r="N10" s="18">
        <f>[1]SOUHRN!$E$22/1000</f>
        <v>22459.681200000003</v>
      </c>
      <c r="O10" s="18">
        <f>N10/L10</f>
        <v>20.073001340602378</v>
      </c>
      <c r="P10" s="25">
        <f>'[1]12_SOU Městec_škola'!$D$242/'[1]12_SOU Městec_škola'!$D$232*100</f>
        <v>36.831783275256811</v>
      </c>
      <c r="Q10" s="25">
        <f>R10/(N10*1000)*100</f>
        <v>55.247674912885223</v>
      </c>
      <c r="R10" s="18">
        <f>[1]SOUHRN!$G$22</f>
        <v>12408451.6558464</v>
      </c>
      <c r="S10" s="19">
        <f>'[1]12_SOU Městec_škola'!$D$244</f>
        <v>10.908116178199315</v>
      </c>
    </row>
    <row r="11" spans="1:19" ht="30" x14ac:dyDescent="0.25">
      <c r="A11" s="30"/>
      <c r="B11" s="5">
        <v>6</v>
      </c>
      <c r="C11" s="10" t="s">
        <v>30</v>
      </c>
      <c r="D11" s="6" t="s">
        <v>31</v>
      </c>
      <c r="E11" s="22" t="s">
        <v>32</v>
      </c>
      <c r="F11" s="23">
        <v>0</v>
      </c>
      <c r="G11" s="24">
        <f>'[1]17_U Dráhy 1280'!$D$230</f>
        <v>104.28686281298972</v>
      </c>
      <c r="H11" s="24">
        <v>0</v>
      </c>
      <c r="I11" s="18">
        <v>0</v>
      </c>
      <c r="J11" s="26">
        <v>0</v>
      </c>
      <c r="K11" s="25">
        <f>[1]SOUHRN!$M$27</f>
        <v>33.671281950335768</v>
      </c>
      <c r="L11" s="26">
        <v>517.20000000000005</v>
      </c>
      <c r="M11" s="18"/>
      <c r="N11" s="18">
        <f>[1]SOUHRN!$E$27/1000</f>
        <v>13708.477200000001</v>
      </c>
      <c r="O11" s="18">
        <f>N11/L11</f>
        <v>26.505176334106729</v>
      </c>
      <c r="P11" s="25">
        <f>'[1]17_U Dráhy 1280'!$D$238/'[1]17_U Dráhy 1280'!$D$228*100</f>
        <v>38.838465096456439</v>
      </c>
      <c r="Q11" s="25">
        <f>R11/(N11*1000)*100</f>
        <v>38.838465096456439</v>
      </c>
      <c r="R11" s="18">
        <f>[1]SOUHRN!$G$27</f>
        <v>5324162.1325776894</v>
      </c>
      <c r="S11" s="19">
        <f>'[2]17_U Dráhy 1280'!$D$240</f>
        <v>17.997464498744268</v>
      </c>
    </row>
    <row r="12" spans="1:19" ht="60.75" thickBot="1" x14ac:dyDescent="0.3">
      <c r="A12" s="31"/>
      <c r="B12" s="3">
        <v>7</v>
      </c>
      <c r="C12" s="9" t="s">
        <v>38</v>
      </c>
      <c r="D12" s="4" t="s">
        <v>39</v>
      </c>
      <c r="E12" s="20" t="s">
        <v>44</v>
      </c>
      <c r="F12" s="18">
        <v>70.8</v>
      </c>
      <c r="G12" s="18">
        <v>10.5</v>
      </c>
      <c r="H12" s="18">
        <v>0</v>
      </c>
      <c r="I12" s="18">
        <v>0</v>
      </c>
      <c r="J12" s="25">
        <v>0</v>
      </c>
      <c r="K12" s="25">
        <v>50</v>
      </c>
      <c r="L12" s="25">
        <v>231</v>
      </c>
      <c r="M12" s="18"/>
      <c r="N12" s="18">
        <v>18607.900000000001</v>
      </c>
      <c r="O12" s="18">
        <v>80.5</v>
      </c>
      <c r="P12" s="25">
        <v>32</v>
      </c>
      <c r="Q12" s="25">
        <v>39</v>
      </c>
      <c r="R12" s="18">
        <v>7313174</v>
      </c>
      <c r="S12" s="19">
        <v>54.4</v>
      </c>
    </row>
    <row r="13" spans="1:19" ht="15.75" thickBot="1" x14ac:dyDescent="0.3">
      <c r="A13" s="34" t="s">
        <v>23</v>
      </c>
      <c r="B13" s="35"/>
      <c r="C13" s="35"/>
      <c r="D13" s="35"/>
      <c r="E13" s="35"/>
      <c r="F13" s="11">
        <f t="shared" ref="F13:J13" si="0">SUM(F6:F12)</f>
        <v>351.5</v>
      </c>
      <c r="G13" s="12">
        <f t="shared" si="0"/>
        <v>303.02948231298973</v>
      </c>
      <c r="H13" s="12">
        <f t="shared" si="0"/>
        <v>90.9</v>
      </c>
      <c r="I13" s="12">
        <f t="shared" si="0"/>
        <v>0</v>
      </c>
      <c r="J13" s="12">
        <f t="shared" si="0"/>
        <v>0</v>
      </c>
      <c r="K13" s="13"/>
      <c r="L13" s="12">
        <f>SUM(L6:L12)</f>
        <v>2864.5</v>
      </c>
      <c r="M13" s="12"/>
      <c r="N13" s="12">
        <f>SUM(N6:N12)</f>
        <v>119242.8584</v>
      </c>
      <c r="O13" s="12">
        <f>N13/L13</f>
        <v>41.627808832256939</v>
      </c>
      <c r="P13" s="13"/>
      <c r="Q13" s="13"/>
      <c r="R13" s="12">
        <f>SUM(R6:R12)</f>
        <v>57185697.78842409</v>
      </c>
      <c r="S13" s="27">
        <f>(119242900-R13)/2864500</f>
        <v>21.664235367979021</v>
      </c>
    </row>
    <row r="14" spans="1:19" x14ac:dyDescent="0.25">
      <c r="K14" s="14"/>
    </row>
  </sheetData>
  <mergeCells count="17">
    <mergeCell ref="A1:C1"/>
    <mergeCell ref="A3:A5"/>
    <mergeCell ref="B3:B5"/>
    <mergeCell ref="C3:C5"/>
    <mergeCell ref="D3:D5"/>
    <mergeCell ref="E3:E5"/>
    <mergeCell ref="P3:P4"/>
    <mergeCell ref="Q3:R4"/>
    <mergeCell ref="S3:S4"/>
    <mergeCell ref="L3:L4"/>
    <mergeCell ref="M3:M4"/>
    <mergeCell ref="A13:E13"/>
    <mergeCell ref="N3:N4"/>
    <mergeCell ref="O3:O4"/>
    <mergeCell ref="F3:J3"/>
    <mergeCell ref="K3:K4"/>
    <mergeCell ref="A6:A12"/>
  </mergeCells>
  <pageMargins left="0.7" right="0.7" top="0.78740157499999996" bottom="0.78740157499999996" header="0.3" footer="0.3"/>
  <pageSetup paperSize="8" scale="4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AK</cp:lastModifiedBy>
  <cp:lastPrinted>2022-03-02T08:27:32Z</cp:lastPrinted>
  <dcterms:created xsi:type="dcterms:W3CDTF">2015-06-05T18:19:34Z</dcterms:created>
  <dcterms:modified xsi:type="dcterms:W3CDTF">2023-01-09T14:30:31Z</dcterms:modified>
</cp:coreProperties>
</file>