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bookViews>
    <workbookView xWindow="240" yWindow="120" windowWidth="14940" windowHeight="9225" activeTab="0"/>
  </bookViews>
  <sheets>
    <sheet name="Rekapitulace" sheetId="1" r:id="rId1"/>
    <sheet name="SO 000.1" sheetId="2" r:id="rId2"/>
    <sheet name="SO 000.2" sheetId="3" r:id="rId3"/>
    <sheet name="SO 010.1" sheetId="4" r:id="rId4"/>
    <sheet name="SO 010.2" sheetId="5" r:id="rId5"/>
    <sheet name="SO 101" sheetId="6" r:id="rId6"/>
    <sheet name="SO 102" sheetId="7" r:id="rId7"/>
    <sheet name="SO 110" sheetId="8" r:id="rId8"/>
    <sheet name="SO 180.1" sheetId="9" r:id="rId9"/>
    <sheet name="SO 180.2" sheetId="10" r:id="rId10"/>
    <sheet name="SO 190.1" sheetId="11" r:id="rId11"/>
    <sheet name="SO 190.2" sheetId="12" r:id="rId12"/>
    <sheet name="SO 201" sheetId="13" r:id="rId13"/>
    <sheet name="SO 801.1" sheetId="14" r:id="rId14"/>
    <sheet name="SO 801.2" sheetId="15" r:id="rId15"/>
    <sheet name="SO 802" sheetId="16" r:id="rId16"/>
    <sheet name="SO 901" sheetId="17" r:id="rId17"/>
  </sheets>
  <definedNames/>
  <calcPr fullCalcOnLoad="1"/>
</workbook>
</file>

<file path=xl/sharedStrings.xml><?xml version="1.0" encoding="utf-8"?>
<sst xmlns="http://schemas.openxmlformats.org/spreadsheetml/2006/main" count="3941" uniqueCount="778">
  <si>
    <t>Firma: .</t>
  </si>
  <si>
    <t>Rekapitulace ceny</t>
  </si>
  <si>
    <t>Stavba: 16-437-2 - III/1024 Řitka, rekonstrukce silnice a řešení křižovatek - PD</t>
  </si>
  <si>
    <t>Varianta: ZŘ - Základní řešení</t>
  </si>
  <si>
    <t>Celková cena bez DPH:</t>
  </si>
  <si>
    <t>Celková cena s DPH:</t>
  </si>
  <si>
    <t>Objekt</t>
  </si>
  <si>
    <t>Popis</t>
  </si>
  <si>
    <t>Cena bez DPH</t>
  </si>
  <si>
    <t>DPH</t>
  </si>
  <si>
    <t>Cena s DPH</t>
  </si>
  <si>
    <t>ASPE10</t>
  </si>
  <si>
    <t>S</t>
  </si>
  <si>
    <t>Soupis prací objektu</t>
  </si>
  <si>
    <t xml:space="preserve">Stavba: </t>
  </si>
  <si>
    <t>16-437-2</t>
  </si>
  <si>
    <t>III/1024 Řitka, rekonstrukce silnice a řešení křižovatek - PD</t>
  </si>
  <si>
    <t>O</t>
  </si>
  <si>
    <t>Rozpočet:</t>
  </si>
  <si>
    <t>0,00</t>
  </si>
  <si>
    <t>15,00</t>
  </si>
  <si>
    <t>21,00</t>
  </si>
  <si>
    <t>3</t>
  </si>
  <si>
    <t>2</t>
  </si>
  <si>
    <t>SO 000.1</t>
  </si>
  <si>
    <t>VON sever</t>
  </si>
  <si>
    <t>Typ</t>
  </si>
  <si>
    <t>0</t>
  </si>
  <si>
    <t>Poř. číslo</t>
  </si>
  <si>
    <t>1</t>
  </si>
  <si>
    <t>Kód položky</t>
  </si>
  <si>
    <t>Varianta</t>
  </si>
  <si>
    <t>Název položky</t>
  </si>
  <si>
    <t>4</t>
  </si>
  <si>
    <t>MJ</t>
  </si>
  <si>
    <t>5</t>
  </si>
  <si>
    <t>Množství</t>
  </si>
  <si>
    <t>6</t>
  </si>
  <si>
    <t>Jednotková cena</t>
  </si>
  <si>
    <t>Jednotková</t>
  </si>
  <si>
    <t>9</t>
  </si>
  <si>
    <t>Celkem</t>
  </si>
  <si>
    <t>10</t>
  </si>
  <si>
    <t>SD</t>
  </si>
  <si>
    <t>Všeobecné konstrukce a práce</t>
  </si>
  <si>
    <t>P</t>
  </si>
  <si>
    <t>02610R</t>
  </si>
  <si>
    <t/>
  </si>
  <si>
    <t>ZKOUŠKY PLÁNĚ</t>
  </si>
  <si>
    <t>KPL</t>
  </si>
  <si>
    <t>PP</t>
  </si>
  <si>
    <t>VV</t>
  </si>
  <si>
    <t>1,0=1,000 [A]</t>
  </si>
  <si>
    <t>02720R</t>
  </si>
  <si>
    <t>PROVOZNÍ VLIVY</t>
  </si>
  <si>
    <t>02730</t>
  </si>
  <si>
    <t>POMOC PRÁCE ZŘÍZ NEBO ZAJIŠŤ OCHRANU INŽENÝRSKÝCH SÍTÍ</t>
  </si>
  <si>
    <t>Vytýčení veškerých inženýrských sítí a jejich ochrana během výstavby - náklady správců sítí včetně zemních prací a ostatních přípomocí zhotovitele</t>
  </si>
  <si>
    <t>02811</t>
  </si>
  <si>
    <t>PRŮZKUMNÉ PRÁCE GEOTECHNICKÉ NA POVRCHU</t>
  </si>
  <si>
    <t>02821</t>
  </si>
  <si>
    <t>PRŮZKUMNÉ PRÁCE ARCHEOLOGICKÉ NA POVRCHU</t>
  </si>
  <si>
    <t>02911R</t>
  </si>
  <si>
    <t>OSTATNÍ POŽADAVKY - Geodetické zaměření skutečného provedení stavby</t>
  </si>
  <si>
    <t>7</t>
  </si>
  <si>
    <t>02920R</t>
  </si>
  <si>
    <t>ODBORNÉ STANOVENÍ DÁVKOVÁNÍ ASFALTU A CEMENTU PŘI RECYKLACI ZA STUDENA</t>
  </si>
  <si>
    <t>8</t>
  </si>
  <si>
    <t>02921R</t>
  </si>
  <si>
    <t>ÚZEMNÍ VLIVY</t>
  </si>
  <si>
    <t>02943</t>
  </si>
  <si>
    <t>OSTATNÍ POŽADAVKY - VYPRACOVÁNÍ RDS</t>
  </si>
  <si>
    <t>02944</t>
  </si>
  <si>
    <t>OSTAT POŽADAVKY - DOKUMENTACE SKUTEČ PROVEDENÍ V DIGIT FORMĚ</t>
  </si>
  <si>
    <t>11</t>
  </si>
  <si>
    <t>02945R</t>
  </si>
  <si>
    <t>OSTAT POŽADAVKY - GEOMETRICKÝ PLÁN</t>
  </si>
  <si>
    <t>12</t>
  </si>
  <si>
    <t>02946</t>
  </si>
  <si>
    <t>OSTAT POŽADAVKY - FOTODOKUMENTACE</t>
  </si>
  <si>
    <t>fotodokumentace a pasport</t>
  </si>
  <si>
    <t>13</t>
  </si>
  <si>
    <t>02960</t>
  </si>
  <si>
    <t>OSTATNÍ POŽADAVKY - ODBORNÝ DOZOR</t>
  </si>
  <si>
    <t>14</t>
  </si>
  <si>
    <t>02991</t>
  </si>
  <si>
    <t>OSTATNÍ POŽADAVKY - INFORMAČNÍ TABULE</t>
  </si>
  <si>
    <t>KUS</t>
  </si>
  <si>
    <t>2,0=2,000 [A]</t>
  </si>
  <si>
    <t>15</t>
  </si>
  <si>
    <t>03100</t>
  </si>
  <si>
    <t>ZAŘÍZENÍ STAVENIŠTĚ - ZŘÍZENÍ, PROVOZ, DEMONTÁŽ</t>
  </si>
  <si>
    <t>SO 000.2</t>
  </si>
  <si>
    <t>VON jih</t>
  </si>
  <si>
    <t>SO 010.1</t>
  </si>
  <si>
    <t>Příprava území, část OK sever</t>
  </si>
  <si>
    <t>Zemní práce</t>
  </si>
  <si>
    <t>11120</t>
  </si>
  <si>
    <t>ODSTRANĚNÍ KŘOVIN</t>
  </si>
  <si>
    <t>M2</t>
  </si>
  <si>
    <t>Odstranění dřevin do průměru 10 cm 
vč. odvozu a likvidace</t>
  </si>
  <si>
    <t>22=22,000 [A]</t>
  </si>
  <si>
    <t>11201</t>
  </si>
  <si>
    <t>KÁCENÍ STROMŮ D KMENE DO 0,5M S ODSTRANĚNÍM PAŘEZŮ</t>
  </si>
  <si>
    <t>vč. odvozu a likvidace</t>
  </si>
  <si>
    <t>2=2,000 [A]</t>
  </si>
  <si>
    <t>11202</t>
  </si>
  <si>
    <t>KÁCENÍ STROMŮ D KMENE DO 0,9M S ODSTRANĚNÍM PAŘEZŮ</t>
  </si>
  <si>
    <t>1=1,000 [A]</t>
  </si>
  <si>
    <t>11241</t>
  </si>
  <si>
    <t>ÚPRAVA STROMŮ D DO 0,5M ŘEZEM VĚTVÍ</t>
  </si>
  <si>
    <t>vč. odvozu a likvidace 
(bude čerpáno dle skutečného rozsahu)</t>
  </si>
  <si>
    <t>8=8,000 [A]</t>
  </si>
  <si>
    <t>11242</t>
  </si>
  <si>
    <t>ÚPRAVA STROMŮ D DO 0,9M ŘEZEM VĚTVÍ</t>
  </si>
  <si>
    <t>12110</t>
  </si>
  <si>
    <t>SEJMUTÍ ORNICE NEBO LESNÍ PŮDY</t>
  </si>
  <si>
    <t>M3</t>
  </si>
  <si>
    <t>v tloušťce 0,10 m 
vč. odvozu 
(bude čerpáno dle skutečného rozsahu)</t>
  </si>
  <si>
    <t>1004,5*0,1=100,450 [A]</t>
  </si>
  <si>
    <t>17120</t>
  </si>
  <si>
    <t>ULOŽENÍ SYPANINY DO NÁSYPŮ A NA SKLÁDKY BEZ ZHUTNĚNÍ</t>
  </si>
  <si>
    <t>uložení ornice</t>
  </si>
  <si>
    <t>100,45=100,450 [A]   dle pol.12110</t>
  </si>
  <si>
    <t>SO 010.2</t>
  </si>
  <si>
    <t>Příprava území, část OK jih</t>
  </si>
  <si>
    <t>14=14,000 [A]</t>
  </si>
  <si>
    <t>10=10,000 [A]</t>
  </si>
  <si>
    <t>01</t>
  </si>
  <si>
    <t>v tloušťce 0,20 m, 
vč. odvozu  
na pozemcích 2016/2, 2017/2, 2025/1 a 2025/3 
(bude čerpáno dle skutečného rozsahu)</t>
  </si>
  <si>
    <t>705,4*0,2=141,080 [A]</t>
  </si>
  <si>
    <t>02</t>
  </si>
  <si>
    <t>v tloušťce 0,10 m,  
vč. odvozu  
(bude čerpáno dle skutečného rozsahu)</t>
  </si>
  <si>
    <t>1503,8*0,1=150,380 [A]</t>
  </si>
  <si>
    <t>141,08+150,38=291,460 [A]   dle pol.12110</t>
  </si>
  <si>
    <t>Ostatní konstrukce a práce</t>
  </si>
  <si>
    <t>9113A3</t>
  </si>
  <si>
    <t>SVODIDLO OCEL SILNIČ - DEMONTÁŽ S PŘESUNEM</t>
  </si>
  <si>
    <t>M</t>
  </si>
  <si>
    <t>odkup zhotovitelem</t>
  </si>
  <si>
    <t>102=102,000 [A]</t>
  </si>
  <si>
    <t>vč. odvozu a dočasného uložení pro následnou montáž</t>
  </si>
  <si>
    <t>26=26,000 [A]</t>
  </si>
  <si>
    <t>966841</t>
  </si>
  <si>
    <t>ODSTRANĚNÍ OPLOCENÍ DŘEVĚNÉHO</t>
  </si>
  <si>
    <t>vč. odvozu a likvidace (příp. poplatek za skládku)</t>
  </si>
  <si>
    <t>250=250,000 [A]</t>
  </si>
  <si>
    <t>SO 101</t>
  </si>
  <si>
    <t>Okružní křižovatka sever</t>
  </si>
  <si>
    <t>014101</t>
  </si>
  <si>
    <t>A</t>
  </si>
  <si>
    <t>POPLATKY ZA SKLÁDKU - zemina</t>
  </si>
  <si>
    <t>347+1621+22,8+186,3*0,1+203,5*0,25=2 060,305 [A]</t>
  </si>
  <si>
    <t>B</t>
  </si>
  <si>
    <t>POPLATKY ZA SKLÁDKU - kamenivo</t>
  </si>
  <si>
    <t>804,6=804,600 [A]   dle pol.11332</t>
  </si>
  <si>
    <t>C</t>
  </si>
  <si>
    <t>POPLATKY ZA SKLÁDKU - prostý beton, kámen</t>
  </si>
  <si>
    <t>2,4=2,400 [A]   dle pol.11415 
2=2,000 [B]   dle pol.96615 
Celkem: A+B=4,400 [C]</t>
  </si>
  <si>
    <t>D</t>
  </si>
  <si>
    <t>POPLATKY ZA SKLÁDKU - železobeton</t>
  </si>
  <si>
    <t>12=12,000 [A]   dle pol.96616</t>
  </si>
  <si>
    <t>E</t>
  </si>
  <si>
    <t>POPLATKY ZA SKLÁDKU - asfaltové směsi bez obsahu dehtu</t>
  </si>
  <si>
    <t>15,3=15,300 [A]   dle pol.11333</t>
  </si>
  <si>
    <t>11332</t>
  </si>
  <si>
    <t>ODSTRANĚNÍ PODKLADŮ ZPEVNĚNÝCH PLOCH Z KAMENIVA NESTMELENÉHO</t>
  </si>
  <si>
    <t>odvoz a uložení na skládku</t>
  </si>
  <si>
    <t>Odstranění původních nestmelených podkladních vrstev vozovky průměrně v tl. 300 mm 
2682*0,3=804,600 [A]</t>
  </si>
  <si>
    <t>11333</t>
  </si>
  <si>
    <t>ODSTRANĚNÍ PODKLADU ZPEVNĚNÝCH PLOCH S ASFALT POJIVEM</t>
  </si>
  <si>
    <t>Vybourání vrstvy recyklované za studena z důvodu realizace obrubníků a dlažeb na betonovém loži, materiál byl zatříděn dle vyhlášky 130/2019 Sb. do kvalitativní třídy ZAS-T3 s obsahem benzo(a)pyrenu nižším než 50 mg·kg-1, odvoz na skládku odpadu 
15,3=15,300 [A]</t>
  </si>
  <si>
    <t>11372</t>
  </si>
  <si>
    <t>1.1</t>
  </si>
  <si>
    <t>FRÉZOVÁNÍ ZPEVNĚNÝCH PLOCH ASFALTOVÝCH</t>
  </si>
  <si>
    <t>Frézování asfaltem stmelených vrstev stávající vozovky do hloubky 40 mm, očištění povrchu po frézování, vč. odvozu, uložení a uskladnění dle dispozic zhotovitele, povinný odkup frézované suti zhotovitelem!  
Materiál byl zatříděn dle vyhlášky 130/2019 Sb. do kvalitativní třídy ZAS-T1 nebo ZAS-T2 
V místech napojení na stávající vozovky</t>
  </si>
  <si>
    <t>14,3*0,04=0,572 [A]</t>
  </si>
  <si>
    <t>1.2</t>
  </si>
  <si>
    <t>Frézování asfaltem stmelených vrstev stávající vozovky do hloubky 100 mm, očištění povrchu po frézování, vč. odvozu, uložení a uskladnění dle dispozic zhotovitele, povinný odkup frézované suti zhotovitelem!  
Materiál byl zatříděn dle vyhlášky 130/2019 Sb. do kvalitativní třídy ZAS-T1 nebo ZAS-T2 
V místech napojení na stávající vozovky</t>
  </si>
  <si>
    <t>14,3*0,1=1,430 [A]</t>
  </si>
  <si>
    <t>1.3</t>
  </si>
  <si>
    <t>Frézování asfaltem stmelených vrstev stávající vozovky do hloubky 130 mm (po odfrézování 70 mm ZAS-T3) (III/1024 mezi OK sever a jih), vč. odvozu, uložení a uskladnění dle dispozic zhotovitele, povinný odkup frézované suti zhotovitelem!  
Materiál byl zatříděn dle vyhlášky 130/2019 Sb. do kvalitativní třídy ZAS-T1 nebo ZAS-T2</t>
  </si>
  <si>
    <t>37,062=37,062 [A]</t>
  </si>
  <si>
    <t>1.4</t>
  </si>
  <si>
    <t>Frézování asfaltem stmelených vrstev stávající vozovky do hloubky 120 mm (III/11510), vč. odvozu, uložení a uskladnění dle dispozic zhotovitele, povinný odkup frézované suti zhotovitelem!  
Materiál byl zatříděn dle vyhlášky 130/2019 Sb. do kvalitativní třídy ZAS-T1 nebo ZAS-T2</t>
  </si>
  <si>
    <t>703,5*0,12=84,420 [A]</t>
  </si>
  <si>
    <t>1.5</t>
  </si>
  <si>
    <t>Frézování asfaltem stmelených vrstev stávající vozovky do hloubky 40 mm, očištění povrchu po frézování, příčné přemístění frézovaného materiálu, materiál bude použit při recyklaci za studena na místě, 
Materiál byl zatříděn dle vyhlášky 130/2019 Sb. do kvalitativní třídy ZAS-T3 
V místech napojení na stávající vozovky</t>
  </si>
  <si>
    <t>2,6*0,04=0,104 [A]</t>
  </si>
  <si>
    <t>1.6</t>
  </si>
  <si>
    <t>Frézování asfaltem stmelených vrstev stávající vozovky do hloubky 100 mm, očištění povrchu po frézování, příčné přemístění frézovaného materiálu, materiál bude použit při recyklaci za studena na místě, 
Materiál byl zatříděn dle vyhlášky 130/2019 Sb. do kvalitativní třídy ZAS-T3 
V místech napojení na stávající vozovky</t>
  </si>
  <si>
    <t>2,9*0,1=0,290 [A]</t>
  </si>
  <si>
    <t>1.7</t>
  </si>
  <si>
    <t>Frézování asfaltem stmelených vrstev  stávající vozovky do hloubky 70 mm (III/1024 mezi OK sever a jih), příčné přemístění frézovaného materiálu, materiál bude použit při recyklaci za studena na místě, 
Materiál byl zatříděn dle vyhlášky 130/2019 Sb. do kvalitativní třídy ZAS-T3</t>
  </si>
  <si>
    <t>1778*0,07=124,460 [A]</t>
  </si>
  <si>
    <t>1.8</t>
  </si>
  <si>
    <t>Frézování asfaltem stmelených vrstev  stávající vozovky do hloubky 80 mm (po odfrézování 120 mm ZAS-T1/2) (III/11510), příčné přemístění frézovaného materiálu, materiál bude použit při recyklaci za studena na místě, 
Materiál byl zatříděn dle vyhlášky 130/2019 Sb. do kvalitativní třídy ZAS-T3</t>
  </si>
  <si>
    <t>704*0,08=56,320 [A]</t>
  </si>
  <si>
    <t>16</t>
  </si>
  <si>
    <t>1.9</t>
  </si>
  <si>
    <t>Frézování asfaltem stmelených vrstev stávající vozovky do hloubky 130 mm (po odfrézování 70 mm ZAS-T3) (III/1024 mezi OK sever a jih), příčné přemístění frézovaného materiálu, materiál bude použit při recyklaci za studena na místě,  
Materiál byl zatříděn dle vyhlášky 130/2019 Sb. do kvalitativní třídy ZAS-T1 nebo ZAS-T2</t>
  </si>
  <si>
    <t>193,961=193,961 [A]</t>
  </si>
  <si>
    <t>17</t>
  </si>
  <si>
    <t>11415</t>
  </si>
  <si>
    <t>ODSTRAN DLAŽEB VODNÍCH KORYT Z LOM KAM NA MC VČET PODKL</t>
  </si>
  <si>
    <t>Vybourání stávajících ploch z lomového kamene v betonu, předpokládaná tloušťka kamene 200 mm a lože 100 mm 
(odhadovaná plocha pod nánosem v příkopu u vtoku a výtoku propustku - bude čerpáno dle skutečného rozsahu) 
8*0,3=2,400 [A]</t>
  </si>
  <si>
    <t>18</t>
  </si>
  <si>
    <t>12373</t>
  </si>
  <si>
    <t>ODKOP PRO SPOD STAVBU SILNIC A ŽELEZNIC TŘ. I</t>
  </si>
  <si>
    <t>odvoz na skládku</t>
  </si>
  <si>
    <t>Výkop 
Výměry zemních prací byly spočítány na základě digitálního modelu softwarem AutoCAD Civil 3D od společnosti Autodesk 
347=347,000 [A] 
Výkop pro provedení sanace aktivní zóny 
(bude čerpáno dle skutečného rozsahu) 
1621=1 621,000 [B] 
Celkem: A+B=1 968,000 [C]</t>
  </si>
  <si>
    <t>19</t>
  </si>
  <si>
    <t>12573</t>
  </si>
  <si>
    <t>VYKOPÁVKY ZE ZEMNÍKŮ A SKLÁDEK TŘ. I</t>
  </si>
  <si>
    <t>materiál z původní vozovky určený do recyklace za studena</t>
  </si>
  <si>
    <t>375,135=375,135 [A]</t>
  </si>
  <si>
    <t>20</t>
  </si>
  <si>
    <t>12893R</t>
  </si>
  <si>
    <t>PŘEDRCENÍ KAMENIVA</t>
  </si>
  <si>
    <t>Předrcení kameniva na frakci 0/32 mobilním drtičem</t>
  </si>
  <si>
    <t>21</t>
  </si>
  <si>
    <t>12922</t>
  </si>
  <si>
    <t>ČIŠTĚNÍ KRAJNIC OD NÁNOSU TL. DO 100MM</t>
  </si>
  <si>
    <t>sejmutí drnu, nánosu z nezpevněných krajnic 
186,3=186,300 [A]</t>
  </si>
  <si>
    <t>22</t>
  </si>
  <si>
    <t>12931</t>
  </si>
  <si>
    <t>ČIŠTĚNÍ PŘÍKOPŮ OD NÁNOSU DO 0,25M3/M</t>
  </si>
  <si>
    <t>203,5=203,500 [A]</t>
  </si>
  <si>
    <t>23</t>
  </si>
  <si>
    <t>13273</t>
  </si>
  <si>
    <t>HLOUBENÍ RÝH ŠÍŘ DO 2M PAŽ I NEPAŽ TŘ. I</t>
  </si>
  <si>
    <t>Výkop pro uložení trouby propustku 
(bude čerpáno dle skutečného rozsahu) 
22,8=22,800 [A]</t>
  </si>
  <si>
    <t>24</t>
  </si>
  <si>
    <t>17110</t>
  </si>
  <si>
    <t>ULOŽENÍ SYPANINY DO NÁSYPŮ SE ZHUTNĚNÍM</t>
  </si>
  <si>
    <t>uložení / rozprostření materiálu z původní vozovky</t>
  </si>
  <si>
    <t>25</t>
  </si>
  <si>
    <t>uložení na skládku</t>
  </si>
  <si>
    <t>347+1621+22,8=1 990,800 [A]</t>
  </si>
  <si>
    <t>26</t>
  </si>
  <si>
    <t>17180</t>
  </si>
  <si>
    <t>ULOŽENÍ SYPANINY DO NÁSYPŮ Z NAKUPOVANÝCH MATERIÁLŮ</t>
  </si>
  <si>
    <t>Násyp, zhutnění, předpoklad nákupu vhodného materiálu  
(o případném využití vyfrézovaného materiálu ze stavby rozhodne TDI), 
zhutněný nenamrzavý materiál vhodný dle ČSN 73 6133 
Pozn.: O zpětném využití zeminy do násypů bude rozhodnuto geologem stavby.  
Výměry zemních prací byly spočítány na základě digitálního modelu softwarem AutoCAD Civil 3D od společnosti Autodesk</t>
  </si>
  <si>
    <t>213,9=213,900 [A]</t>
  </si>
  <si>
    <t>27</t>
  </si>
  <si>
    <t>17581</t>
  </si>
  <si>
    <t>OBSYP POTRUBÍ A OBJEKTŮ Z NAKUPOVANÝCH MATERIÁLŮ</t>
  </si>
  <si>
    <t>Zásyp trouby propustku ze štěrkodrti ŠD 0/32, hutnění po vrstvách tl. max. 0,30 m</t>
  </si>
  <si>
    <t>12,6=12,600 [A]</t>
  </si>
  <si>
    <t>Základy</t>
  </si>
  <si>
    <t>28</t>
  </si>
  <si>
    <t>21262</t>
  </si>
  <si>
    <t>TRATIVODY KOMPLET Z TRUB Z PLAST HMOT DN DO 100MM</t>
  </si>
  <si>
    <t>Drenážní trubka PVC Ř100 perforovaná s plným dnem, min. SN 8 
Obalení drenáže do filtrační geotextílie 
Uložení drenáže do zhutněného ŠP lože fr. 0-22 tl. 0,10 m 
Obsyp drenážní trubky kamenivem frakce 8-16 do výšky 100 mm nad povrch drenáže</t>
  </si>
  <si>
    <t>252=252,000 [A]</t>
  </si>
  <si>
    <t>29</t>
  </si>
  <si>
    <t>21450</t>
  </si>
  <si>
    <t>SANAČNÍ VRSTVY Z KAMENIVA</t>
  </si>
  <si>
    <t>Sanace zemní pláně štěrkodrtí ŠD 0/63 v předpokládané tl. 500 mm (hutnění po vrstvách 0,25 m) 
(bude čerpáno dle skutečného rozsahu)</t>
  </si>
  <si>
    <t>1621=1 621,000 [A]</t>
  </si>
  <si>
    <t>30</t>
  </si>
  <si>
    <t>21461</t>
  </si>
  <si>
    <t>SEPARAČNÍ GEOTEXTILIE</t>
  </si>
  <si>
    <t>Separační netkaná geotextílie pro uložení na parapláň při provádění sanace zemní pláně, 
šířka 3 m dle TP 97, pevnost proti protlačení CBR &gt; 3 kN, odolnost proti proražení  &lt; 10 mm, tažnost &gt; 50%</t>
  </si>
  <si>
    <t>3243=3 243,000 [A]</t>
  </si>
  <si>
    <t>Vodorovné konstrukce</t>
  </si>
  <si>
    <t>31</t>
  </si>
  <si>
    <t>45157</t>
  </si>
  <si>
    <t>PODKLADNÍ A VÝPLŇOVÉ VRSTVY Z KAMENIVA TĚŽENÉHO</t>
  </si>
  <si>
    <t>Štěrkopískový podsyp ŠP tl. min. 150 mm pod plastovou troubu propustku 
2,5=2,500 [A] 
Vrstva štěrkopísku ŠP tl. 100 mm pod dlažbu z lomového kamene 
18,7*0,1=1,870 [B] 
Celkem: A+B=4,370 [C]</t>
  </si>
  <si>
    <t>32</t>
  </si>
  <si>
    <t>465512</t>
  </si>
  <si>
    <t>DLAŽBY Z LOMOVÉHO KAMENE NA MC</t>
  </si>
  <si>
    <t>Obložení příkopů nebo svahů lomovým kamenem v tl. 200 mm v betonovém loži C20/25 XF3 tl. 100 mm, vyspárování cementovou maltou MC25-XF4 
vtoky, výtoky a šikmá čela propustků, vyústění uličních vpustí do svahů</t>
  </si>
  <si>
    <t>18,7*0,3=5,610 [A]</t>
  </si>
  <si>
    <t>33</t>
  </si>
  <si>
    <t>46731A</t>
  </si>
  <si>
    <t>STUPNĚ A PRAHY VODNÍCH KORYT Z PROSTÉHO BETONU C20/25</t>
  </si>
  <si>
    <t>z betonu C20/25 nXF3</t>
  </si>
  <si>
    <t>Základní betonový práh pod troubou propustku (2 ks) a na konci odláždění koryta (4 ks) 
3,2=3,200 [A]</t>
  </si>
  <si>
    <t>Komunikace</t>
  </si>
  <si>
    <t>34</t>
  </si>
  <si>
    <t>56330</t>
  </si>
  <si>
    <t>VOZOVKOVÉ VRSTVY ZE ŠTĚRKODRTI</t>
  </si>
  <si>
    <t>Štěrkodrť ŠDA 0/32 tl. 220 mm, Edef,2 min. 80 MPa 
Edef,2 min. 45 MPa na zemní pláni 
(konstrukce A, B, C, D dle vzorových příčných řezů)</t>
  </si>
  <si>
    <t>2794,5*0,22=614,790 [A]</t>
  </si>
  <si>
    <t>35</t>
  </si>
  <si>
    <t>Štěrkodrť ŠDA 0/32 průměrné tl. 180 mm (vyrovnávací), Edef,2 min. 100 MPa 
(konstrukce D dle vzorových příčných řezů)</t>
  </si>
  <si>
    <t>81,1*0,18=14,598 [A]</t>
  </si>
  <si>
    <t>36</t>
  </si>
  <si>
    <t>567534</t>
  </si>
  <si>
    <t>VRST PRO OBNOVU A OPR RECYK ZA STUD CEM A ASF EM TL DO 150MM</t>
  </si>
  <si>
    <t>Recyklace za studena na místě RS CA dle TP 208 tl. 150 mm, příčné přemístění frézovaného původního materiálu z původní vozovky a rozprostření, přidání doplňkového kameniva podle výsledků průkazní zkoušky a odvoz přebytečného materiálu na skládku, předhutnění vrstvy, dávkování asfaltové emulze 2,0-3,5% v množství zbytkového asfaltu a dávkování cementu 2,5-5% dle TP 208 
(konstrukce A, B, C, D dle vzorových příčných řezů)</t>
  </si>
  <si>
    <t>2500,9=2 500,900 [A]</t>
  </si>
  <si>
    <t>37</t>
  </si>
  <si>
    <t>56963</t>
  </si>
  <si>
    <t>ZPEVNĚNÍ KRAJNIC Z RECYKLOVANÉHO MATERIÁLU TL DO 150MM</t>
  </si>
  <si>
    <t>Zhutněná vrstva R-materiálu frakce 0-32 tl. 150 mm, nezpevněná krajnice 
(o využití vyfrézovaného materiálu ze stavby rozhodne TDI, předpoklad nákup vhodného materiálu fr. 0/32,)</t>
  </si>
  <si>
    <t>145,2=145,200 [A]</t>
  </si>
  <si>
    <t>38</t>
  </si>
  <si>
    <t>572214</t>
  </si>
  <si>
    <t>SPOJOVACÍ POSTŘIK Z MODIFIK EMULZE DO 0,5KG/M2</t>
  </si>
  <si>
    <t>Spojovací postřik emulzní PS-CP  0,40 kg/m2 
(konstrukce A dle vzorových příčných řezů)</t>
  </si>
  <si>
    <t>2193,7+2189=4 382,700 [A]</t>
  </si>
  <si>
    <t>39</t>
  </si>
  <si>
    <t>572223</t>
  </si>
  <si>
    <t>SPOJOVACÍ POSTŘIK Z EMULZE DO 1,0KG/M2</t>
  </si>
  <si>
    <t>Spojovací postřik emulzní PS-C  0,60 kg/m2 
(konstrukce A dle vzorových příčných řezů)</t>
  </si>
  <si>
    <t>2185,3=2 185,300 [A]</t>
  </si>
  <si>
    <t>40</t>
  </si>
  <si>
    <t>574B34</t>
  </si>
  <si>
    <t>ASFALTOVÝ BETON PRO OBRUSNÉ VRSTVY MODIFIK ACO 11+, 11S TL. 40MM</t>
  </si>
  <si>
    <t>Asfaltový beton pro obrusnou vrstvu  ACO 11+ PMB tl. 40 mm 
(konstrukce A dle vzorových příčných řezů)</t>
  </si>
  <si>
    <t>2193,7=2 193,700 [A]</t>
  </si>
  <si>
    <t>41</t>
  </si>
  <si>
    <t>574D56</t>
  </si>
  <si>
    <t>ASFALTOVÝ BETON PRO LOŽNÍ VRSTVY MODIFIK ACL 16+, 16S TL. 60MM</t>
  </si>
  <si>
    <t>Asfaltový beton pro ložní vrstvu ACL 16+ PMB tl. 60 mm 
(konstrukce A dle vzorových příčných řezů)</t>
  </si>
  <si>
    <t>2189=2 189,000 [A]</t>
  </si>
  <si>
    <t>42</t>
  </si>
  <si>
    <t>574E46</t>
  </si>
  <si>
    <t>ASFALTOVÝ BETON PRO PODKLADNÍ VRSTVY ACP 16+, 16S TL. 50MM</t>
  </si>
  <si>
    <t>Asfaltový beton pro podkladní vrstvu ACP 16+ tl. 50 mm 
(konstrukce A dle vzorových příčných řezů)</t>
  </si>
  <si>
    <t>43</t>
  </si>
  <si>
    <t>58211</t>
  </si>
  <si>
    <t>DLÁŽDĚNÉ KRYTY Z VELKÝCH KOSTEK DO LOŽE Z KAMENIVA</t>
  </si>
  <si>
    <t>Dlažba kamenná DL tl. 160 mm  
Lože z drceného kameniva fr. 4-8 L tl. 40 mm 
(konstrukce C dle vzorových příčných řezů)</t>
  </si>
  <si>
    <t>82,5=82,500 [A]</t>
  </si>
  <si>
    <t>44</t>
  </si>
  <si>
    <t>58212</t>
  </si>
  <si>
    <t>DLÁŽDĚNÉ KRYTY Z VELKÝCH KOSTEK DO LOŽE Z MC</t>
  </si>
  <si>
    <t>Dlažba kamenná DL tl. 160 mm vyspárovaná cementovou maltou MC25-XF4 
Betonové lože C20/25nXF3 tl. 100 mm 
(konstrukce B dle vzorových příčných řezů)</t>
  </si>
  <si>
    <t>138,6=138,600 [A]</t>
  </si>
  <si>
    <t>45</t>
  </si>
  <si>
    <t>582612</t>
  </si>
  <si>
    <t>KRYTY Z BETON DLAŽDIC SE ZÁMKEM ŠEDÝCH TL 80MM DO LOŽE Z KAM</t>
  </si>
  <si>
    <t>Dlažba betonová šedá DL tl. 80 mm 
Lože z drceného kameniva fr. 4-8 L tl. 40 mm (na nepropustné podkladní vrstvě musí být odvodněno v souladu s TP 170.) 
(konstrukce D dle vzorových příčných řezů)</t>
  </si>
  <si>
    <t>81,1=81,100 [A]</t>
  </si>
  <si>
    <t>46</t>
  </si>
  <si>
    <t>58920</t>
  </si>
  <si>
    <t>VÝPLŇ SPAR MODIFIKOVANÝM ASFALTEM</t>
  </si>
  <si>
    <t>Ošetření spár těsnící asfaltovou modifikovanou zálivkou za horka typu N2 dle ČSN EN 14188-1 
(spára mezi krajnicovým prefabrikátem a obrusnou vrstvou vozovky)</t>
  </si>
  <si>
    <t>38,9=38,900 [A]</t>
  </si>
  <si>
    <t>Přidružená stavební výroba</t>
  </si>
  <si>
    <t>47</t>
  </si>
  <si>
    <t>70221R</t>
  </si>
  <si>
    <t>Ochrana stávajícího vedení</t>
  </si>
  <si>
    <t>Ochrana stávajícího vedení sdělovacích kabelů (okružní křižovatka sever): 
Plastová půlená chránička HDPE DN 160, mechanická odolnost 750 N/50 mm, kterou bude chráněn stávající sdělovací metalický kabel společnosti CETIN, 
chránička bude obetonována</t>
  </si>
  <si>
    <t>91=91,000 [A]</t>
  </si>
  <si>
    <t>48</t>
  </si>
  <si>
    <t>70222R</t>
  </si>
  <si>
    <t>Ochrana stávajícího vedení sdělovacích kabelů (okružní křižovatka sever): 
Rezervní plastová chránička HDPE DN 110 s víčky a zatahovacím lankem, 
chránička bude obetonována</t>
  </si>
  <si>
    <t>49</t>
  </si>
  <si>
    <t>70223R</t>
  </si>
  <si>
    <t>Ochrana stávajícího vedení sdělovacích kabelů (okružní křižovatka sever): 
kabelová komora plastová, D400, orientační rozměry 700 mm x 700 mm v nezpevněné krajnici</t>
  </si>
  <si>
    <t>50</t>
  </si>
  <si>
    <t>70224R</t>
  </si>
  <si>
    <t>Ochrana stávajícího vedení sdělovacích kabelů (okružní křižovatka sever): 
Stranová přeložka stávajícího sdělovacího metalického kabelu 
(bude čerpáno pouze v případě, že stávající sdělovací kabel bude v rozporu se zákresem  zasahovat pod vozovku komunikace, podmínka správce vedení společnosti CETIN)</t>
  </si>
  <si>
    <t>51</t>
  </si>
  <si>
    <t>70225R</t>
  </si>
  <si>
    <t>Uložení korugované dělené chráničky</t>
  </si>
  <si>
    <t>Uložení prázdné korugované dělené chráničky DN 110 (pro budoucí uložení veřejného osvětlení)</t>
  </si>
  <si>
    <t>17=17,000 [A]</t>
  </si>
  <si>
    <t>Potrubí</t>
  </si>
  <si>
    <t>52</t>
  </si>
  <si>
    <t>89516R</t>
  </si>
  <si>
    <t>VYÚSTĚNÍ DRENÁŽE S ODLÁŽDĚNÍM</t>
  </si>
  <si>
    <t>Vyústění drenáže odlážděné kamennými kostkami (1 vyústění): 
Kamenná kostka drobná DL 120/120 mm (0,4m2) vyspárovaná cementovou maltou MC25-XF4 
betonové lože C20/25 nXF3 tl. 100 mm 
štěrkopískový podsyp ŠP 0-22 tl. 100 mm</t>
  </si>
  <si>
    <t>53</t>
  </si>
  <si>
    <t>917224</t>
  </si>
  <si>
    <t>SILNIČNÍ A CHODNÍKOVÉ OBRUBY Z BETONOVÝCH OBRUBNÍKŮ ŠÍŘ 150MM</t>
  </si>
  <si>
    <t>Betonová obruba 150/250 mm přímá,  
uložená do betonového lože C20/25 nXF3 s opěrou</t>
  </si>
  <si>
    <t>230=230,000 [A]</t>
  </si>
  <si>
    <t>54</t>
  </si>
  <si>
    <t>Betonová obruba 150/250 mm oblouk R=0,5m,  
uložená do betonového lože C20/25 nXF3 s opěrou</t>
  </si>
  <si>
    <t>55</t>
  </si>
  <si>
    <t>03</t>
  </si>
  <si>
    <t>Betonová obruba 150/250-150 mm přechodová levá, 
uložená do betonového lože C20/25 nXF3 s opěrou 
1 ks = 1 m</t>
  </si>
  <si>
    <t>3=3,000 [A]</t>
  </si>
  <si>
    <t>56</t>
  </si>
  <si>
    <t>04</t>
  </si>
  <si>
    <t>Betonová obruba 150/250-150 mm přechodová pravá, 
uložená do betonového lože C20/25 nXF3 s opěrou 
1 ks = 1 m</t>
  </si>
  <si>
    <t>57</t>
  </si>
  <si>
    <t>05</t>
  </si>
  <si>
    <t>Betonová obruba 150/150 mm nájezdová, 
uložená do betonového lože C20/25 nXF3 s opěrou</t>
  </si>
  <si>
    <t>77=77,000 [A]</t>
  </si>
  <si>
    <t>58</t>
  </si>
  <si>
    <t>91723R</t>
  </si>
  <si>
    <t>KRAJNICOVÉ PREFABRIKÁTY</t>
  </si>
  <si>
    <t>Krajnicové prefabrikáty z betonu šířky 500 mm, tloušťky min. 125 mm v betonovém loži C20/25nXF3 s opěrou</t>
  </si>
  <si>
    <t>39=39,000 [A]</t>
  </si>
  <si>
    <t>59</t>
  </si>
  <si>
    <t>91726</t>
  </si>
  <si>
    <t>KO OBRUBNÍKY BETONOVÉ</t>
  </si>
  <si>
    <t>Betonová obruba 300/220-300 mm (prstenec okružních křižovatek), 
uložená do betonového lože C20/25 nXF3 s opěrou</t>
  </si>
  <si>
    <t>76=76,000 [A]</t>
  </si>
  <si>
    <t>60</t>
  </si>
  <si>
    <t>9183D3</t>
  </si>
  <si>
    <t>PROPUSTY Z TRUB DN 600MM PLASTOVÝCH</t>
  </si>
  <si>
    <t>Trouba z materiálu PP nebo PE-HD, kruhové pevnosti SN16, DN 600, 
včetně šikmého seříznutí 2x, 1 propustek</t>
  </si>
  <si>
    <t>61</t>
  </si>
  <si>
    <t>919110R</t>
  </si>
  <si>
    <t>ŘEZÁNÍ + ZÁLIVKA DO 40MM</t>
  </si>
  <si>
    <t>Zaříznutí spáry asfaltových vrstev vozovek v tl. max 40 mm a ošetření spár těsnící asfaltovou modifikovanou zálivkou za horka typu N2 dle ČSN EN 14188-1</t>
  </si>
  <si>
    <t>232,2=232,200 [A]</t>
  </si>
  <si>
    <t>62</t>
  </si>
  <si>
    <t>919111R</t>
  </si>
  <si>
    <t>ŘEZÁNÍ + ZÁLIVKA DO 50MM</t>
  </si>
  <si>
    <t>Zaříznutí spáry asfaltových vrstev vozovek v tl. max 50 mm a ošetření spár těsnící asfaltovou modifikovanou zálivkou za horka typu N2 dle ČSN EN 14188-1</t>
  </si>
  <si>
    <t>63</t>
  </si>
  <si>
    <t>919112R</t>
  </si>
  <si>
    <t>ŘEZÁNÍ + ZÁLIVKA DO 60MM</t>
  </si>
  <si>
    <t>Zaříznutí spáry asfaltových vrstev vozovek v tl. max 60 mm a ošetření spár těsnící asfaltovou modifikovanou zálivkou za horka typu N2 dle ČSN EN 14188-1</t>
  </si>
  <si>
    <t>64</t>
  </si>
  <si>
    <t>935212</t>
  </si>
  <si>
    <t>PŘÍKOPOVÉ ŽLABY Z BETON TVÁRNIC ŠÍŘ DO 600MM DO BETONU TL 100MM</t>
  </si>
  <si>
    <t>Betonová příkopová tvárnice (C25/30-XF4) orientační šířky 600 mm, délky 330 mm, tl. 80 mm 
uložená do betonového lože C20/25 nXF3</t>
  </si>
  <si>
    <t>54,5=54,500 [A]</t>
  </si>
  <si>
    <t>65</t>
  </si>
  <si>
    <t>96615</t>
  </si>
  <si>
    <t>BOURÁNÍ KONSTRUKCÍ Z PROSTÉHO BETONU</t>
  </si>
  <si>
    <t>Demolice stávajících betonových čel propustků 
(bude čerpáno dle skutečného rozsahu) 
2=2,000 [A]</t>
  </si>
  <si>
    <t>66</t>
  </si>
  <si>
    <t>96616</t>
  </si>
  <si>
    <t>BOURÁNÍ KONSTRUKCÍ ZE ŽELEZOBETONU</t>
  </si>
  <si>
    <t>Bourání skrytých železobetonových konstrukcí 
(bude čerpáno dle skutečného rozsahu) 
12=12,000 [A]</t>
  </si>
  <si>
    <t>67</t>
  </si>
  <si>
    <t>966346R</t>
  </si>
  <si>
    <t>BOURÁNÍ PROPUSTŮ Z TRUB DN DO 400MM</t>
  </si>
  <si>
    <t>odvoz a uložení na skládku, včetně poplatku za skládku</t>
  </si>
  <si>
    <t>Vybourání stávající betonových trub DN 400 trubních propustků včetně betonového a štěrkového lože 
10=10,000 [A]</t>
  </si>
  <si>
    <t>SO 102</t>
  </si>
  <si>
    <t>Okružní křižovatka jih</t>
  </si>
  <si>
    <t>269+2111+19+411,3*0,1+382,1*0,25=2 535,655 [A]</t>
  </si>
  <si>
    <t>1429,8=1 429,800 [A]   dle pol.11332</t>
  </si>
  <si>
    <t>POPLATKY ZA SKLÁDKU - prostý beton, kámen, vstvy stmel.cementem</t>
  </si>
  <si>
    <t>6,144=6,144 [A]   dle pol.11334 
0,9=0,900 [B]   dle pol.11415 
1,8=1,800 [C]   dle pol11316 
1=1,000 [D]    dle pol.96615 
Celkem: A+B+C+D=9,844 [E]</t>
  </si>
  <si>
    <t>15=15,000 [A]   dle pol.96616</t>
  </si>
  <si>
    <t>21,4=21,400 [A]   dle pol.11333</t>
  </si>
  <si>
    <t>11316</t>
  </si>
  <si>
    <t>ODSTRANĚNÍ KRYTU ZPEVNĚNÝCH PLOCH ZE SILNIČNÍCH DÍLCŮ</t>
  </si>
  <si>
    <t>Odstranění betonovových silničních panelů 3x1 m 
12*0,15=1,800 [A]</t>
  </si>
  <si>
    <t>Odstranění původních nestmelených podkladních vrstev vozovky průměrně v tl. 300 mm 
4766*0,3=1 429,800 [A]</t>
  </si>
  <si>
    <t>Vybourání vrstvy recyklované za studena z důvodu realizace obrubníků a dlažeb na betonovém loži, materiál byl zatříděn dle vyhlášky 130/2019 Sb. do kvalitativní třídy ZAS-T3 s obsahem benzo(a)pyrenu nižším než 50 mg·kg-1, odvoz na skládku odpadu 
21,4=21,400 [A]</t>
  </si>
  <si>
    <t>11334</t>
  </si>
  <si>
    <t>ODSTRANĚNÍ PODKLADU ZPEVNĚNÝCH PLOCH S CEMENT POJIVEM</t>
  </si>
  <si>
    <t>"Bourání vrstev ze směsi stmelené cementem stávající vozovky do hloubky 120 mm 
(vozovky realizované v rámci stavby ""III/1024 Řitka, most přes D4 ev. č. 1024-1"")" 
51,2*0,12=6,144 [A]</t>
  </si>
  <si>
    <t>2.1</t>
  </si>
  <si>
    <t>14,8*0,04=0,592 [A]</t>
  </si>
  <si>
    <t>2.2</t>
  </si>
  <si>
    <t>6,3*0,1=0,630 [A]</t>
  </si>
  <si>
    <t>2.3</t>
  </si>
  <si>
    <t>731,8*0,13=95,134 [A]</t>
  </si>
  <si>
    <t>2.4</t>
  </si>
  <si>
    <t>Frézování asfaltem stmelených vrstev stávající vozovky do hloubky 270 mm (III/1024 od km 0,425 směr Čisovice), příčné přemístění frézovaného materiálu, materiál bude použit při recyklaci za studena na místě,  
Materiál byl zatříděn dle vyhlášky 130/2019 Sb. do kvalitativní třídy ZAS-T1 nebo ZAS-T2</t>
  </si>
  <si>
    <t>446,2*0,27=120,474 [A]</t>
  </si>
  <si>
    <t>2.5</t>
  </si>
  <si>
    <t>Frézování asfaltem stmelených vrstev stávající vozovky do hloubky 150 mm (vozovky realizované v rámci stavby "III/1024 Řitka, most přes D4 ev. č. 1024-1"), vč. odvozu, uložení a uskladnění dle dispozic zhotovitele, povinný odkup frézované suti zhotovitelem!</t>
  </si>
  <si>
    <t>89,2*0,15=13,380 [A]</t>
  </si>
  <si>
    <t>2.6</t>
  </si>
  <si>
    <t>Frézování asfaltem stmelených vrstev stávající vozovky do hloubky 70 mm (větev D4), příčné přemístění frézovaného materiálu, materiál bude použit při recyklaci za studena na místě,  
Materiál byl zatříděn dle vyhlášky 130/2019 Sb. do kvalitativní třídy ZAS-T1 nebo ZAS-T2</t>
  </si>
  <si>
    <t>2007*0,07=140,490 [A]</t>
  </si>
  <si>
    <t>2.7</t>
  </si>
  <si>
    <t>Frézování asfaltem stmelených vrstev stávající vozovky do hloubky 90 mm (III/1024 od OK jih směr Čisovice do km 0,425), vč. odvozu, uložení a uskladnění dle dispozic zhotovitele, povinný odkup frézované suti zhotovitelem!  
Materiál byl zatříděn dle vyhlášky 130/2019 Sb. do kvalitativní třídy ZAS-T1 nebo ZAS-T2</t>
  </si>
  <si>
    <t>48,529=48,529 [A]</t>
  </si>
  <si>
    <t>2.8</t>
  </si>
  <si>
    <t>Frézování asfaltem stmelených vrstev  stávající vozovky do hloubky 70 mm (III/1024 mezi OK sever a jih), příčné přemístění frézovaného materiálu, materiál bude použit při recyklaci za studena na místě, 
materiál byl zatříděn dle vyhlášky 130/2019 Sb. do kvalitativní třídy ZAS-T3</t>
  </si>
  <si>
    <t>732*0,07=51,240 [A]</t>
  </si>
  <si>
    <t>2.9</t>
  </si>
  <si>
    <t>Frézování asfaltem stmelených vrstev stávající vozovky do hloubky 90 mm (III/1024 od OK jih směr Čisovice do km 0,425), příčné přemístění frézovaného materiálu, materiál bude použit při recyklaci za studena na místě,  
Materiál byl zatříděn dle vyhlášky 130/2019 Sb. do kvalitativní třídy ZAS-T1 nebo ZAS-T2</t>
  </si>
  <si>
    <t>57,527=57,527 [A]</t>
  </si>
  <si>
    <t>Vybourání stávajících ploch z lomového kamene v betonu, předpokládaná tloušťka kamene 200 mm a lože 100 mm 
3*0,3=0,900 [A]</t>
  </si>
  <si>
    <t>Výkop 
Výměry zemních prací byly spočítány na základě digitálního modelu softwarem AutoCAD Civil 3D od společnosti Autodesk 
269=269,000 [A] 
Výkop pro provedení sanace aktivní zóny 
(bude čerpáno dle skutečného rozsahu) 
2111=2 111,000 [B] 
Celkem: A+B=2 380,000 [C]</t>
  </si>
  <si>
    <t>464,865=464,865 [A]</t>
  </si>
  <si>
    <t>sejmutí drnu, nánosu z nezpevněných krajnic 
411,3=411,300 [A]</t>
  </si>
  <si>
    <t>382,1=382,100 [A]</t>
  </si>
  <si>
    <t>Výkop pro uložení trouby propustku 
(bude čerpáno dle skutečného rozsahu) 
19=19,000 [A]</t>
  </si>
  <si>
    <t>269+2111+19=2 399,000 [A]</t>
  </si>
  <si>
    <t>1040,8=1 040,800 [A]</t>
  </si>
  <si>
    <t>10,5=10,500 [A]</t>
  </si>
  <si>
    <t>287,1=287,100 [A]</t>
  </si>
  <si>
    <t>2111=2 111,000 [A]</t>
  </si>
  <si>
    <t>4222=4 222,000 [A]</t>
  </si>
  <si>
    <t>Štěrkopískový podsyp ŠP tl. min. 150 mm pod plastovou troubu propustku 
2,1=2,100 [A] 
Vrstva štěrkopísku ŠP tl. 100 mm pod dlažbu z lomového kamene 
18,6*0,1=1,860 [B] 
Celkem: A+B=3,960 [C]</t>
  </si>
  <si>
    <t>18,6*0,3=5,580 [A]</t>
  </si>
  <si>
    <t>Základní betonový práh pod troubou propustku (2 ks) a na konci odláždění koryta (3 ks)“ 
1,5=1,500 [B]</t>
  </si>
  <si>
    <t>Štěrkodrť ŠDA 0/32 tl. 220 mm, Edef,2 min. 80 MPa 
Edef,2 min. 45 MPa na zemní pláni 
(konstrukce A, B, D dle vzorových příčných řezů)</t>
  </si>
  <si>
    <t>3785,1*0,22=832,722 [A]</t>
  </si>
  <si>
    <t>34,6*0,18=6,228 [A]</t>
  </si>
  <si>
    <t>Štěrkodrť ŠDB 0/32 tl. 250 mm, Edef,2 min. 90 MPa 
Edef,2 min. 45 MPa na zemní pláni 
(konstrukce F dle vzorových příčných řezů)</t>
  </si>
  <si>
    <t>73,9*0,25=18,475 [A]</t>
  </si>
  <si>
    <t>56362</t>
  </si>
  <si>
    <t>VOZOVKOVÉ VRSTVY Z RECYKLOVANÉHO MATERIÁLU TL DO 100MM</t>
  </si>
  <si>
    <t>Zhutněná vrstva R-materiálu frakce 0-32 tl. 100 mm 
(o využití vyfrézovaného materiálu ze stavby rozhodne TDI, předpoklad nákup vhodného materiálu fr. 0/32,) 
(konstrukce F dle vzorových příčných řezů)</t>
  </si>
  <si>
    <t>62,7=62,700 [A]</t>
  </si>
  <si>
    <t>Recyklace za studena na místě RS CA dle TP 208 tl. 150 mm, příčné přemístění frézovaného původního materiálu z původní vozovky a rozprostření, přidání doplňkového kameniva podle výsledků průkazní zkoušky a odvoz přebytečného materiálu na skládku, předhutnění vrstvy, dávkování asfaltové emulze 2,0-3,5% v množství zbytkového asfaltu a dávkování cementu 2,5-5% dle TP 208 
(konstrukce A, B, D dle vzorových příčných řezů)</t>
  </si>
  <si>
    <t>3099,1=3 099,100 [A]</t>
  </si>
  <si>
    <t>521=521,000 [A]</t>
  </si>
  <si>
    <t>2792,2+2810,2=5 602,400 [A]</t>
  </si>
  <si>
    <t>2814,6=2 814,600 [A]</t>
  </si>
  <si>
    <t>2792,2=2 792,200 [A]</t>
  </si>
  <si>
    <t>2810,2=2 810,200 [A]</t>
  </si>
  <si>
    <t>213,1=213,100 [A]</t>
  </si>
  <si>
    <t>34,6=34,600 [A]</t>
  </si>
  <si>
    <t>104,1=104,100 [A]</t>
  </si>
  <si>
    <t>Ochrana stávajícího vedení sdělovacích kabelů (okružní křižovatka jih): 
Plastová půlená chránička HDPE DN 160, mechanická odolnost 750 N/50 mm, kterou bude chráněn stávající sdělovací metalický kabel společnosti CETIN, 
chránička bude obetonována</t>
  </si>
  <si>
    <t>53=53,000 [A]</t>
  </si>
  <si>
    <t>Ochrana stávajícího vedení sdělovacích kabelů (okružní křižovatka jih): 
Rezervní plastová chránička HDPE DN 110 s víčky a zatahovacím lankem, 
chránička bude obetonována</t>
  </si>
  <si>
    <t>70226R</t>
  </si>
  <si>
    <t>Ochrana stávajícího vedení nízkého napětí (okružní křižovatka jih): 
Plastová půlená chránička HDPE DN 110, mechanická odolnost 750 N/50 mm, kterou bude chráněno stávající vedení společnosti ČEZ, 
chránička bude obetonována</t>
  </si>
  <si>
    <t>40=40,000 [A]</t>
  </si>
  <si>
    <t>9113B1</t>
  </si>
  <si>
    <t>SVODIDLO OCEL SILNIČ JEDNOSTR, ÚROVEŇ ZADRŽ H1 -DODÁVKA A MONTÁŽ</t>
  </si>
  <si>
    <t>Ocelové jednostranné svodidlo s úrovní zadržení H1, 
s nástavci směrových sloupků (vykázáno samostatně v SO 190.2), délka včetně výškového náběhu 12 m,</t>
  </si>
  <si>
    <t>104=104,000 [A]</t>
  </si>
  <si>
    <t>9113B2</t>
  </si>
  <si>
    <t>SVODIDLO OCEL SILNIČ JEDNOSTR, ÚROVEŇ ZADRŽ H1 - MONTÁŽ S PŘESUNEM (BEZ DODÁVKY)</t>
  </si>
  <si>
    <t>147=147,000 [A]</t>
  </si>
  <si>
    <t>11=11,000 [A]</t>
  </si>
  <si>
    <t>105=105,000 [A]</t>
  </si>
  <si>
    <t>111=111,000 [A]</t>
  </si>
  <si>
    <t>173,2=173,200 [A]</t>
  </si>
  <si>
    <t>161,9=161,900 [A]</t>
  </si>
  <si>
    <t>9352A2</t>
  </si>
  <si>
    <t>PŘÍKOPOVÉ ŽLABY Z BETON TVÁRNIC ŠÍŘ DO 300MM DO BETONU TL 100MM</t>
  </si>
  <si>
    <t>Betonová příkopová tvárnice (C25/30-XF4) orientační šířky 200 mm, délky 250 mm, tl. 100 mm 
uložená do betonového lože C20/25 nXF3</t>
  </si>
  <si>
    <t>56,4=56,400 [A]</t>
  </si>
  <si>
    <t>68</t>
  </si>
  <si>
    <t>Demolice stávajících betonových čel propustků 
(bude čerpáno dle skutečného rozsahu) 
1=1,000 [A]</t>
  </si>
  <si>
    <t>69</t>
  </si>
  <si>
    <t>Bourání skrytých železobetonových konstrukcí 
(bude čerpáno dle skutečného rozsahu) 
15=15,000 [A]</t>
  </si>
  <si>
    <t>70</t>
  </si>
  <si>
    <t>Vybourání stávající betonových trub trubních propustků DN do 400 včetně betonového a štěrkového lože 
(bude čerpáno dle skutečného rozsahu) 
5,3=5,300 [A]</t>
  </si>
  <si>
    <t>SO 110</t>
  </si>
  <si>
    <t>Chodníky</t>
  </si>
  <si>
    <t>31+75=106,000 [A]</t>
  </si>
  <si>
    <t>1=1,000 [A]   dle pol.96616</t>
  </si>
  <si>
    <t>Výkop 
Výměry zemních prací byly spočítány na základě digitálního modelu softwarem AutoCAD Civil 3D od společnosti Autodesk 
31=31,000 [A] 
Výkop pro provedení sanace aktivní zóny 
(bude čerpáno dle skutečného rozsahu) 
75=75,000 [B] 
Celkem: A+B=106,000 [C]</t>
  </si>
  <si>
    <t>9,4=9,400 [A]</t>
  </si>
  <si>
    <t>Sanace zemní pláně štěrkodrtí ŠD 0/63 v tl. 300 mm  
(bude čerpáno dle skutečného rozsahu)</t>
  </si>
  <si>
    <t>75=75,000 [A]</t>
  </si>
  <si>
    <t>249=249,000 [A]</t>
  </si>
  <si>
    <t>45152</t>
  </si>
  <si>
    <t>PODKLADNÍ A VÝPLŇOVÉ VRSTVY Z KAMENIVA DRCENÉHO</t>
  </si>
  <si>
    <t>Drcené kamenivo 32/63 tl. 230 mm, Edef,2 min. 50 MPa 
Edef,2 min. 30 MPa na zemní pláni 
(konstrukce G dle vzorových příčných řezů)</t>
  </si>
  <si>
    <t>38,1*0,23=8,763 [A]</t>
  </si>
  <si>
    <t>46615</t>
  </si>
  <si>
    <t>DLAŽBY VEGETAČNÍ Z TVÁRNIC Z PLASTICKÝCH HMOT</t>
  </si>
  <si>
    <t>Dlažba plastová zatravňovací DL tl. 40 mm, výplň dlažby směsí písku, hlíny a travního semena 
Vyrovnávací vrstva z drceného kameniva fr. 4-8 L tl. 40 mm 
(konstrukce G dle vzorových příčných řezů)</t>
  </si>
  <si>
    <t>38,1=38,100 [A]</t>
  </si>
  <si>
    <t>Štěrkodrť  ŠDA 0/32 tl. 200 mm, Edef,2 min. 50 MPa 
Edef,2 min. 30 MPa na zemní pláni 
(konstrukce E dle vzorových příčných řezů)</t>
  </si>
  <si>
    <t>159,6*0,2=31,920 [A]</t>
  </si>
  <si>
    <t>582611</t>
  </si>
  <si>
    <t>KRYTY Z BETON DLAŽDIC SE ZÁMKEM ŠEDÝCH TL 60MM DO LOŽE Z KAM</t>
  </si>
  <si>
    <t>Dlažba betonová šedá DL tl. 60 mm 
Lože z drceného kameniva fr. 4-8 L tl. 30 mm 
(konstrukce E dle vzorových příčných řezů)</t>
  </si>
  <si>
    <t>137=137,000 [A]</t>
  </si>
  <si>
    <t>58262A</t>
  </si>
  <si>
    <t>KRYTY Z BETON DLAŽDIC SE ZÁMKEM BAREV RELIÉF TL 60MM DO LOŽE Z MC</t>
  </si>
  <si>
    <t>"Dlažba betonová reliéfní červená DL tl. 60 mm (varovné a signální pásy) 
Lože z drceného kameniva fr. 4-8 L tl. 30 mm 
(konstrukce E dle vzorových příčných řezů)"</t>
  </si>
  <si>
    <t>22,7=22,700 [A]</t>
  </si>
  <si>
    <t>917212</t>
  </si>
  <si>
    <t>ZÁHONOVÉ OBRUBY Z BETONOVÝCH OBRUBNÍKŮ ŠÍŘ 80MM</t>
  </si>
  <si>
    <t>Betonová obruba 80/250 mm přímá,  
uložená do betonového lože C20/25 nXF3 s opěrou</t>
  </si>
  <si>
    <t>55,7=55,700 [A]</t>
  </si>
  <si>
    <t>924911</t>
  </si>
  <si>
    <t>VODICÍ LINIE ŠÍŘKY 0,40 M Z DLAŽDIC S PODÉLNÝMI DRÁŽKAMI</t>
  </si>
  <si>
    <t>Betonová umělá vodící linie s podélnými drážkami šířky 0,40 m  
uložená do betonového lože C20/25 nXF3 s opěrou</t>
  </si>
  <si>
    <t>5=5,000 [A]</t>
  </si>
  <si>
    <t>Bourání skrytých železobetonových konstrukcí 
(bude čerpáno dle skutečného rozsahu) 
1=1,000 [A]</t>
  </si>
  <si>
    <t>SO 180.1</t>
  </si>
  <si>
    <t>Dopravně inženýrská opatření (DIO), část OK sever</t>
  </si>
  <si>
    <t>02720</t>
  </si>
  <si>
    <t>POMOC PRÁCE ZŘÍZ NEBO ZAJIŠŤ REGULACI A OCHRANU DOPRAVY</t>
  </si>
  <si>
    <t>Úplná uzavírka - etapa 2 (část OK sever) 
položka zahrnuje  
- osazení značení dle TP66 kombinací schémat C/10b a B/6, řízení SSZ (2 ks) po polovinách (případné řízení provozu proškolenými pracovníky) 
- montáž, pronájem a demontáž DIO  
- zakrytí nebo úpravu stávajícího DZ v rozporu s DIO 
Předpokládané počty osazeného DZ: IS11a 4x, B20a 3x, IS11b 2x, A15 + E3a + výstražná světla typu 1, A15 + E3a + výstražná světla typu 1 + E7a, A15 + E3a + výstražná světla typu 1 + E7b, B21a 2x, A10 3x, C2a 2x, VDZ V5 2x, SSZ 2x, Z2 + 3 výstražná světla typu 1 2x, C4a/b/c 2x, Z4 25x 
Předpokládaná doba osazení 2 měsíce</t>
  </si>
  <si>
    <t>Úplná uzavírka ze směru Čisovice - etapa 2 (část OK sever) 
položka zahrnuje  
- osazení značení dle TP66 schéma C/10b 
- montáž, pronájem a demontáž DIO  
- zakrytí nebo úpravu stávajícího DZ v rozporu s DIO 
Předpokládané počty osazeného DZ:  B1 + Z3 + 5 výstražných světel typu 1, IS11a 3x, B20a 5x, C2a 2x, IS11b 2x 
Předpokládaná doba osazení 2 měsíce 
(v případě souběhu s realizací SO 101 a SO 102 nebude položka čerpána)</t>
  </si>
  <si>
    <t>Částečná uzavírka - etapa 3 
položka zahrnuje  
- osazení značení dle TP66 schéma B/6, řízení SSZ (3 ks) po polovinách (případné řízení provozu proškolenými pracovníky) 
- montáž, pronájem a demontáž DIO  
- zakrytí nebo úpravu stávajícího DZ v rozporu s DIO 
Předpokládané počty osazeného DZ: A15 + E3a + výstražná světla typu 1 4x, B21a 4x, A10 4x, VDZ V5 3x, SSZ 3x, Z2 + 3 výstražná světla typu 1 2x, C4a/b/c 7x, Z4 24x, 
Předpokládaná doba osazení 1 měsíce</t>
  </si>
  <si>
    <t>Úplná uzavírka - etapa 4 
položka zahrnuje  
- osazení značení dle TP66 schéma C/10b 
- montáž, pronájem a demontáž DIO  
- zakrytí nebo úpravu stávajícího DZ v rozporu s DIO 
Předpokládané počty osazeného DZ: B1 + Z2 + 5 výstražných světel typu 1 3x, IS11a 5x, C2a/b/c 4x, B20a 2x,  
Předpokládaná doba osazení 2 týdny</t>
  </si>
  <si>
    <t>Vyznačení objízdných tras - etapa 2 
Objízdné trasy viz D.1.1.1 Technická zpráva, příloha č. 2. Situace objízdných tras v 2. etapě 
položka zahrnuje  
- osazení značení dle TP66 a případné řízení provozu proškolenými pracovníky  
- montáž, pronájem a demontáž DIO  
- zakrytí nebo úpravu stávajícího DZ v rozporu s DIO 
Předpokládané počty osazeného DZ: IS11a 7x, IS11b 28x, IS11c 22x 
Předpokládaná doba osazení 2 měsíců</t>
  </si>
  <si>
    <t>06</t>
  </si>
  <si>
    <t>Vyznačení objízdných tras - etapa 4 
Objízdné trasy viz D.1.1.1 Technická zpráva, příloha č. 2. Situace objízdných tras v 4. etapě 
položka zahrnuje  
- osazení značení dle TP66 a případné řízení provozu proškolenými pracovníky  
- montáž, pronájem a demontáž DIO  
- zakrytí nebo úpravu stávajícího DZ v rozporu s DIO 
Předpokládané počty osazeného DZ: IS11a 6x, IS11b 16x, IS11c 18x 
Předpokládaná doba osazení 2 týdny</t>
  </si>
  <si>
    <t>07</t>
  </si>
  <si>
    <t>Vypracování, projednání s DOSS a zajištění povolení DIO, zajištění DIR, oprava objízdných tras 
Předpoklad DIO: 
Uzavírka po polovinách, zúžení vozovky na jeden jízdní pruh s řízením provozu světelnými signály nebo pověřenými pracovníky dle schématu C/5 z TP 66</t>
  </si>
  <si>
    <t>Lokální opravy obrusné a ložné vrstvy vozovky na objízdných trasách 
Frézování asfaltových vrstev stávající vozovky do hloubky 100 mm  
odvoz a skladování dle dispozic zhotovitele - povinný odkup frézované zhototvitelem  
(bude čerpáno v rozsahu dle pokynů investora)</t>
  </si>
  <si>
    <t>2940*0,1+1149,542*0,1=408,954 [A]</t>
  </si>
  <si>
    <t>Zhutněná vrstva R-materiálu frakce 0-32 tl. 150 mm, nezpevněná krajnice  
(o využití vyfrézovaného materiálu ze stavby rozhodne TDI, předpoklad nákup vhodného materiálu fr. 0/32,) 
(bude čerpáno v rozsahu dle pokynů investora)</t>
  </si>
  <si>
    <t>572123</t>
  </si>
  <si>
    <t>INFILTRAČNÍ POSTŘIK Z EMULZE DO 1,0KG/M2</t>
  </si>
  <si>
    <t>Infiltrační postřik emulzní PI-C, 0,80 kg/m2  
(bude čerpáno v rozsahu dle pokynů investora)</t>
  </si>
  <si>
    <t>2940=2 940,000 [A]</t>
  </si>
  <si>
    <t>572213</t>
  </si>
  <si>
    <t>SPOJOVACÍ POSTŘIK Z EMULZE DO 0,5KG/M2</t>
  </si>
  <si>
    <t>Spojovací postřik emulzní PS-C, 0,40 kg/m2  
(bude čerpáno v rozsahu dle pokynů investora)</t>
  </si>
  <si>
    <t>Spojovací postřik emulzní PS-CP  0,40 kg/m2  
(bude čerpáno v rozsahu dle pokynů investora)</t>
  </si>
  <si>
    <t>1149,542=1 149,542 [A]</t>
  </si>
  <si>
    <t>572224</t>
  </si>
  <si>
    <t>SPOJOVACÍ POSTŘIK Z MODIFIK EMULZE DO 1,0KG/M2</t>
  </si>
  <si>
    <t>Spojovací postřik emulzní PS-CP  0,60 kg/m2  
(bude čerpáno v rozsahu dle pokynů investora)</t>
  </si>
  <si>
    <t>574A34</t>
  </si>
  <si>
    <t>ASFALTOVÝ BETON PRO OBRUSNÉ VRSTVY ACO 11+, 11S TL. 40MM</t>
  </si>
  <si>
    <t>Asfaltový beton obrusný ACO 11 + 50/70 tl. 40 mm  
(bude čerpáno v rozsahu dle pokynů investora)</t>
  </si>
  <si>
    <t>Asfaltový beton pro obrusnou vrstvu  ACO 11+ PMB tl. 40 mm  
(bude čerpáno v rozsahu dle pokynů investora)</t>
  </si>
  <si>
    <t>Asfaltový beton pro ložní vrstvu ACL 16+ PMB tl. 60 mm 
(bude čerpáno v rozsahu dle pokynů investora)</t>
  </si>
  <si>
    <t>574E56</t>
  </si>
  <si>
    <t>ASFALTOVÝ BETON PRO PODKLADNÍ VRSTVY ACP 16+, 16S TL. 60MM</t>
  </si>
  <si>
    <t>Asfaltový beton podkladní ACP 16 + 50/70 tl. 60 mm  
(bude čerpáno v rozsahu dle pokynů investora)</t>
  </si>
  <si>
    <t>915111</t>
  </si>
  <si>
    <t>VODOROVNÉ DOPRAVNÍ ZNAČENÍ BARVOU HLADKÉ - DODÁVKA A POKLÁDKA</t>
  </si>
  <si>
    <t>Vodorovné dopravní značení jednosložkovou rozpouštědlovou barvou s obsahem sušiny min, 75% hladké, bílá barva, 1. fáze VDZ, retroreflexivní - dodávka a pokládka, včetně předznačení  
Veškeré VDZ v 1. fázi, 
V4</t>
  </si>
  <si>
    <t>915221</t>
  </si>
  <si>
    <t>VODOR DOPRAV ZNAČ PLASTEM STRUKTURÁLNÍ NEHLUČNÉ - DOD A POKLÁDKA</t>
  </si>
  <si>
    <t>Vodorovné dopravní značení plastem strukturální nebo profilované, nehlučné, retroreflexivní,  bílá barva, dvousložkový plast, typ II dle TP 70 pro zajištění odtoku vody a viditelnosti za deště, s parametry obdobnými typům Spotflex, Spotflex Silent, Trilaplast strukturální apod, 2. fáze VDZ - dodávka a pokládka, 
V4</t>
  </si>
  <si>
    <t>919112</t>
  </si>
  <si>
    <t>ŘEZÁNÍ ASFALTOVÉHO KRYTU VOZOVEK TL DO 100MM</t>
  </si>
  <si>
    <t>Zaříznutí spáry asfaltových vrstev vozovek na rozhraní nového a původního krytu nebo při opravě trhliny 
vč. likvidace vzniklého odpadu 
(bude čerpáno v rozsahu dle pokynů investora)</t>
  </si>
  <si>
    <t>2870+130=3 000,000 [A]</t>
  </si>
  <si>
    <t>931326</t>
  </si>
  <si>
    <t>TĚSNĚNÍ DILATAČ SPAR ASF ZÁLIVKOU MODIFIK PRŮŘ DO 800MM2</t>
  </si>
  <si>
    <t>Ošetření spár těsnící asfaltovou modifikovanou zálivkou za horka typu N2 dle ČSN EN 14188-1 na rozhraní nového a původního krytu nebo při opravě trhliny 
(bude čerpáno v rozsahu dle pokynů investora)</t>
  </si>
  <si>
    <t>SO 180.2</t>
  </si>
  <si>
    <t>Dopravně inženýrská opatření (DIO), část OK jih</t>
  </si>
  <si>
    <t>Částečná uzavírka - etapa 1 
položka zahrnuje  
- osazení značení dle TP66 schéma C/2 
- montáž, pronájem a demontáž DIO  
- zakrytí nebo úpravu stávajícího DZ v rozporu s DIO 
Předpokládané počty osazeného DZ: A15 + E3a + výstražná světla typu 1 3x, B21a 2x, B20a 3x, Z4 + výstražná světla typu 1 6x, Z4 20x, B26 3x 
Předpokládaná doba osazení 1 měsíce</t>
  </si>
  <si>
    <t>Úplná uzavírka - etapa 2 (část OK jih) 
položka zahrnuje  
- osazení značení dle TP66 schéma C/10b 
- montáž, pronájem a demontáž DIO  
- zakrytí nebo úpravu stávajícího DZ v rozporu s DIO 
Předpokládané počty osazeného DZ: B1 + Z2 + 5 výstražných světel typu 1, B1 + Z3 + 5 výstražných světel typu 1, IS11a 3x, B20a 6x, IS11b 2x, C2b/c 2x, IP10a+E3a 
Předpokládaná doba osazení 2 měsíce</t>
  </si>
  <si>
    <t>Úplná uzavírka ze směru Řitka - etapa 2 (část OK jih) 
položka zahrnuje  
- osazení značení dle TP66 schéma C/10b 
- montáž, pronájem a demontáž DIO  
- zakrytí nebo úpravu stávajícího DZ v rozporu s DIO 
Předpokládané počty osazeného DZ: B1 + Z2 + 5 výstražných světel typu 1, IS11a 4x, B20a 6x, C2a 2x, IS11b 2x 
Předpokládaná doba osazení 2 měsíce 
(v případě souběhu s realizací SO 101 a SO 102 nebude položka čerpána)</t>
  </si>
  <si>
    <t>Vyznačení objízdných tras - etapa 2 
Objízdné trasy viz D.1.1.1 Technická zpráva, příloha č. 2. Situace objízdných tras v 2. etapě 
položka zahrnuje  
- osazení značení dle TP66 a případné řízení provozu proškolenými pracovníky  
- montáž, pronájem a demontáž DIO  
- zakrytí nebo úpravu stávajícího DZ v rozporu s DIO 
Předpokládané počty osazeného DZ: IS11a 7x, IS11b 28x, IS11c 22x 
Předpokládaná doba osazení 2 měsíců 
(v případě souběhu s realizací SO 101 a SO 102 nebude položka čerpána)</t>
  </si>
  <si>
    <t>SO 190.1</t>
  </si>
  <si>
    <t>Stálé dopravní značení, část OK sever</t>
  </si>
  <si>
    <t>91228</t>
  </si>
  <si>
    <t>SMĚROVÉ SLOUPKY Z PLAST HMOT VČETNĚ ODRAZNÉHO PÁSKU</t>
  </si>
  <si>
    <t>Směrový sloupek Z11a/b plastový včetně odrazového pásku, bílá barva</t>
  </si>
  <si>
    <t>914121</t>
  </si>
  <si>
    <t>DOPRAVNÍ ZNAČKY ZÁKLADNÍ VELIKOSTI OCELOVÉ  - DODÁVKA A MONTÁŽ</t>
  </si>
  <si>
    <t>C4a (3x), C4c, P4+C1 (3x), P4, A13, IS3c, IC3c+IS1c (3x), E2b (2x) 
15=15,000 [A]</t>
  </si>
  <si>
    <t>914133</t>
  </si>
  <si>
    <t>DOPRAVNÍ ZNAČKY ZÁKLADNÍ VELIKOSTI OCELOVÉ - DEMONTÁŽ</t>
  </si>
  <si>
    <t>P4+E2b (1x), P2+E2b, P1+E2b, B2, P4, IS3a+IS1b+IS3b, IS3b+IS1c+IS3c+5x komerční cíl, E2b (2x) 
21=21,000 [A]</t>
  </si>
  <si>
    <t>914913</t>
  </si>
  <si>
    <t>SLOUPKY A STOJKY DZ Z OCEL TRUBEK ZABETON DEMONTÁŽ</t>
  </si>
  <si>
    <t>P4+E2b (1x), P2+E2b, P1+E2b, B2, P4, IS3a+IS1b+IS3b (na 2 sloupcích), IS3b+IS1c+IS3c+5x komerční cíl (na 2 sloupcích)  
9=9,000 [A]</t>
  </si>
  <si>
    <t>914921</t>
  </si>
  <si>
    <t>SLOUPKY A STOJKY DOPRAVNÍCH ZNAČEK Z OCEL TRUBEK DO PATKY - DODÁVKA A MONTÁŽ</t>
  </si>
  <si>
    <t>Montáž sloupku svislého dopravního značení, do betonového základu, zemní práce pro betonové základy, montování sloupku do patek</t>
  </si>
  <si>
    <t>C4a (3x), C4c, P4+C1 (3x), P4, A13, IS3c, IC3c+IS1c (3x) 
19=19,000 [A]</t>
  </si>
  <si>
    <t>Vodorovné dopravní značení jednosložkovou rozpouštědlovou barvou s obsahem sušiny min, 75% hladké, bílá barva, 1. fáze VDZ, retroreflexivní - dodávka a pokládka, včetně předznačení 
Veškeré VDZ v 1. fázi</t>
  </si>
  <si>
    <t>134,5=134,500 [A]</t>
  </si>
  <si>
    <t>915211</t>
  </si>
  <si>
    <t>VODOROVNÉ DOPRAVNÍ ZNAČENÍ PLASTEM HLADKÉ - DODÁVKA A POKLÁDKA</t>
  </si>
  <si>
    <t>Vodorovné dopravní značení plastem hladké retroreflexivní,  bílá barva, dvousložkový plast, typ II dle TP 70 pro zajištění odtoku vody a viditelnosti za deště, 2. fáze VDZ - dodávka a pokládka 
Vodící pás místa pro přecházení, V13</t>
  </si>
  <si>
    <t>12,2=12,200 [A]</t>
  </si>
  <si>
    <t>Vodorovné dopravní značení plastem strukturální nebo profilované, nehlučné, retroreflexivní,  bílá barva, dvousložkový plast, typ II dle TP 70 pro zajištění odtoku vody a viditelnosti za deště, s parametry obdobnými typům Spotflex, Spotflex Silent, Trilaplast strukturální apod, 2. fáze VDZ - dodávka a pokládka 
V4, V1a, V2b</t>
  </si>
  <si>
    <t>122,4=122,400 [A]</t>
  </si>
  <si>
    <t>93818</t>
  </si>
  <si>
    <t>OČIŠTĚNÍ ASFALT VOZOVEK ZAMETENÍM</t>
  </si>
  <si>
    <t>před provedením 2 fáze VDZ</t>
  </si>
  <si>
    <t>SO 190.2</t>
  </si>
  <si>
    <t>Stálé dopravní značení, část OK jih</t>
  </si>
  <si>
    <t>Směrový sloupek Z11g plastový včetně odrazového pásku, červená barva</t>
  </si>
  <si>
    <t>7=7,000 [A]</t>
  </si>
  <si>
    <t>27=27,000 [A]</t>
  </si>
  <si>
    <t>91238</t>
  </si>
  <si>
    <t>SMĚROVÉ SLOUPKY Z PLAST HMOT - NÁSTAVCE NA SVODIDLA VČETNĚ ODRAZNÉHO PÁSKU</t>
  </si>
  <si>
    <t>23=23,000 [A]</t>
  </si>
  <si>
    <t>DOPRAVNÍ ZNAČKY ZÁKLADNÍ VELIKOSTI OCELOVÉ FÓLIE TŘ 1 - DODÁVKA A MONTÁŽ</t>
  </si>
  <si>
    <t>A13 (4x), C4a (3x), P4+C1 (3x), IS3c, IS1c+IS3c (2x), A4, P1  
20=20,000 [A]</t>
  </si>
  <si>
    <t>P4+E2b, P1+E2b (2x), IS1a+IS3a+IS1c+IS3c, IS1c+IS3b, IS3a+IS1b+IS3b+4x komerční cíl, P1  
20=20,000 [A]</t>
  </si>
  <si>
    <t>P4+E2b, P1+E2b (2x), IS1a+IS3a+IS1c+IS3c (na 2 sloupcích), IS1c+IS3b, IS3a+IS1b+IS3b+4x komerční cíl, P1  
9=9,000 [A]</t>
  </si>
  <si>
    <t>15=15,000 [A]</t>
  </si>
  <si>
    <t>240,9=240,900 [A]</t>
  </si>
  <si>
    <t>Vodorovné dopravní značení plastem hladké retroreflexivní,  bílá barva, dvousložkový plast, typ II dle TP 70 pro zajištění odtoku vody a viditelnosti za deště, 2. fáze VDZ - dodávka a pokládka 
V13</t>
  </si>
  <si>
    <t>5,3=5,300 [A]</t>
  </si>
  <si>
    <t>235,6=235,600 [A]</t>
  </si>
  <si>
    <t>SO 201</t>
  </si>
  <si>
    <t>Opěrná zeď u okružní křižovatky jih</t>
  </si>
  <si>
    <t>271,191=271,191 [A]</t>
  </si>
  <si>
    <t>12273</t>
  </si>
  <si>
    <t>ODKOPÁVKY A PROKOPÁVKY OBECNÉ TŘ. I</t>
  </si>
  <si>
    <t>4,87*10+4,36*51,03=271,191 [A]</t>
  </si>
  <si>
    <t>hutněný zásyp rubu opěrné zdi 
1,52*10+1,32*51,03=82,560 [A] 
hutněný zásyp líce 
0,92*61,03=56,148 [B] 
Celkem: A+B=138,708 [C]</t>
  </si>
  <si>
    <t>fr 0-63</t>
  </si>
  <si>
    <t>hutněný zásyp rubu opěrné zdi  
0,89*61,03=54,317 [A]</t>
  </si>
  <si>
    <t>21263R</t>
  </si>
  <si>
    <t>PODÉLNÁ DRENÁŽ Z TRUB Z PLAST HMOT DN DO 150MM</t>
  </si>
  <si>
    <t>podélná drenáž PVC DN150 
na spádovém betonu 
obsyp ŠD16-32 
geotextilie 200g/m2</t>
  </si>
  <si>
    <t>61,1=61,100 [A]</t>
  </si>
  <si>
    <t>Svislé konstrukce</t>
  </si>
  <si>
    <t>327324</t>
  </si>
  <si>
    <t>ZDI OPĚRNÉ, ZÁRUBNÍ, NÁBŘEŽNÍ ZE ŽELEZOVÉHO BETONU DO C25/30</t>
  </si>
  <si>
    <t>C25/30 - XC2, XA1</t>
  </si>
  <si>
    <t>beton základ 
1,08*10+0,92*51,03=57,748 [A]</t>
  </si>
  <si>
    <t>327325</t>
  </si>
  <si>
    <t>ZDI OPĚRNÉ, ZÁRUBNÍ, NÁBŘEŽNÍ ZE ŽELEZOVÉHO BETONU DO C30/37</t>
  </si>
  <si>
    <t>C30/37 - XF4, XD3</t>
  </si>
  <si>
    <t>beton dřík  
74,64*0,4=29,856 [A] 
beton římsa  
0,22*61,03=13,427 [B] 
Celkem: A+B=43,283 [C]</t>
  </si>
  <si>
    <t>327365</t>
  </si>
  <si>
    <t>VÝZTUŽ ZDÍ OPĚRNÝCH, ZÁRUBNÍCH, NÁBŘEŽNÍCH Z OCELI 10505, B500B</t>
  </si>
  <si>
    <t>T</t>
  </si>
  <si>
    <t>výztuž opěrné zdi - vázaná výztuž</t>
  </si>
  <si>
    <t>10201/1000=10,201 [A]</t>
  </si>
  <si>
    <t>327368</t>
  </si>
  <si>
    <t>VÝZTUŽ ZDÍ OPĚR, ZÁRUB, NÁBŘEŽ ZE SVAŘ SÍTÍ</t>
  </si>
  <si>
    <t>výztuž opěrné zdi - kari síť</t>
  </si>
  <si>
    <t>47,4/1000=0,047 [A]</t>
  </si>
  <si>
    <t>451312</t>
  </si>
  <si>
    <t>PODKLADNÍ A VÝPLŇOVÉ VRSTVY Z PROSTÉHO BETONU C12/15</t>
  </si>
  <si>
    <t>podkladní beton C12/15 - X0</t>
  </si>
  <si>
    <t>2,85*10*0,15+2,45*51,03*0,15=23,029 [A]</t>
  </si>
  <si>
    <t>štěrkový polštář, hutněno fr 0-63</t>
  </si>
  <si>
    <t>1,13*10+0,99*51,03=61,820 [A]</t>
  </si>
  <si>
    <t>502943R</t>
  </si>
  <si>
    <t>nepropustná vrstva - geomembrána</t>
  </si>
  <si>
    <t>2,1*61,03=128,163 [A]</t>
  </si>
  <si>
    <t>711111</t>
  </si>
  <si>
    <t>IZOLACE BĚŽNÝCH KONSTRUKCÍ PROTI ZEMNÍ VLHKOSTI ASFALTOVÝMI NÁTĚRY</t>
  </si>
  <si>
    <t>ochranný nátěr římsy</t>
  </si>
  <si>
    <t>0,9*61,03=54,927 [A]</t>
  </si>
  <si>
    <t>711132R</t>
  </si>
  <si>
    <t>hydroizolační systém proti stékající vodě a zemní vlhkosti</t>
  </si>
  <si>
    <t>711509</t>
  </si>
  <si>
    <t>OCHRANA IZOLACE NA POVRCHU TEXTILIÍ</t>
  </si>
  <si>
    <t>ochranná geotextílie 600 g/m2</t>
  </si>
  <si>
    <t>4,52*61,03=275,856 [A]</t>
  </si>
  <si>
    <t>87913</t>
  </si>
  <si>
    <t>POTRUBÍ ODPADNÍ MOSTNÍCH OBJEKTŮ Z PLAST TRUB DN DO 150 MM</t>
  </si>
  <si>
    <t>plnostěnná roura DN 150</t>
  </si>
  <si>
    <t>0,7=0,700 [A]</t>
  </si>
  <si>
    <t>9117C1R</t>
  </si>
  <si>
    <t>MOSTNÍ OCELOVÉ SVODIDLO, ZÁDRŽNOST H2, SVODIDLO BUDE VYSTROJENO ZÁBRADLÍM DO VÝŠKY  min. H=1,10 m - DODÁVKA A MONTÁŽ</t>
  </si>
  <si>
    <t>60=60,000 [A]</t>
  </si>
  <si>
    <t>931182</t>
  </si>
  <si>
    <t>VÝPLŇ DILATAČNÍCH SPAR Z POLYSTYRENU TL 20MM</t>
  </si>
  <si>
    <t>výplň dilatačních spár, XPS tl. 20 mm</t>
  </si>
  <si>
    <t>1,55*5+1,97=9,720 [A]</t>
  </si>
  <si>
    <t>SO 801.1</t>
  </si>
  <si>
    <t>Vegetační úpravy, část OK sever</t>
  </si>
  <si>
    <t>naložení a dovoz ornice</t>
  </si>
  <si>
    <t>dle položky 18232 - 593,6*0,15=89,040 [A] 
dle položky 18222 - 182,6*0,15=27,390 [B] 
Celkem: A+B=116,430 [C]</t>
  </si>
  <si>
    <t>18222</t>
  </si>
  <si>
    <t>ROZPROSTŘENÍ ORNICE VE SVAHU V TL DO 0,15M</t>
  </si>
  <si>
    <t>Ohumusování v tl. 150 mm ve svahu o sklonu přes 1:5, původní ornice</t>
  </si>
  <si>
    <t>182,6=182,600 [A]</t>
  </si>
  <si>
    <t>18232</t>
  </si>
  <si>
    <t>ROZPROSTŘENÍ ORNICE V ROVINĚ V TL DO 0,15M</t>
  </si>
  <si>
    <t>Ohumusování v tl. 150 mm v rovině (do 1:5), původní ornice</t>
  </si>
  <si>
    <t>593,6=593,600 [A]</t>
  </si>
  <si>
    <t>18242</t>
  </si>
  <si>
    <t>ZALOŽENÍ TRÁVNÍKU HYDROOSEVEM NA ORNICI</t>
  </si>
  <si>
    <t>dle položky 18222 - 182,6=182,600 [A] 
de položky 18232 - 593,6=593,600 [B] 
Celkem: A+B=776,200 [C]</t>
  </si>
  <si>
    <t>18247</t>
  </si>
  <si>
    <t>OŠETŘOVÁNÍ TRÁVNÍKU</t>
  </si>
  <si>
    <t>184B13R</t>
  </si>
  <si>
    <t>VYSAZOVÁNÍ STROMŮ LISTNATÝCH S BALEM OBVOD KMENE DO 12CM, PODCHOZÍ VÝŠ MIN 2,2M</t>
  </si>
  <si>
    <t>Výsadba stromu Javor mléč (Acer platanoides „Columnare“) 
max. 50% výměny půdy za kvalitní kompostovanou zeminu,  výchovný řez, ukotvení 3bodovým kotvícím systémem (kůly o průměru 6 cm), chránička a ukotvení pletiva proti okusu, hnojivo, zamulčování kořenové mísy, zalití, následná péče o vysazené dřeviny po dobu 3 let 
(doplnění aleje na patě protihlukového valu u lokality „Eden“ v Mníšku pod Brdy, p.č. 2714/1 v k.ú. Mníšek pod Brdy)</t>
  </si>
  <si>
    <t>SO 801.2</t>
  </si>
  <si>
    <t>Vegetační úpravy, část OK jih</t>
  </si>
  <si>
    <t>014211</t>
  </si>
  <si>
    <t>POPLATKY ZA ZEMNÍK - ORNICE</t>
  </si>
  <si>
    <t>nákup</t>
  </si>
  <si>
    <t>dle položky 18232 - 1541,1*0,15=231,165 [A]</t>
  </si>
  <si>
    <t>dle položky 18232 - 1541,1*0,15=231,165 [A] 
dle položky 18222 - 298,1*0,15=44,715 [B] 
Celkem: A+B=275,880 [C]</t>
  </si>
  <si>
    <t>298,1=298,100 [A]</t>
  </si>
  <si>
    <t>Ohumusování v tl. 150 mm v rovině (do 1:5), nákup materiálu, dovoz</t>
  </si>
  <si>
    <t>1541,1=1 541,100 [A]</t>
  </si>
  <si>
    <t>dle položky 18222 - 298,1=298,100 [A] 
dle položky 18232 - 1541,1=1 541,100 [B] 
Celkem: A+B=1 839,200 [C]</t>
  </si>
  <si>
    <t>SO 802</t>
  </si>
  <si>
    <t>Rekultivace vozovky větve MÚK</t>
  </si>
  <si>
    <t>dle položky 17120 - 3214=3 214,000 [A]</t>
  </si>
  <si>
    <t>Výkop a veškerá manipulace, 
Výměry zemních prací byly spočítány na základě digitálního modelu softwarem AutoCAD Civil 3D od společnosti Autodesk 
3214=3 214,000 [A]</t>
  </si>
  <si>
    <t>dle položky 18232 - 1372,6*0,15=205,890 [A]</t>
  </si>
  <si>
    <t>dle položky 12273 - 3214=3 214,000 [A]</t>
  </si>
  <si>
    <t>1372,6=1 372,600 [A]</t>
  </si>
  <si>
    <t>dle položky 18232 - 1372,6=1 372,600 [A]</t>
  </si>
  <si>
    <t>SO 901</t>
  </si>
  <si>
    <t>Oplocení</t>
  </si>
  <si>
    <t>76291R</t>
  </si>
  <si>
    <t>DŘEVĚNÉ OPLOCENÍ</t>
  </si>
  <si>
    <t>Plot dřevěný kotvený do betonových patek, včetně nátěru</t>
  </si>
  <si>
    <t>261=261,000 [A]</t>
  </si>
  <si>
    <t>7679R</t>
  </si>
  <si>
    <t>Úprava elektrického ohradníku v místě nového hospodářského sjezdu</t>
  </si>
</sst>
</file>

<file path=xl/styles.xml><?xml version="1.0" encoding="utf-8"?>
<styleSheet xmlns="http://schemas.openxmlformats.org/spreadsheetml/2006/main">
  <numFmts count="2">
    <numFmt numFmtId="177" formatCode="#,##0.00"/>
    <numFmt numFmtId="178" formatCode="#,##0.000"/>
  </numFmts>
  <fonts count="7">
    <font>
      <sz val="10"/>
      <name val="Arial"/>
      <family val="0"/>
    </font>
    <font>
      <b/>
      <sz val="16"/>
      <color rgb="FF000000"/>
      <name val="Arial"/>
      <family val="0"/>
    </font>
    <font>
      <b/>
      <sz val="16"/>
      <name val="Arial"/>
      <family val="0"/>
    </font>
    <font>
      <b/>
      <sz val="10"/>
      <name val="Arial"/>
      <family val="0"/>
    </font>
    <font>
      <sz val="10"/>
      <color rgb="FFFFFFFF"/>
      <name val="Arial"/>
      <family val="0"/>
    </font>
    <font>
      <b/>
      <sz val="11"/>
      <name val="Arial"/>
      <family val="0"/>
    </font>
    <font>
      <i/>
      <sz val="10"/>
      <name val="Arial"/>
      <family val="0"/>
    </font>
  </fonts>
  <fills count="5">
    <fill>
      <patternFill/>
    </fill>
    <fill>
      <patternFill patternType="gray125"/>
    </fill>
    <fill>
      <patternFill patternType="solid">
        <fgColor rgb="FFD9D9D9"/>
        <bgColor indexed="64"/>
      </patternFill>
    </fill>
    <fill>
      <patternFill patternType="solid">
        <fgColor rgb="FFCB441A"/>
        <bgColor indexed="64"/>
      </patternFill>
    </fill>
    <fill>
      <patternFill patternType="solid">
        <fgColor rgb="FFADD8E6"/>
        <bgColor indexed="64"/>
      </patternFill>
    </fill>
  </fills>
  <borders count="7">
    <border>
      <left/>
      <right/>
      <top/>
      <bottom/>
      <diagonal/>
    </border>
    <border>
      <left style="thin"/>
      <right style="thin"/>
      <top style="thin"/>
      <bottom style="thin"/>
    </border>
    <border>
      <left/>
      <right/>
      <top/>
      <bottom style="thin"/>
    </border>
    <border>
      <left/>
      <right style="thin"/>
      <top/>
      <bottom/>
    </border>
    <border>
      <left style="thin"/>
      <right/>
      <top/>
      <bottom/>
    </border>
    <border>
      <left/>
      <right/>
      <top style="thin"/>
      <bottom/>
    </border>
    <border>
      <left/>
      <right/>
      <top style="thin"/>
      <bottom style="thin"/>
    </border>
  </borders>
  <cellStyleXfs count="3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cellStyleXfs>
  <cellXfs count="44">
    <xf numFmtId="0" fontId="0" fillId="0" borderId="0" xfId="0"/>
    <xf numFmtId="0" fontId="0" fillId="2" borderId="0" xfId="0" applyFill="1"/>
    <xf numFmtId="0" fontId="1" fillId="2" borderId="0" xfId="0" applyFont="1" applyFill="1" applyAlignment="1">
      <alignment horizontal="center" vertical="center"/>
    </xf>
    <xf numFmtId="0" fontId="2" fillId="2" borderId="0" xfId="0" applyFont="1" applyFill="1"/>
    <xf numFmtId="0" fontId="3" fillId="2" borderId="0" xfId="0" applyFont="1" applyFill="1" applyAlignment="1">
      <alignment horizontal="right"/>
    </xf>
    <xf numFmtId="0" fontId="4" fillId="3" borderId="1" xfId="0" applyFont="1" applyFill="1" applyBorder="1" applyAlignment="1">
      <alignment horizontal="center"/>
    </xf>
    <xf numFmtId="0" fontId="0" fillId="2" borderId="2" xfId="0" applyFill="1" applyBorder="1"/>
    <xf numFmtId="177" fontId="3" fillId="2" borderId="0" xfId="0" applyNumberFormat="1" applyFont="1" applyFill="1" applyAlignment="1">
      <alignment horizontal="right"/>
    </xf>
    <xf numFmtId="0" fontId="0" fillId="2" borderId="1" xfId="0" applyFill="1" applyBorder="1" applyAlignment="1">
      <alignment horizontal="center"/>
    </xf>
    <xf numFmtId="0" fontId="0" fillId="2" borderId="3" xfId="0" applyFill="1" applyBorder="1"/>
    <xf numFmtId="0" fontId="0" fillId="2" borderId="4" xfId="0" applyFill="1" applyBorder="1"/>
    <xf numFmtId="0" fontId="0" fillId="2" borderId="5" xfId="0" applyFill="1" applyBorder="1"/>
    <xf numFmtId="0" fontId="5" fillId="2" borderId="0" xfId="0" applyFont="1" applyFill="1"/>
    <xf numFmtId="0" fontId="5" fillId="2" borderId="0" xfId="0" applyFont="1" applyFill="1" applyAlignment="1">
      <alignment horizontal="right"/>
    </xf>
    <xf numFmtId="0" fontId="5" fillId="2" borderId="0" xfId="0" applyFont="1" applyFill="1" applyAlignment="1">
      <alignment horizontal="left"/>
    </xf>
    <xf numFmtId="0" fontId="4" fillId="3" borderId="1" xfId="0" applyFont="1" applyFill="1" applyBorder="1" applyAlignment="1">
      <alignment horizontal="center" vertical="center" wrapText="1"/>
    </xf>
    <xf numFmtId="0" fontId="5" fillId="2" borderId="2" xfId="0" applyFont="1" applyFill="1" applyBorder="1"/>
    <xf numFmtId="0" fontId="5" fillId="2" borderId="2" xfId="0" applyFont="1" applyFill="1" applyBorder="1" applyAlignment="1">
      <alignment horizontal="right"/>
    </xf>
    <xf numFmtId="0" fontId="5" fillId="2" borderId="2" xfId="0" applyFont="1" applyFill="1" applyBorder="1" applyAlignment="1">
      <alignment horizontal="left"/>
    </xf>
    <xf numFmtId="0" fontId="0" fillId="2" borderId="6" xfId="0" applyFill="1" applyBorder="1"/>
    <xf numFmtId="0" fontId="0" fillId="0" borderId="1" xfId="0" applyBorder="1" applyAlignment="1">
      <alignment horizontal="left"/>
    </xf>
    <xf numFmtId="177" fontId="0" fillId="0" borderId="1" xfId="0" applyNumberFormat="1" applyBorder="1" applyAlignment="1">
      <alignment horizontal="right"/>
    </xf>
    <xf numFmtId="0" fontId="3" fillId="2" borderId="5" xfId="0" applyFont="1" applyFill="1" applyBorder="1" applyAlignment="1">
      <alignment horizontal="right"/>
    </xf>
    <xf numFmtId="177" fontId="3" fillId="2" borderId="5" xfId="0" applyNumberFormat="1" applyFont="1" applyFill="1" applyBorder="1" applyAlignment="1">
      <alignment horizontal="center"/>
    </xf>
    <xf numFmtId="0" fontId="3" fillId="2" borderId="5" xfId="0" applyFont="1" applyFill="1" applyBorder="1" applyAlignment="1">
      <alignment wrapText="1"/>
    </xf>
    <xf numFmtId="0" fontId="0" fillId="0" borderId="1" xfId="0" applyBorder="1"/>
    <xf numFmtId="0" fontId="3" fillId="2" borderId="6" xfId="0" applyFont="1" applyFill="1" applyBorder="1" applyAlignment="1">
      <alignment horizontal="right"/>
    </xf>
    <xf numFmtId="0" fontId="3" fillId="2" borderId="6" xfId="0" applyFont="1" applyFill="1" applyBorder="1" applyAlignment="1">
      <alignment wrapText="1"/>
    </xf>
    <xf numFmtId="177" fontId="3" fillId="2" borderId="6" xfId="0" applyNumberFormat="1" applyFont="1" applyFill="1" applyBorder="1" applyAlignment="1">
      <alignment horizontal="center"/>
    </xf>
    <xf numFmtId="0" fontId="0" fillId="0" borderId="1" xfId="0" applyBorder="1" applyAlignment="1">
      <alignment horizontal="right"/>
    </xf>
    <xf numFmtId="0" fontId="0" fillId="0" borderId="1" xfId="0" applyBorder="1" applyAlignment="1">
      <alignment wrapText="1"/>
    </xf>
    <xf numFmtId="0" fontId="0" fillId="0" borderId="1" xfId="0" applyBorder="1" applyAlignment="1">
      <alignment horizontal="center"/>
    </xf>
    <xf numFmtId="178" fontId="0" fillId="0" borderId="1" xfId="0" applyNumberFormat="1" applyBorder="1" applyAlignment="1">
      <alignment horizontal="center"/>
    </xf>
    <xf numFmtId="177" fontId="0" fillId="4" borderId="1" xfId="0" applyNumberFormat="1" applyFill="1" applyBorder="1" applyAlignment="1" applyProtection="1">
      <alignment horizontal="center"/>
      <protection locked="0"/>
    </xf>
    <xf numFmtId="177" fontId="0" fillId="0" borderId="1" xfId="0" applyNumberFormat="1" applyBorder="1" applyAlignment="1">
      <alignment horizontal="center"/>
    </xf>
    <xf numFmtId="0" fontId="0" fillId="0" borderId="5" xfId="0" applyBorder="1" applyAlignment="1">
      <alignment vertical="top"/>
    </xf>
    <xf numFmtId="0" fontId="0" fillId="0" borderId="1" xfId="0" applyBorder="1" applyAlignment="1">
      <alignment horizontal="left" vertical="center" wrapText="1"/>
    </xf>
    <xf numFmtId="0" fontId="0" fillId="0" borderId="0" xfId="0" applyAlignment="1">
      <alignment vertical="top"/>
    </xf>
    <xf numFmtId="0" fontId="6" fillId="0" borderId="1" xfId="0" applyFont="1" applyBorder="1" applyAlignment="1">
      <alignment horizontal="left" vertical="center" wrapText="1"/>
    </xf>
    <xf numFmtId="0" fontId="0" fillId="0" borderId="2" xfId="0" applyBorder="1" applyAlignment="1">
      <alignment vertical="top"/>
    </xf>
    <xf numFmtId="177" fontId="0" fillId="2" borderId="1" xfId="0" applyNumberFormat="1" applyFill="1" applyBorder="1" applyAlignment="1">
      <alignment horizontal="center"/>
    </xf>
    <xf numFmtId="177" fontId="3" fillId="2" borderId="0" xfId="0" applyNumberFormat="1" applyFont="1" applyFill="1" applyAlignment="1">
      <alignment horizontal="center"/>
    </xf>
    <xf numFmtId="0" fontId="3" fillId="2" borderId="2" xfId="0" applyFont="1" applyFill="1" applyBorder="1" applyAlignment="1">
      <alignment horizontal="right"/>
    </xf>
    <xf numFmtId="177" fontId="3" fillId="2" borderId="2" xfId="0" applyNumberFormat="1" applyFont="1" applyFill="1" applyBorder="1" applyAlignment="1">
      <alignment horizontal="center"/>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s>
</file>

<file path=xl/drawings/_rels/drawing14.xml.rels><?xml version="1.0" encoding="utf-8" standalone="yes"?><Relationships xmlns="http://schemas.openxmlformats.org/package/2006/relationships"><Relationship Id="rId1" Type="http://schemas.openxmlformats.org/officeDocument/2006/relationships/image" Target="../media/image1.png" /></Relationships>
</file>

<file path=xl/drawings/_rels/drawing15.xml.rels><?xml version="1.0" encoding="utf-8" standalone="yes"?><Relationships xmlns="http://schemas.openxmlformats.org/package/2006/relationships"><Relationship Id="rId1" Type="http://schemas.openxmlformats.org/officeDocument/2006/relationships/image" Target="../media/image1.png" /></Relationships>
</file>

<file path=xl/drawings/_rels/drawing16.xml.rels><?xml version="1.0" encoding="utf-8" standalone="yes"?><Relationships xmlns="http://schemas.openxmlformats.org/package/2006/relationships"><Relationship Id="rId1" Type="http://schemas.openxmlformats.org/officeDocument/2006/relationships/image" Target="../media/image1.png" /></Relationships>
</file>

<file path=xl/drawings/_rels/drawing17.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19050</xdr:rowOff>
    </xdr:from>
    <xdr:to>
      <xdr:col>0</xdr:col>
      <xdr:colOff>1152525</xdr:colOff>
      <xdr:row>2</xdr:row>
      <xdr:rowOff>104775</xdr:rowOff>
    </xdr:to>
    <xdr:pic>
      <xdr:nvPicPr>
        <xdr:cNvPr id="1" name="Picture 1"/>
        <xdr:cNvPicPr preferRelativeResize="1">
          <a:picLocks noChangeAspect="1"/>
        </xdr:cNvPicPr>
      </xdr:nvPicPr>
      <xdr:blipFill>
        <a:blip r:embed="rId1"/>
        <a:stretch>
          <a:fillRect/>
        </a:stretch>
      </xdr:blipFill>
      <xdr:spPr>
        <a:xfrm>
          <a:off x="47625" y="19050"/>
          <a:ext cx="1104900" cy="40957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9525</xdr:rowOff>
    </xdr:from>
    <xdr:to>
      <xdr:col>2</xdr:col>
      <xdr:colOff>0</xdr:colOff>
      <xdr:row>1</xdr:row>
      <xdr:rowOff>171450</xdr:rowOff>
    </xdr:to>
    <xdr:pic>
      <xdr:nvPicPr>
        <xdr:cNvPr id="1" name="Picture 1"/>
        <xdr:cNvPicPr preferRelativeResize="1">
          <a:picLocks noChangeAspect="1"/>
        </xdr:cNvPicPr>
      </xdr:nvPicPr>
      <xdr:blipFill>
        <a:blip r:embed="rId1"/>
        <a:stretch>
          <a:fillRect/>
        </a:stretch>
      </xdr:blipFill>
      <xdr:spPr>
        <a:xfrm>
          <a:off x="0" y="9525"/>
          <a:ext cx="781050" cy="32385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9525</xdr:rowOff>
    </xdr:from>
    <xdr:to>
      <xdr:col>2</xdr:col>
      <xdr:colOff>0</xdr:colOff>
      <xdr:row>1</xdr:row>
      <xdr:rowOff>171450</xdr:rowOff>
    </xdr:to>
    <xdr:pic>
      <xdr:nvPicPr>
        <xdr:cNvPr id="1" name="Picture 1"/>
        <xdr:cNvPicPr preferRelativeResize="1">
          <a:picLocks noChangeAspect="1"/>
        </xdr:cNvPicPr>
      </xdr:nvPicPr>
      <xdr:blipFill>
        <a:blip r:embed="rId1"/>
        <a:stretch>
          <a:fillRect/>
        </a:stretch>
      </xdr:blipFill>
      <xdr:spPr>
        <a:xfrm>
          <a:off x="0" y="9525"/>
          <a:ext cx="781050" cy="323850"/>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9525</xdr:rowOff>
    </xdr:from>
    <xdr:to>
      <xdr:col>2</xdr:col>
      <xdr:colOff>0</xdr:colOff>
      <xdr:row>1</xdr:row>
      <xdr:rowOff>171450</xdr:rowOff>
    </xdr:to>
    <xdr:pic>
      <xdr:nvPicPr>
        <xdr:cNvPr id="1" name="Picture 1"/>
        <xdr:cNvPicPr preferRelativeResize="1">
          <a:picLocks noChangeAspect="1"/>
        </xdr:cNvPicPr>
      </xdr:nvPicPr>
      <xdr:blipFill>
        <a:blip r:embed="rId1"/>
        <a:stretch>
          <a:fillRect/>
        </a:stretch>
      </xdr:blipFill>
      <xdr:spPr>
        <a:xfrm>
          <a:off x="0" y="9525"/>
          <a:ext cx="781050" cy="323850"/>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9525</xdr:rowOff>
    </xdr:from>
    <xdr:to>
      <xdr:col>2</xdr:col>
      <xdr:colOff>0</xdr:colOff>
      <xdr:row>1</xdr:row>
      <xdr:rowOff>171450</xdr:rowOff>
    </xdr:to>
    <xdr:pic>
      <xdr:nvPicPr>
        <xdr:cNvPr id="1" name="Picture 1"/>
        <xdr:cNvPicPr preferRelativeResize="1">
          <a:picLocks noChangeAspect="1"/>
        </xdr:cNvPicPr>
      </xdr:nvPicPr>
      <xdr:blipFill>
        <a:blip r:embed="rId1"/>
        <a:stretch>
          <a:fillRect/>
        </a:stretch>
      </xdr:blipFill>
      <xdr:spPr>
        <a:xfrm>
          <a:off x="0" y="9525"/>
          <a:ext cx="781050" cy="323850"/>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9525</xdr:rowOff>
    </xdr:from>
    <xdr:to>
      <xdr:col>2</xdr:col>
      <xdr:colOff>0</xdr:colOff>
      <xdr:row>1</xdr:row>
      <xdr:rowOff>171450</xdr:rowOff>
    </xdr:to>
    <xdr:pic>
      <xdr:nvPicPr>
        <xdr:cNvPr id="1" name="Picture 1"/>
        <xdr:cNvPicPr preferRelativeResize="1">
          <a:picLocks noChangeAspect="1"/>
        </xdr:cNvPicPr>
      </xdr:nvPicPr>
      <xdr:blipFill>
        <a:blip r:embed="rId1"/>
        <a:stretch>
          <a:fillRect/>
        </a:stretch>
      </xdr:blipFill>
      <xdr:spPr>
        <a:xfrm>
          <a:off x="0" y="9525"/>
          <a:ext cx="781050" cy="323850"/>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9525</xdr:rowOff>
    </xdr:from>
    <xdr:to>
      <xdr:col>2</xdr:col>
      <xdr:colOff>0</xdr:colOff>
      <xdr:row>1</xdr:row>
      <xdr:rowOff>171450</xdr:rowOff>
    </xdr:to>
    <xdr:pic>
      <xdr:nvPicPr>
        <xdr:cNvPr id="1" name="Picture 1"/>
        <xdr:cNvPicPr preferRelativeResize="1">
          <a:picLocks noChangeAspect="1"/>
        </xdr:cNvPicPr>
      </xdr:nvPicPr>
      <xdr:blipFill>
        <a:blip r:embed="rId1"/>
        <a:stretch>
          <a:fillRect/>
        </a:stretch>
      </xdr:blipFill>
      <xdr:spPr>
        <a:xfrm>
          <a:off x="0" y="9525"/>
          <a:ext cx="781050" cy="323850"/>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9525</xdr:rowOff>
    </xdr:from>
    <xdr:to>
      <xdr:col>2</xdr:col>
      <xdr:colOff>0</xdr:colOff>
      <xdr:row>1</xdr:row>
      <xdr:rowOff>171450</xdr:rowOff>
    </xdr:to>
    <xdr:pic>
      <xdr:nvPicPr>
        <xdr:cNvPr id="1" name="Picture 1"/>
        <xdr:cNvPicPr preferRelativeResize="1">
          <a:picLocks noChangeAspect="1"/>
        </xdr:cNvPicPr>
      </xdr:nvPicPr>
      <xdr:blipFill>
        <a:blip r:embed="rId1"/>
        <a:stretch>
          <a:fillRect/>
        </a:stretch>
      </xdr:blipFill>
      <xdr:spPr>
        <a:xfrm>
          <a:off x="0" y="9525"/>
          <a:ext cx="781050" cy="323850"/>
        </a:xfrm>
        <a:prstGeom prst="rect">
          <a:avLst/>
        </a:prstGeom>
        <a:noFill/>
        <a:ln w="9525" cmpd="sng">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9525</xdr:rowOff>
    </xdr:from>
    <xdr:to>
      <xdr:col>2</xdr:col>
      <xdr:colOff>0</xdr:colOff>
      <xdr:row>1</xdr:row>
      <xdr:rowOff>171450</xdr:rowOff>
    </xdr:to>
    <xdr:pic>
      <xdr:nvPicPr>
        <xdr:cNvPr id="1" name="Picture 1"/>
        <xdr:cNvPicPr preferRelativeResize="1">
          <a:picLocks noChangeAspect="1"/>
        </xdr:cNvPicPr>
      </xdr:nvPicPr>
      <xdr:blipFill>
        <a:blip r:embed="rId1"/>
        <a:stretch>
          <a:fillRect/>
        </a:stretch>
      </xdr:blipFill>
      <xdr:spPr>
        <a:xfrm>
          <a:off x="0" y="9525"/>
          <a:ext cx="781050" cy="3238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9525</xdr:rowOff>
    </xdr:from>
    <xdr:to>
      <xdr:col>2</xdr:col>
      <xdr:colOff>0</xdr:colOff>
      <xdr:row>1</xdr:row>
      <xdr:rowOff>171450</xdr:rowOff>
    </xdr:to>
    <xdr:pic>
      <xdr:nvPicPr>
        <xdr:cNvPr id="1" name="Picture 1"/>
        <xdr:cNvPicPr preferRelativeResize="1">
          <a:picLocks noChangeAspect="1"/>
        </xdr:cNvPicPr>
      </xdr:nvPicPr>
      <xdr:blipFill>
        <a:blip r:embed="rId1"/>
        <a:stretch>
          <a:fillRect/>
        </a:stretch>
      </xdr:blipFill>
      <xdr:spPr>
        <a:xfrm>
          <a:off x="0" y="9525"/>
          <a:ext cx="781050" cy="3238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9525</xdr:rowOff>
    </xdr:from>
    <xdr:to>
      <xdr:col>2</xdr:col>
      <xdr:colOff>0</xdr:colOff>
      <xdr:row>1</xdr:row>
      <xdr:rowOff>171450</xdr:rowOff>
    </xdr:to>
    <xdr:pic>
      <xdr:nvPicPr>
        <xdr:cNvPr id="1" name="Picture 1"/>
        <xdr:cNvPicPr preferRelativeResize="1">
          <a:picLocks noChangeAspect="1"/>
        </xdr:cNvPicPr>
      </xdr:nvPicPr>
      <xdr:blipFill>
        <a:blip r:embed="rId1"/>
        <a:stretch>
          <a:fillRect/>
        </a:stretch>
      </xdr:blipFill>
      <xdr:spPr>
        <a:xfrm>
          <a:off x="0" y="9525"/>
          <a:ext cx="781050" cy="3238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9525</xdr:rowOff>
    </xdr:from>
    <xdr:to>
      <xdr:col>2</xdr:col>
      <xdr:colOff>0</xdr:colOff>
      <xdr:row>1</xdr:row>
      <xdr:rowOff>171450</xdr:rowOff>
    </xdr:to>
    <xdr:pic>
      <xdr:nvPicPr>
        <xdr:cNvPr id="1" name="Picture 1"/>
        <xdr:cNvPicPr preferRelativeResize="1">
          <a:picLocks noChangeAspect="1"/>
        </xdr:cNvPicPr>
      </xdr:nvPicPr>
      <xdr:blipFill>
        <a:blip r:embed="rId1"/>
        <a:stretch>
          <a:fillRect/>
        </a:stretch>
      </xdr:blipFill>
      <xdr:spPr>
        <a:xfrm>
          <a:off x="0" y="9525"/>
          <a:ext cx="781050" cy="3238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9525</xdr:rowOff>
    </xdr:from>
    <xdr:to>
      <xdr:col>2</xdr:col>
      <xdr:colOff>0</xdr:colOff>
      <xdr:row>1</xdr:row>
      <xdr:rowOff>171450</xdr:rowOff>
    </xdr:to>
    <xdr:pic>
      <xdr:nvPicPr>
        <xdr:cNvPr id="1" name="Picture 1"/>
        <xdr:cNvPicPr preferRelativeResize="1">
          <a:picLocks noChangeAspect="1"/>
        </xdr:cNvPicPr>
      </xdr:nvPicPr>
      <xdr:blipFill>
        <a:blip r:embed="rId1"/>
        <a:stretch>
          <a:fillRect/>
        </a:stretch>
      </xdr:blipFill>
      <xdr:spPr>
        <a:xfrm>
          <a:off x="0" y="9525"/>
          <a:ext cx="781050" cy="3238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9525</xdr:rowOff>
    </xdr:from>
    <xdr:to>
      <xdr:col>2</xdr:col>
      <xdr:colOff>0</xdr:colOff>
      <xdr:row>1</xdr:row>
      <xdr:rowOff>171450</xdr:rowOff>
    </xdr:to>
    <xdr:pic>
      <xdr:nvPicPr>
        <xdr:cNvPr id="1" name="Picture 1"/>
        <xdr:cNvPicPr preferRelativeResize="1">
          <a:picLocks noChangeAspect="1"/>
        </xdr:cNvPicPr>
      </xdr:nvPicPr>
      <xdr:blipFill>
        <a:blip r:embed="rId1"/>
        <a:stretch>
          <a:fillRect/>
        </a:stretch>
      </xdr:blipFill>
      <xdr:spPr>
        <a:xfrm>
          <a:off x="0" y="9525"/>
          <a:ext cx="781050" cy="3238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9525</xdr:rowOff>
    </xdr:from>
    <xdr:to>
      <xdr:col>2</xdr:col>
      <xdr:colOff>0</xdr:colOff>
      <xdr:row>1</xdr:row>
      <xdr:rowOff>171450</xdr:rowOff>
    </xdr:to>
    <xdr:pic>
      <xdr:nvPicPr>
        <xdr:cNvPr id="1" name="Picture 1"/>
        <xdr:cNvPicPr preferRelativeResize="1">
          <a:picLocks noChangeAspect="1"/>
        </xdr:cNvPicPr>
      </xdr:nvPicPr>
      <xdr:blipFill>
        <a:blip r:embed="rId1"/>
        <a:stretch>
          <a:fillRect/>
        </a:stretch>
      </xdr:blipFill>
      <xdr:spPr>
        <a:xfrm>
          <a:off x="0" y="9525"/>
          <a:ext cx="781050" cy="3238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9525</xdr:rowOff>
    </xdr:from>
    <xdr:to>
      <xdr:col>2</xdr:col>
      <xdr:colOff>0</xdr:colOff>
      <xdr:row>1</xdr:row>
      <xdr:rowOff>171450</xdr:rowOff>
    </xdr:to>
    <xdr:pic>
      <xdr:nvPicPr>
        <xdr:cNvPr id="1" name="Picture 1"/>
        <xdr:cNvPicPr preferRelativeResize="1">
          <a:picLocks noChangeAspect="1"/>
        </xdr:cNvPicPr>
      </xdr:nvPicPr>
      <xdr:blipFill>
        <a:blip r:embed="rId1"/>
        <a:stretch>
          <a:fillRect/>
        </a:stretch>
      </xdr:blipFill>
      <xdr:spPr>
        <a:xfrm>
          <a:off x="0" y="9525"/>
          <a:ext cx="781050" cy="32385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9525</xdr:rowOff>
    </xdr:from>
    <xdr:to>
      <xdr:col>2</xdr:col>
      <xdr:colOff>0</xdr:colOff>
      <xdr:row>1</xdr:row>
      <xdr:rowOff>171450</xdr:rowOff>
    </xdr:to>
    <xdr:pic>
      <xdr:nvPicPr>
        <xdr:cNvPr id="1" name="Picture 1"/>
        <xdr:cNvPicPr preferRelativeResize="1">
          <a:picLocks noChangeAspect="1"/>
        </xdr:cNvPicPr>
      </xdr:nvPicPr>
      <xdr:blipFill>
        <a:blip r:embed="rId1"/>
        <a:stretch>
          <a:fillRect/>
        </a:stretch>
      </xdr:blipFill>
      <xdr:spPr>
        <a:xfrm>
          <a:off x="0" y="9525"/>
          <a:ext cx="781050" cy="3238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 ??"/>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 ??"/>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sheetPr>
    <pageSetUpPr fitToPage="1"/>
  </sheetPr>
  <dimension ref="A1:E25"/>
  <sheetViews>
    <sheetView tabSelected="1" workbookViewId="0" topLeftCell="A1"/>
  </sheetViews>
  <sheetFormatPr defaultColWidth="8.8515625" defaultRowHeight="12.75" customHeight="1"/>
  <cols>
    <col min="1" max="1" width="25.7109375" style="0" customWidth="1"/>
    <col min="2" max="2" width="66.7109375" style="0" customWidth="1"/>
    <col min="3" max="5" width="20.7109375" style="0" customWidth="1"/>
  </cols>
  <sheetData>
    <row r="1" spans="1:5" ht="13.2" customHeight="1">
      <c r="A1" s="1"/>
      <c r="B1" s="1" t="s">
        <v>0</v>
      </c>
      <c r="C1" s="1"/>
      <c r="D1" s="1"/>
      <c r="E1" s="1"/>
    </row>
    <row r="2" spans="1:5" ht="13.2" customHeight="1">
      <c r="A2" s="1"/>
      <c r="B2" s="2" t="s">
        <v>1</v>
      </c>
      <c r="C2" s="1"/>
      <c r="D2" s="1"/>
      <c r="E2" s="1"/>
    </row>
    <row r="3" spans="1:5" ht="20" customHeight="1">
      <c r="A3" s="1"/>
      <c r="B3" s="1"/>
      <c r="C3" s="1"/>
      <c r="D3" s="1"/>
      <c r="E3" s="1"/>
    </row>
    <row r="4" spans="1:5" ht="20" customHeight="1">
      <c r="A4" s="1"/>
      <c r="B4" s="3" t="s">
        <v>2</v>
      </c>
      <c r="C4" s="1"/>
      <c r="D4" s="1"/>
      <c r="E4" s="1"/>
    </row>
    <row r="5" spans="1:5" ht="13.2" customHeight="1">
      <c r="A5" s="1"/>
      <c r="B5" s="1" t="s">
        <v>3</v>
      </c>
      <c r="C5" s="1"/>
      <c r="D5" s="1"/>
      <c r="E5" s="1"/>
    </row>
    <row r="6" spans="1:5" ht="13.2" customHeight="1">
      <c r="A6" s="1"/>
      <c r="B6" s="4" t="s">
        <v>4</v>
      </c>
      <c r="C6" s="7">
        <f>SUM(C10:C25)</f>
      </c>
      <c r="D6" s="1"/>
      <c r="E6" s="1"/>
    </row>
    <row r="7" spans="1:5" ht="13.2" customHeight="1">
      <c r="A7" s="1"/>
      <c r="B7" s="4" t="s">
        <v>5</v>
      </c>
      <c r="C7" s="7">
        <f>SUM(E10:E25)</f>
      </c>
      <c r="D7" s="1"/>
      <c r="E7" s="1"/>
    </row>
    <row r="8" spans="1:5" ht="13.2" customHeight="1">
      <c r="A8" s="6"/>
      <c r="B8" s="6"/>
      <c r="C8" s="6"/>
      <c r="D8" s="6"/>
      <c r="E8" s="6"/>
    </row>
    <row r="9" spans="1:5" ht="13.2" customHeight="1">
      <c r="A9" s="5" t="s">
        <v>6</v>
      </c>
      <c r="B9" s="5" t="s">
        <v>7</v>
      </c>
      <c r="C9" s="5" t="s">
        <v>8</v>
      </c>
      <c r="D9" s="5" t="s">
        <v>9</v>
      </c>
      <c r="E9" s="5" t="s">
        <v>10</v>
      </c>
    </row>
    <row r="10" spans="1:5" ht="13.2" customHeight="1">
      <c r="A10" s="20" t="s">
        <v>24</v>
      </c>
      <c r="B10" s="20" t="s">
        <v>25</v>
      </c>
      <c r="C10" s="21">
        <f>'SO 000.1'!I3</f>
      </c>
      <c r="D10" s="21">
        <f>'SO 000.1'!O2</f>
      </c>
      <c r="E10" s="21">
        <f>C10+D10</f>
      </c>
    </row>
    <row r="11" spans="1:5" ht="13.2" customHeight="1">
      <c r="A11" s="20" t="s">
        <v>92</v>
      </c>
      <c r="B11" s="20" t="s">
        <v>93</v>
      </c>
      <c r="C11" s="21">
        <f>'SO 000.2'!I3</f>
      </c>
      <c r="D11" s="21">
        <f>'SO 000.2'!O2</f>
      </c>
      <c r="E11" s="21">
        <f>C11+D11</f>
      </c>
    </row>
    <row r="12" spans="1:5" ht="13.2" customHeight="1">
      <c r="A12" s="20" t="s">
        <v>94</v>
      </c>
      <c r="B12" s="20" t="s">
        <v>95</v>
      </c>
      <c r="C12" s="21">
        <f>'SO 010.1'!I3</f>
      </c>
      <c r="D12" s="21">
        <f>'SO 010.1'!O2</f>
      </c>
      <c r="E12" s="21">
        <f>C12+D12</f>
      </c>
    </row>
    <row r="13" spans="1:5" ht="13.2" customHeight="1">
      <c r="A13" s="20" t="s">
        <v>124</v>
      </c>
      <c r="B13" s="20" t="s">
        <v>125</v>
      </c>
      <c r="C13" s="21">
        <f>'SO 010.2'!I3</f>
      </c>
      <c r="D13" s="21">
        <f>'SO 010.2'!O2</f>
      </c>
      <c r="E13" s="21">
        <f>C13+D13</f>
      </c>
    </row>
    <row r="14" spans="1:5" ht="13.2" customHeight="1">
      <c r="A14" s="20" t="s">
        <v>147</v>
      </c>
      <c r="B14" s="20" t="s">
        <v>148</v>
      </c>
      <c r="C14" s="21">
        <f>'SO 101'!I3</f>
      </c>
      <c r="D14" s="21">
        <f>'SO 101'!O2</f>
      </c>
      <c r="E14" s="21">
        <f>C14+D14</f>
      </c>
    </row>
    <row r="15" spans="1:5" ht="13.2" customHeight="1">
      <c r="A15" s="20" t="s">
        <v>431</v>
      </c>
      <c r="B15" s="20" t="s">
        <v>432</v>
      </c>
      <c r="C15" s="21">
        <f>'SO 102'!I3</f>
      </c>
      <c r="D15" s="21">
        <f>'SO 102'!O2</f>
      </c>
      <c r="E15" s="21">
        <f>C15+D15</f>
      </c>
    </row>
    <row r="16" spans="1:5" ht="13.2" customHeight="1">
      <c r="A16" s="20" t="s">
        <v>533</v>
      </c>
      <c r="B16" s="20" t="s">
        <v>534</v>
      </c>
      <c r="C16" s="21">
        <f>'SO 110'!I3</f>
      </c>
      <c r="D16" s="21">
        <f>'SO 110'!O2</f>
      </c>
      <c r="E16" s="21">
        <f>C16+D16</f>
      </c>
    </row>
    <row r="17" spans="1:5" ht="13.2" customHeight="1">
      <c r="A17" s="20" t="s">
        <v>569</v>
      </c>
      <c r="B17" s="20" t="s">
        <v>570</v>
      </c>
      <c r="C17" s="21">
        <f>'SO 180.1'!I3</f>
      </c>
      <c r="D17" s="21">
        <f>'SO 180.1'!O2</f>
      </c>
      <c r="E17" s="21">
        <f>C17+D17</f>
      </c>
    </row>
    <row r="18" spans="1:5" ht="13.2" customHeight="1">
      <c r="A18" s="20" t="s">
        <v>618</v>
      </c>
      <c r="B18" s="20" t="s">
        <v>619</v>
      </c>
      <c r="C18" s="21">
        <f>'SO 180.2'!I3</f>
      </c>
      <c r="D18" s="21">
        <f>'SO 180.2'!O2</f>
      </c>
      <c r="E18" s="21">
        <f>C18+D18</f>
      </c>
    </row>
    <row r="19" spans="1:5" ht="13.2" customHeight="1">
      <c r="A19" s="20" t="s">
        <v>624</v>
      </c>
      <c r="B19" s="20" t="s">
        <v>625</v>
      </c>
      <c r="C19" s="21">
        <f>'SO 190.1'!I3</f>
      </c>
      <c r="D19" s="21">
        <f>'SO 190.1'!O2</f>
      </c>
      <c r="E19" s="21">
        <f>C19+D19</f>
      </c>
    </row>
    <row r="20" spans="1:5" ht="13.2" customHeight="1">
      <c r="A20" s="20" t="s">
        <v>653</v>
      </c>
      <c r="B20" s="20" t="s">
        <v>654</v>
      </c>
      <c r="C20" s="21">
        <f>'SO 190.2'!I3</f>
      </c>
      <c r="D20" s="21">
        <f>'SO 190.2'!O2</f>
      </c>
      <c r="E20" s="21">
        <f>C20+D20</f>
      </c>
    </row>
    <row r="21" spans="1:5" ht="13.2" customHeight="1">
      <c r="A21" s="20" t="s">
        <v>670</v>
      </c>
      <c r="B21" s="20" t="s">
        <v>671</v>
      </c>
      <c r="C21" s="21">
        <f>'SO 201'!I3</f>
      </c>
      <c r="D21" s="21">
        <f>'SO 201'!O2</f>
      </c>
      <c r="E21" s="21">
        <f>C21+D21</f>
      </c>
    </row>
    <row r="22" spans="1:5" ht="13.2" customHeight="1">
      <c r="A22" s="20" t="s">
        <v>731</v>
      </c>
      <c r="B22" s="20" t="s">
        <v>732</v>
      </c>
      <c r="C22" s="21">
        <f>'SO 801.1'!I3</f>
      </c>
      <c r="D22" s="21">
        <f>'SO 801.1'!O2</f>
      </c>
      <c r="E22" s="21">
        <f>C22+D22</f>
      </c>
    </row>
    <row r="23" spans="1:5" ht="13.2" customHeight="1">
      <c r="A23" s="20" t="s">
        <v>751</v>
      </c>
      <c r="B23" s="20" t="s">
        <v>752</v>
      </c>
      <c r="C23" s="21">
        <f>'SO 801.2'!I3</f>
      </c>
      <c r="D23" s="21">
        <f>'SO 801.2'!O2</f>
      </c>
      <c r="E23" s="21">
        <f>C23+D23</f>
      </c>
    </row>
    <row r="24" spans="1:5" ht="13.2" customHeight="1">
      <c r="A24" s="20" t="s">
        <v>762</v>
      </c>
      <c r="B24" s="20" t="s">
        <v>763</v>
      </c>
      <c r="C24" s="21">
        <f>'SO 802'!I3</f>
      </c>
      <c r="D24" s="21">
        <f>'SO 802'!O2</f>
      </c>
      <c r="E24" s="21">
        <f>C24+D24</f>
      </c>
    </row>
    <row r="25" spans="1:5" ht="13.2" customHeight="1">
      <c r="A25" s="20" t="s">
        <v>770</v>
      </c>
      <c r="B25" s="20" t="s">
        <v>771</v>
      </c>
      <c r="C25" s="21">
        <f>'SO 901'!I3</f>
      </c>
      <c r="D25" s="21">
        <f>'SO 901'!O2</f>
      </c>
      <c r="E25" s="21">
        <f>C25+D25</f>
      </c>
    </row>
  </sheetData>
  <sheetProtection sheet="1" objects="1" scenarios="1"/>
  <mergeCells count="4">
    <mergeCell ref="A1:A3"/>
    <mergeCell ref="B2:B3"/>
    <mergeCell ref="B4:D4"/>
    <mergeCell ref="B5:D5"/>
  </mergeCells>
  <printOptions/>
  <pageMargins left="0.75" right="0.75" top="1" bottom="1" header="0.5" footer="0.5"/>
  <pageSetup fitToHeight="0" fitToWidth="1" horizontalDpi="300" verticalDpi="300" orientation="portrait" paperSize="9"/>
  <drawing r:id="rId1"/>
</worksheet>
</file>

<file path=xl/worksheets/sheet10.xml><?xml version="1.0" encoding="utf-8"?>
<worksheet xmlns="http://schemas.openxmlformats.org/spreadsheetml/2006/main" xmlns:r="http://schemas.openxmlformats.org/officeDocument/2006/relationships">
  <sheetPr>
    <pageSetUpPr fitToPage="1"/>
  </sheetPr>
  <dimension ref="A1:R20"/>
  <sheetViews>
    <sheetView workbookViewId="0" topLeftCell="A1">
      <pane ySplit="7" topLeftCell="A8" activePane="bottomLeft" state="frozen"/>
      <selection pane="topLeft" activeCell="A1" sqref="A1"/>
      <selection pane="bottomLeft" activeCell="A8" sqref="A8"/>
    </sheetView>
  </sheetViews>
  <sheetFormatPr defaultColWidth="8.8515625" defaultRowHeight="12.75" customHeight="1"/>
  <cols>
    <col min="1" max="1" width="8.8515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8.8515625" style="0" hidden="1" customWidth="1"/>
  </cols>
  <sheetData>
    <row r="1" spans="1:16" ht="13.2" customHeight="1">
      <c r="A1" t="s">
        <v>11</v>
      </c>
      <c r="B1" s="1"/>
      <c r="C1" s="1"/>
      <c r="D1" s="1"/>
      <c r="E1" s="1" t="s">
        <v>0</v>
      </c>
      <c r="F1" s="1"/>
      <c r="G1" s="1"/>
      <c r="H1" s="1"/>
      <c r="I1" s="1"/>
      <c r="P1" t="s">
        <v>22</v>
      </c>
    </row>
    <row r="2" spans="2:16" ht="25" customHeight="1">
      <c r="B2" s="1"/>
      <c r="C2" s="1"/>
      <c r="D2" s="1"/>
      <c r="E2" s="2" t="s">
        <v>13</v>
      </c>
      <c r="F2" s="1"/>
      <c r="G2" s="1"/>
      <c r="H2" s="6"/>
      <c r="I2" s="6"/>
      <c r="O2">
        <f>0+O8</f>
      </c>
      <c r="P2" t="s">
        <v>22</v>
      </c>
    </row>
    <row r="3" spans="1:16" ht="15" customHeight="1">
      <c r="A3" t="s">
        <v>12</v>
      </c>
      <c r="B3" s="12" t="s">
        <v>14</v>
      </c>
      <c r="C3" s="13" t="s">
        <v>15</v>
      </c>
      <c r="D3" s="1"/>
      <c r="E3" s="14" t="s">
        <v>16</v>
      </c>
      <c r="F3" s="1"/>
      <c r="G3" s="9"/>
      <c r="H3" s="8" t="s">
        <v>618</v>
      </c>
      <c r="I3" s="40">
        <f>0+I8</f>
      </c>
      <c r="O3" t="s">
        <v>19</v>
      </c>
      <c r="P3" t="s">
        <v>23</v>
      </c>
    </row>
    <row r="4" spans="1:16" ht="15" customHeight="1">
      <c r="A4" t="s">
        <v>17</v>
      </c>
      <c r="B4" s="16" t="s">
        <v>18</v>
      </c>
      <c r="C4" s="17" t="s">
        <v>618</v>
      </c>
      <c r="D4" s="6"/>
      <c r="E4" s="18" t="s">
        <v>619</v>
      </c>
      <c r="F4" s="6"/>
      <c r="G4" s="6"/>
      <c r="H4" s="19"/>
      <c r="I4" s="19"/>
      <c r="O4" t="s">
        <v>20</v>
      </c>
      <c r="P4" t="s">
        <v>23</v>
      </c>
    </row>
    <row r="5" spans="1:16" ht="13.2" customHeight="1">
      <c r="A5" s="15" t="s">
        <v>26</v>
      </c>
      <c r="B5" s="15" t="s">
        <v>28</v>
      </c>
      <c r="C5" s="15" t="s">
        <v>30</v>
      </c>
      <c r="D5" s="15" t="s">
        <v>31</v>
      </c>
      <c r="E5" s="15" t="s">
        <v>32</v>
      </c>
      <c r="F5" s="15" t="s">
        <v>34</v>
      </c>
      <c r="G5" s="15" t="s">
        <v>36</v>
      </c>
      <c r="H5" s="15" t="s">
        <v>38</v>
      </c>
      <c r="I5" s="15"/>
      <c r="O5" t="s">
        <v>21</v>
      </c>
      <c r="P5" t="s">
        <v>23</v>
      </c>
    </row>
    <row r="6" spans="1:9" ht="13.2" customHeight="1">
      <c r="A6" s="15"/>
      <c r="B6" s="15"/>
      <c r="C6" s="15"/>
      <c r="D6" s="15"/>
      <c r="E6" s="15"/>
      <c r="F6" s="15"/>
      <c r="G6" s="15"/>
      <c r="H6" s="15" t="s">
        <v>39</v>
      </c>
      <c r="I6" s="15" t="s">
        <v>41</v>
      </c>
    </row>
    <row r="7" spans="1:9" ht="13.2" customHeight="1">
      <c r="A7" s="15" t="s">
        <v>27</v>
      </c>
      <c r="B7" s="15" t="s">
        <v>29</v>
      </c>
      <c r="C7" s="15" t="s">
        <v>23</v>
      </c>
      <c r="D7" s="15" t="s">
        <v>22</v>
      </c>
      <c r="E7" s="15" t="s">
        <v>33</v>
      </c>
      <c r="F7" s="15" t="s">
        <v>35</v>
      </c>
      <c r="G7" s="15" t="s">
        <v>37</v>
      </c>
      <c r="H7" s="15" t="s">
        <v>40</v>
      </c>
      <c r="I7" s="15" t="s">
        <v>42</v>
      </c>
    </row>
    <row r="8" spans="1:18" ht="13.2" customHeight="1">
      <c r="A8" s="19" t="s">
        <v>43</v>
      </c>
      <c r="B8" s="19"/>
      <c r="C8" s="26" t="s">
        <v>27</v>
      </c>
      <c r="D8" s="19"/>
      <c r="E8" s="27" t="s">
        <v>44</v>
      </c>
      <c r="F8" s="19"/>
      <c r="G8" s="19"/>
      <c r="H8" s="19"/>
      <c r="I8" s="28">
        <f>0+Q8</f>
      </c>
      <c r="O8">
        <f>0+R8</f>
      </c>
      <c r="Q8">
        <f>0+I9+I12+I15+I18</f>
      </c>
      <c r="R8">
        <f>0+O9+O12+O15+O18</f>
      </c>
    </row>
    <row r="9" spans="1:16" ht="12.6">
      <c r="A9" s="25" t="s">
        <v>45</v>
      </c>
      <c r="B9" s="29" t="s">
        <v>29</v>
      </c>
      <c r="C9" s="29" t="s">
        <v>571</v>
      </c>
      <c r="D9" s="25" t="s">
        <v>128</v>
      </c>
      <c r="E9" s="30" t="s">
        <v>572</v>
      </c>
      <c r="F9" s="31" t="s">
        <v>49</v>
      </c>
      <c r="G9" s="32">
        <v>1</v>
      </c>
      <c r="H9" s="33">
        <v>0</v>
      </c>
      <c r="I9" s="34">
        <f>ROUND(ROUND(H9,2)*ROUND(G9,3),2)</f>
      </c>
      <c r="O9">
        <f>(I9*21)/100</f>
      </c>
      <c r="P9" t="s">
        <v>23</v>
      </c>
    </row>
    <row r="10" spans="1:5" ht="81.6">
      <c r="A10" s="35" t="s">
        <v>50</v>
      </c>
      <c r="E10" s="36" t="s">
        <v>620</v>
      </c>
    </row>
    <row r="11" spans="1:5" ht="12.6">
      <c r="A11" s="39" t="s">
        <v>51</v>
      </c>
      <c r="E11" s="38" t="s">
        <v>108</v>
      </c>
    </row>
    <row r="12" spans="1:16" ht="12.6">
      <c r="A12" s="25" t="s">
        <v>45</v>
      </c>
      <c r="B12" s="29" t="s">
        <v>23</v>
      </c>
      <c r="C12" s="29" t="s">
        <v>571</v>
      </c>
      <c r="D12" s="25" t="s">
        <v>131</v>
      </c>
      <c r="E12" s="30" t="s">
        <v>572</v>
      </c>
      <c r="F12" s="31" t="s">
        <v>49</v>
      </c>
      <c r="G12" s="32">
        <v>1</v>
      </c>
      <c r="H12" s="33">
        <v>0</v>
      </c>
      <c r="I12" s="34">
        <f>ROUND(ROUND(H12,2)*ROUND(G12,3),2)</f>
      </c>
      <c r="O12">
        <f>(I12*21)/100</f>
      </c>
      <c r="P12" t="s">
        <v>23</v>
      </c>
    </row>
    <row r="13" spans="1:5" ht="81.6">
      <c r="A13" s="35" t="s">
        <v>50</v>
      </c>
      <c r="E13" s="36" t="s">
        <v>621</v>
      </c>
    </row>
    <row r="14" spans="1:5" ht="12.6">
      <c r="A14" s="39" t="s">
        <v>51</v>
      </c>
      <c r="E14" s="38" t="s">
        <v>108</v>
      </c>
    </row>
    <row r="15" spans="1:16" ht="12.6">
      <c r="A15" s="25" t="s">
        <v>45</v>
      </c>
      <c r="B15" s="29" t="s">
        <v>22</v>
      </c>
      <c r="C15" s="29" t="s">
        <v>571</v>
      </c>
      <c r="D15" s="25" t="s">
        <v>376</v>
      </c>
      <c r="E15" s="30" t="s">
        <v>572</v>
      </c>
      <c r="F15" s="31" t="s">
        <v>49</v>
      </c>
      <c r="G15" s="32">
        <v>1</v>
      </c>
      <c r="H15" s="33">
        <v>0</v>
      </c>
      <c r="I15" s="34">
        <f>ROUND(ROUND(H15,2)*ROUND(G15,3),2)</f>
      </c>
      <c r="O15">
        <f>(I15*21)/100</f>
      </c>
      <c r="P15" t="s">
        <v>23</v>
      </c>
    </row>
    <row r="16" spans="1:5" ht="91.8">
      <c r="A16" s="35" t="s">
        <v>50</v>
      </c>
      <c r="E16" s="36" t="s">
        <v>622</v>
      </c>
    </row>
    <row r="17" spans="1:5" ht="12.6">
      <c r="A17" s="39" t="s">
        <v>51</v>
      </c>
      <c r="E17" s="38" t="s">
        <v>108</v>
      </c>
    </row>
    <row r="18" spans="1:16" ht="12.6">
      <c r="A18" s="25" t="s">
        <v>45</v>
      </c>
      <c r="B18" s="29" t="s">
        <v>33</v>
      </c>
      <c r="C18" s="29" t="s">
        <v>571</v>
      </c>
      <c r="D18" s="25" t="s">
        <v>380</v>
      </c>
      <c r="E18" s="30" t="s">
        <v>572</v>
      </c>
      <c r="F18" s="31" t="s">
        <v>49</v>
      </c>
      <c r="G18" s="32">
        <v>1</v>
      </c>
      <c r="H18" s="33">
        <v>0</v>
      </c>
      <c r="I18" s="34">
        <f>ROUND(ROUND(H18,2)*ROUND(G18,3),2)</f>
      </c>
      <c r="O18">
        <f>(I18*21)/100</f>
      </c>
      <c r="P18" t="s">
        <v>23</v>
      </c>
    </row>
    <row r="19" spans="1:5" ht="91.8">
      <c r="A19" s="35" t="s">
        <v>50</v>
      </c>
      <c r="E19" s="36" t="s">
        <v>623</v>
      </c>
    </row>
    <row r="20" spans="1:5" ht="12.6">
      <c r="A20" s="37" t="s">
        <v>51</v>
      </c>
      <c r="E20" s="38" t="s">
        <v>108</v>
      </c>
    </row>
  </sheetData>
  <sheetProtection sheet="1" objects="1" scenarios="1"/>
  <mergeCells count="10">
    <mergeCell ref="C3:D3"/>
    <mergeCell ref="C4:D4"/>
    <mergeCell ref="A5:A6"/>
    <mergeCell ref="B5:B6"/>
    <mergeCell ref="C5:C6"/>
    <mergeCell ref="D5:D6"/>
    <mergeCell ref="E5:E6"/>
    <mergeCell ref="F5:F6"/>
    <mergeCell ref="G5:G6"/>
    <mergeCell ref="H5:I5"/>
  </mergeCells>
  <printOptions/>
  <pageMargins left="0.75" right="0.75" top="1" bottom="1" header="0.5" footer="0.5"/>
  <pageSetup fitToHeight="0" fitToWidth="1" horizontalDpi="300" verticalDpi="300" orientation="portrait" paperSize="9"/>
  <drawing r:id="rId1"/>
</worksheet>
</file>

<file path=xl/worksheets/sheet11.xml><?xml version="1.0" encoding="utf-8"?>
<worksheet xmlns="http://schemas.openxmlformats.org/spreadsheetml/2006/main" xmlns:r="http://schemas.openxmlformats.org/officeDocument/2006/relationships">
  <sheetPr>
    <pageSetUpPr fitToPage="1"/>
  </sheetPr>
  <dimension ref="A1:R35"/>
  <sheetViews>
    <sheetView workbookViewId="0" topLeftCell="A1">
      <pane ySplit="7" topLeftCell="A8" activePane="bottomLeft" state="frozen"/>
      <selection pane="topLeft" activeCell="A1" sqref="A1"/>
      <selection pane="bottomLeft" activeCell="A8" sqref="A8"/>
    </sheetView>
  </sheetViews>
  <sheetFormatPr defaultColWidth="8.8515625" defaultRowHeight="12.75" customHeight="1"/>
  <cols>
    <col min="1" max="1" width="8.8515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8.8515625" style="0" hidden="1" customWidth="1"/>
  </cols>
  <sheetData>
    <row r="1" spans="1:16" ht="13.2" customHeight="1">
      <c r="A1" t="s">
        <v>11</v>
      </c>
      <c r="B1" s="1"/>
      <c r="C1" s="1"/>
      <c r="D1" s="1"/>
      <c r="E1" s="1" t="s">
        <v>0</v>
      </c>
      <c r="F1" s="1"/>
      <c r="G1" s="1"/>
      <c r="H1" s="1"/>
      <c r="I1" s="1"/>
      <c r="P1" t="s">
        <v>22</v>
      </c>
    </row>
    <row r="2" spans="2:16" ht="25" customHeight="1">
      <c r="B2" s="1"/>
      <c r="C2" s="1"/>
      <c r="D2" s="1"/>
      <c r="E2" s="2" t="s">
        <v>13</v>
      </c>
      <c r="F2" s="1"/>
      <c r="G2" s="1"/>
      <c r="H2" s="6"/>
      <c r="I2" s="6"/>
      <c r="O2">
        <f>0+O8</f>
      </c>
      <c r="P2" t="s">
        <v>22</v>
      </c>
    </row>
    <row r="3" spans="1:16" ht="15" customHeight="1">
      <c r="A3" t="s">
        <v>12</v>
      </c>
      <c r="B3" s="12" t="s">
        <v>14</v>
      </c>
      <c r="C3" s="13" t="s">
        <v>15</v>
      </c>
      <c r="D3" s="1"/>
      <c r="E3" s="14" t="s">
        <v>16</v>
      </c>
      <c r="F3" s="1"/>
      <c r="G3" s="9"/>
      <c r="H3" s="8" t="s">
        <v>624</v>
      </c>
      <c r="I3" s="40">
        <f>0+I8</f>
      </c>
      <c r="O3" t="s">
        <v>19</v>
      </c>
      <c r="P3" t="s">
        <v>23</v>
      </c>
    </row>
    <row r="4" spans="1:16" ht="15" customHeight="1">
      <c r="A4" t="s">
        <v>17</v>
      </c>
      <c r="B4" s="16" t="s">
        <v>18</v>
      </c>
      <c r="C4" s="17" t="s">
        <v>624</v>
      </c>
      <c r="D4" s="6"/>
      <c r="E4" s="18" t="s">
        <v>625</v>
      </c>
      <c r="F4" s="6"/>
      <c r="G4" s="6"/>
      <c r="H4" s="19"/>
      <c r="I4" s="19"/>
      <c r="O4" t="s">
        <v>20</v>
      </c>
      <c r="P4" t="s">
        <v>23</v>
      </c>
    </row>
    <row r="5" spans="1:16" ht="13.2" customHeight="1">
      <c r="A5" s="15" t="s">
        <v>26</v>
      </c>
      <c r="B5" s="15" t="s">
        <v>28</v>
      </c>
      <c r="C5" s="15" t="s">
        <v>30</v>
      </c>
      <c r="D5" s="15" t="s">
        <v>31</v>
      </c>
      <c r="E5" s="15" t="s">
        <v>32</v>
      </c>
      <c r="F5" s="15" t="s">
        <v>34</v>
      </c>
      <c r="G5" s="15" t="s">
        <v>36</v>
      </c>
      <c r="H5" s="15" t="s">
        <v>38</v>
      </c>
      <c r="I5" s="15"/>
      <c r="O5" t="s">
        <v>21</v>
      </c>
      <c r="P5" t="s">
        <v>23</v>
      </c>
    </row>
    <row r="6" spans="1:9" ht="13.2" customHeight="1">
      <c r="A6" s="15"/>
      <c r="B6" s="15"/>
      <c r="C6" s="15"/>
      <c r="D6" s="15"/>
      <c r="E6" s="15"/>
      <c r="F6" s="15"/>
      <c r="G6" s="15"/>
      <c r="H6" s="15" t="s">
        <v>39</v>
      </c>
      <c r="I6" s="15" t="s">
        <v>41</v>
      </c>
    </row>
    <row r="7" spans="1:9" ht="13.2" customHeight="1">
      <c r="A7" s="15" t="s">
        <v>27</v>
      </c>
      <c r="B7" s="15" t="s">
        <v>29</v>
      </c>
      <c r="C7" s="15" t="s">
        <v>23</v>
      </c>
      <c r="D7" s="15" t="s">
        <v>22</v>
      </c>
      <c r="E7" s="15" t="s">
        <v>33</v>
      </c>
      <c r="F7" s="15" t="s">
        <v>35</v>
      </c>
      <c r="G7" s="15" t="s">
        <v>37</v>
      </c>
      <c r="H7" s="15" t="s">
        <v>40</v>
      </c>
      <c r="I7" s="15" t="s">
        <v>42</v>
      </c>
    </row>
    <row r="8" spans="1:18" ht="13.2" customHeight="1">
      <c r="A8" s="19" t="s">
        <v>43</v>
      </c>
      <c r="B8" s="19"/>
      <c r="C8" s="26" t="s">
        <v>40</v>
      </c>
      <c r="D8" s="19"/>
      <c r="E8" s="27" t="s">
        <v>135</v>
      </c>
      <c r="F8" s="19"/>
      <c r="G8" s="19"/>
      <c r="H8" s="19"/>
      <c r="I8" s="28">
        <f>0+Q8</f>
      </c>
      <c r="O8">
        <f>0+R8</f>
      </c>
      <c r="Q8">
        <f>0+I9+I12+I15+I18+I21+I24+I27+I30+I33</f>
      </c>
      <c r="R8">
        <f>0+O9+O12+O15+O18+O21+O24+O27+O30+O33</f>
      </c>
    </row>
    <row r="9" spans="1:16" ht="12.6">
      <c r="A9" s="25" t="s">
        <v>45</v>
      </c>
      <c r="B9" s="29" t="s">
        <v>29</v>
      </c>
      <c r="C9" s="29" t="s">
        <v>626</v>
      </c>
      <c r="D9" s="25" t="s">
        <v>47</v>
      </c>
      <c r="E9" s="30" t="s">
        <v>627</v>
      </c>
      <c r="F9" s="31" t="s">
        <v>87</v>
      </c>
      <c r="G9" s="32">
        <v>39</v>
      </c>
      <c r="H9" s="33">
        <v>0</v>
      </c>
      <c r="I9" s="34">
        <f>ROUND(ROUND(H9,2)*ROUND(G9,3),2)</f>
      </c>
      <c r="O9">
        <f>(I9*21)/100</f>
      </c>
      <c r="P9" t="s">
        <v>23</v>
      </c>
    </row>
    <row r="10" spans="1:5" ht="12.6">
      <c r="A10" s="35" t="s">
        <v>50</v>
      </c>
      <c r="E10" s="36" t="s">
        <v>628</v>
      </c>
    </row>
    <row r="11" spans="1:5" ht="12.6">
      <c r="A11" s="39" t="s">
        <v>51</v>
      </c>
      <c r="E11" s="38" t="s">
        <v>390</v>
      </c>
    </row>
    <row r="12" spans="1:16" ht="12.6">
      <c r="A12" s="25" t="s">
        <v>45</v>
      </c>
      <c r="B12" s="29" t="s">
        <v>23</v>
      </c>
      <c r="C12" s="29" t="s">
        <v>629</v>
      </c>
      <c r="D12" s="25" t="s">
        <v>47</v>
      </c>
      <c r="E12" s="30" t="s">
        <v>630</v>
      </c>
      <c r="F12" s="31" t="s">
        <v>87</v>
      </c>
      <c r="G12" s="32">
        <v>15</v>
      </c>
      <c r="H12" s="33">
        <v>0</v>
      </c>
      <c r="I12" s="34">
        <f>ROUND(ROUND(H12,2)*ROUND(G12,3),2)</f>
      </c>
      <c r="O12">
        <f>(I12*21)/100</f>
      </c>
      <c r="P12" t="s">
        <v>23</v>
      </c>
    </row>
    <row r="13" spans="1:5" ht="12.6">
      <c r="A13" s="35" t="s">
        <v>50</v>
      </c>
      <c r="E13" s="36" t="s">
        <v>47</v>
      </c>
    </row>
    <row r="14" spans="1:5" ht="20.4">
      <c r="A14" s="39" t="s">
        <v>51</v>
      </c>
      <c r="E14" s="38" t="s">
        <v>631</v>
      </c>
    </row>
    <row r="15" spans="1:16" ht="12.6">
      <c r="A15" s="25" t="s">
        <v>45</v>
      </c>
      <c r="B15" s="29" t="s">
        <v>22</v>
      </c>
      <c r="C15" s="29" t="s">
        <v>632</v>
      </c>
      <c r="D15" s="25" t="s">
        <v>47</v>
      </c>
      <c r="E15" s="30" t="s">
        <v>633</v>
      </c>
      <c r="F15" s="31" t="s">
        <v>87</v>
      </c>
      <c r="G15" s="32">
        <v>21</v>
      </c>
      <c r="H15" s="33">
        <v>0</v>
      </c>
      <c r="I15" s="34">
        <f>ROUND(ROUND(H15,2)*ROUND(G15,3),2)</f>
      </c>
      <c r="O15">
        <f>(I15*21)/100</f>
      </c>
      <c r="P15" t="s">
        <v>23</v>
      </c>
    </row>
    <row r="16" spans="1:5" ht="12.6">
      <c r="A16" s="35" t="s">
        <v>50</v>
      </c>
      <c r="E16" s="36" t="s">
        <v>47</v>
      </c>
    </row>
    <row r="17" spans="1:5" ht="20.4">
      <c r="A17" s="39" t="s">
        <v>51</v>
      </c>
      <c r="E17" s="38" t="s">
        <v>634</v>
      </c>
    </row>
    <row r="18" spans="1:16" ht="12.6">
      <c r="A18" s="25" t="s">
        <v>45</v>
      </c>
      <c r="B18" s="29" t="s">
        <v>33</v>
      </c>
      <c r="C18" s="29" t="s">
        <v>635</v>
      </c>
      <c r="D18" s="25" t="s">
        <v>47</v>
      </c>
      <c r="E18" s="30" t="s">
        <v>636</v>
      </c>
      <c r="F18" s="31" t="s">
        <v>87</v>
      </c>
      <c r="G18" s="32">
        <v>9</v>
      </c>
      <c r="H18" s="33">
        <v>0</v>
      </c>
      <c r="I18" s="34">
        <f>ROUND(ROUND(H18,2)*ROUND(G18,3),2)</f>
      </c>
      <c r="O18">
        <f>(I18*21)/100</f>
      </c>
      <c r="P18" t="s">
        <v>23</v>
      </c>
    </row>
    <row r="19" spans="1:5" ht="12.6">
      <c r="A19" s="35" t="s">
        <v>50</v>
      </c>
      <c r="E19" s="36" t="s">
        <v>47</v>
      </c>
    </row>
    <row r="20" spans="1:5" ht="30.6">
      <c r="A20" s="39" t="s">
        <v>51</v>
      </c>
      <c r="E20" s="38" t="s">
        <v>637</v>
      </c>
    </row>
    <row r="21" spans="1:16" ht="12.6">
      <c r="A21" s="25" t="s">
        <v>45</v>
      </c>
      <c r="B21" s="29" t="s">
        <v>35</v>
      </c>
      <c r="C21" s="29" t="s">
        <v>638</v>
      </c>
      <c r="D21" s="25" t="s">
        <v>47</v>
      </c>
      <c r="E21" s="30" t="s">
        <v>639</v>
      </c>
      <c r="F21" s="31" t="s">
        <v>87</v>
      </c>
      <c r="G21" s="32">
        <v>19</v>
      </c>
      <c r="H21" s="33">
        <v>0</v>
      </c>
      <c r="I21" s="34">
        <f>ROUND(ROUND(H21,2)*ROUND(G21,3),2)</f>
      </c>
      <c r="O21">
        <f>(I21*21)/100</f>
      </c>
      <c r="P21" t="s">
        <v>23</v>
      </c>
    </row>
    <row r="22" spans="1:5" ht="20.4">
      <c r="A22" s="35" t="s">
        <v>50</v>
      </c>
      <c r="E22" s="36" t="s">
        <v>640</v>
      </c>
    </row>
    <row r="23" spans="1:5" ht="20.4">
      <c r="A23" s="39" t="s">
        <v>51</v>
      </c>
      <c r="E23" s="38" t="s">
        <v>641</v>
      </c>
    </row>
    <row r="24" spans="1:16" ht="12.6">
      <c r="A24" s="25" t="s">
        <v>45</v>
      </c>
      <c r="B24" s="29" t="s">
        <v>37</v>
      </c>
      <c r="C24" s="29" t="s">
        <v>605</v>
      </c>
      <c r="D24" s="25" t="s">
        <v>47</v>
      </c>
      <c r="E24" s="30" t="s">
        <v>606</v>
      </c>
      <c r="F24" s="31" t="s">
        <v>99</v>
      </c>
      <c r="G24" s="32">
        <v>134.5</v>
      </c>
      <c r="H24" s="33">
        <v>0</v>
      </c>
      <c r="I24" s="34">
        <f>ROUND(ROUND(H24,2)*ROUND(G24,3),2)</f>
      </c>
      <c r="O24">
        <f>(I24*21)/100</f>
      </c>
      <c r="P24" t="s">
        <v>23</v>
      </c>
    </row>
    <row r="25" spans="1:5" ht="30.6">
      <c r="A25" s="35" t="s">
        <v>50</v>
      </c>
      <c r="E25" s="36" t="s">
        <v>642</v>
      </c>
    </row>
    <row r="26" spans="1:5" ht="12.6">
      <c r="A26" s="39" t="s">
        <v>51</v>
      </c>
      <c r="E26" s="38" t="s">
        <v>643</v>
      </c>
    </row>
    <row r="27" spans="1:16" ht="12.6">
      <c r="A27" s="25" t="s">
        <v>45</v>
      </c>
      <c r="B27" s="29" t="s">
        <v>64</v>
      </c>
      <c r="C27" s="29" t="s">
        <v>644</v>
      </c>
      <c r="D27" s="25" t="s">
        <v>47</v>
      </c>
      <c r="E27" s="30" t="s">
        <v>645</v>
      </c>
      <c r="F27" s="31" t="s">
        <v>99</v>
      </c>
      <c r="G27" s="32">
        <v>12.2</v>
      </c>
      <c r="H27" s="33">
        <v>0</v>
      </c>
      <c r="I27" s="34">
        <f>ROUND(ROUND(H27,2)*ROUND(G27,3),2)</f>
      </c>
      <c r="O27">
        <f>(I27*21)/100</f>
      </c>
      <c r="P27" t="s">
        <v>23</v>
      </c>
    </row>
    <row r="28" spans="1:5" ht="30.6">
      <c r="A28" s="35" t="s">
        <v>50</v>
      </c>
      <c r="E28" s="36" t="s">
        <v>646</v>
      </c>
    </row>
    <row r="29" spans="1:5" ht="12.6">
      <c r="A29" s="39" t="s">
        <v>51</v>
      </c>
      <c r="E29" s="38" t="s">
        <v>647</v>
      </c>
    </row>
    <row r="30" spans="1:16" ht="12.6">
      <c r="A30" s="25" t="s">
        <v>45</v>
      </c>
      <c r="B30" s="29" t="s">
        <v>67</v>
      </c>
      <c r="C30" s="29" t="s">
        <v>608</v>
      </c>
      <c r="D30" s="25" t="s">
        <v>47</v>
      </c>
      <c r="E30" s="30" t="s">
        <v>609</v>
      </c>
      <c r="F30" s="31" t="s">
        <v>99</v>
      </c>
      <c r="G30" s="32">
        <v>122.4</v>
      </c>
      <c r="H30" s="33">
        <v>0</v>
      </c>
      <c r="I30" s="34">
        <f>ROUND(ROUND(H30,2)*ROUND(G30,3),2)</f>
      </c>
      <c r="O30">
        <f>(I30*21)/100</f>
      </c>
      <c r="P30" t="s">
        <v>23</v>
      </c>
    </row>
    <row r="31" spans="1:5" ht="40.8">
      <c r="A31" s="35" t="s">
        <v>50</v>
      </c>
      <c r="E31" s="36" t="s">
        <v>648</v>
      </c>
    </row>
    <row r="32" spans="1:5" ht="12.6">
      <c r="A32" s="39" t="s">
        <v>51</v>
      </c>
      <c r="E32" s="38" t="s">
        <v>649</v>
      </c>
    </row>
    <row r="33" spans="1:16" ht="12.6">
      <c r="A33" s="25" t="s">
        <v>45</v>
      </c>
      <c r="B33" s="29" t="s">
        <v>40</v>
      </c>
      <c r="C33" s="29" t="s">
        <v>650</v>
      </c>
      <c r="D33" s="25" t="s">
        <v>47</v>
      </c>
      <c r="E33" s="30" t="s">
        <v>651</v>
      </c>
      <c r="F33" s="31" t="s">
        <v>99</v>
      </c>
      <c r="G33" s="32">
        <v>2193.7</v>
      </c>
      <c r="H33" s="33">
        <v>0</v>
      </c>
      <c r="I33" s="34">
        <f>ROUND(ROUND(H33,2)*ROUND(G33,3),2)</f>
      </c>
      <c r="O33">
        <f>(I33*21)/100</f>
      </c>
      <c r="P33" t="s">
        <v>23</v>
      </c>
    </row>
    <row r="34" spans="1:5" ht="12.6">
      <c r="A34" s="35" t="s">
        <v>50</v>
      </c>
      <c r="E34" s="36" t="s">
        <v>652</v>
      </c>
    </row>
    <row r="35" spans="1:5" ht="12.6">
      <c r="A35" s="37" t="s">
        <v>51</v>
      </c>
      <c r="E35" s="38" t="s">
        <v>313</v>
      </c>
    </row>
  </sheetData>
  <sheetProtection sheet="1" objects="1" scenarios="1"/>
  <mergeCells count="10">
    <mergeCell ref="C3:D3"/>
    <mergeCell ref="C4:D4"/>
    <mergeCell ref="A5:A6"/>
    <mergeCell ref="B5:B6"/>
    <mergeCell ref="C5:C6"/>
    <mergeCell ref="D5:D6"/>
    <mergeCell ref="E5:E6"/>
    <mergeCell ref="F5:F6"/>
    <mergeCell ref="G5:G6"/>
    <mergeCell ref="H5:I5"/>
  </mergeCells>
  <printOptions/>
  <pageMargins left="0.75" right="0.75" top="1" bottom="1" header="0.5" footer="0.5"/>
  <pageSetup fitToHeight="0" fitToWidth="1" horizontalDpi="300" verticalDpi="300" orientation="portrait" paperSize="9"/>
  <drawing r:id="rId1"/>
</worksheet>
</file>

<file path=xl/worksheets/sheet12.xml><?xml version="1.0" encoding="utf-8"?>
<worksheet xmlns="http://schemas.openxmlformats.org/spreadsheetml/2006/main" xmlns:r="http://schemas.openxmlformats.org/officeDocument/2006/relationships">
  <sheetPr>
    <pageSetUpPr fitToPage="1"/>
  </sheetPr>
  <dimension ref="A1:R41"/>
  <sheetViews>
    <sheetView workbookViewId="0" topLeftCell="A1">
      <pane ySplit="7" topLeftCell="A8" activePane="bottomLeft" state="frozen"/>
      <selection pane="topLeft" activeCell="A1" sqref="A1"/>
      <selection pane="bottomLeft" activeCell="A8" sqref="A8"/>
    </sheetView>
  </sheetViews>
  <sheetFormatPr defaultColWidth="8.8515625" defaultRowHeight="12.75" customHeight="1"/>
  <cols>
    <col min="1" max="1" width="8.8515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8.8515625" style="0" hidden="1" customWidth="1"/>
  </cols>
  <sheetData>
    <row r="1" spans="1:16" ht="13.2" customHeight="1">
      <c r="A1" t="s">
        <v>11</v>
      </c>
      <c r="B1" s="1"/>
      <c r="C1" s="1"/>
      <c r="D1" s="1"/>
      <c r="E1" s="1" t="s">
        <v>0</v>
      </c>
      <c r="F1" s="1"/>
      <c r="G1" s="1"/>
      <c r="H1" s="1"/>
      <c r="I1" s="1"/>
      <c r="P1" t="s">
        <v>22</v>
      </c>
    </row>
    <row r="2" spans="2:16" ht="25" customHeight="1">
      <c r="B2" s="1"/>
      <c r="C2" s="1"/>
      <c r="D2" s="1"/>
      <c r="E2" s="2" t="s">
        <v>13</v>
      </c>
      <c r="F2" s="1"/>
      <c r="G2" s="1"/>
      <c r="H2" s="6"/>
      <c r="I2" s="6"/>
      <c r="O2">
        <f>0+O8</f>
      </c>
      <c r="P2" t="s">
        <v>22</v>
      </c>
    </row>
    <row r="3" spans="1:16" ht="15" customHeight="1">
      <c r="A3" t="s">
        <v>12</v>
      </c>
      <c r="B3" s="12" t="s">
        <v>14</v>
      </c>
      <c r="C3" s="13" t="s">
        <v>15</v>
      </c>
      <c r="D3" s="1"/>
      <c r="E3" s="14" t="s">
        <v>16</v>
      </c>
      <c r="F3" s="1"/>
      <c r="G3" s="9"/>
      <c r="H3" s="8" t="s">
        <v>653</v>
      </c>
      <c r="I3" s="40">
        <f>0+I8</f>
      </c>
      <c r="O3" t="s">
        <v>19</v>
      </c>
      <c r="P3" t="s">
        <v>23</v>
      </c>
    </row>
    <row r="4" spans="1:16" ht="15" customHeight="1">
      <c r="A4" t="s">
        <v>17</v>
      </c>
      <c r="B4" s="16" t="s">
        <v>18</v>
      </c>
      <c r="C4" s="17" t="s">
        <v>653</v>
      </c>
      <c r="D4" s="6"/>
      <c r="E4" s="18" t="s">
        <v>654</v>
      </c>
      <c r="F4" s="6"/>
      <c r="G4" s="6"/>
      <c r="H4" s="19"/>
      <c r="I4" s="19"/>
      <c r="O4" t="s">
        <v>20</v>
      </c>
      <c r="P4" t="s">
        <v>23</v>
      </c>
    </row>
    <row r="5" spans="1:16" ht="13.2" customHeight="1">
      <c r="A5" s="15" t="s">
        <v>26</v>
      </c>
      <c r="B5" s="15" t="s">
        <v>28</v>
      </c>
      <c r="C5" s="15" t="s">
        <v>30</v>
      </c>
      <c r="D5" s="15" t="s">
        <v>31</v>
      </c>
      <c r="E5" s="15" t="s">
        <v>32</v>
      </c>
      <c r="F5" s="15" t="s">
        <v>34</v>
      </c>
      <c r="G5" s="15" t="s">
        <v>36</v>
      </c>
      <c r="H5" s="15" t="s">
        <v>38</v>
      </c>
      <c r="I5" s="15"/>
      <c r="O5" t="s">
        <v>21</v>
      </c>
      <c r="P5" t="s">
        <v>23</v>
      </c>
    </row>
    <row r="6" spans="1:9" ht="13.2" customHeight="1">
      <c r="A6" s="15"/>
      <c r="B6" s="15"/>
      <c r="C6" s="15"/>
      <c r="D6" s="15"/>
      <c r="E6" s="15"/>
      <c r="F6" s="15"/>
      <c r="G6" s="15"/>
      <c r="H6" s="15" t="s">
        <v>39</v>
      </c>
      <c r="I6" s="15" t="s">
        <v>41</v>
      </c>
    </row>
    <row r="7" spans="1:9" ht="13.2" customHeight="1">
      <c r="A7" s="15" t="s">
        <v>27</v>
      </c>
      <c r="B7" s="15" t="s">
        <v>29</v>
      </c>
      <c r="C7" s="15" t="s">
        <v>23</v>
      </c>
      <c r="D7" s="15" t="s">
        <v>22</v>
      </c>
      <c r="E7" s="15" t="s">
        <v>33</v>
      </c>
      <c r="F7" s="15" t="s">
        <v>35</v>
      </c>
      <c r="G7" s="15" t="s">
        <v>37</v>
      </c>
      <c r="H7" s="15" t="s">
        <v>40</v>
      </c>
      <c r="I7" s="15" t="s">
        <v>42</v>
      </c>
    </row>
    <row r="8" spans="1:18" ht="13.2" customHeight="1">
      <c r="A8" s="19" t="s">
        <v>43</v>
      </c>
      <c r="B8" s="19"/>
      <c r="C8" s="26" t="s">
        <v>40</v>
      </c>
      <c r="D8" s="19"/>
      <c r="E8" s="27" t="s">
        <v>135</v>
      </c>
      <c r="F8" s="19"/>
      <c r="G8" s="19"/>
      <c r="H8" s="19"/>
      <c r="I8" s="28">
        <f>0+Q8</f>
      </c>
      <c r="O8">
        <f>0+R8</f>
      </c>
      <c r="Q8">
        <f>0+I9+I12+I15+I18+I21+I24+I27+I30+I33+I36+I39</f>
      </c>
      <c r="R8">
        <f>0+O9+O12+O15+O18+O21+O24+O27+O30+O33+O36+O39</f>
      </c>
    </row>
    <row r="9" spans="1:16" ht="12.6">
      <c r="A9" s="25" t="s">
        <v>45</v>
      </c>
      <c r="B9" s="29" t="s">
        <v>29</v>
      </c>
      <c r="C9" s="29" t="s">
        <v>626</v>
      </c>
      <c r="D9" s="25" t="s">
        <v>128</v>
      </c>
      <c r="E9" s="30" t="s">
        <v>627</v>
      </c>
      <c r="F9" s="31" t="s">
        <v>87</v>
      </c>
      <c r="G9" s="32">
        <v>7</v>
      </c>
      <c r="H9" s="33">
        <v>0</v>
      </c>
      <c r="I9" s="34">
        <f>ROUND(ROUND(H9,2)*ROUND(G9,3),2)</f>
      </c>
      <c r="O9">
        <f>(I9*21)/100</f>
      </c>
      <c r="P9" t="s">
        <v>23</v>
      </c>
    </row>
    <row r="10" spans="1:5" ht="12.6">
      <c r="A10" s="35" t="s">
        <v>50</v>
      </c>
      <c r="E10" s="36" t="s">
        <v>655</v>
      </c>
    </row>
    <row r="11" spans="1:5" ht="12.6">
      <c r="A11" s="39" t="s">
        <v>51</v>
      </c>
      <c r="E11" s="38" t="s">
        <v>656</v>
      </c>
    </row>
    <row r="12" spans="1:16" ht="12.6">
      <c r="A12" s="25" t="s">
        <v>45</v>
      </c>
      <c r="B12" s="29" t="s">
        <v>23</v>
      </c>
      <c r="C12" s="29" t="s">
        <v>626</v>
      </c>
      <c r="D12" s="25" t="s">
        <v>131</v>
      </c>
      <c r="E12" s="30" t="s">
        <v>627</v>
      </c>
      <c r="F12" s="31" t="s">
        <v>87</v>
      </c>
      <c r="G12" s="32">
        <v>27</v>
      </c>
      <c r="H12" s="33">
        <v>0</v>
      </c>
      <c r="I12" s="34">
        <f>ROUND(ROUND(H12,2)*ROUND(G12,3),2)</f>
      </c>
      <c r="O12">
        <f>(I12*21)/100</f>
      </c>
      <c r="P12" t="s">
        <v>23</v>
      </c>
    </row>
    <row r="13" spans="1:5" ht="12.6">
      <c r="A13" s="35" t="s">
        <v>50</v>
      </c>
      <c r="E13" s="36" t="s">
        <v>628</v>
      </c>
    </row>
    <row r="14" spans="1:5" ht="12.6">
      <c r="A14" s="39" t="s">
        <v>51</v>
      </c>
      <c r="E14" s="38" t="s">
        <v>657</v>
      </c>
    </row>
    <row r="15" spans="1:16" ht="12.6">
      <c r="A15" s="25" t="s">
        <v>45</v>
      </c>
      <c r="B15" s="29" t="s">
        <v>22</v>
      </c>
      <c r="C15" s="29" t="s">
        <v>658</v>
      </c>
      <c r="D15" s="25" t="s">
        <v>47</v>
      </c>
      <c r="E15" s="30" t="s">
        <v>659</v>
      </c>
      <c r="F15" s="31" t="s">
        <v>87</v>
      </c>
      <c r="G15" s="32">
        <v>23</v>
      </c>
      <c r="H15" s="33">
        <v>0</v>
      </c>
      <c r="I15" s="34">
        <f>ROUND(ROUND(H15,2)*ROUND(G15,3),2)</f>
      </c>
      <c r="O15">
        <f>(I15*21)/100</f>
      </c>
      <c r="P15" t="s">
        <v>23</v>
      </c>
    </row>
    <row r="16" spans="1:5" ht="12.6">
      <c r="A16" s="35" t="s">
        <v>50</v>
      </c>
      <c r="E16" s="36" t="s">
        <v>47</v>
      </c>
    </row>
    <row r="17" spans="1:5" ht="12.6">
      <c r="A17" s="39" t="s">
        <v>51</v>
      </c>
      <c r="E17" s="38" t="s">
        <v>660</v>
      </c>
    </row>
    <row r="18" spans="1:16" ht="12.6">
      <c r="A18" s="25" t="s">
        <v>45</v>
      </c>
      <c r="B18" s="29" t="s">
        <v>33</v>
      </c>
      <c r="C18" s="29" t="s">
        <v>629</v>
      </c>
      <c r="D18" s="25" t="s">
        <v>47</v>
      </c>
      <c r="E18" s="30" t="s">
        <v>661</v>
      </c>
      <c r="F18" s="31" t="s">
        <v>87</v>
      </c>
      <c r="G18" s="32">
        <v>20</v>
      </c>
      <c r="H18" s="33">
        <v>0</v>
      </c>
      <c r="I18" s="34">
        <f>ROUND(ROUND(H18,2)*ROUND(G18,3),2)</f>
      </c>
      <c r="O18">
        <f>(I18*21)/100</f>
      </c>
      <c r="P18" t="s">
        <v>23</v>
      </c>
    </row>
    <row r="19" spans="1:5" ht="12.6">
      <c r="A19" s="35" t="s">
        <v>50</v>
      </c>
      <c r="E19" s="36" t="s">
        <v>47</v>
      </c>
    </row>
    <row r="20" spans="1:5" ht="20.4">
      <c r="A20" s="39" t="s">
        <v>51</v>
      </c>
      <c r="E20" s="38" t="s">
        <v>662</v>
      </c>
    </row>
    <row r="21" spans="1:16" ht="12.6">
      <c r="A21" s="25" t="s">
        <v>45</v>
      </c>
      <c r="B21" s="29" t="s">
        <v>35</v>
      </c>
      <c r="C21" s="29" t="s">
        <v>632</v>
      </c>
      <c r="D21" s="25" t="s">
        <v>47</v>
      </c>
      <c r="E21" s="30" t="s">
        <v>633</v>
      </c>
      <c r="F21" s="31" t="s">
        <v>87</v>
      </c>
      <c r="G21" s="32">
        <v>20</v>
      </c>
      <c r="H21" s="33">
        <v>0</v>
      </c>
      <c r="I21" s="34">
        <f>ROUND(ROUND(H21,2)*ROUND(G21,3),2)</f>
      </c>
      <c r="O21">
        <f>(I21*21)/100</f>
      </c>
      <c r="P21" t="s">
        <v>23</v>
      </c>
    </row>
    <row r="22" spans="1:5" ht="12.6">
      <c r="A22" s="35" t="s">
        <v>50</v>
      </c>
      <c r="E22" s="36" t="s">
        <v>47</v>
      </c>
    </row>
    <row r="23" spans="1:5" ht="20.4">
      <c r="A23" s="39" t="s">
        <v>51</v>
      </c>
      <c r="E23" s="38" t="s">
        <v>663</v>
      </c>
    </row>
    <row r="24" spans="1:16" ht="12.6">
      <c r="A24" s="25" t="s">
        <v>45</v>
      </c>
      <c r="B24" s="29" t="s">
        <v>37</v>
      </c>
      <c r="C24" s="29" t="s">
        <v>635</v>
      </c>
      <c r="D24" s="25" t="s">
        <v>47</v>
      </c>
      <c r="E24" s="30" t="s">
        <v>636</v>
      </c>
      <c r="F24" s="31" t="s">
        <v>87</v>
      </c>
      <c r="G24" s="32">
        <v>9</v>
      </c>
      <c r="H24" s="33">
        <v>0</v>
      </c>
      <c r="I24" s="34">
        <f>ROUND(ROUND(H24,2)*ROUND(G24,3),2)</f>
      </c>
      <c r="O24">
        <f>(I24*21)/100</f>
      </c>
      <c r="P24" t="s">
        <v>23</v>
      </c>
    </row>
    <row r="25" spans="1:5" ht="12.6">
      <c r="A25" s="35" t="s">
        <v>50</v>
      </c>
      <c r="E25" s="36" t="s">
        <v>47</v>
      </c>
    </row>
    <row r="26" spans="1:5" ht="30.6">
      <c r="A26" s="39" t="s">
        <v>51</v>
      </c>
      <c r="E26" s="38" t="s">
        <v>664</v>
      </c>
    </row>
    <row r="27" spans="1:16" ht="12.6">
      <c r="A27" s="25" t="s">
        <v>45</v>
      </c>
      <c r="B27" s="29" t="s">
        <v>64</v>
      </c>
      <c r="C27" s="29" t="s">
        <v>638</v>
      </c>
      <c r="D27" s="25" t="s">
        <v>47</v>
      </c>
      <c r="E27" s="30" t="s">
        <v>639</v>
      </c>
      <c r="F27" s="31" t="s">
        <v>87</v>
      </c>
      <c r="G27" s="32">
        <v>15</v>
      </c>
      <c r="H27" s="33">
        <v>0</v>
      </c>
      <c r="I27" s="34">
        <f>ROUND(ROUND(H27,2)*ROUND(G27,3),2)</f>
      </c>
      <c r="O27">
        <f>(I27*21)/100</f>
      </c>
      <c r="P27" t="s">
        <v>23</v>
      </c>
    </row>
    <row r="28" spans="1:5" ht="20.4">
      <c r="A28" s="35" t="s">
        <v>50</v>
      </c>
      <c r="E28" s="36" t="s">
        <v>640</v>
      </c>
    </row>
    <row r="29" spans="1:5" ht="12.6">
      <c r="A29" s="39" t="s">
        <v>51</v>
      </c>
      <c r="E29" s="38" t="s">
        <v>665</v>
      </c>
    </row>
    <row r="30" spans="1:16" ht="12.6">
      <c r="A30" s="25" t="s">
        <v>45</v>
      </c>
      <c r="B30" s="29" t="s">
        <v>67</v>
      </c>
      <c r="C30" s="29" t="s">
        <v>605</v>
      </c>
      <c r="D30" s="25" t="s">
        <v>47</v>
      </c>
      <c r="E30" s="30" t="s">
        <v>606</v>
      </c>
      <c r="F30" s="31" t="s">
        <v>99</v>
      </c>
      <c r="G30" s="32">
        <v>240.9</v>
      </c>
      <c r="H30" s="33">
        <v>0</v>
      </c>
      <c r="I30" s="34">
        <f>ROUND(ROUND(H30,2)*ROUND(G30,3),2)</f>
      </c>
      <c r="O30">
        <f>(I30*21)/100</f>
      </c>
      <c r="P30" t="s">
        <v>23</v>
      </c>
    </row>
    <row r="31" spans="1:5" ht="30.6">
      <c r="A31" s="35" t="s">
        <v>50</v>
      </c>
      <c r="E31" s="36" t="s">
        <v>642</v>
      </c>
    </row>
    <row r="32" spans="1:5" ht="12.6">
      <c r="A32" s="39" t="s">
        <v>51</v>
      </c>
      <c r="E32" s="38" t="s">
        <v>666</v>
      </c>
    </row>
    <row r="33" spans="1:16" ht="12.6">
      <c r="A33" s="25" t="s">
        <v>45</v>
      </c>
      <c r="B33" s="29" t="s">
        <v>40</v>
      </c>
      <c r="C33" s="29" t="s">
        <v>644</v>
      </c>
      <c r="D33" s="25" t="s">
        <v>47</v>
      </c>
      <c r="E33" s="30" t="s">
        <v>645</v>
      </c>
      <c r="F33" s="31" t="s">
        <v>99</v>
      </c>
      <c r="G33" s="32">
        <v>5.3</v>
      </c>
      <c r="H33" s="33">
        <v>0</v>
      </c>
      <c r="I33" s="34">
        <f>ROUND(ROUND(H33,2)*ROUND(G33,3),2)</f>
      </c>
      <c r="O33">
        <f>(I33*21)/100</f>
      </c>
      <c r="P33" t="s">
        <v>23</v>
      </c>
    </row>
    <row r="34" spans="1:5" ht="30.6">
      <c r="A34" s="35" t="s">
        <v>50</v>
      </c>
      <c r="E34" s="36" t="s">
        <v>667</v>
      </c>
    </row>
    <row r="35" spans="1:5" ht="12.6">
      <c r="A35" s="39" t="s">
        <v>51</v>
      </c>
      <c r="E35" s="38" t="s">
        <v>668</v>
      </c>
    </row>
    <row r="36" spans="1:16" ht="12.6">
      <c r="A36" s="25" t="s">
        <v>45</v>
      </c>
      <c r="B36" s="29" t="s">
        <v>42</v>
      </c>
      <c r="C36" s="29" t="s">
        <v>608</v>
      </c>
      <c r="D36" s="25" t="s">
        <v>47</v>
      </c>
      <c r="E36" s="30" t="s">
        <v>609</v>
      </c>
      <c r="F36" s="31" t="s">
        <v>99</v>
      </c>
      <c r="G36" s="32">
        <v>235.6</v>
      </c>
      <c r="H36" s="33">
        <v>0</v>
      </c>
      <c r="I36" s="34">
        <f>ROUND(ROUND(H36,2)*ROUND(G36,3),2)</f>
      </c>
      <c r="O36">
        <f>(I36*21)/100</f>
      </c>
      <c r="P36" t="s">
        <v>23</v>
      </c>
    </row>
    <row r="37" spans="1:5" ht="40.8">
      <c r="A37" s="35" t="s">
        <v>50</v>
      </c>
      <c r="E37" s="36" t="s">
        <v>648</v>
      </c>
    </row>
    <row r="38" spans="1:5" ht="12.6">
      <c r="A38" s="39" t="s">
        <v>51</v>
      </c>
      <c r="E38" s="38" t="s">
        <v>669</v>
      </c>
    </row>
    <row r="39" spans="1:16" ht="12.6">
      <c r="A39" s="25" t="s">
        <v>45</v>
      </c>
      <c r="B39" s="29" t="s">
        <v>74</v>
      </c>
      <c r="C39" s="29" t="s">
        <v>650</v>
      </c>
      <c r="D39" s="25" t="s">
        <v>47</v>
      </c>
      <c r="E39" s="30" t="s">
        <v>651</v>
      </c>
      <c r="F39" s="31" t="s">
        <v>99</v>
      </c>
      <c r="G39" s="32">
        <v>2792.2</v>
      </c>
      <c r="H39" s="33">
        <v>0</v>
      </c>
      <c r="I39" s="34">
        <f>ROUND(ROUND(H39,2)*ROUND(G39,3),2)</f>
      </c>
      <c r="O39">
        <f>(I39*21)/100</f>
      </c>
      <c r="P39" t="s">
        <v>23</v>
      </c>
    </row>
    <row r="40" spans="1:5" ht="12.6">
      <c r="A40" s="35" t="s">
        <v>50</v>
      </c>
      <c r="E40" s="36" t="s">
        <v>652</v>
      </c>
    </row>
    <row r="41" spans="1:5" ht="12.6">
      <c r="A41" s="37" t="s">
        <v>51</v>
      </c>
      <c r="E41" s="38" t="s">
        <v>500</v>
      </c>
    </row>
  </sheetData>
  <sheetProtection sheet="1" objects="1" scenarios="1"/>
  <mergeCells count="10">
    <mergeCell ref="C3:D3"/>
    <mergeCell ref="C4:D4"/>
    <mergeCell ref="A5:A6"/>
    <mergeCell ref="B5:B6"/>
    <mergeCell ref="C5:C6"/>
    <mergeCell ref="D5:D6"/>
    <mergeCell ref="E5:E6"/>
    <mergeCell ref="F5:F6"/>
    <mergeCell ref="G5:G6"/>
    <mergeCell ref="H5:I5"/>
  </mergeCells>
  <printOptions/>
  <pageMargins left="0.75" right="0.75" top="1" bottom="1" header="0.5" footer="0.5"/>
  <pageSetup fitToHeight="0" fitToWidth="1" horizontalDpi="300" verticalDpi="300" orientation="portrait" paperSize="9"/>
  <drawing r:id="rId1"/>
</worksheet>
</file>

<file path=xl/worksheets/sheet13.xml><?xml version="1.0" encoding="utf-8"?>
<worksheet xmlns="http://schemas.openxmlformats.org/spreadsheetml/2006/main" xmlns:r="http://schemas.openxmlformats.org/officeDocument/2006/relationships">
  <sheetPr>
    <pageSetUpPr fitToPage="1"/>
  </sheetPr>
  <dimension ref="A1:R73"/>
  <sheetViews>
    <sheetView workbookViewId="0" topLeftCell="A1">
      <pane ySplit="7" topLeftCell="A8" activePane="bottomLeft" state="frozen"/>
      <selection pane="topLeft" activeCell="A1" sqref="A1"/>
      <selection pane="bottomLeft" activeCell="A8" sqref="A8"/>
    </sheetView>
  </sheetViews>
  <sheetFormatPr defaultColWidth="8.8515625" defaultRowHeight="12.75" customHeight="1"/>
  <cols>
    <col min="1" max="1" width="8.8515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8.8515625" style="0" hidden="1" customWidth="1"/>
  </cols>
  <sheetData>
    <row r="1" spans="1:16" ht="13.2" customHeight="1">
      <c r="A1" t="s">
        <v>11</v>
      </c>
      <c r="B1" s="1"/>
      <c r="C1" s="1"/>
      <c r="D1" s="1"/>
      <c r="E1" s="1" t="s">
        <v>0</v>
      </c>
      <c r="F1" s="1"/>
      <c r="G1" s="1"/>
      <c r="H1" s="1"/>
      <c r="I1" s="1"/>
      <c r="P1" t="s">
        <v>22</v>
      </c>
    </row>
    <row r="2" spans="2:16" ht="25" customHeight="1">
      <c r="B2" s="1"/>
      <c r="C2" s="1"/>
      <c r="D2" s="1"/>
      <c r="E2" s="2" t="s">
        <v>13</v>
      </c>
      <c r="F2" s="1"/>
      <c r="G2" s="1"/>
      <c r="H2" s="6"/>
      <c r="I2" s="6"/>
      <c r="O2">
        <f>0+O8+O12+O25+O29+O42+O49+O53+O63+O67</f>
      </c>
      <c r="P2" t="s">
        <v>22</v>
      </c>
    </row>
    <row r="3" spans="1:16" ht="15" customHeight="1">
      <c r="A3" t="s">
        <v>12</v>
      </c>
      <c r="B3" s="12" t="s">
        <v>14</v>
      </c>
      <c r="C3" s="13" t="s">
        <v>15</v>
      </c>
      <c r="D3" s="1"/>
      <c r="E3" s="14" t="s">
        <v>16</v>
      </c>
      <c r="F3" s="1"/>
      <c r="G3" s="9"/>
      <c r="H3" s="8" t="s">
        <v>670</v>
      </c>
      <c r="I3" s="40">
        <f>0+I8+I12+I25+I29+I42+I49+I53+I63+I67</f>
      </c>
      <c r="O3" t="s">
        <v>19</v>
      </c>
      <c r="P3" t="s">
        <v>23</v>
      </c>
    </row>
    <row r="4" spans="1:16" ht="15" customHeight="1">
      <c r="A4" t="s">
        <v>17</v>
      </c>
      <c r="B4" s="16" t="s">
        <v>18</v>
      </c>
      <c r="C4" s="17" t="s">
        <v>670</v>
      </c>
      <c r="D4" s="6"/>
      <c r="E4" s="18" t="s">
        <v>671</v>
      </c>
      <c r="F4" s="6"/>
      <c r="G4" s="6"/>
      <c r="H4" s="19"/>
      <c r="I4" s="19"/>
      <c r="O4" t="s">
        <v>20</v>
      </c>
      <c r="P4" t="s">
        <v>23</v>
      </c>
    </row>
    <row r="5" spans="1:16" ht="13.2" customHeight="1">
      <c r="A5" s="15" t="s">
        <v>26</v>
      </c>
      <c r="B5" s="15" t="s">
        <v>28</v>
      </c>
      <c r="C5" s="15" t="s">
        <v>30</v>
      </c>
      <c r="D5" s="15" t="s">
        <v>31</v>
      </c>
      <c r="E5" s="15" t="s">
        <v>32</v>
      </c>
      <c r="F5" s="15" t="s">
        <v>34</v>
      </c>
      <c r="G5" s="15" t="s">
        <v>36</v>
      </c>
      <c r="H5" s="15" t="s">
        <v>38</v>
      </c>
      <c r="I5" s="15"/>
      <c r="O5" t="s">
        <v>21</v>
      </c>
      <c r="P5" t="s">
        <v>23</v>
      </c>
    </row>
    <row r="6" spans="1:9" ht="13.2" customHeight="1">
      <c r="A6" s="15"/>
      <c r="B6" s="15"/>
      <c r="C6" s="15"/>
      <c r="D6" s="15"/>
      <c r="E6" s="15"/>
      <c r="F6" s="15"/>
      <c r="G6" s="15"/>
      <c r="H6" s="15" t="s">
        <v>39</v>
      </c>
      <c r="I6" s="15" t="s">
        <v>41</v>
      </c>
    </row>
    <row r="7" spans="1:9" ht="13.2" customHeight="1">
      <c r="A7" s="15" t="s">
        <v>27</v>
      </c>
      <c r="B7" s="15" t="s">
        <v>29</v>
      </c>
      <c r="C7" s="15" t="s">
        <v>23</v>
      </c>
      <c r="D7" s="15" t="s">
        <v>22</v>
      </c>
      <c r="E7" s="15" t="s">
        <v>33</v>
      </c>
      <c r="F7" s="15" t="s">
        <v>35</v>
      </c>
      <c r="G7" s="15" t="s">
        <v>37</v>
      </c>
      <c r="H7" s="15" t="s">
        <v>40</v>
      </c>
      <c r="I7" s="15" t="s">
        <v>42</v>
      </c>
    </row>
    <row r="8" spans="1:18" ht="13.2" customHeight="1">
      <c r="A8" s="19" t="s">
        <v>43</v>
      </c>
      <c r="B8" s="19"/>
      <c r="C8" s="26" t="s">
        <v>27</v>
      </c>
      <c r="D8" s="19"/>
      <c r="E8" s="27" t="s">
        <v>44</v>
      </c>
      <c r="F8" s="19"/>
      <c r="G8" s="19"/>
      <c r="H8" s="19"/>
      <c r="I8" s="28">
        <f>0+Q8</f>
      </c>
      <c r="O8">
        <f>0+R8</f>
      </c>
      <c r="Q8">
        <f>0+I9</f>
      </c>
      <c r="R8">
        <f>0+O9</f>
      </c>
    </row>
    <row r="9" spans="1:16" ht="12.6">
      <c r="A9" s="25" t="s">
        <v>45</v>
      </c>
      <c r="B9" s="29" t="s">
        <v>29</v>
      </c>
      <c r="C9" s="29" t="s">
        <v>149</v>
      </c>
      <c r="D9" s="25" t="s">
        <v>150</v>
      </c>
      <c r="E9" s="30" t="s">
        <v>151</v>
      </c>
      <c r="F9" s="31" t="s">
        <v>117</v>
      </c>
      <c r="G9" s="32">
        <v>271.191</v>
      </c>
      <c r="H9" s="33">
        <v>0</v>
      </c>
      <c r="I9" s="34">
        <f>ROUND(ROUND(H9,2)*ROUND(G9,3),2)</f>
      </c>
      <c r="O9">
        <f>(I9*21)/100</f>
      </c>
      <c r="P9" t="s">
        <v>23</v>
      </c>
    </row>
    <row r="10" spans="1:5" ht="12.6">
      <c r="A10" s="35" t="s">
        <v>50</v>
      </c>
      <c r="E10" s="36" t="s">
        <v>47</v>
      </c>
    </row>
    <row r="11" spans="1:5" ht="12.6">
      <c r="A11" s="37" t="s">
        <v>51</v>
      </c>
      <c r="E11" s="38" t="s">
        <v>672</v>
      </c>
    </row>
    <row r="12" spans="1:18" ht="13.2" customHeight="1">
      <c r="A12" s="6" t="s">
        <v>43</v>
      </c>
      <c r="B12" s="6"/>
      <c r="C12" s="42" t="s">
        <v>29</v>
      </c>
      <c r="D12" s="6"/>
      <c r="E12" s="27" t="s">
        <v>96</v>
      </c>
      <c r="F12" s="6"/>
      <c r="G12" s="6"/>
      <c r="H12" s="6"/>
      <c r="I12" s="43">
        <f>0+Q12</f>
      </c>
      <c r="O12">
        <f>0+R12</f>
      </c>
      <c r="Q12">
        <f>0+I13+I16+I19+I22</f>
      </c>
      <c r="R12">
        <f>0+O13+O16+O19+O22</f>
      </c>
    </row>
    <row r="13" spans="1:16" ht="12.6">
      <c r="A13" s="25" t="s">
        <v>45</v>
      </c>
      <c r="B13" s="29" t="s">
        <v>23</v>
      </c>
      <c r="C13" s="29" t="s">
        <v>673</v>
      </c>
      <c r="D13" s="25" t="s">
        <v>47</v>
      </c>
      <c r="E13" s="30" t="s">
        <v>674</v>
      </c>
      <c r="F13" s="31" t="s">
        <v>117</v>
      </c>
      <c r="G13" s="32">
        <v>271.191</v>
      </c>
      <c r="H13" s="33">
        <v>0</v>
      </c>
      <c r="I13" s="34">
        <f>ROUND(ROUND(H13,2)*ROUND(G13,3),2)</f>
      </c>
      <c r="O13">
        <f>(I13*21)/100</f>
      </c>
      <c r="P13" t="s">
        <v>23</v>
      </c>
    </row>
    <row r="14" spans="1:5" ht="12.6">
      <c r="A14" s="35" t="s">
        <v>50</v>
      </c>
      <c r="E14" s="36" t="s">
        <v>209</v>
      </c>
    </row>
    <row r="15" spans="1:5" ht="12.6">
      <c r="A15" s="39" t="s">
        <v>51</v>
      </c>
      <c r="E15" s="38" t="s">
        <v>675</v>
      </c>
    </row>
    <row r="16" spans="1:16" ht="12.6">
      <c r="A16" s="25" t="s">
        <v>45</v>
      </c>
      <c r="B16" s="29" t="s">
        <v>22</v>
      </c>
      <c r="C16" s="29" t="s">
        <v>120</v>
      </c>
      <c r="D16" s="25" t="s">
        <v>47</v>
      </c>
      <c r="E16" s="30" t="s">
        <v>121</v>
      </c>
      <c r="F16" s="31" t="s">
        <v>117</v>
      </c>
      <c r="G16" s="32">
        <v>271.191</v>
      </c>
      <c r="H16" s="33">
        <v>0</v>
      </c>
      <c r="I16" s="34">
        <f>ROUND(ROUND(H16,2)*ROUND(G16,3),2)</f>
      </c>
      <c r="O16">
        <f>(I16*21)/100</f>
      </c>
      <c r="P16" t="s">
        <v>23</v>
      </c>
    </row>
    <row r="17" spans="1:5" ht="12.6">
      <c r="A17" s="35" t="s">
        <v>50</v>
      </c>
      <c r="E17" s="36" t="s">
        <v>237</v>
      </c>
    </row>
    <row r="18" spans="1:5" ht="12.6">
      <c r="A18" s="39" t="s">
        <v>51</v>
      </c>
      <c r="E18" s="38" t="s">
        <v>672</v>
      </c>
    </row>
    <row r="19" spans="1:16" ht="12.6">
      <c r="A19" s="25" t="s">
        <v>45</v>
      </c>
      <c r="B19" s="29" t="s">
        <v>33</v>
      </c>
      <c r="C19" s="29" t="s">
        <v>245</v>
      </c>
      <c r="D19" s="25" t="s">
        <v>128</v>
      </c>
      <c r="E19" s="30" t="s">
        <v>246</v>
      </c>
      <c r="F19" s="31" t="s">
        <v>117</v>
      </c>
      <c r="G19" s="32">
        <v>138.708</v>
      </c>
      <c r="H19" s="33">
        <v>0</v>
      </c>
      <c r="I19" s="34">
        <f>ROUND(ROUND(H19,2)*ROUND(G19,3),2)</f>
      </c>
      <c r="O19">
        <f>(I19*21)/100</f>
      </c>
      <c r="P19" t="s">
        <v>23</v>
      </c>
    </row>
    <row r="20" spans="1:5" ht="12.6">
      <c r="A20" s="35" t="s">
        <v>50</v>
      </c>
      <c r="E20" s="36" t="s">
        <v>47</v>
      </c>
    </row>
    <row r="21" spans="1:5" ht="71.4">
      <c r="A21" s="39" t="s">
        <v>51</v>
      </c>
      <c r="E21" s="38" t="s">
        <v>676</v>
      </c>
    </row>
    <row r="22" spans="1:16" ht="12.6">
      <c r="A22" s="25" t="s">
        <v>45</v>
      </c>
      <c r="B22" s="29" t="s">
        <v>35</v>
      </c>
      <c r="C22" s="29" t="s">
        <v>245</v>
      </c>
      <c r="D22" s="25" t="s">
        <v>131</v>
      </c>
      <c r="E22" s="30" t="s">
        <v>246</v>
      </c>
      <c r="F22" s="31" t="s">
        <v>117</v>
      </c>
      <c r="G22" s="32">
        <v>54.317</v>
      </c>
      <c r="H22" s="33">
        <v>0</v>
      </c>
      <c r="I22" s="34">
        <f>ROUND(ROUND(H22,2)*ROUND(G22,3),2)</f>
      </c>
      <c r="O22">
        <f>(I22*21)/100</f>
      </c>
      <c r="P22" t="s">
        <v>23</v>
      </c>
    </row>
    <row r="23" spans="1:5" ht="12.6">
      <c r="A23" s="35" t="s">
        <v>50</v>
      </c>
      <c r="E23" s="36" t="s">
        <v>677</v>
      </c>
    </row>
    <row r="24" spans="1:5" ht="20.4">
      <c r="A24" s="37" t="s">
        <v>51</v>
      </c>
      <c r="E24" s="38" t="s">
        <v>678</v>
      </c>
    </row>
    <row r="25" spans="1:18" ht="13.2" customHeight="1">
      <c r="A25" s="6" t="s">
        <v>43</v>
      </c>
      <c r="B25" s="6"/>
      <c r="C25" s="42" t="s">
        <v>23</v>
      </c>
      <c r="D25" s="6"/>
      <c r="E25" s="27" t="s">
        <v>249</v>
      </c>
      <c r="F25" s="6"/>
      <c r="G25" s="6"/>
      <c r="H25" s="6"/>
      <c r="I25" s="43">
        <f>0+Q25</f>
      </c>
      <c r="O25">
        <f>0+R25</f>
      </c>
      <c r="Q25">
        <f>0+I26</f>
      </c>
      <c r="R25">
        <f>0+O26</f>
      </c>
    </row>
    <row r="26" spans="1:16" ht="12.6">
      <c r="A26" s="25" t="s">
        <v>45</v>
      </c>
      <c r="B26" s="29" t="s">
        <v>37</v>
      </c>
      <c r="C26" s="29" t="s">
        <v>679</v>
      </c>
      <c r="D26" s="25" t="s">
        <v>47</v>
      </c>
      <c r="E26" s="30" t="s">
        <v>680</v>
      </c>
      <c r="F26" s="31" t="s">
        <v>138</v>
      </c>
      <c r="G26" s="32">
        <v>61.1</v>
      </c>
      <c r="H26" s="33">
        <v>0</v>
      </c>
      <c r="I26" s="34">
        <f>ROUND(ROUND(H26,2)*ROUND(G26,3),2)</f>
      </c>
      <c r="O26">
        <f>(I26*21)/100</f>
      </c>
      <c r="P26" t="s">
        <v>23</v>
      </c>
    </row>
    <row r="27" spans="1:5" ht="40.8">
      <c r="A27" s="35" t="s">
        <v>50</v>
      </c>
      <c r="E27" s="36" t="s">
        <v>681</v>
      </c>
    </row>
    <row r="28" spans="1:5" ht="12.6">
      <c r="A28" s="37" t="s">
        <v>51</v>
      </c>
      <c r="E28" s="38" t="s">
        <v>682</v>
      </c>
    </row>
    <row r="29" spans="1:18" ht="13.2" customHeight="1">
      <c r="A29" s="6" t="s">
        <v>43</v>
      </c>
      <c r="B29" s="6"/>
      <c r="C29" s="42" t="s">
        <v>22</v>
      </c>
      <c r="D29" s="6"/>
      <c r="E29" s="27" t="s">
        <v>683</v>
      </c>
      <c r="F29" s="6"/>
      <c r="G29" s="6"/>
      <c r="H29" s="6"/>
      <c r="I29" s="43">
        <f>0+Q29</f>
      </c>
      <c r="O29">
        <f>0+R29</f>
      </c>
      <c r="Q29">
        <f>0+I30+I33+I36+I39</f>
      </c>
      <c r="R29">
        <f>0+O30+O33+O36+O39</f>
      </c>
    </row>
    <row r="30" spans="1:16" ht="12.6">
      <c r="A30" s="25" t="s">
        <v>45</v>
      </c>
      <c r="B30" s="29" t="s">
        <v>64</v>
      </c>
      <c r="C30" s="29" t="s">
        <v>684</v>
      </c>
      <c r="D30" s="25" t="s">
        <v>47</v>
      </c>
      <c r="E30" s="30" t="s">
        <v>685</v>
      </c>
      <c r="F30" s="31" t="s">
        <v>117</v>
      </c>
      <c r="G30" s="32">
        <v>57.748</v>
      </c>
      <c r="H30" s="33">
        <v>0</v>
      </c>
      <c r="I30" s="34">
        <f>ROUND(ROUND(H30,2)*ROUND(G30,3),2)</f>
      </c>
      <c r="O30">
        <f>(I30*21)/100</f>
      </c>
      <c r="P30" t="s">
        <v>23</v>
      </c>
    </row>
    <row r="31" spans="1:5" ht="12.6">
      <c r="A31" s="35" t="s">
        <v>50</v>
      </c>
      <c r="E31" s="36" t="s">
        <v>686</v>
      </c>
    </row>
    <row r="32" spans="1:5" ht="20.4">
      <c r="A32" s="39" t="s">
        <v>51</v>
      </c>
      <c r="E32" s="38" t="s">
        <v>687</v>
      </c>
    </row>
    <row r="33" spans="1:16" ht="12.6">
      <c r="A33" s="25" t="s">
        <v>45</v>
      </c>
      <c r="B33" s="29" t="s">
        <v>67</v>
      </c>
      <c r="C33" s="29" t="s">
        <v>688</v>
      </c>
      <c r="D33" s="25" t="s">
        <v>47</v>
      </c>
      <c r="E33" s="30" t="s">
        <v>689</v>
      </c>
      <c r="F33" s="31" t="s">
        <v>117</v>
      </c>
      <c r="G33" s="32">
        <v>43.283</v>
      </c>
      <c r="H33" s="33">
        <v>0</v>
      </c>
      <c r="I33" s="34">
        <f>ROUND(ROUND(H33,2)*ROUND(G33,3),2)</f>
      </c>
      <c r="O33">
        <f>(I33*21)/100</f>
      </c>
      <c r="P33" t="s">
        <v>23</v>
      </c>
    </row>
    <row r="34" spans="1:5" ht="12.6">
      <c r="A34" s="35" t="s">
        <v>50</v>
      </c>
      <c r="E34" s="36" t="s">
        <v>690</v>
      </c>
    </row>
    <row r="35" spans="1:5" ht="71.4">
      <c r="A35" s="39" t="s">
        <v>51</v>
      </c>
      <c r="E35" s="38" t="s">
        <v>691</v>
      </c>
    </row>
    <row r="36" spans="1:16" ht="12.6">
      <c r="A36" s="25" t="s">
        <v>45</v>
      </c>
      <c r="B36" s="29" t="s">
        <v>40</v>
      </c>
      <c r="C36" s="29" t="s">
        <v>692</v>
      </c>
      <c r="D36" s="25" t="s">
        <v>47</v>
      </c>
      <c r="E36" s="30" t="s">
        <v>693</v>
      </c>
      <c r="F36" s="31" t="s">
        <v>694</v>
      </c>
      <c r="G36" s="32">
        <v>10.201</v>
      </c>
      <c r="H36" s="33">
        <v>0</v>
      </c>
      <c r="I36" s="34">
        <f>ROUND(ROUND(H36,2)*ROUND(G36,3),2)</f>
      </c>
      <c r="O36">
        <f>(I36*21)/100</f>
      </c>
      <c r="P36" t="s">
        <v>23</v>
      </c>
    </row>
    <row r="37" spans="1:5" ht="12.6">
      <c r="A37" s="35" t="s">
        <v>50</v>
      </c>
      <c r="E37" s="36" t="s">
        <v>695</v>
      </c>
    </row>
    <row r="38" spans="1:5" ht="12.6">
      <c r="A38" s="39" t="s">
        <v>51</v>
      </c>
      <c r="E38" s="38" t="s">
        <v>696</v>
      </c>
    </row>
    <row r="39" spans="1:16" ht="12.6">
      <c r="A39" s="25" t="s">
        <v>45</v>
      </c>
      <c r="B39" s="29" t="s">
        <v>42</v>
      </c>
      <c r="C39" s="29" t="s">
        <v>697</v>
      </c>
      <c r="D39" s="25" t="s">
        <v>47</v>
      </c>
      <c r="E39" s="30" t="s">
        <v>698</v>
      </c>
      <c r="F39" s="31" t="s">
        <v>694</v>
      </c>
      <c r="G39" s="32">
        <v>0.047</v>
      </c>
      <c r="H39" s="33">
        <v>0</v>
      </c>
      <c r="I39" s="34">
        <f>ROUND(ROUND(H39,2)*ROUND(G39,3),2)</f>
      </c>
      <c r="O39">
        <f>(I39*21)/100</f>
      </c>
      <c r="P39" t="s">
        <v>23</v>
      </c>
    </row>
    <row r="40" spans="1:5" ht="12.6">
      <c r="A40" s="35" t="s">
        <v>50</v>
      </c>
      <c r="E40" s="36" t="s">
        <v>699</v>
      </c>
    </row>
    <row r="41" spans="1:5" ht="12.6">
      <c r="A41" s="37" t="s">
        <v>51</v>
      </c>
      <c r="E41" s="38" t="s">
        <v>700</v>
      </c>
    </row>
    <row r="42" spans="1:18" ht="13.2" customHeight="1">
      <c r="A42" s="6" t="s">
        <v>43</v>
      </c>
      <c r="B42" s="6"/>
      <c r="C42" s="42" t="s">
        <v>33</v>
      </c>
      <c r="D42" s="6"/>
      <c r="E42" s="27" t="s">
        <v>265</v>
      </c>
      <c r="F42" s="6"/>
      <c r="G42" s="6"/>
      <c r="H42" s="6"/>
      <c r="I42" s="43">
        <f>0+Q42</f>
      </c>
      <c r="O42">
        <f>0+R42</f>
      </c>
      <c r="Q42">
        <f>0+I43+I46</f>
      </c>
      <c r="R42">
        <f>0+O43+O46</f>
      </c>
    </row>
    <row r="43" spans="1:16" ht="12.6">
      <c r="A43" s="25" t="s">
        <v>45</v>
      </c>
      <c r="B43" s="29" t="s">
        <v>74</v>
      </c>
      <c r="C43" s="29" t="s">
        <v>701</v>
      </c>
      <c r="D43" s="25" t="s">
        <v>47</v>
      </c>
      <c r="E43" s="30" t="s">
        <v>702</v>
      </c>
      <c r="F43" s="31" t="s">
        <v>117</v>
      </c>
      <c r="G43" s="32">
        <v>23.029</v>
      </c>
      <c r="H43" s="33">
        <v>0</v>
      </c>
      <c r="I43" s="34">
        <f>ROUND(ROUND(H43,2)*ROUND(G43,3),2)</f>
      </c>
      <c r="O43">
        <f>(I43*21)/100</f>
      </c>
      <c r="P43" t="s">
        <v>23</v>
      </c>
    </row>
    <row r="44" spans="1:5" ht="12.6">
      <c r="A44" s="35" t="s">
        <v>50</v>
      </c>
      <c r="E44" s="36" t="s">
        <v>703</v>
      </c>
    </row>
    <row r="45" spans="1:5" ht="12.6">
      <c r="A45" s="39" t="s">
        <v>51</v>
      </c>
      <c r="E45" s="38" t="s">
        <v>704</v>
      </c>
    </row>
    <row r="46" spans="1:16" ht="12.6">
      <c r="A46" s="25" t="s">
        <v>45</v>
      </c>
      <c r="B46" s="29" t="s">
        <v>77</v>
      </c>
      <c r="C46" s="29" t="s">
        <v>542</v>
      </c>
      <c r="D46" s="25" t="s">
        <v>47</v>
      </c>
      <c r="E46" s="30" t="s">
        <v>543</v>
      </c>
      <c r="F46" s="31" t="s">
        <v>117</v>
      </c>
      <c r="G46" s="32">
        <v>61.82</v>
      </c>
      <c r="H46" s="33">
        <v>0</v>
      </c>
      <c r="I46" s="34">
        <f>ROUND(ROUND(H46,2)*ROUND(G46,3),2)</f>
      </c>
      <c r="O46">
        <f>(I46*21)/100</f>
      </c>
      <c r="P46" t="s">
        <v>23</v>
      </c>
    </row>
    <row r="47" spans="1:5" ht="12.6">
      <c r="A47" s="35" t="s">
        <v>50</v>
      </c>
      <c r="E47" s="36" t="s">
        <v>705</v>
      </c>
    </row>
    <row r="48" spans="1:5" ht="12.6">
      <c r="A48" s="37" t="s">
        <v>51</v>
      </c>
      <c r="E48" s="38" t="s">
        <v>706</v>
      </c>
    </row>
    <row r="49" spans="1:18" ht="13.2" customHeight="1">
      <c r="A49" s="6" t="s">
        <v>43</v>
      </c>
      <c r="B49" s="6"/>
      <c r="C49" s="42" t="s">
        <v>35</v>
      </c>
      <c r="D49" s="6"/>
      <c r="E49" s="27" t="s">
        <v>280</v>
      </c>
      <c r="F49" s="6"/>
      <c r="G49" s="6"/>
      <c r="H49" s="6"/>
      <c r="I49" s="43">
        <f>0+Q49</f>
      </c>
      <c r="O49">
        <f>0+R49</f>
      </c>
      <c r="Q49">
        <f>0+I50</f>
      </c>
      <c r="R49">
        <f>0+O50</f>
      </c>
    </row>
    <row r="50" spans="1:16" ht="12.6">
      <c r="A50" s="25" t="s">
        <v>45</v>
      </c>
      <c r="B50" s="29" t="s">
        <v>81</v>
      </c>
      <c r="C50" s="29" t="s">
        <v>707</v>
      </c>
      <c r="D50" s="25" t="s">
        <v>47</v>
      </c>
      <c r="E50" s="30" t="s">
        <v>708</v>
      </c>
      <c r="F50" s="31" t="s">
        <v>99</v>
      </c>
      <c r="G50" s="32">
        <v>128.163</v>
      </c>
      <c r="H50" s="33">
        <v>0</v>
      </c>
      <c r="I50" s="34">
        <f>ROUND(ROUND(H50,2)*ROUND(G50,3),2)</f>
      </c>
      <c r="O50">
        <f>(I50*21)/100</f>
      </c>
      <c r="P50" t="s">
        <v>23</v>
      </c>
    </row>
    <row r="51" spans="1:5" ht="12.6">
      <c r="A51" s="35" t="s">
        <v>50</v>
      </c>
      <c r="E51" s="36" t="s">
        <v>47</v>
      </c>
    </row>
    <row r="52" spans="1:5" ht="12.6">
      <c r="A52" s="37" t="s">
        <v>51</v>
      </c>
      <c r="E52" s="38" t="s">
        <v>709</v>
      </c>
    </row>
    <row r="53" spans="1:18" ht="13.2" customHeight="1">
      <c r="A53" s="6" t="s">
        <v>43</v>
      </c>
      <c r="B53" s="6"/>
      <c r="C53" s="42" t="s">
        <v>64</v>
      </c>
      <c r="D53" s="6"/>
      <c r="E53" s="27" t="s">
        <v>343</v>
      </c>
      <c r="F53" s="6"/>
      <c r="G53" s="6"/>
      <c r="H53" s="6"/>
      <c r="I53" s="43">
        <f>0+Q53</f>
      </c>
      <c r="O53">
        <f>0+R53</f>
      </c>
      <c r="Q53">
        <f>0+I54+I57+I60</f>
      </c>
      <c r="R53">
        <f>0+O54+O57+O60</f>
      </c>
    </row>
    <row r="54" spans="1:16" ht="12.6">
      <c r="A54" s="25" t="s">
        <v>45</v>
      </c>
      <c r="B54" s="29" t="s">
        <v>84</v>
      </c>
      <c r="C54" s="29" t="s">
        <v>710</v>
      </c>
      <c r="D54" s="25" t="s">
        <v>47</v>
      </c>
      <c r="E54" s="30" t="s">
        <v>711</v>
      </c>
      <c r="F54" s="31" t="s">
        <v>99</v>
      </c>
      <c r="G54" s="32">
        <v>54.927</v>
      </c>
      <c r="H54" s="33">
        <v>0</v>
      </c>
      <c r="I54" s="34">
        <f>ROUND(ROUND(H54,2)*ROUND(G54,3),2)</f>
      </c>
      <c r="O54">
        <f>(I54*21)/100</f>
      </c>
      <c r="P54" t="s">
        <v>23</v>
      </c>
    </row>
    <row r="55" spans="1:5" ht="12.6">
      <c r="A55" s="35" t="s">
        <v>50</v>
      </c>
      <c r="E55" s="36" t="s">
        <v>712</v>
      </c>
    </row>
    <row r="56" spans="1:5" ht="12.6">
      <c r="A56" s="39" t="s">
        <v>51</v>
      </c>
      <c r="E56" s="38" t="s">
        <v>713</v>
      </c>
    </row>
    <row r="57" spans="1:16" ht="12.6">
      <c r="A57" s="25" t="s">
        <v>45</v>
      </c>
      <c r="B57" s="29" t="s">
        <v>89</v>
      </c>
      <c r="C57" s="29" t="s">
        <v>714</v>
      </c>
      <c r="D57" s="25" t="s">
        <v>47</v>
      </c>
      <c r="E57" s="30" t="s">
        <v>715</v>
      </c>
      <c r="F57" s="31" t="s">
        <v>99</v>
      </c>
      <c r="G57" s="32">
        <v>54.927</v>
      </c>
      <c r="H57" s="33">
        <v>0</v>
      </c>
      <c r="I57" s="34">
        <f>ROUND(ROUND(H57,2)*ROUND(G57,3),2)</f>
      </c>
      <c r="O57">
        <f>(I57*21)/100</f>
      </c>
      <c r="P57" t="s">
        <v>23</v>
      </c>
    </row>
    <row r="58" spans="1:5" ht="12.6">
      <c r="A58" s="35" t="s">
        <v>50</v>
      </c>
      <c r="E58" s="36" t="s">
        <v>47</v>
      </c>
    </row>
    <row r="59" spans="1:5" ht="12.6">
      <c r="A59" s="39" t="s">
        <v>51</v>
      </c>
      <c r="E59" s="38" t="s">
        <v>713</v>
      </c>
    </row>
    <row r="60" spans="1:16" ht="12.6">
      <c r="A60" s="25" t="s">
        <v>45</v>
      </c>
      <c r="B60" s="29" t="s">
        <v>198</v>
      </c>
      <c r="C60" s="29" t="s">
        <v>716</v>
      </c>
      <c r="D60" s="25" t="s">
        <v>47</v>
      </c>
      <c r="E60" s="30" t="s">
        <v>717</v>
      </c>
      <c r="F60" s="31" t="s">
        <v>99</v>
      </c>
      <c r="G60" s="32">
        <v>275.856</v>
      </c>
      <c r="H60" s="33">
        <v>0</v>
      </c>
      <c r="I60" s="34">
        <f>ROUND(ROUND(H60,2)*ROUND(G60,3),2)</f>
      </c>
      <c r="O60">
        <f>(I60*21)/100</f>
      </c>
      <c r="P60" t="s">
        <v>23</v>
      </c>
    </row>
    <row r="61" spans="1:5" ht="12.6">
      <c r="A61" s="35" t="s">
        <v>50</v>
      </c>
      <c r="E61" s="36" t="s">
        <v>718</v>
      </c>
    </row>
    <row r="62" spans="1:5" ht="12.6">
      <c r="A62" s="37" t="s">
        <v>51</v>
      </c>
      <c r="E62" s="38" t="s">
        <v>719</v>
      </c>
    </row>
    <row r="63" spans="1:18" ht="13.2" customHeight="1">
      <c r="A63" s="6" t="s">
        <v>43</v>
      </c>
      <c r="B63" s="6"/>
      <c r="C63" s="42" t="s">
        <v>67</v>
      </c>
      <c r="D63" s="6"/>
      <c r="E63" s="27" t="s">
        <v>363</v>
      </c>
      <c r="F63" s="6"/>
      <c r="G63" s="6"/>
      <c r="H63" s="6"/>
      <c r="I63" s="43">
        <f>0+Q63</f>
      </c>
      <c r="O63">
        <f>0+R63</f>
      </c>
      <c r="Q63">
        <f>0+I64</f>
      </c>
      <c r="R63">
        <f>0+O64</f>
      </c>
    </row>
    <row r="64" spans="1:16" ht="12.6">
      <c r="A64" s="25" t="s">
        <v>45</v>
      </c>
      <c r="B64" s="29" t="s">
        <v>202</v>
      </c>
      <c r="C64" s="29" t="s">
        <v>720</v>
      </c>
      <c r="D64" s="25" t="s">
        <v>47</v>
      </c>
      <c r="E64" s="30" t="s">
        <v>721</v>
      </c>
      <c r="F64" s="31" t="s">
        <v>138</v>
      </c>
      <c r="G64" s="32">
        <v>0.7</v>
      </c>
      <c r="H64" s="33">
        <v>0</v>
      </c>
      <c r="I64" s="34">
        <f>ROUND(ROUND(H64,2)*ROUND(G64,3),2)</f>
      </c>
      <c r="O64">
        <f>(I64*21)/100</f>
      </c>
      <c r="P64" t="s">
        <v>23</v>
      </c>
    </row>
    <row r="65" spans="1:5" ht="12.6">
      <c r="A65" s="35" t="s">
        <v>50</v>
      </c>
      <c r="E65" s="36" t="s">
        <v>722</v>
      </c>
    </row>
    <row r="66" spans="1:5" ht="12.6">
      <c r="A66" s="37" t="s">
        <v>51</v>
      </c>
      <c r="E66" s="38" t="s">
        <v>723</v>
      </c>
    </row>
    <row r="67" spans="1:18" ht="13.2" customHeight="1">
      <c r="A67" s="6" t="s">
        <v>43</v>
      </c>
      <c r="B67" s="6"/>
      <c r="C67" s="42" t="s">
        <v>40</v>
      </c>
      <c r="D67" s="6"/>
      <c r="E67" s="27" t="s">
        <v>135</v>
      </c>
      <c r="F67" s="6"/>
      <c r="G67" s="6"/>
      <c r="H67" s="6"/>
      <c r="I67" s="43">
        <f>0+Q67</f>
      </c>
      <c r="O67">
        <f>0+R67</f>
      </c>
      <c r="Q67">
        <f>0+I68+I71</f>
      </c>
      <c r="R67">
        <f>0+O68+O71</f>
      </c>
    </row>
    <row r="68" spans="1:16" ht="20.4">
      <c r="A68" s="25" t="s">
        <v>45</v>
      </c>
      <c r="B68" s="29" t="s">
        <v>206</v>
      </c>
      <c r="C68" s="29" t="s">
        <v>724</v>
      </c>
      <c r="D68" s="25" t="s">
        <v>47</v>
      </c>
      <c r="E68" s="30" t="s">
        <v>725</v>
      </c>
      <c r="F68" s="31" t="s">
        <v>138</v>
      </c>
      <c r="G68" s="32">
        <v>60</v>
      </c>
      <c r="H68" s="33">
        <v>0</v>
      </c>
      <c r="I68" s="34">
        <f>ROUND(ROUND(H68,2)*ROUND(G68,3),2)</f>
      </c>
      <c r="O68">
        <f>(I68*21)/100</f>
      </c>
      <c r="P68" t="s">
        <v>23</v>
      </c>
    </row>
    <row r="69" spans="1:5" ht="12.6">
      <c r="A69" s="35" t="s">
        <v>50</v>
      </c>
      <c r="E69" s="36" t="s">
        <v>47</v>
      </c>
    </row>
    <row r="70" spans="1:5" ht="12.6">
      <c r="A70" s="39" t="s">
        <v>51</v>
      </c>
      <c r="E70" s="38" t="s">
        <v>726</v>
      </c>
    </row>
    <row r="71" spans="1:16" ht="12.6">
      <c r="A71" s="25" t="s">
        <v>45</v>
      </c>
      <c r="B71" s="29" t="s">
        <v>211</v>
      </c>
      <c r="C71" s="29" t="s">
        <v>727</v>
      </c>
      <c r="D71" s="25" t="s">
        <v>47</v>
      </c>
      <c r="E71" s="30" t="s">
        <v>728</v>
      </c>
      <c r="F71" s="31" t="s">
        <v>99</v>
      </c>
      <c r="G71" s="32">
        <v>9.72</v>
      </c>
      <c r="H71" s="33">
        <v>0</v>
      </c>
      <c r="I71" s="34">
        <f>ROUND(ROUND(H71,2)*ROUND(G71,3),2)</f>
      </c>
      <c r="O71">
        <f>(I71*21)/100</f>
      </c>
      <c r="P71" t="s">
        <v>23</v>
      </c>
    </row>
    <row r="72" spans="1:5" ht="12.6">
      <c r="A72" s="35" t="s">
        <v>50</v>
      </c>
      <c r="E72" s="36" t="s">
        <v>729</v>
      </c>
    </row>
    <row r="73" spans="1:5" ht="12.6">
      <c r="A73" s="37" t="s">
        <v>51</v>
      </c>
      <c r="E73" s="38" t="s">
        <v>730</v>
      </c>
    </row>
  </sheetData>
  <sheetProtection sheet="1" objects="1" scenarios="1"/>
  <mergeCells count="10">
    <mergeCell ref="C3:D3"/>
    <mergeCell ref="C4:D4"/>
    <mergeCell ref="A5:A6"/>
    <mergeCell ref="B5:B6"/>
    <mergeCell ref="C5:C6"/>
    <mergeCell ref="D5:D6"/>
    <mergeCell ref="E5:E6"/>
    <mergeCell ref="F5:F6"/>
    <mergeCell ref="G5:G6"/>
    <mergeCell ref="H5:I5"/>
  </mergeCells>
  <printOptions/>
  <pageMargins left="0.75" right="0.75" top="1" bottom="1" header="0.5" footer="0.5"/>
  <pageSetup fitToHeight="0" fitToWidth="1" horizontalDpi="300" verticalDpi="300" orientation="portrait" paperSize="9"/>
  <drawing r:id="rId1"/>
</worksheet>
</file>

<file path=xl/worksheets/sheet14.xml><?xml version="1.0" encoding="utf-8"?>
<worksheet xmlns="http://schemas.openxmlformats.org/spreadsheetml/2006/main" xmlns:r="http://schemas.openxmlformats.org/officeDocument/2006/relationships">
  <sheetPr>
    <pageSetUpPr fitToPage="1"/>
  </sheetPr>
  <dimension ref="A1:R26"/>
  <sheetViews>
    <sheetView workbookViewId="0" topLeftCell="A1">
      <pane ySplit="7" topLeftCell="A8" activePane="bottomLeft" state="frozen"/>
      <selection pane="topLeft" activeCell="A1" sqref="A1"/>
      <selection pane="bottomLeft" activeCell="A8" sqref="A8"/>
    </sheetView>
  </sheetViews>
  <sheetFormatPr defaultColWidth="8.8515625" defaultRowHeight="12.75" customHeight="1"/>
  <cols>
    <col min="1" max="1" width="8.8515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8.8515625" style="0" hidden="1" customWidth="1"/>
  </cols>
  <sheetData>
    <row r="1" spans="1:16" ht="13.2" customHeight="1">
      <c r="A1" t="s">
        <v>11</v>
      </c>
      <c r="B1" s="1"/>
      <c r="C1" s="1"/>
      <c r="D1" s="1"/>
      <c r="E1" s="1" t="s">
        <v>0</v>
      </c>
      <c r="F1" s="1"/>
      <c r="G1" s="1"/>
      <c r="H1" s="1"/>
      <c r="I1" s="1"/>
      <c r="P1" t="s">
        <v>22</v>
      </c>
    </row>
    <row r="2" spans="2:16" ht="25" customHeight="1">
      <c r="B2" s="1"/>
      <c r="C2" s="1"/>
      <c r="D2" s="1"/>
      <c r="E2" s="2" t="s">
        <v>13</v>
      </c>
      <c r="F2" s="1"/>
      <c r="G2" s="1"/>
      <c r="H2" s="6"/>
      <c r="I2" s="6"/>
      <c r="O2">
        <f>0+O8</f>
      </c>
      <c r="P2" t="s">
        <v>22</v>
      </c>
    </row>
    <row r="3" spans="1:16" ht="15" customHeight="1">
      <c r="A3" t="s">
        <v>12</v>
      </c>
      <c r="B3" s="12" t="s">
        <v>14</v>
      </c>
      <c r="C3" s="13" t="s">
        <v>15</v>
      </c>
      <c r="D3" s="1"/>
      <c r="E3" s="14" t="s">
        <v>16</v>
      </c>
      <c r="F3" s="1"/>
      <c r="G3" s="9"/>
      <c r="H3" s="8" t="s">
        <v>731</v>
      </c>
      <c r="I3" s="40">
        <f>0+I8</f>
      </c>
      <c r="O3" t="s">
        <v>19</v>
      </c>
      <c r="P3" t="s">
        <v>23</v>
      </c>
    </row>
    <row r="4" spans="1:16" ht="15" customHeight="1">
      <c r="A4" t="s">
        <v>17</v>
      </c>
      <c r="B4" s="16" t="s">
        <v>18</v>
      </c>
      <c r="C4" s="17" t="s">
        <v>731</v>
      </c>
      <c r="D4" s="6"/>
      <c r="E4" s="18" t="s">
        <v>732</v>
      </c>
      <c r="F4" s="6"/>
      <c r="G4" s="6"/>
      <c r="H4" s="19"/>
      <c r="I4" s="19"/>
      <c r="O4" t="s">
        <v>20</v>
      </c>
      <c r="P4" t="s">
        <v>23</v>
      </c>
    </row>
    <row r="5" spans="1:16" ht="13.2" customHeight="1">
      <c r="A5" s="15" t="s">
        <v>26</v>
      </c>
      <c r="B5" s="15" t="s">
        <v>28</v>
      </c>
      <c r="C5" s="15" t="s">
        <v>30</v>
      </c>
      <c r="D5" s="15" t="s">
        <v>31</v>
      </c>
      <c r="E5" s="15" t="s">
        <v>32</v>
      </c>
      <c r="F5" s="15" t="s">
        <v>34</v>
      </c>
      <c r="G5" s="15" t="s">
        <v>36</v>
      </c>
      <c r="H5" s="15" t="s">
        <v>38</v>
      </c>
      <c r="I5" s="15"/>
      <c r="O5" t="s">
        <v>21</v>
      </c>
      <c r="P5" t="s">
        <v>23</v>
      </c>
    </row>
    <row r="6" spans="1:9" ht="13.2" customHeight="1">
      <c r="A6" s="15"/>
      <c r="B6" s="15"/>
      <c r="C6" s="15"/>
      <c r="D6" s="15"/>
      <c r="E6" s="15"/>
      <c r="F6" s="15"/>
      <c r="G6" s="15"/>
      <c r="H6" s="15" t="s">
        <v>39</v>
      </c>
      <c r="I6" s="15" t="s">
        <v>41</v>
      </c>
    </row>
    <row r="7" spans="1:9" ht="13.2" customHeight="1">
      <c r="A7" s="15" t="s">
        <v>27</v>
      </c>
      <c r="B7" s="15" t="s">
        <v>29</v>
      </c>
      <c r="C7" s="15" t="s">
        <v>23</v>
      </c>
      <c r="D7" s="15" t="s">
        <v>22</v>
      </c>
      <c r="E7" s="15" t="s">
        <v>33</v>
      </c>
      <c r="F7" s="15" t="s">
        <v>35</v>
      </c>
      <c r="G7" s="15" t="s">
        <v>37</v>
      </c>
      <c r="H7" s="15" t="s">
        <v>40</v>
      </c>
      <c r="I7" s="15" t="s">
        <v>42</v>
      </c>
    </row>
    <row r="8" spans="1:18" ht="13.2" customHeight="1">
      <c r="A8" s="19" t="s">
        <v>43</v>
      </c>
      <c r="B8" s="19"/>
      <c r="C8" s="26" t="s">
        <v>29</v>
      </c>
      <c r="D8" s="19"/>
      <c r="E8" s="27" t="s">
        <v>96</v>
      </c>
      <c r="F8" s="19"/>
      <c r="G8" s="19"/>
      <c r="H8" s="19"/>
      <c r="I8" s="28">
        <f>0+Q8</f>
      </c>
      <c r="O8">
        <f>0+R8</f>
      </c>
      <c r="Q8">
        <f>0+I9+I12+I15+I18+I21+I24</f>
      </c>
      <c r="R8">
        <f>0+O9+O12+O15+O18+O21+O24</f>
      </c>
    </row>
    <row r="9" spans="1:16" ht="12.6">
      <c r="A9" s="25" t="s">
        <v>45</v>
      </c>
      <c r="B9" s="29" t="s">
        <v>29</v>
      </c>
      <c r="C9" s="29" t="s">
        <v>212</v>
      </c>
      <c r="D9" s="25" t="s">
        <v>47</v>
      </c>
      <c r="E9" s="30" t="s">
        <v>213</v>
      </c>
      <c r="F9" s="31" t="s">
        <v>117</v>
      </c>
      <c r="G9" s="32">
        <v>116.43</v>
      </c>
      <c r="H9" s="33">
        <v>0</v>
      </c>
      <c r="I9" s="34">
        <f>ROUND(ROUND(H9,2)*ROUND(G9,3),2)</f>
      </c>
      <c r="O9">
        <f>(I9*21)/100</f>
      </c>
      <c r="P9" t="s">
        <v>23</v>
      </c>
    </row>
    <row r="10" spans="1:5" ht="12.6">
      <c r="A10" s="35" t="s">
        <v>50</v>
      </c>
      <c r="E10" s="36" t="s">
        <v>733</v>
      </c>
    </row>
    <row r="11" spans="1:5" ht="30.6">
      <c r="A11" s="39" t="s">
        <v>51</v>
      </c>
      <c r="E11" s="38" t="s">
        <v>734</v>
      </c>
    </row>
    <row r="12" spans="1:16" ht="12.6">
      <c r="A12" s="25" t="s">
        <v>45</v>
      </c>
      <c r="B12" s="29" t="s">
        <v>23</v>
      </c>
      <c r="C12" s="29" t="s">
        <v>735</v>
      </c>
      <c r="D12" s="25" t="s">
        <v>47</v>
      </c>
      <c r="E12" s="30" t="s">
        <v>736</v>
      </c>
      <c r="F12" s="31" t="s">
        <v>99</v>
      </c>
      <c r="G12" s="32">
        <v>182.6</v>
      </c>
      <c r="H12" s="33">
        <v>0</v>
      </c>
      <c r="I12" s="34">
        <f>ROUND(ROUND(H12,2)*ROUND(G12,3),2)</f>
      </c>
      <c r="O12">
        <f>(I12*21)/100</f>
      </c>
      <c r="P12" t="s">
        <v>23</v>
      </c>
    </row>
    <row r="13" spans="1:5" ht="12.6">
      <c r="A13" s="35" t="s">
        <v>50</v>
      </c>
      <c r="E13" s="36" t="s">
        <v>737</v>
      </c>
    </row>
    <row r="14" spans="1:5" ht="12.6">
      <c r="A14" s="39" t="s">
        <v>51</v>
      </c>
      <c r="E14" s="38" t="s">
        <v>738</v>
      </c>
    </row>
    <row r="15" spans="1:16" ht="12.6">
      <c r="A15" s="25" t="s">
        <v>45</v>
      </c>
      <c r="B15" s="29" t="s">
        <v>22</v>
      </c>
      <c r="C15" s="29" t="s">
        <v>739</v>
      </c>
      <c r="D15" s="25" t="s">
        <v>47</v>
      </c>
      <c r="E15" s="30" t="s">
        <v>740</v>
      </c>
      <c r="F15" s="31" t="s">
        <v>99</v>
      </c>
      <c r="G15" s="32">
        <v>593.6</v>
      </c>
      <c r="H15" s="33">
        <v>0</v>
      </c>
      <c r="I15" s="34">
        <f>ROUND(ROUND(H15,2)*ROUND(G15,3),2)</f>
      </c>
      <c r="O15">
        <f>(I15*21)/100</f>
      </c>
      <c r="P15" t="s">
        <v>23</v>
      </c>
    </row>
    <row r="16" spans="1:5" ht="12.6">
      <c r="A16" s="35" t="s">
        <v>50</v>
      </c>
      <c r="E16" s="36" t="s">
        <v>741</v>
      </c>
    </row>
    <row r="17" spans="1:5" ht="12.6">
      <c r="A17" s="39" t="s">
        <v>51</v>
      </c>
      <c r="E17" s="38" t="s">
        <v>742</v>
      </c>
    </row>
    <row r="18" spans="1:16" ht="12.6">
      <c r="A18" s="25" t="s">
        <v>45</v>
      </c>
      <c r="B18" s="29" t="s">
        <v>33</v>
      </c>
      <c r="C18" s="29" t="s">
        <v>743</v>
      </c>
      <c r="D18" s="25" t="s">
        <v>47</v>
      </c>
      <c r="E18" s="30" t="s">
        <v>744</v>
      </c>
      <c r="F18" s="31" t="s">
        <v>99</v>
      </c>
      <c r="G18" s="32">
        <v>776.2</v>
      </c>
      <c r="H18" s="33">
        <v>0</v>
      </c>
      <c r="I18" s="34">
        <f>ROUND(ROUND(H18,2)*ROUND(G18,3),2)</f>
      </c>
      <c r="O18">
        <f>(I18*21)/100</f>
      </c>
      <c r="P18" t="s">
        <v>23</v>
      </c>
    </row>
    <row r="19" spans="1:5" ht="12.6">
      <c r="A19" s="35" t="s">
        <v>50</v>
      </c>
      <c r="E19" s="36" t="s">
        <v>47</v>
      </c>
    </row>
    <row r="20" spans="1:5" ht="40.8">
      <c r="A20" s="39" t="s">
        <v>51</v>
      </c>
      <c r="E20" s="38" t="s">
        <v>745</v>
      </c>
    </row>
    <row r="21" spans="1:16" ht="12.6">
      <c r="A21" s="25" t="s">
        <v>45</v>
      </c>
      <c r="B21" s="29" t="s">
        <v>35</v>
      </c>
      <c r="C21" s="29" t="s">
        <v>746</v>
      </c>
      <c r="D21" s="25" t="s">
        <v>47</v>
      </c>
      <c r="E21" s="30" t="s">
        <v>747</v>
      </c>
      <c r="F21" s="31" t="s">
        <v>99</v>
      </c>
      <c r="G21" s="32">
        <v>776.2</v>
      </c>
      <c r="H21" s="33">
        <v>0</v>
      </c>
      <c r="I21" s="34">
        <f>ROUND(ROUND(H21,2)*ROUND(G21,3),2)</f>
      </c>
      <c r="O21">
        <f>(I21*21)/100</f>
      </c>
      <c r="P21" t="s">
        <v>23</v>
      </c>
    </row>
    <row r="22" spans="1:5" ht="12.6">
      <c r="A22" s="35" t="s">
        <v>50</v>
      </c>
      <c r="E22" s="36" t="s">
        <v>47</v>
      </c>
    </row>
    <row r="23" spans="1:5" ht="40.8">
      <c r="A23" s="39" t="s">
        <v>51</v>
      </c>
      <c r="E23" s="38" t="s">
        <v>745</v>
      </c>
    </row>
    <row r="24" spans="1:16" ht="12.6">
      <c r="A24" s="25" t="s">
        <v>45</v>
      </c>
      <c r="B24" s="29" t="s">
        <v>37</v>
      </c>
      <c r="C24" s="29" t="s">
        <v>748</v>
      </c>
      <c r="D24" s="25" t="s">
        <v>47</v>
      </c>
      <c r="E24" s="30" t="s">
        <v>749</v>
      </c>
      <c r="F24" s="31" t="s">
        <v>87</v>
      </c>
      <c r="G24" s="32">
        <v>3</v>
      </c>
      <c r="H24" s="33">
        <v>0</v>
      </c>
      <c r="I24" s="34">
        <f>ROUND(ROUND(H24,2)*ROUND(G24,3),2)</f>
      </c>
      <c r="O24">
        <f>(I24*21)/100</f>
      </c>
      <c r="P24" t="s">
        <v>23</v>
      </c>
    </row>
    <row r="25" spans="1:5" ht="61.2">
      <c r="A25" s="35" t="s">
        <v>50</v>
      </c>
      <c r="E25" s="36" t="s">
        <v>750</v>
      </c>
    </row>
    <row r="26" spans="1:5" ht="12.6">
      <c r="A26" s="37" t="s">
        <v>51</v>
      </c>
      <c r="E26" s="38" t="s">
        <v>378</v>
      </c>
    </row>
  </sheetData>
  <sheetProtection sheet="1" objects="1" scenarios="1"/>
  <mergeCells count="10">
    <mergeCell ref="C3:D3"/>
    <mergeCell ref="C4:D4"/>
    <mergeCell ref="A5:A6"/>
    <mergeCell ref="B5:B6"/>
    <mergeCell ref="C5:C6"/>
    <mergeCell ref="D5:D6"/>
    <mergeCell ref="E5:E6"/>
    <mergeCell ref="F5:F6"/>
    <mergeCell ref="G5:G6"/>
    <mergeCell ref="H5:I5"/>
  </mergeCells>
  <printOptions/>
  <pageMargins left="0.75" right="0.75" top="1" bottom="1" header="0.5" footer="0.5"/>
  <pageSetup fitToHeight="0" fitToWidth="1" horizontalDpi="300" verticalDpi="300" orientation="portrait" paperSize="9"/>
  <drawing r:id="rId1"/>
</worksheet>
</file>

<file path=xl/worksheets/sheet15.xml><?xml version="1.0" encoding="utf-8"?>
<worksheet xmlns="http://schemas.openxmlformats.org/spreadsheetml/2006/main" xmlns:r="http://schemas.openxmlformats.org/officeDocument/2006/relationships">
  <sheetPr>
    <pageSetUpPr fitToPage="1"/>
  </sheetPr>
  <dimension ref="A1:R27"/>
  <sheetViews>
    <sheetView workbookViewId="0" topLeftCell="A1">
      <pane ySplit="7" topLeftCell="A8" activePane="bottomLeft" state="frozen"/>
      <selection pane="topLeft" activeCell="A1" sqref="A1"/>
      <selection pane="bottomLeft" activeCell="A8" sqref="A8"/>
    </sheetView>
  </sheetViews>
  <sheetFormatPr defaultColWidth="8.8515625" defaultRowHeight="12.75" customHeight="1"/>
  <cols>
    <col min="1" max="1" width="8.8515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8.8515625" style="0" hidden="1" customWidth="1"/>
  </cols>
  <sheetData>
    <row r="1" spans="1:16" ht="13.2" customHeight="1">
      <c r="A1" t="s">
        <v>11</v>
      </c>
      <c r="B1" s="1"/>
      <c r="C1" s="1"/>
      <c r="D1" s="1"/>
      <c r="E1" s="1" t="s">
        <v>0</v>
      </c>
      <c r="F1" s="1"/>
      <c r="G1" s="1"/>
      <c r="H1" s="1"/>
      <c r="I1" s="1"/>
      <c r="P1" t="s">
        <v>22</v>
      </c>
    </row>
    <row r="2" spans="2:16" ht="25" customHeight="1">
      <c r="B2" s="1"/>
      <c r="C2" s="1"/>
      <c r="D2" s="1"/>
      <c r="E2" s="2" t="s">
        <v>13</v>
      </c>
      <c r="F2" s="1"/>
      <c r="G2" s="1"/>
      <c r="H2" s="6"/>
      <c r="I2" s="6"/>
      <c r="O2">
        <f>0+O8+O12</f>
      </c>
      <c r="P2" t="s">
        <v>22</v>
      </c>
    </row>
    <row r="3" spans="1:16" ht="15" customHeight="1">
      <c r="A3" t="s">
        <v>12</v>
      </c>
      <c r="B3" s="12" t="s">
        <v>14</v>
      </c>
      <c r="C3" s="13" t="s">
        <v>15</v>
      </c>
      <c r="D3" s="1"/>
      <c r="E3" s="14" t="s">
        <v>16</v>
      </c>
      <c r="F3" s="1"/>
      <c r="G3" s="9"/>
      <c r="H3" s="8" t="s">
        <v>751</v>
      </c>
      <c r="I3" s="40">
        <f>0+I8+I12</f>
      </c>
      <c r="O3" t="s">
        <v>19</v>
      </c>
      <c r="P3" t="s">
        <v>23</v>
      </c>
    </row>
    <row r="4" spans="1:16" ht="15" customHeight="1">
      <c r="A4" t="s">
        <v>17</v>
      </c>
      <c r="B4" s="16" t="s">
        <v>18</v>
      </c>
      <c r="C4" s="17" t="s">
        <v>751</v>
      </c>
      <c r="D4" s="6"/>
      <c r="E4" s="18" t="s">
        <v>752</v>
      </c>
      <c r="F4" s="6"/>
      <c r="G4" s="6"/>
      <c r="H4" s="19"/>
      <c r="I4" s="19"/>
      <c r="O4" t="s">
        <v>20</v>
      </c>
      <c r="P4" t="s">
        <v>23</v>
      </c>
    </row>
    <row r="5" spans="1:16" ht="13.2" customHeight="1">
      <c r="A5" s="15" t="s">
        <v>26</v>
      </c>
      <c r="B5" s="15" t="s">
        <v>28</v>
      </c>
      <c r="C5" s="15" t="s">
        <v>30</v>
      </c>
      <c r="D5" s="15" t="s">
        <v>31</v>
      </c>
      <c r="E5" s="15" t="s">
        <v>32</v>
      </c>
      <c r="F5" s="15" t="s">
        <v>34</v>
      </c>
      <c r="G5" s="15" t="s">
        <v>36</v>
      </c>
      <c r="H5" s="15" t="s">
        <v>38</v>
      </c>
      <c r="I5" s="15"/>
      <c r="O5" t="s">
        <v>21</v>
      </c>
      <c r="P5" t="s">
        <v>23</v>
      </c>
    </row>
    <row r="6" spans="1:9" ht="13.2" customHeight="1">
      <c r="A6" s="15"/>
      <c r="B6" s="15"/>
      <c r="C6" s="15"/>
      <c r="D6" s="15"/>
      <c r="E6" s="15"/>
      <c r="F6" s="15"/>
      <c r="G6" s="15"/>
      <c r="H6" s="15" t="s">
        <v>39</v>
      </c>
      <c r="I6" s="15" t="s">
        <v>41</v>
      </c>
    </row>
    <row r="7" spans="1:9" ht="13.2" customHeight="1">
      <c r="A7" s="15" t="s">
        <v>27</v>
      </c>
      <c r="B7" s="15" t="s">
        <v>29</v>
      </c>
      <c r="C7" s="15" t="s">
        <v>23</v>
      </c>
      <c r="D7" s="15" t="s">
        <v>22</v>
      </c>
      <c r="E7" s="15" t="s">
        <v>33</v>
      </c>
      <c r="F7" s="15" t="s">
        <v>35</v>
      </c>
      <c r="G7" s="15" t="s">
        <v>37</v>
      </c>
      <c r="H7" s="15" t="s">
        <v>40</v>
      </c>
      <c r="I7" s="15" t="s">
        <v>42</v>
      </c>
    </row>
    <row r="8" spans="1:18" ht="13.2" customHeight="1">
      <c r="A8" s="19" t="s">
        <v>43</v>
      </c>
      <c r="B8" s="19"/>
      <c r="C8" s="26" t="s">
        <v>27</v>
      </c>
      <c r="D8" s="19"/>
      <c r="E8" s="27" t="s">
        <v>44</v>
      </c>
      <c r="F8" s="19"/>
      <c r="G8" s="19"/>
      <c r="H8" s="19"/>
      <c r="I8" s="28">
        <f>0+Q8</f>
      </c>
      <c r="O8">
        <f>0+R8</f>
      </c>
      <c r="Q8">
        <f>0+I9</f>
      </c>
      <c r="R8">
        <f>0+O9</f>
      </c>
    </row>
    <row r="9" spans="1:16" ht="12.6">
      <c r="A9" s="25" t="s">
        <v>45</v>
      </c>
      <c r="B9" s="29" t="s">
        <v>29</v>
      </c>
      <c r="C9" s="29" t="s">
        <v>753</v>
      </c>
      <c r="D9" s="25" t="s">
        <v>47</v>
      </c>
      <c r="E9" s="30" t="s">
        <v>754</v>
      </c>
      <c r="F9" s="31" t="s">
        <v>117</v>
      </c>
      <c r="G9" s="32">
        <v>231.165</v>
      </c>
      <c r="H9" s="33">
        <v>0</v>
      </c>
      <c r="I9" s="34">
        <f>ROUND(ROUND(H9,2)*ROUND(G9,3),2)</f>
      </c>
      <c r="O9">
        <f>(I9*21)/100</f>
      </c>
      <c r="P9" t="s">
        <v>23</v>
      </c>
    </row>
    <row r="10" spans="1:5" ht="12.6">
      <c r="A10" s="35" t="s">
        <v>50</v>
      </c>
      <c r="E10" s="36" t="s">
        <v>755</v>
      </c>
    </row>
    <row r="11" spans="1:5" ht="12.6">
      <c r="A11" s="37" t="s">
        <v>51</v>
      </c>
      <c r="E11" s="38" t="s">
        <v>756</v>
      </c>
    </row>
    <row r="12" spans="1:18" ht="13.2" customHeight="1">
      <c r="A12" s="6" t="s">
        <v>43</v>
      </c>
      <c r="B12" s="6"/>
      <c r="C12" s="42" t="s">
        <v>29</v>
      </c>
      <c r="D12" s="6"/>
      <c r="E12" s="27" t="s">
        <v>96</v>
      </c>
      <c r="F12" s="6"/>
      <c r="G12" s="6"/>
      <c r="H12" s="6"/>
      <c r="I12" s="43">
        <f>0+Q12</f>
      </c>
      <c r="O12">
        <f>0+R12</f>
      </c>
      <c r="Q12">
        <f>0+I13+I16+I19+I22+I25</f>
      </c>
      <c r="R12">
        <f>0+O13+O16+O19+O22+O25</f>
      </c>
    </row>
    <row r="13" spans="1:16" ht="12.6">
      <c r="A13" s="25" t="s">
        <v>45</v>
      </c>
      <c r="B13" s="29" t="s">
        <v>23</v>
      </c>
      <c r="C13" s="29" t="s">
        <v>212</v>
      </c>
      <c r="D13" s="25" t="s">
        <v>47</v>
      </c>
      <c r="E13" s="30" t="s">
        <v>213</v>
      </c>
      <c r="F13" s="31" t="s">
        <v>117</v>
      </c>
      <c r="G13" s="32">
        <v>275.88</v>
      </c>
      <c r="H13" s="33">
        <v>0</v>
      </c>
      <c r="I13" s="34">
        <f>ROUND(ROUND(H13,2)*ROUND(G13,3),2)</f>
      </c>
      <c r="O13">
        <f>(I13*21)/100</f>
      </c>
      <c r="P13" t="s">
        <v>23</v>
      </c>
    </row>
    <row r="14" spans="1:5" ht="12.6">
      <c r="A14" s="35" t="s">
        <v>50</v>
      </c>
      <c r="E14" s="36" t="s">
        <v>733</v>
      </c>
    </row>
    <row r="15" spans="1:5" ht="30.6">
      <c r="A15" s="39" t="s">
        <v>51</v>
      </c>
      <c r="E15" s="38" t="s">
        <v>757</v>
      </c>
    </row>
    <row r="16" spans="1:16" ht="12.6">
      <c r="A16" s="25" t="s">
        <v>45</v>
      </c>
      <c r="B16" s="29" t="s">
        <v>22</v>
      </c>
      <c r="C16" s="29" t="s">
        <v>735</v>
      </c>
      <c r="D16" s="25" t="s">
        <v>47</v>
      </c>
      <c r="E16" s="30" t="s">
        <v>736</v>
      </c>
      <c r="F16" s="31" t="s">
        <v>99</v>
      </c>
      <c r="G16" s="32">
        <v>298.1</v>
      </c>
      <c r="H16" s="33">
        <v>0</v>
      </c>
      <c r="I16" s="34">
        <f>ROUND(ROUND(H16,2)*ROUND(G16,3),2)</f>
      </c>
      <c r="O16">
        <f>(I16*21)/100</f>
      </c>
      <c r="P16" t="s">
        <v>23</v>
      </c>
    </row>
    <row r="17" spans="1:5" ht="12.6">
      <c r="A17" s="35" t="s">
        <v>50</v>
      </c>
      <c r="E17" s="36" t="s">
        <v>737</v>
      </c>
    </row>
    <row r="18" spans="1:5" ht="12.6">
      <c r="A18" s="39" t="s">
        <v>51</v>
      </c>
      <c r="E18" s="38" t="s">
        <v>758</v>
      </c>
    </row>
    <row r="19" spans="1:16" ht="12.6">
      <c r="A19" s="25" t="s">
        <v>45</v>
      </c>
      <c r="B19" s="29" t="s">
        <v>33</v>
      </c>
      <c r="C19" s="29" t="s">
        <v>739</v>
      </c>
      <c r="D19" s="25" t="s">
        <v>47</v>
      </c>
      <c r="E19" s="30" t="s">
        <v>740</v>
      </c>
      <c r="F19" s="31" t="s">
        <v>99</v>
      </c>
      <c r="G19" s="32">
        <v>1541.1</v>
      </c>
      <c r="H19" s="33">
        <v>0</v>
      </c>
      <c r="I19" s="34">
        <f>ROUND(ROUND(H19,2)*ROUND(G19,3),2)</f>
      </c>
      <c r="O19">
        <f>(I19*21)/100</f>
      </c>
      <c r="P19" t="s">
        <v>23</v>
      </c>
    </row>
    <row r="20" spans="1:5" ht="12.6">
      <c r="A20" s="35" t="s">
        <v>50</v>
      </c>
      <c r="E20" s="36" t="s">
        <v>759</v>
      </c>
    </row>
    <row r="21" spans="1:5" ht="12.6">
      <c r="A21" s="39" t="s">
        <v>51</v>
      </c>
      <c r="E21" s="38" t="s">
        <v>760</v>
      </c>
    </row>
    <row r="22" spans="1:16" ht="12.6">
      <c r="A22" s="25" t="s">
        <v>45</v>
      </c>
      <c r="B22" s="29" t="s">
        <v>35</v>
      </c>
      <c r="C22" s="29" t="s">
        <v>743</v>
      </c>
      <c r="D22" s="25" t="s">
        <v>47</v>
      </c>
      <c r="E22" s="30" t="s">
        <v>744</v>
      </c>
      <c r="F22" s="31" t="s">
        <v>99</v>
      </c>
      <c r="G22" s="32">
        <v>1839.2</v>
      </c>
      <c r="H22" s="33">
        <v>0</v>
      </c>
      <c r="I22" s="34">
        <f>ROUND(ROUND(H22,2)*ROUND(G22,3),2)</f>
      </c>
      <c r="O22">
        <f>(I22*21)/100</f>
      </c>
      <c r="P22" t="s">
        <v>23</v>
      </c>
    </row>
    <row r="23" spans="1:5" ht="12.6">
      <c r="A23" s="35" t="s">
        <v>50</v>
      </c>
      <c r="E23" s="36" t="s">
        <v>47</v>
      </c>
    </row>
    <row r="24" spans="1:5" ht="40.8">
      <c r="A24" s="39" t="s">
        <v>51</v>
      </c>
      <c r="E24" s="38" t="s">
        <v>761</v>
      </c>
    </row>
    <row r="25" spans="1:16" ht="12.6">
      <c r="A25" s="25" t="s">
        <v>45</v>
      </c>
      <c r="B25" s="29" t="s">
        <v>37</v>
      </c>
      <c r="C25" s="29" t="s">
        <v>746</v>
      </c>
      <c r="D25" s="25" t="s">
        <v>47</v>
      </c>
      <c r="E25" s="30" t="s">
        <v>747</v>
      </c>
      <c r="F25" s="31" t="s">
        <v>99</v>
      </c>
      <c r="G25" s="32">
        <v>1839.2</v>
      </c>
      <c r="H25" s="33">
        <v>0</v>
      </c>
      <c r="I25" s="34">
        <f>ROUND(ROUND(H25,2)*ROUND(G25,3),2)</f>
      </c>
      <c r="O25">
        <f>(I25*21)/100</f>
      </c>
      <c r="P25" t="s">
        <v>23</v>
      </c>
    </row>
    <row r="26" spans="1:5" ht="12.6">
      <c r="A26" s="35" t="s">
        <v>50</v>
      </c>
      <c r="E26" s="36" t="s">
        <v>47</v>
      </c>
    </row>
    <row r="27" spans="1:5" ht="40.8">
      <c r="A27" s="37" t="s">
        <v>51</v>
      </c>
      <c r="E27" s="38" t="s">
        <v>761</v>
      </c>
    </row>
  </sheetData>
  <sheetProtection sheet="1" objects="1" scenarios="1"/>
  <mergeCells count="10">
    <mergeCell ref="C3:D3"/>
    <mergeCell ref="C4:D4"/>
    <mergeCell ref="A5:A6"/>
    <mergeCell ref="B5:B6"/>
    <mergeCell ref="C5:C6"/>
    <mergeCell ref="D5:D6"/>
    <mergeCell ref="E5:E6"/>
    <mergeCell ref="F5:F6"/>
    <mergeCell ref="G5:G6"/>
    <mergeCell ref="H5:I5"/>
  </mergeCells>
  <printOptions/>
  <pageMargins left="0.75" right="0.75" top="1" bottom="1" header="0.5" footer="0.5"/>
  <pageSetup fitToHeight="0" fitToWidth="1" horizontalDpi="300" verticalDpi="300" orientation="portrait" paperSize="9"/>
  <drawing r:id="rId1"/>
</worksheet>
</file>

<file path=xl/worksheets/sheet16.xml><?xml version="1.0" encoding="utf-8"?>
<worksheet xmlns="http://schemas.openxmlformats.org/spreadsheetml/2006/main" xmlns:r="http://schemas.openxmlformats.org/officeDocument/2006/relationships">
  <sheetPr>
    <pageSetUpPr fitToPage="1"/>
  </sheetPr>
  <dimension ref="A1:R30"/>
  <sheetViews>
    <sheetView workbookViewId="0" topLeftCell="A1">
      <pane ySplit="7" topLeftCell="A8" activePane="bottomLeft" state="frozen"/>
      <selection pane="topLeft" activeCell="A1" sqref="A1"/>
      <selection pane="bottomLeft" activeCell="A8" sqref="A8"/>
    </sheetView>
  </sheetViews>
  <sheetFormatPr defaultColWidth="8.8515625" defaultRowHeight="12.75" customHeight="1"/>
  <cols>
    <col min="1" max="1" width="8.8515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8.8515625" style="0" hidden="1" customWidth="1"/>
  </cols>
  <sheetData>
    <row r="1" spans="1:16" ht="13.2" customHeight="1">
      <c r="A1" t="s">
        <v>11</v>
      </c>
      <c r="B1" s="1"/>
      <c r="C1" s="1"/>
      <c r="D1" s="1"/>
      <c r="E1" s="1" t="s">
        <v>0</v>
      </c>
      <c r="F1" s="1"/>
      <c r="G1" s="1"/>
      <c r="H1" s="1"/>
      <c r="I1" s="1"/>
      <c r="P1" t="s">
        <v>22</v>
      </c>
    </row>
    <row r="2" spans="2:16" ht="25" customHeight="1">
      <c r="B2" s="1"/>
      <c r="C2" s="1"/>
      <c r="D2" s="1"/>
      <c r="E2" s="2" t="s">
        <v>13</v>
      </c>
      <c r="F2" s="1"/>
      <c r="G2" s="1"/>
      <c r="H2" s="6"/>
      <c r="I2" s="6"/>
      <c r="O2">
        <f>0+O8+O12</f>
      </c>
      <c r="P2" t="s">
        <v>22</v>
      </c>
    </row>
    <row r="3" spans="1:16" ht="15" customHeight="1">
      <c r="A3" t="s">
        <v>12</v>
      </c>
      <c r="B3" s="12" t="s">
        <v>14</v>
      </c>
      <c r="C3" s="13" t="s">
        <v>15</v>
      </c>
      <c r="D3" s="1"/>
      <c r="E3" s="14" t="s">
        <v>16</v>
      </c>
      <c r="F3" s="1"/>
      <c r="G3" s="9"/>
      <c r="H3" s="8" t="s">
        <v>762</v>
      </c>
      <c r="I3" s="40">
        <f>0+I8+I12</f>
      </c>
      <c r="O3" t="s">
        <v>19</v>
      </c>
      <c r="P3" t="s">
        <v>23</v>
      </c>
    </row>
    <row r="4" spans="1:16" ht="15" customHeight="1">
      <c r="A4" t="s">
        <v>17</v>
      </c>
      <c r="B4" s="16" t="s">
        <v>18</v>
      </c>
      <c r="C4" s="17" t="s">
        <v>762</v>
      </c>
      <c r="D4" s="6"/>
      <c r="E4" s="18" t="s">
        <v>763</v>
      </c>
      <c r="F4" s="6"/>
      <c r="G4" s="6"/>
      <c r="H4" s="19"/>
      <c r="I4" s="19"/>
      <c r="O4" t="s">
        <v>20</v>
      </c>
      <c r="P4" t="s">
        <v>23</v>
      </c>
    </row>
    <row r="5" spans="1:16" ht="13.2" customHeight="1">
      <c r="A5" s="15" t="s">
        <v>26</v>
      </c>
      <c r="B5" s="15" t="s">
        <v>28</v>
      </c>
      <c r="C5" s="15" t="s">
        <v>30</v>
      </c>
      <c r="D5" s="15" t="s">
        <v>31</v>
      </c>
      <c r="E5" s="15" t="s">
        <v>32</v>
      </c>
      <c r="F5" s="15" t="s">
        <v>34</v>
      </c>
      <c r="G5" s="15" t="s">
        <v>36</v>
      </c>
      <c r="H5" s="15" t="s">
        <v>38</v>
      </c>
      <c r="I5" s="15"/>
      <c r="O5" t="s">
        <v>21</v>
      </c>
      <c r="P5" t="s">
        <v>23</v>
      </c>
    </row>
    <row r="6" spans="1:9" ht="13.2" customHeight="1">
      <c r="A6" s="15"/>
      <c r="B6" s="15"/>
      <c r="C6" s="15"/>
      <c r="D6" s="15"/>
      <c r="E6" s="15"/>
      <c r="F6" s="15"/>
      <c r="G6" s="15"/>
      <c r="H6" s="15" t="s">
        <v>39</v>
      </c>
      <c r="I6" s="15" t="s">
        <v>41</v>
      </c>
    </row>
    <row r="7" spans="1:9" ht="13.2" customHeight="1">
      <c r="A7" s="15" t="s">
        <v>27</v>
      </c>
      <c r="B7" s="15" t="s">
        <v>29</v>
      </c>
      <c r="C7" s="15" t="s">
        <v>23</v>
      </c>
      <c r="D7" s="15" t="s">
        <v>22</v>
      </c>
      <c r="E7" s="15" t="s">
        <v>33</v>
      </c>
      <c r="F7" s="15" t="s">
        <v>35</v>
      </c>
      <c r="G7" s="15" t="s">
        <v>37</v>
      </c>
      <c r="H7" s="15" t="s">
        <v>40</v>
      </c>
      <c r="I7" s="15" t="s">
        <v>42</v>
      </c>
    </row>
    <row r="8" spans="1:18" ht="13.2" customHeight="1">
      <c r="A8" s="19" t="s">
        <v>43</v>
      </c>
      <c r="B8" s="19"/>
      <c r="C8" s="26" t="s">
        <v>27</v>
      </c>
      <c r="D8" s="19"/>
      <c r="E8" s="27" t="s">
        <v>44</v>
      </c>
      <c r="F8" s="19"/>
      <c r="G8" s="19"/>
      <c r="H8" s="19"/>
      <c r="I8" s="28">
        <f>0+Q8</f>
      </c>
      <c r="O8">
        <f>0+R8</f>
      </c>
      <c r="Q8">
        <f>0+I9</f>
      </c>
      <c r="R8">
        <f>0+O9</f>
      </c>
    </row>
    <row r="9" spans="1:16" ht="12.6">
      <c r="A9" s="25" t="s">
        <v>45</v>
      </c>
      <c r="B9" s="29" t="s">
        <v>29</v>
      </c>
      <c r="C9" s="29" t="s">
        <v>149</v>
      </c>
      <c r="D9" s="25" t="s">
        <v>150</v>
      </c>
      <c r="E9" s="30" t="s">
        <v>151</v>
      </c>
      <c r="F9" s="31" t="s">
        <v>117</v>
      </c>
      <c r="G9" s="32">
        <v>3214</v>
      </c>
      <c r="H9" s="33">
        <v>0</v>
      </c>
      <c r="I9" s="34">
        <f>ROUND(ROUND(H9,2)*ROUND(G9,3),2)</f>
      </c>
      <c r="O9">
        <f>(I9*21)/100</f>
      </c>
      <c r="P9" t="s">
        <v>23</v>
      </c>
    </row>
    <row r="10" spans="1:5" ht="12.6">
      <c r="A10" s="35" t="s">
        <v>50</v>
      </c>
      <c r="E10" s="36" t="s">
        <v>47</v>
      </c>
    </row>
    <row r="11" spans="1:5" ht="12.6">
      <c r="A11" s="37" t="s">
        <v>51</v>
      </c>
      <c r="E11" s="38" t="s">
        <v>764</v>
      </c>
    </row>
    <row r="12" spans="1:18" ht="13.2" customHeight="1">
      <c r="A12" s="6" t="s">
        <v>43</v>
      </c>
      <c r="B12" s="6"/>
      <c r="C12" s="42" t="s">
        <v>29</v>
      </c>
      <c r="D12" s="6"/>
      <c r="E12" s="27" t="s">
        <v>96</v>
      </c>
      <c r="F12" s="6"/>
      <c r="G12" s="6"/>
      <c r="H12" s="6"/>
      <c r="I12" s="43">
        <f>0+Q12</f>
      </c>
      <c r="O12">
        <f>0+R12</f>
      </c>
      <c r="Q12">
        <f>0+I13+I16+I19+I22+I25+I28</f>
      </c>
      <c r="R12">
        <f>0+O13+O16+O19+O22+O25+O28</f>
      </c>
    </row>
    <row r="13" spans="1:16" ht="12.6">
      <c r="A13" s="25" t="s">
        <v>45</v>
      </c>
      <c r="B13" s="29" t="s">
        <v>23</v>
      </c>
      <c r="C13" s="29" t="s">
        <v>673</v>
      </c>
      <c r="D13" s="25" t="s">
        <v>47</v>
      </c>
      <c r="E13" s="30" t="s">
        <v>674</v>
      </c>
      <c r="F13" s="31" t="s">
        <v>117</v>
      </c>
      <c r="G13" s="32">
        <v>3214</v>
      </c>
      <c r="H13" s="33">
        <v>0</v>
      </c>
      <c r="I13" s="34">
        <f>ROUND(ROUND(H13,2)*ROUND(G13,3),2)</f>
      </c>
      <c r="O13">
        <f>(I13*21)/100</f>
      </c>
      <c r="P13" t="s">
        <v>23</v>
      </c>
    </row>
    <row r="14" spans="1:5" ht="12.6">
      <c r="A14" s="35" t="s">
        <v>50</v>
      </c>
      <c r="E14" s="36" t="s">
        <v>209</v>
      </c>
    </row>
    <row r="15" spans="1:5" ht="40.8">
      <c r="A15" s="39" t="s">
        <v>51</v>
      </c>
      <c r="E15" s="38" t="s">
        <v>765</v>
      </c>
    </row>
    <row r="16" spans="1:16" ht="12.6">
      <c r="A16" s="25" t="s">
        <v>45</v>
      </c>
      <c r="B16" s="29" t="s">
        <v>22</v>
      </c>
      <c r="C16" s="29" t="s">
        <v>212</v>
      </c>
      <c r="D16" s="25" t="s">
        <v>47</v>
      </c>
      <c r="E16" s="30" t="s">
        <v>213</v>
      </c>
      <c r="F16" s="31" t="s">
        <v>117</v>
      </c>
      <c r="G16" s="32">
        <v>205.89</v>
      </c>
      <c r="H16" s="33">
        <v>0</v>
      </c>
      <c r="I16" s="34">
        <f>ROUND(ROUND(H16,2)*ROUND(G16,3),2)</f>
      </c>
      <c r="O16">
        <f>(I16*21)/100</f>
      </c>
      <c r="P16" t="s">
        <v>23</v>
      </c>
    </row>
    <row r="17" spans="1:5" ht="12.6">
      <c r="A17" s="35" t="s">
        <v>50</v>
      </c>
      <c r="E17" s="36" t="s">
        <v>733</v>
      </c>
    </row>
    <row r="18" spans="1:5" ht="12.6">
      <c r="A18" s="39" t="s">
        <v>51</v>
      </c>
      <c r="E18" s="38" t="s">
        <v>766</v>
      </c>
    </row>
    <row r="19" spans="1:16" ht="12.6">
      <c r="A19" s="25" t="s">
        <v>45</v>
      </c>
      <c r="B19" s="29" t="s">
        <v>33</v>
      </c>
      <c r="C19" s="29" t="s">
        <v>120</v>
      </c>
      <c r="D19" s="25" t="s">
        <v>47</v>
      </c>
      <c r="E19" s="30" t="s">
        <v>121</v>
      </c>
      <c r="F19" s="31" t="s">
        <v>117</v>
      </c>
      <c r="G19" s="32">
        <v>3214</v>
      </c>
      <c r="H19" s="33">
        <v>0</v>
      </c>
      <c r="I19" s="34">
        <f>ROUND(ROUND(H19,2)*ROUND(G19,3),2)</f>
      </c>
      <c r="O19">
        <f>(I19*21)/100</f>
      </c>
      <c r="P19" t="s">
        <v>23</v>
      </c>
    </row>
    <row r="20" spans="1:5" ht="12.6">
      <c r="A20" s="35" t="s">
        <v>50</v>
      </c>
      <c r="E20" s="36" t="s">
        <v>237</v>
      </c>
    </row>
    <row r="21" spans="1:5" ht="12.6">
      <c r="A21" s="39" t="s">
        <v>51</v>
      </c>
      <c r="E21" s="38" t="s">
        <v>767</v>
      </c>
    </row>
    <row r="22" spans="1:16" ht="12.6">
      <c r="A22" s="25" t="s">
        <v>45</v>
      </c>
      <c r="B22" s="29" t="s">
        <v>35</v>
      </c>
      <c r="C22" s="29" t="s">
        <v>739</v>
      </c>
      <c r="D22" s="25" t="s">
        <v>47</v>
      </c>
      <c r="E22" s="30" t="s">
        <v>740</v>
      </c>
      <c r="F22" s="31" t="s">
        <v>99</v>
      </c>
      <c r="G22" s="32">
        <v>1372.6</v>
      </c>
      <c r="H22" s="33">
        <v>0</v>
      </c>
      <c r="I22" s="34">
        <f>ROUND(ROUND(H22,2)*ROUND(G22,3),2)</f>
      </c>
      <c r="O22">
        <f>(I22*21)/100</f>
      </c>
      <c r="P22" t="s">
        <v>23</v>
      </c>
    </row>
    <row r="23" spans="1:5" ht="12.6">
      <c r="A23" s="35" t="s">
        <v>50</v>
      </c>
      <c r="E23" s="36" t="s">
        <v>741</v>
      </c>
    </row>
    <row r="24" spans="1:5" ht="12.6">
      <c r="A24" s="39" t="s">
        <v>51</v>
      </c>
      <c r="E24" s="38" t="s">
        <v>768</v>
      </c>
    </row>
    <row r="25" spans="1:16" ht="12.6">
      <c r="A25" s="25" t="s">
        <v>45</v>
      </c>
      <c r="B25" s="29" t="s">
        <v>37</v>
      </c>
      <c r="C25" s="29" t="s">
        <v>743</v>
      </c>
      <c r="D25" s="25" t="s">
        <v>47</v>
      </c>
      <c r="E25" s="30" t="s">
        <v>744</v>
      </c>
      <c r="F25" s="31" t="s">
        <v>99</v>
      </c>
      <c r="G25" s="32">
        <v>1372.6</v>
      </c>
      <c r="H25" s="33">
        <v>0</v>
      </c>
      <c r="I25" s="34">
        <f>ROUND(ROUND(H25,2)*ROUND(G25,3),2)</f>
      </c>
      <c r="O25">
        <f>(I25*21)/100</f>
      </c>
      <c r="P25" t="s">
        <v>23</v>
      </c>
    </row>
    <row r="26" spans="1:5" ht="12.6">
      <c r="A26" s="35" t="s">
        <v>50</v>
      </c>
      <c r="E26" s="36" t="s">
        <v>47</v>
      </c>
    </row>
    <row r="27" spans="1:5" ht="12.6">
      <c r="A27" s="39" t="s">
        <v>51</v>
      </c>
      <c r="E27" s="38" t="s">
        <v>769</v>
      </c>
    </row>
    <row r="28" spans="1:16" ht="12.6">
      <c r="A28" s="25" t="s">
        <v>45</v>
      </c>
      <c r="B28" s="29" t="s">
        <v>64</v>
      </c>
      <c r="C28" s="29" t="s">
        <v>746</v>
      </c>
      <c r="D28" s="25" t="s">
        <v>47</v>
      </c>
      <c r="E28" s="30" t="s">
        <v>747</v>
      </c>
      <c r="F28" s="31" t="s">
        <v>99</v>
      </c>
      <c r="G28" s="32">
        <v>1372.6</v>
      </c>
      <c r="H28" s="33">
        <v>0</v>
      </c>
      <c r="I28" s="34">
        <f>ROUND(ROUND(H28,2)*ROUND(G28,3),2)</f>
      </c>
      <c r="O28">
        <f>(I28*21)/100</f>
      </c>
      <c r="P28" t="s">
        <v>23</v>
      </c>
    </row>
    <row r="29" spans="1:5" ht="12.6">
      <c r="A29" s="35" t="s">
        <v>50</v>
      </c>
      <c r="E29" s="36" t="s">
        <v>47</v>
      </c>
    </row>
    <row r="30" spans="1:5" ht="12.6">
      <c r="A30" s="37" t="s">
        <v>51</v>
      </c>
      <c r="E30" s="38" t="s">
        <v>769</v>
      </c>
    </row>
  </sheetData>
  <sheetProtection sheet="1" objects="1" scenarios="1"/>
  <mergeCells count="10">
    <mergeCell ref="C3:D3"/>
    <mergeCell ref="C4:D4"/>
    <mergeCell ref="A5:A6"/>
    <mergeCell ref="B5:B6"/>
    <mergeCell ref="C5:C6"/>
    <mergeCell ref="D5:D6"/>
    <mergeCell ref="E5:E6"/>
    <mergeCell ref="F5:F6"/>
    <mergeCell ref="G5:G6"/>
    <mergeCell ref="H5:I5"/>
  </mergeCells>
  <printOptions/>
  <pageMargins left="0.75" right="0.75" top="1" bottom="1" header="0.5" footer="0.5"/>
  <pageSetup fitToHeight="0" fitToWidth="1" horizontalDpi="300" verticalDpi="300" orientation="portrait" paperSize="9"/>
  <drawing r:id="rId1"/>
</worksheet>
</file>

<file path=xl/worksheets/sheet17.xml><?xml version="1.0" encoding="utf-8"?>
<worksheet xmlns="http://schemas.openxmlformats.org/spreadsheetml/2006/main" xmlns:r="http://schemas.openxmlformats.org/officeDocument/2006/relationships">
  <sheetPr>
    <pageSetUpPr fitToPage="1"/>
  </sheetPr>
  <dimension ref="A1:R15"/>
  <sheetViews>
    <sheetView workbookViewId="0" topLeftCell="A1">
      <pane ySplit="7" topLeftCell="A8" activePane="bottomLeft" state="frozen"/>
      <selection pane="topLeft" activeCell="A1" sqref="A1"/>
      <selection pane="bottomLeft" activeCell="A8" sqref="A8"/>
    </sheetView>
  </sheetViews>
  <sheetFormatPr defaultColWidth="8.8515625" defaultRowHeight="12.75" customHeight="1"/>
  <cols>
    <col min="1" max="1" width="8.8515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8.8515625" style="0" hidden="1" customWidth="1"/>
  </cols>
  <sheetData>
    <row r="1" spans="1:16" ht="13.2" customHeight="1">
      <c r="A1" t="s">
        <v>11</v>
      </c>
      <c r="B1" s="1"/>
      <c r="C1" s="1"/>
      <c r="D1" s="1"/>
      <c r="E1" s="1" t="s">
        <v>0</v>
      </c>
      <c r="F1" s="1"/>
      <c r="G1" s="1"/>
      <c r="H1" s="1"/>
      <c r="I1" s="1"/>
      <c r="P1" t="s">
        <v>22</v>
      </c>
    </row>
    <row r="2" spans="2:16" ht="25" customHeight="1">
      <c r="B2" s="1"/>
      <c r="C2" s="1"/>
      <c r="D2" s="1"/>
      <c r="E2" s="2" t="s">
        <v>13</v>
      </c>
      <c r="F2" s="1"/>
      <c r="G2" s="1"/>
      <c r="H2" s="6"/>
      <c r="I2" s="6"/>
      <c r="O2">
        <f>0+O8+O12</f>
      </c>
      <c r="P2" t="s">
        <v>22</v>
      </c>
    </row>
    <row r="3" spans="1:16" ht="15" customHeight="1">
      <c r="A3" t="s">
        <v>12</v>
      </c>
      <c r="B3" s="12" t="s">
        <v>14</v>
      </c>
      <c r="C3" s="13" t="s">
        <v>15</v>
      </c>
      <c r="D3" s="1"/>
      <c r="E3" s="14" t="s">
        <v>16</v>
      </c>
      <c r="F3" s="1"/>
      <c r="G3" s="9"/>
      <c r="H3" s="8" t="s">
        <v>770</v>
      </c>
      <c r="I3" s="40">
        <f>0+I8+I12</f>
      </c>
      <c r="O3" t="s">
        <v>19</v>
      </c>
      <c r="P3" t="s">
        <v>23</v>
      </c>
    </row>
    <row r="4" spans="1:16" ht="15" customHeight="1">
      <c r="A4" t="s">
        <v>17</v>
      </c>
      <c r="B4" s="16" t="s">
        <v>18</v>
      </c>
      <c r="C4" s="17" t="s">
        <v>770</v>
      </c>
      <c r="D4" s="6"/>
      <c r="E4" s="18" t="s">
        <v>771</v>
      </c>
      <c r="F4" s="6"/>
      <c r="G4" s="6"/>
      <c r="H4" s="19"/>
      <c r="I4" s="19"/>
      <c r="O4" t="s">
        <v>20</v>
      </c>
      <c r="P4" t="s">
        <v>23</v>
      </c>
    </row>
    <row r="5" spans="1:16" ht="13.2" customHeight="1">
      <c r="A5" s="15" t="s">
        <v>26</v>
      </c>
      <c r="B5" s="15" t="s">
        <v>28</v>
      </c>
      <c r="C5" s="15" t="s">
        <v>30</v>
      </c>
      <c r="D5" s="15" t="s">
        <v>31</v>
      </c>
      <c r="E5" s="15" t="s">
        <v>32</v>
      </c>
      <c r="F5" s="15" t="s">
        <v>34</v>
      </c>
      <c r="G5" s="15" t="s">
        <v>36</v>
      </c>
      <c r="H5" s="15" t="s">
        <v>38</v>
      </c>
      <c r="I5" s="15"/>
      <c r="O5" t="s">
        <v>21</v>
      </c>
      <c r="P5" t="s">
        <v>23</v>
      </c>
    </row>
    <row r="6" spans="1:9" ht="13.2" customHeight="1">
      <c r="A6" s="15"/>
      <c r="B6" s="15"/>
      <c r="C6" s="15"/>
      <c r="D6" s="15"/>
      <c r="E6" s="15"/>
      <c r="F6" s="15"/>
      <c r="G6" s="15"/>
      <c r="H6" s="15" t="s">
        <v>39</v>
      </c>
      <c r="I6" s="15" t="s">
        <v>41</v>
      </c>
    </row>
    <row r="7" spans="1:9" ht="13.2" customHeight="1">
      <c r="A7" s="15" t="s">
        <v>27</v>
      </c>
      <c r="B7" s="15" t="s">
        <v>29</v>
      </c>
      <c r="C7" s="15" t="s">
        <v>23</v>
      </c>
      <c r="D7" s="15" t="s">
        <v>22</v>
      </c>
      <c r="E7" s="15" t="s">
        <v>33</v>
      </c>
      <c r="F7" s="15" t="s">
        <v>35</v>
      </c>
      <c r="G7" s="15" t="s">
        <v>37</v>
      </c>
      <c r="H7" s="15" t="s">
        <v>40</v>
      </c>
      <c r="I7" s="15" t="s">
        <v>42</v>
      </c>
    </row>
    <row r="8" spans="1:18" ht="13.2" customHeight="1">
      <c r="A8" s="19" t="s">
        <v>43</v>
      </c>
      <c r="B8" s="19"/>
      <c r="C8" s="26" t="s">
        <v>22</v>
      </c>
      <c r="D8" s="19"/>
      <c r="E8" s="27" t="s">
        <v>683</v>
      </c>
      <c r="F8" s="19"/>
      <c r="G8" s="19"/>
      <c r="H8" s="19"/>
      <c r="I8" s="28">
        <f>0+Q8</f>
      </c>
      <c r="O8">
        <f>0+R8</f>
      </c>
      <c r="Q8">
        <f>0+I9</f>
      </c>
      <c r="R8">
        <f>0+O9</f>
      </c>
    </row>
    <row r="9" spans="1:16" ht="12.6">
      <c r="A9" s="25" t="s">
        <v>45</v>
      </c>
      <c r="B9" s="29" t="s">
        <v>29</v>
      </c>
      <c r="C9" s="29" t="s">
        <v>772</v>
      </c>
      <c r="D9" s="25" t="s">
        <v>47</v>
      </c>
      <c r="E9" s="30" t="s">
        <v>773</v>
      </c>
      <c r="F9" s="31" t="s">
        <v>138</v>
      </c>
      <c r="G9" s="32">
        <v>261</v>
      </c>
      <c r="H9" s="33">
        <v>0</v>
      </c>
      <c r="I9" s="34">
        <f>ROUND(ROUND(H9,2)*ROUND(G9,3),2)</f>
      </c>
      <c r="O9">
        <f>(I9*21)/100</f>
      </c>
      <c r="P9" t="s">
        <v>23</v>
      </c>
    </row>
    <row r="10" spans="1:5" ht="12.6">
      <c r="A10" s="35" t="s">
        <v>50</v>
      </c>
      <c r="E10" s="36" t="s">
        <v>774</v>
      </c>
    </row>
    <row r="11" spans="1:5" ht="12.6">
      <c r="A11" s="37" t="s">
        <v>51</v>
      </c>
      <c r="E11" s="38" t="s">
        <v>775</v>
      </c>
    </row>
    <row r="12" spans="1:18" ht="13.2" customHeight="1">
      <c r="A12" s="6" t="s">
        <v>43</v>
      </c>
      <c r="B12" s="6"/>
      <c r="C12" s="42" t="s">
        <v>64</v>
      </c>
      <c r="D12" s="6"/>
      <c r="E12" s="27" t="s">
        <v>343</v>
      </c>
      <c r="F12" s="6"/>
      <c r="G12" s="6"/>
      <c r="H12" s="6"/>
      <c r="I12" s="43">
        <f>0+Q12</f>
      </c>
      <c r="O12">
        <f>0+R12</f>
      </c>
      <c r="Q12">
        <f>0+I13</f>
      </c>
      <c r="R12">
        <f>0+O13</f>
      </c>
    </row>
    <row r="13" spans="1:16" ht="12.6">
      <c r="A13" s="25" t="s">
        <v>45</v>
      </c>
      <c r="B13" s="29" t="s">
        <v>23</v>
      </c>
      <c r="C13" s="29" t="s">
        <v>776</v>
      </c>
      <c r="D13" s="25" t="s">
        <v>47</v>
      </c>
      <c r="E13" s="30" t="s">
        <v>777</v>
      </c>
      <c r="F13" s="31" t="s">
        <v>138</v>
      </c>
      <c r="G13" s="32">
        <v>10</v>
      </c>
      <c r="H13" s="33">
        <v>0</v>
      </c>
      <c r="I13" s="34">
        <f>ROUND(ROUND(H13,2)*ROUND(G13,3),2)</f>
      </c>
      <c r="O13">
        <f>(I13*21)/100</f>
      </c>
      <c r="P13" t="s">
        <v>23</v>
      </c>
    </row>
    <row r="14" spans="1:5" ht="12.6">
      <c r="A14" s="35" t="s">
        <v>50</v>
      </c>
      <c r="E14" s="36" t="s">
        <v>47</v>
      </c>
    </row>
    <row r="15" spans="1:5" ht="12.6">
      <c r="A15" s="37" t="s">
        <v>51</v>
      </c>
      <c r="E15" s="38" t="s">
        <v>127</v>
      </c>
    </row>
  </sheetData>
  <sheetProtection sheet="1" objects="1" scenarios="1"/>
  <mergeCells count="10">
    <mergeCell ref="C3:D3"/>
    <mergeCell ref="C4:D4"/>
    <mergeCell ref="A5:A6"/>
    <mergeCell ref="B5:B6"/>
    <mergeCell ref="C5:C6"/>
    <mergeCell ref="D5:D6"/>
    <mergeCell ref="E5:E6"/>
    <mergeCell ref="F5:F6"/>
    <mergeCell ref="G5:G6"/>
    <mergeCell ref="H5:I5"/>
  </mergeCells>
  <printOptions/>
  <pageMargins left="0.75" right="0.75" top="1" bottom="1" header="0.5" footer="0.5"/>
  <pageSetup fitToHeight="0" fitToWidth="1" horizontalDpi="300" verticalDpi="300" orientation="portrait" paperSize="9"/>
  <drawing r:id="rId1"/>
</worksheet>
</file>

<file path=xl/worksheets/sheet2.xml><?xml version="1.0" encoding="utf-8"?>
<worksheet xmlns="http://schemas.openxmlformats.org/spreadsheetml/2006/main" xmlns:r="http://schemas.openxmlformats.org/officeDocument/2006/relationships">
  <sheetPr>
    <pageSetUpPr fitToPage="1"/>
  </sheetPr>
  <dimension ref="A1:R53"/>
  <sheetViews>
    <sheetView workbookViewId="0" topLeftCell="A1">
      <pane ySplit="7" topLeftCell="A8" activePane="bottomLeft" state="frozen"/>
      <selection pane="topLeft" activeCell="A1" sqref="A1"/>
      <selection pane="bottomLeft" activeCell="A8" sqref="A8"/>
    </sheetView>
  </sheetViews>
  <sheetFormatPr defaultColWidth="8.8515625" defaultRowHeight="12.75" customHeight="1"/>
  <cols>
    <col min="1" max="1" width="8.8515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8.8515625" style="0" hidden="1" customWidth="1"/>
  </cols>
  <sheetData>
    <row r="1" spans="1:16" ht="13.2" customHeight="1">
      <c r="A1" t="s">
        <v>11</v>
      </c>
      <c r="B1" s="1"/>
      <c r="C1" s="1"/>
      <c r="D1" s="1"/>
      <c r="E1" s="1" t="s">
        <v>0</v>
      </c>
      <c r="F1" s="1"/>
      <c r="G1" s="1"/>
      <c r="H1" s="1"/>
      <c r="I1" s="1"/>
      <c r="P1" t="s">
        <v>22</v>
      </c>
    </row>
    <row r="2" spans="2:16" ht="25" customHeight="1">
      <c r="B2" s="1"/>
      <c r="C2" s="1"/>
      <c r="D2" s="1"/>
      <c r="E2" s="2" t="s">
        <v>13</v>
      </c>
      <c r="F2" s="1"/>
      <c r="G2" s="1"/>
      <c r="H2" s="6"/>
      <c r="I2" s="6"/>
      <c r="O2">
        <f>0+O8</f>
      </c>
      <c r="P2" t="s">
        <v>22</v>
      </c>
    </row>
    <row r="3" spans="1:16" ht="15" customHeight="1">
      <c r="A3" t="s">
        <v>12</v>
      </c>
      <c r="B3" s="12" t="s">
        <v>14</v>
      </c>
      <c r="C3" s="13" t="s">
        <v>15</v>
      </c>
      <c r="D3" s="1"/>
      <c r="E3" s="14" t="s">
        <v>16</v>
      </c>
      <c r="F3" s="1"/>
      <c r="G3" s="9"/>
      <c r="H3" s="8" t="s">
        <v>24</v>
      </c>
      <c r="I3" s="40">
        <f>0+I8</f>
      </c>
      <c r="O3" t="s">
        <v>19</v>
      </c>
      <c r="P3" t="s">
        <v>23</v>
      </c>
    </row>
    <row r="4" spans="1:16" ht="15" customHeight="1">
      <c r="A4" t="s">
        <v>17</v>
      </c>
      <c r="B4" s="16" t="s">
        <v>18</v>
      </c>
      <c r="C4" s="17" t="s">
        <v>24</v>
      </c>
      <c r="D4" s="6"/>
      <c r="E4" s="18" t="s">
        <v>25</v>
      </c>
      <c r="F4" s="6"/>
      <c r="G4" s="6"/>
      <c r="H4" s="19"/>
      <c r="I4" s="19"/>
      <c r="O4" t="s">
        <v>20</v>
      </c>
      <c r="P4" t="s">
        <v>23</v>
      </c>
    </row>
    <row r="5" spans="1:16" ht="13.2" customHeight="1">
      <c r="A5" s="15" t="s">
        <v>26</v>
      </c>
      <c r="B5" s="15" t="s">
        <v>28</v>
      </c>
      <c r="C5" s="15" t="s">
        <v>30</v>
      </c>
      <c r="D5" s="15" t="s">
        <v>31</v>
      </c>
      <c r="E5" s="15" t="s">
        <v>32</v>
      </c>
      <c r="F5" s="15" t="s">
        <v>34</v>
      </c>
      <c r="G5" s="15" t="s">
        <v>36</v>
      </c>
      <c r="H5" s="15" t="s">
        <v>38</v>
      </c>
      <c r="I5" s="15"/>
      <c r="O5" t="s">
        <v>21</v>
      </c>
      <c r="P5" t="s">
        <v>23</v>
      </c>
    </row>
    <row r="6" spans="1:9" ht="13.2" customHeight="1">
      <c r="A6" s="15"/>
      <c r="B6" s="15"/>
      <c r="C6" s="15"/>
      <c r="D6" s="15"/>
      <c r="E6" s="15"/>
      <c r="F6" s="15"/>
      <c r="G6" s="15"/>
      <c r="H6" s="15" t="s">
        <v>39</v>
      </c>
      <c r="I6" s="15" t="s">
        <v>41</v>
      </c>
    </row>
    <row r="7" spans="1:9" ht="13.2" customHeight="1">
      <c r="A7" s="15" t="s">
        <v>27</v>
      </c>
      <c r="B7" s="15" t="s">
        <v>29</v>
      </c>
      <c r="C7" s="15" t="s">
        <v>23</v>
      </c>
      <c r="D7" s="15" t="s">
        <v>22</v>
      </c>
      <c r="E7" s="15" t="s">
        <v>33</v>
      </c>
      <c r="F7" s="15" t="s">
        <v>35</v>
      </c>
      <c r="G7" s="15" t="s">
        <v>37</v>
      </c>
      <c r="H7" s="15" t="s">
        <v>40</v>
      </c>
      <c r="I7" s="15" t="s">
        <v>42</v>
      </c>
    </row>
    <row r="8" spans="1:18" ht="13.2" customHeight="1">
      <c r="A8" s="19" t="s">
        <v>43</v>
      </c>
      <c r="B8" s="19"/>
      <c r="C8" s="26" t="s">
        <v>27</v>
      </c>
      <c r="D8" s="19"/>
      <c r="E8" s="27" t="s">
        <v>44</v>
      </c>
      <c r="F8" s="19"/>
      <c r="G8" s="19"/>
      <c r="H8" s="19"/>
      <c r="I8" s="28">
        <f>0+Q8</f>
      </c>
      <c r="O8">
        <f>0+R8</f>
      </c>
      <c r="Q8">
        <f>0+I9+I12+I15+I18+I21+I24+I27+I30+I33+I36+I39+I42+I45+I48+I51</f>
      </c>
      <c r="R8">
        <f>0+O9+O12+O15+O18+O21+O24+O27+O30+O33+O36+O39+O42+O45+O48+O51</f>
      </c>
    </row>
    <row r="9" spans="1:16" ht="12.6">
      <c r="A9" s="25" t="s">
        <v>45</v>
      </c>
      <c r="B9" s="29" t="s">
        <v>29</v>
      </c>
      <c r="C9" s="29" t="s">
        <v>46</v>
      </c>
      <c r="D9" s="25" t="s">
        <v>47</v>
      </c>
      <c r="E9" s="30" t="s">
        <v>48</v>
      </c>
      <c r="F9" s="31" t="s">
        <v>49</v>
      </c>
      <c r="G9" s="32">
        <v>1</v>
      </c>
      <c r="H9" s="33">
        <v>0</v>
      </c>
      <c r="I9" s="34">
        <f>ROUND(ROUND(H9,2)*ROUND(G9,3),2)</f>
      </c>
      <c r="O9">
        <f>(I9*21)/100</f>
      </c>
      <c r="P9" t="s">
        <v>23</v>
      </c>
    </row>
    <row r="10" spans="1:5" ht="12.6">
      <c r="A10" s="35" t="s">
        <v>50</v>
      </c>
      <c r="E10" s="36" t="s">
        <v>47</v>
      </c>
    </row>
    <row r="11" spans="1:5" ht="12.6">
      <c r="A11" s="39" t="s">
        <v>51</v>
      </c>
      <c r="E11" s="38" t="s">
        <v>52</v>
      </c>
    </row>
    <row r="12" spans="1:16" ht="12.6">
      <c r="A12" s="25" t="s">
        <v>45</v>
      </c>
      <c r="B12" s="29" t="s">
        <v>23</v>
      </c>
      <c r="C12" s="29" t="s">
        <v>53</v>
      </c>
      <c r="D12" s="25" t="s">
        <v>47</v>
      </c>
      <c r="E12" s="30" t="s">
        <v>54</v>
      </c>
      <c r="F12" s="31" t="s">
        <v>49</v>
      </c>
      <c r="G12" s="32">
        <v>1</v>
      </c>
      <c r="H12" s="33">
        <v>0</v>
      </c>
      <c r="I12" s="34">
        <f>ROUND(ROUND(H12,2)*ROUND(G12,3),2)</f>
      </c>
      <c r="O12">
        <f>(I12*21)/100</f>
      </c>
      <c r="P12" t="s">
        <v>23</v>
      </c>
    </row>
    <row r="13" spans="1:5" ht="12.6">
      <c r="A13" s="35" t="s">
        <v>50</v>
      </c>
      <c r="E13" s="36" t="s">
        <v>47</v>
      </c>
    </row>
    <row r="14" spans="1:5" ht="12.6">
      <c r="A14" s="39" t="s">
        <v>51</v>
      </c>
      <c r="E14" s="38" t="s">
        <v>47</v>
      </c>
    </row>
    <row r="15" spans="1:16" ht="12.6">
      <c r="A15" s="25" t="s">
        <v>45</v>
      </c>
      <c r="B15" s="29" t="s">
        <v>22</v>
      </c>
      <c r="C15" s="29" t="s">
        <v>55</v>
      </c>
      <c r="D15" s="25" t="s">
        <v>47</v>
      </c>
      <c r="E15" s="30" t="s">
        <v>56</v>
      </c>
      <c r="F15" s="31" t="s">
        <v>49</v>
      </c>
      <c r="G15" s="32">
        <v>1</v>
      </c>
      <c r="H15" s="33">
        <v>0</v>
      </c>
      <c r="I15" s="34">
        <f>ROUND(ROUND(H15,2)*ROUND(G15,3),2)</f>
      </c>
      <c r="O15">
        <f>(I15*21)/100</f>
      </c>
      <c r="P15" t="s">
        <v>23</v>
      </c>
    </row>
    <row r="16" spans="1:5" ht="20.4">
      <c r="A16" s="35" t="s">
        <v>50</v>
      </c>
      <c r="E16" s="36" t="s">
        <v>57</v>
      </c>
    </row>
    <row r="17" spans="1:5" ht="12.6">
      <c r="A17" s="39" t="s">
        <v>51</v>
      </c>
      <c r="E17" s="38" t="s">
        <v>52</v>
      </c>
    </row>
    <row r="18" spans="1:16" ht="12.6">
      <c r="A18" s="25" t="s">
        <v>45</v>
      </c>
      <c r="B18" s="29" t="s">
        <v>33</v>
      </c>
      <c r="C18" s="29" t="s">
        <v>58</v>
      </c>
      <c r="D18" s="25" t="s">
        <v>47</v>
      </c>
      <c r="E18" s="30" t="s">
        <v>59</v>
      </c>
      <c r="F18" s="31" t="s">
        <v>49</v>
      </c>
      <c r="G18" s="32">
        <v>1</v>
      </c>
      <c r="H18" s="33">
        <v>0</v>
      </c>
      <c r="I18" s="34">
        <f>ROUND(ROUND(H18,2)*ROUND(G18,3),2)</f>
      </c>
      <c r="O18">
        <f>(I18*21)/100</f>
      </c>
      <c r="P18" t="s">
        <v>23</v>
      </c>
    </row>
    <row r="19" spans="1:5" ht="12.6">
      <c r="A19" s="35" t="s">
        <v>50</v>
      </c>
      <c r="E19" s="36" t="s">
        <v>47</v>
      </c>
    </row>
    <row r="20" spans="1:5" ht="12.6">
      <c r="A20" s="39" t="s">
        <v>51</v>
      </c>
      <c r="E20" s="38" t="s">
        <v>52</v>
      </c>
    </row>
    <row r="21" spans="1:16" ht="12.6">
      <c r="A21" s="25" t="s">
        <v>45</v>
      </c>
      <c r="B21" s="29" t="s">
        <v>35</v>
      </c>
      <c r="C21" s="29" t="s">
        <v>60</v>
      </c>
      <c r="D21" s="25" t="s">
        <v>47</v>
      </c>
      <c r="E21" s="30" t="s">
        <v>61</v>
      </c>
      <c r="F21" s="31" t="s">
        <v>49</v>
      </c>
      <c r="G21" s="32">
        <v>1</v>
      </c>
      <c r="H21" s="33">
        <v>0</v>
      </c>
      <c r="I21" s="34">
        <f>ROUND(ROUND(H21,2)*ROUND(G21,3),2)</f>
      </c>
      <c r="O21">
        <f>(I21*21)/100</f>
      </c>
      <c r="P21" t="s">
        <v>23</v>
      </c>
    </row>
    <row r="22" spans="1:5" ht="12.6">
      <c r="A22" s="35" t="s">
        <v>50</v>
      </c>
      <c r="E22" s="36" t="s">
        <v>47</v>
      </c>
    </row>
    <row r="23" spans="1:5" ht="12.6">
      <c r="A23" s="39" t="s">
        <v>51</v>
      </c>
      <c r="E23" s="38" t="s">
        <v>52</v>
      </c>
    </row>
    <row r="24" spans="1:16" ht="12.6">
      <c r="A24" s="25" t="s">
        <v>45</v>
      </c>
      <c r="B24" s="29" t="s">
        <v>37</v>
      </c>
      <c r="C24" s="29" t="s">
        <v>62</v>
      </c>
      <c r="D24" s="25" t="s">
        <v>47</v>
      </c>
      <c r="E24" s="30" t="s">
        <v>63</v>
      </c>
      <c r="F24" s="31" t="s">
        <v>49</v>
      </c>
      <c r="G24" s="32">
        <v>1</v>
      </c>
      <c r="H24" s="33">
        <v>0</v>
      </c>
      <c r="I24" s="34">
        <f>ROUND(ROUND(H24,2)*ROUND(G24,3),2)</f>
      </c>
      <c r="O24">
        <f>(I24*21)/100</f>
      </c>
      <c r="P24" t="s">
        <v>23</v>
      </c>
    </row>
    <row r="25" spans="1:5" ht="12.6">
      <c r="A25" s="35" t="s">
        <v>50</v>
      </c>
      <c r="E25" s="36" t="s">
        <v>47</v>
      </c>
    </row>
    <row r="26" spans="1:5" ht="12.6">
      <c r="A26" s="39" t="s">
        <v>51</v>
      </c>
      <c r="E26" s="38" t="s">
        <v>52</v>
      </c>
    </row>
    <row r="27" spans="1:16" ht="12.6">
      <c r="A27" s="25" t="s">
        <v>45</v>
      </c>
      <c r="B27" s="29" t="s">
        <v>64</v>
      </c>
      <c r="C27" s="29" t="s">
        <v>65</v>
      </c>
      <c r="D27" s="25" t="s">
        <v>47</v>
      </c>
      <c r="E27" s="30" t="s">
        <v>66</v>
      </c>
      <c r="F27" s="31" t="s">
        <v>49</v>
      </c>
      <c r="G27" s="32">
        <v>1</v>
      </c>
      <c r="H27" s="33">
        <v>0</v>
      </c>
      <c r="I27" s="34">
        <f>ROUND(ROUND(H27,2)*ROUND(G27,3),2)</f>
      </c>
      <c r="O27">
        <f>(I27*21)/100</f>
      </c>
      <c r="P27" t="s">
        <v>23</v>
      </c>
    </row>
    <row r="28" spans="1:5" ht="12.6">
      <c r="A28" s="35" t="s">
        <v>50</v>
      </c>
      <c r="E28" s="36" t="s">
        <v>47</v>
      </c>
    </row>
    <row r="29" spans="1:5" ht="12.6">
      <c r="A29" s="39" t="s">
        <v>51</v>
      </c>
      <c r="E29" s="38" t="s">
        <v>52</v>
      </c>
    </row>
    <row r="30" spans="1:16" ht="12.6">
      <c r="A30" s="25" t="s">
        <v>45</v>
      </c>
      <c r="B30" s="29" t="s">
        <v>67</v>
      </c>
      <c r="C30" s="29" t="s">
        <v>68</v>
      </c>
      <c r="D30" s="25" t="s">
        <v>47</v>
      </c>
      <c r="E30" s="30" t="s">
        <v>69</v>
      </c>
      <c r="F30" s="31" t="s">
        <v>49</v>
      </c>
      <c r="G30" s="32">
        <v>1</v>
      </c>
      <c r="H30" s="33">
        <v>0</v>
      </c>
      <c r="I30" s="34">
        <f>ROUND(ROUND(H30,2)*ROUND(G30,3),2)</f>
      </c>
      <c r="O30">
        <f>(I30*21)/100</f>
      </c>
      <c r="P30" t="s">
        <v>23</v>
      </c>
    </row>
    <row r="31" spans="1:5" ht="12.6">
      <c r="A31" s="35" t="s">
        <v>50</v>
      </c>
      <c r="E31" s="36" t="s">
        <v>47</v>
      </c>
    </row>
    <row r="32" spans="1:5" ht="12.6">
      <c r="A32" s="39" t="s">
        <v>51</v>
      </c>
      <c r="E32" s="38" t="s">
        <v>47</v>
      </c>
    </row>
    <row r="33" spans="1:16" ht="12.6">
      <c r="A33" s="25" t="s">
        <v>45</v>
      </c>
      <c r="B33" s="29" t="s">
        <v>40</v>
      </c>
      <c r="C33" s="29" t="s">
        <v>70</v>
      </c>
      <c r="D33" s="25" t="s">
        <v>47</v>
      </c>
      <c r="E33" s="30" t="s">
        <v>71</v>
      </c>
      <c r="F33" s="31" t="s">
        <v>49</v>
      </c>
      <c r="G33" s="32">
        <v>1</v>
      </c>
      <c r="H33" s="33">
        <v>0</v>
      </c>
      <c r="I33" s="34">
        <f>ROUND(ROUND(H33,2)*ROUND(G33,3),2)</f>
      </c>
      <c r="O33">
        <f>(I33*21)/100</f>
      </c>
      <c r="P33" t="s">
        <v>23</v>
      </c>
    </row>
    <row r="34" spans="1:5" ht="12.6">
      <c r="A34" s="35" t="s">
        <v>50</v>
      </c>
      <c r="E34" s="36" t="s">
        <v>47</v>
      </c>
    </row>
    <row r="35" spans="1:5" ht="12.6">
      <c r="A35" s="39" t="s">
        <v>51</v>
      </c>
      <c r="E35" s="38" t="s">
        <v>52</v>
      </c>
    </row>
    <row r="36" spans="1:16" ht="12.6">
      <c r="A36" s="25" t="s">
        <v>45</v>
      </c>
      <c r="B36" s="29" t="s">
        <v>42</v>
      </c>
      <c r="C36" s="29" t="s">
        <v>72</v>
      </c>
      <c r="D36" s="25" t="s">
        <v>47</v>
      </c>
      <c r="E36" s="30" t="s">
        <v>73</v>
      </c>
      <c r="F36" s="31" t="s">
        <v>49</v>
      </c>
      <c r="G36" s="32">
        <v>1</v>
      </c>
      <c r="H36" s="33">
        <v>0</v>
      </c>
      <c r="I36" s="34">
        <f>ROUND(ROUND(H36,2)*ROUND(G36,3),2)</f>
      </c>
      <c r="O36">
        <f>(I36*21)/100</f>
      </c>
      <c r="P36" t="s">
        <v>23</v>
      </c>
    </row>
    <row r="37" spans="1:5" ht="12.6">
      <c r="A37" s="35" t="s">
        <v>50</v>
      </c>
      <c r="E37" s="36" t="s">
        <v>47</v>
      </c>
    </row>
    <row r="38" spans="1:5" ht="12.6">
      <c r="A38" s="39" t="s">
        <v>51</v>
      </c>
      <c r="E38" s="38" t="s">
        <v>52</v>
      </c>
    </row>
    <row r="39" spans="1:16" ht="12.6">
      <c r="A39" s="25" t="s">
        <v>45</v>
      </c>
      <c r="B39" s="29" t="s">
        <v>74</v>
      </c>
      <c r="C39" s="29" t="s">
        <v>75</v>
      </c>
      <c r="D39" s="25" t="s">
        <v>47</v>
      </c>
      <c r="E39" s="30" t="s">
        <v>76</v>
      </c>
      <c r="F39" s="31" t="s">
        <v>49</v>
      </c>
      <c r="G39" s="32">
        <v>1</v>
      </c>
      <c r="H39" s="33">
        <v>0</v>
      </c>
      <c r="I39" s="34">
        <f>ROUND(ROUND(H39,2)*ROUND(G39,3),2)</f>
      </c>
      <c r="O39">
        <f>(I39*21)/100</f>
      </c>
      <c r="P39" t="s">
        <v>23</v>
      </c>
    </row>
    <row r="40" spans="1:5" ht="12.6">
      <c r="A40" s="35" t="s">
        <v>50</v>
      </c>
      <c r="E40" s="36" t="s">
        <v>47</v>
      </c>
    </row>
    <row r="41" spans="1:5" ht="12.6">
      <c r="A41" s="39" t="s">
        <v>51</v>
      </c>
      <c r="E41" s="38" t="s">
        <v>52</v>
      </c>
    </row>
    <row r="42" spans="1:16" ht="12.6">
      <c r="A42" s="25" t="s">
        <v>45</v>
      </c>
      <c r="B42" s="29" t="s">
        <v>77</v>
      </c>
      <c r="C42" s="29" t="s">
        <v>78</v>
      </c>
      <c r="D42" s="25" t="s">
        <v>47</v>
      </c>
      <c r="E42" s="30" t="s">
        <v>79</v>
      </c>
      <c r="F42" s="31" t="s">
        <v>49</v>
      </c>
      <c r="G42" s="32">
        <v>1</v>
      </c>
      <c r="H42" s="33">
        <v>0</v>
      </c>
      <c r="I42" s="34">
        <f>ROUND(ROUND(H42,2)*ROUND(G42,3),2)</f>
      </c>
      <c r="O42">
        <f>(I42*21)/100</f>
      </c>
      <c r="P42" t="s">
        <v>23</v>
      </c>
    </row>
    <row r="43" spans="1:5" ht="12.6">
      <c r="A43" s="35" t="s">
        <v>50</v>
      </c>
      <c r="E43" s="36" t="s">
        <v>80</v>
      </c>
    </row>
    <row r="44" spans="1:5" ht="12.6">
      <c r="A44" s="39" t="s">
        <v>51</v>
      </c>
      <c r="E44" s="38" t="s">
        <v>52</v>
      </c>
    </row>
    <row r="45" spans="1:16" ht="12.6">
      <c r="A45" s="25" t="s">
        <v>45</v>
      </c>
      <c r="B45" s="29" t="s">
        <v>81</v>
      </c>
      <c r="C45" s="29" t="s">
        <v>82</v>
      </c>
      <c r="D45" s="25" t="s">
        <v>47</v>
      </c>
      <c r="E45" s="30" t="s">
        <v>83</v>
      </c>
      <c r="F45" s="31" t="s">
        <v>49</v>
      </c>
      <c r="G45" s="32">
        <v>1</v>
      </c>
      <c r="H45" s="33">
        <v>0</v>
      </c>
      <c r="I45" s="34">
        <f>ROUND(ROUND(H45,2)*ROUND(G45,3),2)</f>
      </c>
      <c r="O45">
        <f>(I45*21)/100</f>
      </c>
      <c r="P45" t="s">
        <v>23</v>
      </c>
    </row>
    <row r="46" spans="1:5" ht="12.6">
      <c r="A46" s="35" t="s">
        <v>50</v>
      </c>
      <c r="E46" s="36" t="s">
        <v>47</v>
      </c>
    </row>
    <row r="47" spans="1:5" ht="12.6">
      <c r="A47" s="39" t="s">
        <v>51</v>
      </c>
      <c r="E47" s="38" t="s">
        <v>52</v>
      </c>
    </row>
    <row r="48" spans="1:16" ht="12.6">
      <c r="A48" s="25" t="s">
        <v>45</v>
      </c>
      <c r="B48" s="29" t="s">
        <v>84</v>
      </c>
      <c r="C48" s="29" t="s">
        <v>85</v>
      </c>
      <c r="D48" s="25" t="s">
        <v>47</v>
      </c>
      <c r="E48" s="30" t="s">
        <v>86</v>
      </c>
      <c r="F48" s="31" t="s">
        <v>87</v>
      </c>
      <c r="G48" s="32">
        <v>2</v>
      </c>
      <c r="H48" s="33">
        <v>0</v>
      </c>
      <c r="I48" s="34">
        <f>ROUND(ROUND(H48,2)*ROUND(G48,3),2)</f>
      </c>
      <c r="O48">
        <f>(I48*21)/100</f>
      </c>
      <c r="P48" t="s">
        <v>23</v>
      </c>
    </row>
    <row r="49" spans="1:5" ht="12.6">
      <c r="A49" s="35" t="s">
        <v>50</v>
      </c>
      <c r="E49" s="36" t="s">
        <v>47</v>
      </c>
    </row>
    <row r="50" spans="1:5" ht="12.6">
      <c r="A50" s="39" t="s">
        <v>51</v>
      </c>
      <c r="E50" s="38" t="s">
        <v>88</v>
      </c>
    </row>
    <row r="51" spans="1:16" ht="12.6">
      <c r="A51" s="25" t="s">
        <v>45</v>
      </c>
      <c r="B51" s="29" t="s">
        <v>89</v>
      </c>
      <c r="C51" s="29" t="s">
        <v>90</v>
      </c>
      <c r="D51" s="25" t="s">
        <v>47</v>
      </c>
      <c r="E51" s="30" t="s">
        <v>91</v>
      </c>
      <c r="F51" s="31" t="s">
        <v>49</v>
      </c>
      <c r="G51" s="32">
        <v>1</v>
      </c>
      <c r="H51" s="33">
        <v>0</v>
      </c>
      <c r="I51" s="34">
        <f>ROUND(ROUND(H51,2)*ROUND(G51,3),2)</f>
      </c>
      <c r="O51">
        <f>(I51*21)/100</f>
      </c>
      <c r="P51" t="s">
        <v>23</v>
      </c>
    </row>
    <row r="52" spans="1:5" ht="12.6">
      <c r="A52" s="35" t="s">
        <v>50</v>
      </c>
      <c r="E52" s="36" t="s">
        <v>47</v>
      </c>
    </row>
    <row r="53" spans="1:5" ht="12.6">
      <c r="A53" s="37" t="s">
        <v>51</v>
      </c>
      <c r="E53" s="38" t="s">
        <v>52</v>
      </c>
    </row>
  </sheetData>
  <sheetProtection sheet="1" objects="1" scenarios="1"/>
  <mergeCells count="10">
    <mergeCell ref="C3:D3"/>
    <mergeCell ref="C4:D4"/>
    <mergeCell ref="A5:A6"/>
    <mergeCell ref="B5:B6"/>
    <mergeCell ref="C5:C6"/>
    <mergeCell ref="D5:D6"/>
    <mergeCell ref="E5:E6"/>
    <mergeCell ref="F5:F6"/>
    <mergeCell ref="G5:G6"/>
    <mergeCell ref="H5:I5"/>
  </mergeCells>
  <printOptions/>
  <pageMargins left="0.75" right="0.75" top="1" bottom="1" header="0.5" footer="0.5"/>
  <pageSetup fitToHeight="0" fitToWidth="1" horizontalDpi="300" verticalDpi="300" orientation="portrait" paperSize="9"/>
  <drawing r:id="rId1"/>
</worksheet>
</file>

<file path=xl/worksheets/sheet3.xml><?xml version="1.0" encoding="utf-8"?>
<worksheet xmlns="http://schemas.openxmlformats.org/spreadsheetml/2006/main" xmlns:r="http://schemas.openxmlformats.org/officeDocument/2006/relationships">
  <sheetPr>
    <pageSetUpPr fitToPage="1"/>
  </sheetPr>
  <dimension ref="A1:R53"/>
  <sheetViews>
    <sheetView workbookViewId="0" topLeftCell="A1">
      <pane ySplit="7" topLeftCell="A8" activePane="bottomLeft" state="frozen"/>
      <selection pane="topLeft" activeCell="A1" sqref="A1"/>
      <selection pane="bottomLeft" activeCell="A8" sqref="A8"/>
    </sheetView>
  </sheetViews>
  <sheetFormatPr defaultColWidth="8.8515625" defaultRowHeight="12.75" customHeight="1"/>
  <cols>
    <col min="1" max="1" width="8.8515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8.8515625" style="0" hidden="1" customWidth="1"/>
  </cols>
  <sheetData>
    <row r="1" spans="1:16" ht="13.2" customHeight="1">
      <c r="A1" t="s">
        <v>11</v>
      </c>
      <c r="B1" s="1"/>
      <c r="C1" s="1"/>
      <c r="D1" s="1"/>
      <c r="E1" s="1" t="s">
        <v>0</v>
      </c>
      <c r="F1" s="1"/>
      <c r="G1" s="1"/>
      <c r="H1" s="1"/>
      <c r="I1" s="1"/>
      <c r="P1" t="s">
        <v>22</v>
      </c>
    </row>
    <row r="2" spans="2:16" ht="25" customHeight="1">
      <c r="B2" s="1"/>
      <c r="C2" s="1"/>
      <c r="D2" s="1"/>
      <c r="E2" s="2" t="s">
        <v>13</v>
      </c>
      <c r="F2" s="1"/>
      <c r="G2" s="1"/>
      <c r="H2" s="6"/>
      <c r="I2" s="6"/>
      <c r="O2">
        <f>0+O8</f>
      </c>
      <c r="P2" t="s">
        <v>22</v>
      </c>
    </row>
    <row r="3" spans="1:16" ht="15" customHeight="1">
      <c r="A3" t="s">
        <v>12</v>
      </c>
      <c r="B3" s="12" t="s">
        <v>14</v>
      </c>
      <c r="C3" s="13" t="s">
        <v>15</v>
      </c>
      <c r="D3" s="1"/>
      <c r="E3" s="14" t="s">
        <v>16</v>
      </c>
      <c r="F3" s="1"/>
      <c r="G3" s="9"/>
      <c r="H3" s="8" t="s">
        <v>92</v>
      </c>
      <c r="I3" s="40">
        <f>0+I8</f>
      </c>
      <c r="O3" t="s">
        <v>19</v>
      </c>
      <c r="P3" t="s">
        <v>23</v>
      </c>
    </row>
    <row r="4" spans="1:16" ht="15" customHeight="1">
      <c r="A4" t="s">
        <v>17</v>
      </c>
      <c r="B4" s="16" t="s">
        <v>18</v>
      </c>
      <c r="C4" s="17" t="s">
        <v>92</v>
      </c>
      <c r="D4" s="6"/>
      <c r="E4" s="18" t="s">
        <v>93</v>
      </c>
      <c r="F4" s="6"/>
      <c r="G4" s="6"/>
      <c r="H4" s="19"/>
      <c r="I4" s="19"/>
      <c r="O4" t="s">
        <v>20</v>
      </c>
      <c r="P4" t="s">
        <v>23</v>
      </c>
    </row>
    <row r="5" spans="1:16" ht="13.2" customHeight="1">
      <c r="A5" s="15" t="s">
        <v>26</v>
      </c>
      <c r="B5" s="15" t="s">
        <v>28</v>
      </c>
      <c r="C5" s="15" t="s">
        <v>30</v>
      </c>
      <c r="D5" s="15" t="s">
        <v>31</v>
      </c>
      <c r="E5" s="15" t="s">
        <v>32</v>
      </c>
      <c r="F5" s="15" t="s">
        <v>34</v>
      </c>
      <c r="G5" s="15" t="s">
        <v>36</v>
      </c>
      <c r="H5" s="15" t="s">
        <v>38</v>
      </c>
      <c r="I5" s="15"/>
      <c r="O5" t="s">
        <v>21</v>
      </c>
      <c r="P5" t="s">
        <v>23</v>
      </c>
    </row>
    <row r="6" spans="1:9" ht="13.2" customHeight="1">
      <c r="A6" s="15"/>
      <c r="B6" s="15"/>
      <c r="C6" s="15"/>
      <c r="D6" s="15"/>
      <c r="E6" s="15"/>
      <c r="F6" s="15"/>
      <c r="G6" s="15"/>
      <c r="H6" s="15" t="s">
        <v>39</v>
      </c>
      <c r="I6" s="15" t="s">
        <v>41</v>
      </c>
    </row>
    <row r="7" spans="1:9" ht="13.2" customHeight="1">
      <c r="A7" s="15" t="s">
        <v>27</v>
      </c>
      <c r="B7" s="15" t="s">
        <v>29</v>
      </c>
      <c r="C7" s="15" t="s">
        <v>23</v>
      </c>
      <c r="D7" s="15" t="s">
        <v>22</v>
      </c>
      <c r="E7" s="15" t="s">
        <v>33</v>
      </c>
      <c r="F7" s="15" t="s">
        <v>35</v>
      </c>
      <c r="G7" s="15" t="s">
        <v>37</v>
      </c>
      <c r="H7" s="15" t="s">
        <v>40</v>
      </c>
      <c r="I7" s="15" t="s">
        <v>42</v>
      </c>
    </row>
    <row r="8" spans="1:18" ht="13.2" customHeight="1">
      <c r="A8" s="19" t="s">
        <v>43</v>
      </c>
      <c r="B8" s="19"/>
      <c r="C8" s="26" t="s">
        <v>27</v>
      </c>
      <c r="D8" s="19"/>
      <c r="E8" s="27" t="s">
        <v>44</v>
      </c>
      <c r="F8" s="19"/>
      <c r="G8" s="19"/>
      <c r="H8" s="19"/>
      <c r="I8" s="28">
        <f>0+Q8</f>
      </c>
      <c r="O8">
        <f>0+R8</f>
      </c>
      <c r="Q8">
        <f>0+I9+I12+I15+I18+I21+I24+I27+I30+I33+I36+I39+I42+I45+I48+I51</f>
      </c>
      <c r="R8">
        <f>0+O9+O12+O15+O18+O21+O24+O27+O30+O33+O36+O39+O42+O45+O48+O51</f>
      </c>
    </row>
    <row r="9" spans="1:16" ht="12.6">
      <c r="A9" s="25" t="s">
        <v>45</v>
      </c>
      <c r="B9" s="29" t="s">
        <v>29</v>
      </c>
      <c r="C9" s="29" t="s">
        <v>46</v>
      </c>
      <c r="D9" s="25" t="s">
        <v>47</v>
      </c>
      <c r="E9" s="30" t="s">
        <v>48</v>
      </c>
      <c r="F9" s="31" t="s">
        <v>49</v>
      </c>
      <c r="G9" s="32">
        <v>1</v>
      </c>
      <c r="H9" s="33">
        <v>0</v>
      </c>
      <c r="I9" s="34">
        <f>ROUND(ROUND(H9,2)*ROUND(G9,3),2)</f>
      </c>
      <c r="O9">
        <f>(I9*21)/100</f>
      </c>
      <c r="P9" t="s">
        <v>23</v>
      </c>
    </row>
    <row r="10" spans="1:5" ht="12.6">
      <c r="A10" s="35" t="s">
        <v>50</v>
      </c>
      <c r="E10" s="36" t="s">
        <v>47</v>
      </c>
    </row>
    <row r="11" spans="1:5" ht="12.6">
      <c r="A11" s="39" t="s">
        <v>51</v>
      </c>
      <c r="E11" s="38" t="s">
        <v>52</v>
      </c>
    </row>
    <row r="12" spans="1:16" ht="12.6">
      <c r="A12" s="25" t="s">
        <v>45</v>
      </c>
      <c r="B12" s="29" t="s">
        <v>23</v>
      </c>
      <c r="C12" s="29" t="s">
        <v>53</v>
      </c>
      <c r="D12" s="25" t="s">
        <v>47</v>
      </c>
      <c r="E12" s="30" t="s">
        <v>54</v>
      </c>
      <c r="F12" s="31" t="s">
        <v>49</v>
      </c>
      <c r="G12" s="32">
        <v>1</v>
      </c>
      <c r="H12" s="33">
        <v>0</v>
      </c>
      <c r="I12" s="34">
        <f>ROUND(ROUND(H12,2)*ROUND(G12,3),2)</f>
      </c>
      <c r="O12">
        <f>(I12*21)/100</f>
      </c>
      <c r="P12" t="s">
        <v>23</v>
      </c>
    </row>
    <row r="13" spans="1:5" ht="12.6">
      <c r="A13" s="35" t="s">
        <v>50</v>
      </c>
      <c r="E13" s="36" t="s">
        <v>47</v>
      </c>
    </row>
    <row r="14" spans="1:5" ht="12.6">
      <c r="A14" s="39" t="s">
        <v>51</v>
      </c>
      <c r="E14" s="38" t="s">
        <v>47</v>
      </c>
    </row>
    <row r="15" spans="1:16" ht="12.6">
      <c r="A15" s="25" t="s">
        <v>45</v>
      </c>
      <c r="B15" s="29" t="s">
        <v>22</v>
      </c>
      <c r="C15" s="29" t="s">
        <v>55</v>
      </c>
      <c r="D15" s="25" t="s">
        <v>47</v>
      </c>
      <c r="E15" s="30" t="s">
        <v>56</v>
      </c>
      <c r="F15" s="31" t="s">
        <v>49</v>
      </c>
      <c r="G15" s="32">
        <v>1</v>
      </c>
      <c r="H15" s="33">
        <v>0</v>
      </c>
      <c r="I15" s="34">
        <f>ROUND(ROUND(H15,2)*ROUND(G15,3),2)</f>
      </c>
      <c r="O15">
        <f>(I15*21)/100</f>
      </c>
      <c r="P15" t="s">
        <v>23</v>
      </c>
    </row>
    <row r="16" spans="1:5" ht="20.4">
      <c r="A16" s="35" t="s">
        <v>50</v>
      </c>
      <c r="E16" s="36" t="s">
        <v>57</v>
      </c>
    </row>
    <row r="17" spans="1:5" ht="12.6">
      <c r="A17" s="39" t="s">
        <v>51</v>
      </c>
      <c r="E17" s="38" t="s">
        <v>52</v>
      </c>
    </row>
    <row r="18" spans="1:16" ht="12.6">
      <c r="A18" s="25" t="s">
        <v>45</v>
      </c>
      <c r="B18" s="29" t="s">
        <v>33</v>
      </c>
      <c r="C18" s="29" t="s">
        <v>58</v>
      </c>
      <c r="D18" s="25" t="s">
        <v>47</v>
      </c>
      <c r="E18" s="30" t="s">
        <v>59</v>
      </c>
      <c r="F18" s="31" t="s">
        <v>49</v>
      </c>
      <c r="G18" s="32">
        <v>1</v>
      </c>
      <c r="H18" s="33">
        <v>0</v>
      </c>
      <c r="I18" s="34">
        <f>ROUND(ROUND(H18,2)*ROUND(G18,3),2)</f>
      </c>
      <c r="O18">
        <f>(I18*21)/100</f>
      </c>
      <c r="P18" t="s">
        <v>23</v>
      </c>
    </row>
    <row r="19" spans="1:5" ht="12.6">
      <c r="A19" s="35" t="s">
        <v>50</v>
      </c>
      <c r="E19" s="36" t="s">
        <v>47</v>
      </c>
    </row>
    <row r="20" spans="1:5" ht="12.6">
      <c r="A20" s="39" t="s">
        <v>51</v>
      </c>
      <c r="E20" s="38" t="s">
        <v>52</v>
      </c>
    </row>
    <row r="21" spans="1:16" ht="12.6">
      <c r="A21" s="25" t="s">
        <v>45</v>
      </c>
      <c r="B21" s="29" t="s">
        <v>35</v>
      </c>
      <c r="C21" s="29" t="s">
        <v>60</v>
      </c>
      <c r="D21" s="25" t="s">
        <v>47</v>
      </c>
      <c r="E21" s="30" t="s">
        <v>61</v>
      </c>
      <c r="F21" s="31" t="s">
        <v>49</v>
      </c>
      <c r="G21" s="32">
        <v>1</v>
      </c>
      <c r="H21" s="33">
        <v>0</v>
      </c>
      <c r="I21" s="34">
        <f>ROUND(ROUND(H21,2)*ROUND(G21,3),2)</f>
      </c>
      <c r="O21">
        <f>(I21*21)/100</f>
      </c>
      <c r="P21" t="s">
        <v>23</v>
      </c>
    </row>
    <row r="22" spans="1:5" ht="12.6">
      <c r="A22" s="35" t="s">
        <v>50</v>
      </c>
      <c r="E22" s="36" t="s">
        <v>47</v>
      </c>
    </row>
    <row r="23" spans="1:5" ht="12.6">
      <c r="A23" s="39" t="s">
        <v>51</v>
      </c>
      <c r="E23" s="38" t="s">
        <v>52</v>
      </c>
    </row>
    <row r="24" spans="1:16" ht="12.6">
      <c r="A24" s="25" t="s">
        <v>45</v>
      </c>
      <c r="B24" s="29" t="s">
        <v>37</v>
      </c>
      <c r="C24" s="29" t="s">
        <v>62</v>
      </c>
      <c r="D24" s="25" t="s">
        <v>47</v>
      </c>
      <c r="E24" s="30" t="s">
        <v>63</v>
      </c>
      <c r="F24" s="31" t="s">
        <v>49</v>
      </c>
      <c r="G24" s="32">
        <v>1</v>
      </c>
      <c r="H24" s="33">
        <v>0</v>
      </c>
      <c r="I24" s="34">
        <f>ROUND(ROUND(H24,2)*ROUND(G24,3),2)</f>
      </c>
      <c r="O24">
        <f>(I24*21)/100</f>
      </c>
      <c r="P24" t="s">
        <v>23</v>
      </c>
    </row>
    <row r="25" spans="1:5" ht="12.6">
      <c r="A25" s="35" t="s">
        <v>50</v>
      </c>
      <c r="E25" s="36" t="s">
        <v>47</v>
      </c>
    </row>
    <row r="26" spans="1:5" ht="12.6">
      <c r="A26" s="39" t="s">
        <v>51</v>
      </c>
      <c r="E26" s="38" t="s">
        <v>52</v>
      </c>
    </row>
    <row r="27" spans="1:16" ht="12.6">
      <c r="A27" s="25" t="s">
        <v>45</v>
      </c>
      <c r="B27" s="29" t="s">
        <v>64</v>
      </c>
      <c r="C27" s="29" t="s">
        <v>65</v>
      </c>
      <c r="D27" s="25" t="s">
        <v>47</v>
      </c>
      <c r="E27" s="30" t="s">
        <v>66</v>
      </c>
      <c r="F27" s="31" t="s">
        <v>49</v>
      </c>
      <c r="G27" s="32">
        <v>1</v>
      </c>
      <c r="H27" s="33">
        <v>0</v>
      </c>
      <c r="I27" s="34">
        <f>ROUND(ROUND(H27,2)*ROUND(G27,3),2)</f>
      </c>
      <c r="O27">
        <f>(I27*21)/100</f>
      </c>
      <c r="P27" t="s">
        <v>23</v>
      </c>
    </row>
    <row r="28" spans="1:5" ht="12.6">
      <c r="A28" s="35" t="s">
        <v>50</v>
      </c>
      <c r="E28" s="36" t="s">
        <v>47</v>
      </c>
    </row>
    <row r="29" spans="1:5" ht="12.6">
      <c r="A29" s="39" t="s">
        <v>51</v>
      </c>
      <c r="E29" s="38" t="s">
        <v>52</v>
      </c>
    </row>
    <row r="30" spans="1:16" ht="12.6">
      <c r="A30" s="25" t="s">
        <v>45</v>
      </c>
      <c r="B30" s="29" t="s">
        <v>67</v>
      </c>
      <c r="C30" s="29" t="s">
        <v>68</v>
      </c>
      <c r="D30" s="25" t="s">
        <v>47</v>
      </c>
      <c r="E30" s="30" t="s">
        <v>69</v>
      </c>
      <c r="F30" s="31" t="s">
        <v>49</v>
      </c>
      <c r="G30" s="32">
        <v>1</v>
      </c>
      <c r="H30" s="33">
        <v>0</v>
      </c>
      <c r="I30" s="34">
        <f>ROUND(ROUND(H30,2)*ROUND(G30,3),2)</f>
      </c>
      <c r="O30">
        <f>(I30*21)/100</f>
      </c>
      <c r="P30" t="s">
        <v>23</v>
      </c>
    </row>
    <row r="31" spans="1:5" ht="12.6">
      <c r="A31" s="35" t="s">
        <v>50</v>
      </c>
      <c r="E31" s="36" t="s">
        <v>47</v>
      </c>
    </row>
    <row r="32" spans="1:5" ht="12.6">
      <c r="A32" s="39" t="s">
        <v>51</v>
      </c>
      <c r="E32" s="38" t="s">
        <v>47</v>
      </c>
    </row>
    <row r="33" spans="1:16" ht="12.6">
      <c r="A33" s="25" t="s">
        <v>45</v>
      </c>
      <c r="B33" s="29" t="s">
        <v>40</v>
      </c>
      <c r="C33" s="29" t="s">
        <v>70</v>
      </c>
      <c r="D33" s="25" t="s">
        <v>47</v>
      </c>
      <c r="E33" s="30" t="s">
        <v>71</v>
      </c>
      <c r="F33" s="31" t="s">
        <v>49</v>
      </c>
      <c r="G33" s="32">
        <v>1</v>
      </c>
      <c r="H33" s="33">
        <v>0</v>
      </c>
      <c r="I33" s="34">
        <f>ROUND(ROUND(H33,2)*ROUND(G33,3),2)</f>
      </c>
      <c r="O33">
        <f>(I33*21)/100</f>
      </c>
      <c r="P33" t="s">
        <v>23</v>
      </c>
    </row>
    <row r="34" spans="1:5" ht="12.6">
      <c r="A34" s="35" t="s">
        <v>50</v>
      </c>
      <c r="E34" s="36" t="s">
        <v>47</v>
      </c>
    </row>
    <row r="35" spans="1:5" ht="12.6">
      <c r="A35" s="39" t="s">
        <v>51</v>
      </c>
      <c r="E35" s="38" t="s">
        <v>52</v>
      </c>
    </row>
    <row r="36" spans="1:16" ht="12.6">
      <c r="A36" s="25" t="s">
        <v>45</v>
      </c>
      <c r="B36" s="29" t="s">
        <v>42</v>
      </c>
      <c r="C36" s="29" t="s">
        <v>72</v>
      </c>
      <c r="D36" s="25" t="s">
        <v>47</v>
      </c>
      <c r="E36" s="30" t="s">
        <v>73</v>
      </c>
      <c r="F36" s="31" t="s">
        <v>49</v>
      </c>
      <c r="G36" s="32">
        <v>1</v>
      </c>
      <c r="H36" s="33">
        <v>0</v>
      </c>
      <c r="I36" s="34">
        <f>ROUND(ROUND(H36,2)*ROUND(G36,3),2)</f>
      </c>
      <c r="O36">
        <f>(I36*21)/100</f>
      </c>
      <c r="P36" t="s">
        <v>23</v>
      </c>
    </row>
    <row r="37" spans="1:5" ht="12.6">
      <c r="A37" s="35" t="s">
        <v>50</v>
      </c>
      <c r="E37" s="36" t="s">
        <v>47</v>
      </c>
    </row>
    <row r="38" spans="1:5" ht="12.6">
      <c r="A38" s="39" t="s">
        <v>51</v>
      </c>
      <c r="E38" s="38" t="s">
        <v>52</v>
      </c>
    </row>
    <row r="39" spans="1:16" ht="12.6">
      <c r="A39" s="25" t="s">
        <v>45</v>
      </c>
      <c r="B39" s="29" t="s">
        <v>74</v>
      </c>
      <c r="C39" s="29" t="s">
        <v>75</v>
      </c>
      <c r="D39" s="25" t="s">
        <v>47</v>
      </c>
      <c r="E39" s="30" t="s">
        <v>76</v>
      </c>
      <c r="F39" s="31" t="s">
        <v>49</v>
      </c>
      <c r="G39" s="32">
        <v>1</v>
      </c>
      <c r="H39" s="33">
        <v>0</v>
      </c>
      <c r="I39" s="34">
        <f>ROUND(ROUND(H39,2)*ROUND(G39,3),2)</f>
      </c>
      <c r="O39">
        <f>(I39*21)/100</f>
      </c>
      <c r="P39" t="s">
        <v>23</v>
      </c>
    </row>
    <row r="40" spans="1:5" ht="12.6">
      <c r="A40" s="35" t="s">
        <v>50</v>
      </c>
      <c r="E40" s="36" t="s">
        <v>47</v>
      </c>
    </row>
    <row r="41" spans="1:5" ht="12.6">
      <c r="A41" s="39" t="s">
        <v>51</v>
      </c>
      <c r="E41" s="38" t="s">
        <v>52</v>
      </c>
    </row>
    <row r="42" spans="1:16" ht="12.6">
      <c r="A42" s="25" t="s">
        <v>45</v>
      </c>
      <c r="B42" s="29" t="s">
        <v>77</v>
      </c>
      <c r="C42" s="29" t="s">
        <v>78</v>
      </c>
      <c r="D42" s="25" t="s">
        <v>47</v>
      </c>
      <c r="E42" s="30" t="s">
        <v>79</v>
      </c>
      <c r="F42" s="31" t="s">
        <v>49</v>
      </c>
      <c r="G42" s="32">
        <v>1</v>
      </c>
      <c r="H42" s="33">
        <v>0</v>
      </c>
      <c r="I42" s="34">
        <f>ROUND(ROUND(H42,2)*ROUND(G42,3),2)</f>
      </c>
      <c r="O42">
        <f>(I42*21)/100</f>
      </c>
      <c r="P42" t="s">
        <v>23</v>
      </c>
    </row>
    <row r="43" spans="1:5" ht="12.6">
      <c r="A43" s="35" t="s">
        <v>50</v>
      </c>
      <c r="E43" s="36" t="s">
        <v>80</v>
      </c>
    </row>
    <row r="44" spans="1:5" ht="12.6">
      <c r="A44" s="39" t="s">
        <v>51</v>
      </c>
      <c r="E44" s="38" t="s">
        <v>52</v>
      </c>
    </row>
    <row r="45" spans="1:16" ht="12.6">
      <c r="A45" s="25" t="s">
        <v>45</v>
      </c>
      <c r="B45" s="29" t="s">
        <v>81</v>
      </c>
      <c r="C45" s="29" t="s">
        <v>82</v>
      </c>
      <c r="D45" s="25" t="s">
        <v>47</v>
      </c>
      <c r="E45" s="30" t="s">
        <v>83</v>
      </c>
      <c r="F45" s="31" t="s">
        <v>49</v>
      </c>
      <c r="G45" s="32">
        <v>1</v>
      </c>
      <c r="H45" s="33">
        <v>0</v>
      </c>
      <c r="I45" s="34">
        <f>ROUND(ROUND(H45,2)*ROUND(G45,3),2)</f>
      </c>
      <c r="O45">
        <f>(I45*21)/100</f>
      </c>
      <c r="P45" t="s">
        <v>23</v>
      </c>
    </row>
    <row r="46" spans="1:5" ht="12.6">
      <c r="A46" s="35" t="s">
        <v>50</v>
      </c>
      <c r="E46" s="36" t="s">
        <v>47</v>
      </c>
    </row>
    <row r="47" spans="1:5" ht="12.6">
      <c r="A47" s="39" t="s">
        <v>51</v>
      </c>
      <c r="E47" s="38" t="s">
        <v>52</v>
      </c>
    </row>
    <row r="48" spans="1:16" ht="12.6">
      <c r="A48" s="25" t="s">
        <v>45</v>
      </c>
      <c r="B48" s="29" t="s">
        <v>84</v>
      </c>
      <c r="C48" s="29" t="s">
        <v>85</v>
      </c>
      <c r="D48" s="25" t="s">
        <v>47</v>
      </c>
      <c r="E48" s="30" t="s">
        <v>86</v>
      </c>
      <c r="F48" s="31" t="s">
        <v>87</v>
      </c>
      <c r="G48" s="32">
        <v>2</v>
      </c>
      <c r="H48" s="33">
        <v>0</v>
      </c>
      <c r="I48" s="34">
        <f>ROUND(ROUND(H48,2)*ROUND(G48,3),2)</f>
      </c>
      <c r="O48">
        <f>(I48*21)/100</f>
      </c>
      <c r="P48" t="s">
        <v>23</v>
      </c>
    </row>
    <row r="49" spans="1:5" ht="12.6">
      <c r="A49" s="35" t="s">
        <v>50</v>
      </c>
      <c r="E49" s="36" t="s">
        <v>47</v>
      </c>
    </row>
    <row r="50" spans="1:5" ht="12.6">
      <c r="A50" s="39" t="s">
        <v>51</v>
      </c>
      <c r="E50" s="38" t="s">
        <v>88</v>
      </c>
    </row>
    <row r="51" spans="1:16" ht="12.6">
      <c r="A51" s="25" t="s">
        <v>45</v>
      </c>
      <c r="B51" s="29" t="s">
        <v>89</v>
      </c>
      <c r="C51" s="29" t="s">
        <v>90</v>
      </c>
      <c r="D51" s="25" t="s">
        <v>47</v>
      </c>
      <c r="E51" s="30" t="s">
        <v>91</v>
      </c>
      <c r="F51" s="31" t="s">
        <v>49</v>
      </c>
      <c r="G51" s="32">
        <v>1</v>
      </c>
      <c r="H51" s="33">
        <v>0</v>
      </c>
      <c r="I51" s="34">
        <f>ROUND(ROUND(H51,2)*ROUND(G51,3),2)</f>
      </c>
      <c r="O51">
        <f>(I51*21)/100</f>
      </c>
      <c r="P51" t="s">
        <v>23</v>
      </c>
    </row>
    <row r="52" spans="1:5" ht="12.6">
      <c r="A52" s="35" t="s">
        <v>50</v>
      </c>
      <c r="E52" s="36" t="s">
        <v>47</v>
      </c>
    </row>
    <row r="53" spans="1:5" ht="12.6">
      <c r="A53" s="37" t="s">
        <v>51</v>
      </c>
      <c r="E53" s="38" t="s">
        <v>52</v>
      </c>
    </row>
  </sheetData>
  <sheetProtection sheet="1" objects="1" scenarios="1"/>
  <mergeCells count="10">
    <mergeCell ref="C3:D3"/>
    <mergeCell ref="C4:D4"/>
    <mergeCell ref="A5:A6"/>
    <mergeCell ref="B5:B6"/>
    <mergeCell ref="C5:C6"/>
    <mergeCell ref="D5:D6"/>
    <mergeCell ref="E5:E6"/>
    <mergeCell ref="F5:F6"/>
    <mergeCell ref="G5:G6"/>
    <mergeCell ref="H5:I5"/>
  </mergeCells>
  <printOptions/>
  <pageMargins left="0.75" right="0.75" top="1" bottom="1" header="0.5" footer="0.5"/>
  <pageSetup fitToHeight="0" fitToWidth="1" horizontalDpi="300" verticalDpi="300" orientation="portrait" paperSize="9"/>
  <drawing r:id="rId1"/>
</worksheet>
</file>

<file path=xl/worksheets/sheet4.xml><?xml version="1.0" encoding="utf-8"?>
<worksheet xmlns="http://schemas.openxmlformats.org/spreadsheetml/2006/main" xmlns:r="http://schemas.openxmlformats.org/officeDocument/2006/relationships">
  <sheetPr>
    <pageSetUpPr fitToPage="1"/>
  </sheetPr>
  <dimension ref="A1:R29"/>
  <sheetViews>
    <sheetView workbookViewId="0" topLeftCell="A1">
      <pane ySplit="7" topLeftCell="A8" activePane="bottomLeft" state="frozen"/>
      <selection pane="topLeft" activeCell="A1" sqref="A1"/>
      <selection pane="bottomLeft" activeCell="A8" sqref="A8"/>
    </sheetView>
  </sheetViews>
  <sheetFormatPr defaultColWidth="8.8515625" defaultRowHeight="12.75" customHeight="1"/>
  <cols>
    <col min="1" max="1" width="8.8515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8.8515625" style="0" hidden="1" customWidth="1"/>
  </cols>
  <sheetData>
    <row r="1" spans="1:16" ht="13.2" customHeight="1">
      <c r="A1" t="s">
        <v>11</v>
      </c>
      <c r="B1" s="1"/>
      <c r="C1" s="1"/>
      <c r="D1" s="1"/>
      <c r="E1" s="1" t="s">
        <v>0</v>
      </c>
      <c r="F1" s="1"/>
      <c r="G1" s="1"/>
      <c r="H1" s="1"/>
      <c r="I1" s="1"/>
      <c r="P1" t="s">
        <v>22</v>
      </c>
    </row>
    <row r="2" spans="2:16" ht="25" customHeight="1">
      <c r="B2" s="1"/>
      <c r="C2" s="1"/>
      <c r="D2" s="1"/>
      <c r="E2" s="2" t="s">
        <v>13</v>
      </c>
      <c r="F2" s="1"/>
      <c r="G2" s="1"/>
      <c r="H2" s="6"/>
      <c r="I2" s="6"/>
      <c r="O2">
        <f>0+O8</f>
      </c>
      <c r="P2" t="s">
        <v>22</v>
      </c>
    </row>
    <row r="3" spans="1:16" ht="15" customHeight="1">
      <c r="A3" t="s">
        <v>12</v>
      </c>
      <c r="B3" s="12" t="s">
        <v>14</v>
      </c>
      <c r="C3" s="13" t="s">
        <v>15</v>
      </c>
      <c r="D3" s="1"/>
      <c r="E3" s="14" t="s">
        <v>16</v>
      </c>
      <c r="F3" s="1"/>
      <c r="G3" s="9"/>
      <c r="H3" s="8" t="s">
        <v>94</v>
      </c>
      <c r="I3" s="40">
        <f>0+I8</f>
      </c>
      <c r="O3" t="s">
        <v>19</v>
      </c>
      <c r="P3" t="s">
        <v>23</v>
      </c>
    </row>
    <row r="4" spans="1:16" ht="15" customHeight="1">
      <c r="A4" t="s">
        <v>17</v>
      </c>
      <c r="B4" s="16" t="s">
        <v>18</v>
      </c>
      <c r="C4" s="17" t="s">
        <v>94</v>
      </c>
      <c r="D4" s="6"/>
      <c r="E4" s="18" t="s">
        <v>95</v>
      </c>
      <c r="F4" s="6"/>
      <c r="G4" s="6"/>
      <c r="H4" s="19"/>
      <c r="I4" s="19"/>
      <c r="O4" t="s">
        <v>20</v>
      </c>
      <c r="P4" t="s">
        <v>23</v>
      </c>
    </row>
    <row r="5" spans="1:16" ht="13.2" customHeight="1">
      <c r="A5" s="15" t="s">
        <v>26</v>
      </c>
      <c r="B5" s="15" t="s">
        <v>28</v>
      </c>
      <c r="C5" s="15" t="s">
        <v>30</v>
      </c>
      <c r="D5" s="15" t="s">
        <v>31</v>
      </c>
      <c r="E5" s="15" t="s">
        <v>32</v>
      </c>
      <c r="F5" s="15" t="s">
        <v>34</v>
      </c>
      <c r="G5" s="15" t="s">
        <v>36</v>
      </c>
      <c r="H5" s="15" t="s">
        <v>38</v>
      </c>
      <c r="I5" s="15"/>
      <c r="O5" t="s">
        <v>21</v>
      </c>
      <c r="P5" t="s">
        <v>23</v>
      </c>
    </row>
    <row r="6" spans="1:9" ht="13.2" customHeight="1">
      <c r="A6" s="15"/>
      <c r="B6" s="15"/>
      <c r="C6" s="15"/>
      <c r="D6" s="15"/>
      <c r="E6" s="15"/>
      <c r="F6" s="15"/>
      <c r="G6" s="15"/>
      <c r="H6" s="15" t="s">
        <v>39</v>
      </c>
      <c r="I6" s="15" t="s">
        <v>41</v>
      </c>
    </row>
    <row r="7" spans="1:9" ht="13.2" customHeight="1">
      <c r="A7" s="15" t="s">
        <v>27</v>
      </c>
      <c r="B7" s="15" t="s">
        <v>29</v>
      </c>
      <c r="C7" s="15" t="s">
        <v>23</v>
      </c>
      <c r="D7" s="15" t="s">
        <v>22</v>
      </c>
      <c r="E7" s="15" t="s">
        <v>33</v>
      </c>
      <c r="F7" s="15" t="s">
        <v>35</v>
      </c>
      <c r="G7" s="15" t="s">
        <v>37</v>
      </c>
      <c r="H7" s="15" t="s">
        <v>40</v>
      </c>
      <c r="I7" s="15" t="s">
        <v>42</v>
      </c>
    </row>
    <row r="8" spans="1:18" ht="13.2" customHeight="1">
      <c r="A8" s="19" t="s">
        <v>43</v>
      </c>
      <c r="B8" s="19"/>
      <c r="C8" s="26" t="s">
        <v>29</v>
      </c>
      <c r="D8" s="19"/>
      <c r="E8" s="27" t="s">
        <v>96</v>
      </c>
      <c r="F8" s="19"/>
      <c r="G8" s="19"/>
      <c r="H8" s="19"/>
      <c r="I8" s="28">
        <f>0+Q8</f>
      </c>
      <c r="O8">
        <f>0+R8</f>
      </c>
      <c r="Q8">
        <f>0+I9+I12+I15+I18+I21+I24+I27</f>
      </c>
      <c r="R8">
        <f>0+O9+O12+O15+O18+O21+O24+O27</f>
      </c>
    </row>
    <row r="9" spans="1:16" ht="12.6">
      <c r="A9" s="25" t="s">
        <v>45</v>
      </c>
      <c r="B9" s="29" t="s">
        <v>29</v>
      </c>
      <c r="C9" s="29" t="s">
        <v>97</v>
      </c>
      <c r="D9" s="25" t="s">
        <v>47</v>
      </c>
      <c r="E9" s="30" t="s">
        <v>98</v>
      </c>
      <c r="F9" s="31" t="s">
        <v>99</v>
      </c>
      <c r="G9" s="32">
        <v>22</v>
      </c>
      <c r="H9" s="33">
        <v>0</v>
      </c>
      <c r="I9" s="34">
        <f>ROUND(ROUND(H9,2)*ROUND(G9,3),2)</f>
      </c>
      <c r="O9">
        <f>(I9*21)/100</f>
      </c>
      <c r="P9" t="s">
        <v>23</v>
      </c>
    </row>
    <row r="10" spans="1:5" ht="20.4">
      <c r="A10" s="35" t="s">
        <v>50</v>
      </c>
      <c r="E10" s="36" t="s">
        <v>100</v>
      </c>
    </row>
    <row r="11" spans="1:5" ht="12.6">
      <c r="A11" s="39" t="s">
        <v>51</v>
      </c>
      <c r="E11" s="38" t="s">
        <v>101</v>
      </c>
    </row>
    <row r="12" spans="1:16" ht="12.6">
      <c r="A12" s="25" t="s">
        <v>45</v>
      </c>
      <c r="B12" s="29" t="s">
        <v>23</v>
      </c>
      <c r="C12" s="29" t="s">
        <v>102</v>
      </c>
      <c r="D12" s="25" t="s">
        <v>47</v>
      </c>
      <c r="E12" s="30" t="s">
        <v>103</v>
      </c>
      <c r="F12" s="31" t="s">
        <v>87</v>
      </c>
      <c r="G12" s="32">
        <v>2</v>
      </c>
      <c r="H12" s="33">
        <v>0</v>
      </c>
      <c r="I12" s="34">
        <f>ROUND(ROUND(H12,2)*ROUND(G12,3),2)</f>
      </c>
      <c r="O12">
        <f>(I12*21)/100</f>
      </c>
      <c r="P12" t="s">
        <v>23</v>
      </c>
    </row>
    <row r="13" spans="1:5" ht="12.6">
      <c r="A13" s="35" t="s">
        <v>50</v>
      </c>
      <c r="E13" s="36" t="s">
        <v>104</v>
      </c>
    </row>
    <row r="14" spans="1:5" ht="12.6">
      <c r="A14" s="39" t="s">
        <v>51</v>
      </c>
      <c r="E14" s="38" t="s">
        <v>105</v>
      </c>
    </row>
    <row r="15" spans="1:16" ht="12.6">
      <c r="A15" s="25" t="s">
        <v>45</v>
      </c>
      <c r="B15" s="29" t="s">
        <v>22</v>
      </c>
      <c r="C15" s="29" t="s">
        <v>106</v>
      </c>
      <c r="D15" s="25" t="s">
        <v>47</v>
      </c>
      <c r="E15" s="30" t="s">
        <v>107</v>
      </c>
      <c r="F15" s="31" t="s">
        <v>87</v>
      </c>
      <c r="G15" s="32">
        <v>1</v>
      </c>
      <c r="H15" s="33">
        <v>0</v>
      </c>
      <c r="I15" s="34">
        <f>ROUND(ROUND(H15,2)*ROUND(G15,3),2)</f>
      </c>
      <c r="O15">
        <f>(I15*21)/100</f>
      </c>
      <c r="P15" t="s">
        <v>23</v>
      </c>
    </row>
    <row r="16" spans="1:5" ht="12.6">
      <c r="A16" s="35" t="s">
        <v>50</v>
      </c>
      <c r="E16" s="36" t="s">
        <v>104</v>
      </c>
    </row>
    <row r="17" spans="1:5" ht="12.6">
      <c r="A17" s="39" t="s">
        <v>51</v>
      </c>
      <c r="E17" s="38" t="s">
        <v>108</v>
      </c>
    </row>
    <row r="18" spans="1:16" ht="12.6">
      <c r="A18" s="25" t="s">
        <v>45</v>
      </c>
      <c r="B18" s="29" t="s">
        <v>33</v>
      </c>
      <c r="C18" s="29" t="s">
        <v>109</v>
      </c>
      <c r="D18" s="25" t="s">
        <v>47</v>
      </c>
      <c r="E18" s="30" t="s">
        <v>110</v>
      </c>
      <c r="F18" s="31" t="s">
        <v>87</v>
      </c>
      <c r="G18" s="32">
        <v>8</v>
      </c>
      <c r="H18" s="33">
        <v>0</v>
      </c>
      <c r="I18" s="34">
        <f>ROUND(ROUND(H18,2)*ROUND(G18,3),2)</f>
      </c>
      <c r="O18">
        <f>(I18*21)/100</f>
      </c>
      <c r="P18" t="s">
        <v>23</v>
      </c>
    </row>
    <row r="19" spans="1:5" ht="20.4">
      <c r="A19" s="35" t="s">
        <v>50</v>
      </c>
      <c r="E19" s="36" t="s">
        <v>111</v>
      </c>
    </row>
    <row r="20" spans="1:5" ht="12.6">
      <c r="A20" s="39" t="s">
        <v>51</v>
      </c>
      <c r="E20" s="38" t="s">
        <v>112</v>
      </c>
    </row>
    <row r="21" spans="1:16" ht="12.6">
      <c r="A21" s="25" t="s">
        <v>45</v>
      </c>
      <c r="B21" s="29" t="s">
        <v>35</v>
      </c>
      <c r="C21" s="29" t="s">
        <v>113</v>
      </c>
      <c r="D21" s="25" t="s">
        <v>47</v>
      </c>
      <c r="E21" s="30" t="s">
        <v>114</v>
      </c>
      <c r="F21" s="31" t="s">
        <v>87</v>
      </c>
      <c r="G21" s="32">
        <v>2</v>
      </c>
      <c r="H21" s="33">
        <v>0</v>
      </c>
      <c r="I21" s="34">
        <f>ROUND(ROUND(H21,2)*ROUND(G21,3),2)</f>
      </c>
      <c r="O21">
        <f>(I21*21)/100</f>
      </c>
      <c r="P21" t="s">
        <v>23</v>
      </c>
    </row>
    <row r="22" spans="1:5" ht="20.4">
      <c r="A22" s="35" t="s">
        <v>50</v>
      </c>
      <c r="E22" s="36" t="s">
        <v>111</v>
      </c>
    </row>
    <row r="23" spans="1:5" ht="12.6">
      <c r="A23" s="39" t="s">
        <v>51</v>
      </c>
      <c r="E23" s="38" t="s">
        <v>105</v>
      </c>
    </row>
    <row r="24" spans="1:16" ht="12.6">
      <c r="A24" s="25" t="s">
        <v>45</v>
      </c>
      <c r="B24" s="29" t="s">
        <v>37</v>
      </c>
      <c r="C24" s="29" t="s">
        <v>115</v>
      </c>
      <c r="D24" s="25" t="s">
        <v>47</v>
      </c>
      <c r="E24" s="30" t="s">
        <v>116</v>
      </c>
      <c r="F24" s="31" t="s">
        <v>117</v>
      </c>
      <c r="G24" s="32">
        <v>100.45</v>
      </c>
      <c r="H24" s="33">
        <v>0</v>
      </c>
      <c r="I24" s="34">
        <f>ROUND(ROUND(H24,2)*ROUND(G24,3),2)</f>
      </c>
      <c r="O24">
        <f>(I24*21)/100</f>
      </c>
      <c r="P24" t="s">
        <v>23</v>
      </c>
    </row>
    <row r="25" spans="1:5" ht="30.6">
      <c r="A25" s="35" t="s">
        <v>50</v>
      </c>
      <c r="E25" s="36" t="s">
        <v>118</v>
      </c>
    </row>
    <row r="26" spans="1:5" ht="12.6">
      <c r="A26" s="39" t="s">
        <v>51</v>
      </c>
      <c r="E26" s="38" t="s">
        <v>119</v>
      </c>
    </row>
    <row r="27" spans="1:16" ht="12.6">
      <c r="A27" s="25" t="s">
        <v>45</v>
      </c>
      <c r="B27" s="29" t="s">
        <v>64</v>
      </c>
      <c r="C27" s="29" t="s">
        <v>120</v>
      </c>
      <c r="D27" s="25" t="s">
        <v>47</v>
      </c>
      <c r="E27" s="30" t="s">
        <v>121</v>
      </c>
      <c r="F27" s="31" t="s">
        <v>117</v>
      </c>
      <c r="G27" s="32">
        <v>100.45</v>
      </c>
      <c r="H27" s="33">
        <v>0</v>
      </c>
      <c r="I27" s="34">
        <f>ROUND(ROUND(H27,2)*ROUND(G27,3),2)</f>
      </c>
      <c r="O27">
        <f>(I27*21)/100</f>
      </c>
      <c r="P27" t="s">
        <v>23</v>
      </c>
    </row>
    <row r="28" spans="1:5" ht="12.6">
      <c r="A28" s="35" t="s">
        <v>50</v>
      </c>
      <c r="E28" s="36" t="s">
        <v>122</v>
      </c>
    </row>
    <row r="29" spans="1:5" ht="12.6">
      <c r="A29" s="37" t="s">
        <v>51</v>
      </c>
      <c r="E29" s="38" t="s">
        <v>123</v>
      </c>
    </row>
  </sheetData>
  <sheetProtection sheet="1" objects="1" scenarios="1"/>
  <mergeCells count="10">
    <mergeCell ref="C3:D3"/>
    <mergeCell ref="C4:D4"/>
    <mergeCell ref="A5:A6"/>
    <mergeCell ref="B5:B6"/>
    <mergeCell ref="C5:C6"/>
    <mergeCell ref="D5:D6"/>
    <mergeCell ref="E5:E6"/>
    <mergeCell ref="F5:F6"/>
    <mergeCell ref="G5:G6"/>
    <mergeCell ref="H5:I5"/>
  </mergeCells>
  <printOptions/>
  <pageMargins left="0.75" right="0.75" top="1" bottom="1" header="0.5" footer="0.5"/>
  <pageSetup fitToHeight="0" fitToWidth="1" horizontalDpi="300" verticalDpi="300" orientation="portrait" paperSize="9"/>
  <drawing r:id="rId1"/>
</worksheet>
</file>

<file path=xl/worksheets/sheet5.xml><?xml version="1.0" encoding="utf-8"?>
<worksheet xmlns="http://schemas.openxmlformats.org/spreadsheetml/2006/main" xmlns:r="http://schemas.openxmlformats.org/officeDocument/2006/relationships">
  <sheetPr>
    <pageSetUpPr fitToPage="1"/>
  </sheetPr>
  <dimension ref="A1:R39"/>
  <sheetViews>
    <sheetView workbookViewId="0" topLeftCell="A1">
      <pane ySplit="7" topLeftCell="A8" activePane="bottomLeft" state="frozen"/>
      <selection pane="topLeft" activeCell="A1" sqref="A1"/>
      <selection pane="bottomLeft" activeCell="A8" sqref="A8"/>
    </sheetView>
  </sheetViews>
  <sheetFormatPr defaultColWidth="8.8515625" defaultRowHeight="12.75" customHeight="1"/>
  <cols>
    <col min="1" max="1" width="8.8515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8.8515625" style="0" hidden="1" customWidth="1"/>
  </cols>
  <sheetData>
    <row r="1" spans="1:16" ht="13.2" customHeight="1">
      <c r="A1" t="s">
        <v>11</v>
      </c>
      <c r="B1" s="1"/>
      <c r="C1" s="1"/>
      <c r="D1" s="1"/>
      <c r="E1" s="1" t="s">
        <v>0</v>
      </c>
      <c r="F1" s="1"/>
      <c r="G1" s="1"/>
      <c r="H1" s="1"/>
      <c r="I1" s="1"/>
      <c r="P1" t="s">
        <v>22</v>
      </c>
    </row>
    <row r="2" spans="2:16" ht="25" customHeight="1">
      <c r="B2" s="1"/>
      <c r="C2" s="1"/>
      <c r="D2" s="1"/>
      <c r="E2" s="2" t="s">
        <v>13</v>
      </c>
      <c r="F2" s="1"/>
      <c r="G2" s="1"/>
      <c r="H2" s="6"/>
      <c r="I2" s="6"/>
      <c r="O2">
        <f>0+O8+O30</f>
      </c>
      <c r="P2" t="s">
        <v>22</v>
      </c>
    </row>
    <row r="3" spans="1:16" ht="15" customHeight="1">
      <c r="A3" t="s">
        <v>12</v>
      </c>
      <c r="B3" s="12" t="s">
        <v>14</v>
      </c>
      <c r="C3" s="13" t="s">
        <v>15</v>
      </c>
      <c r="D3" s="1"/>
      <c r="E3" s="14" t="s">
        <v>16</v>
      </c>
      <c r="F3" s="1"/>
      <c r="G3" s="9"/>
      <c r="H3" s="8" t="s">
        <v>124</v>
      </c>
      <c r="I3" s="40">
        <f>0+I8+I30</f>
      </c>
      <c r="O3" t="s">
        <v>19</v>
      </c>
      <c r="P3" t="s">
        <v>23</v>
      </c>
    </row>
    <row r="4" spans="1:16" ht="15" customHeight="1">
      <c r="A4" t="s">
        <v>17</v>
      </c>
      <c r="B4" s="16" t="s">
        <v>18</v>
      </c>
      <c r="C4" s="17" t="s">
        <v>124</v>
      </c>
      <c r="D4" s="6"/>
      <c r="E4" s="18" t="s">
        <v>125</v>
      </c>
      <c r="F4" s="6"/>
      <c r="G4" s="6"/>
      <c r="H4" s="19"/>
      <c r="I4" s="19"/>
      <c r="O4" t="s">
        <v>20</v>
      </c>
      <c r="P4" t="s">
        <v>23</v>
      </c>
    </row>
    <row r="5" spans="1:16" ht="13.2" customHeight="1">
      <c r="A5" s="15" t="s">
        <v>26</v>
      </c>
      <c r="B5" s="15" t="s">
        <v>28</v>
      </c>
      <c r="C5" s="15" t="s">
        <v>30</v>
      </c>
      <c r="D5" s="15" t="s">
        <v>31</v>
      </c>
      <c r="E5" s="15" t="s">
        <v>32</v>
      </c>
      <c r="F5" s="15" t="s">
        <v>34</v>
      </c>
      <c r="G5" s="15" t="s">
        <v>36</v>
      </c>
      <c r="H5" s="15" t="s">
        <v>38</v>
      </c>
      <c r="I5" s="15"/>
      <c r="O5" t="s">
        <v>21</v>
      </c>
      <c r="P5" t="s">
        <v>23</v>
      </c>
    </row>
    <row r="6" spans="1:9" ht="13.2" customHeight="1">
      <c r="A6" s="15"/>
      <c r="B6" s="15"/>
      <c r="C6" s="15"/>
      <c r="D6" s="15"/>
      <c r="E6" s="15"/>
      <c r="F6" s="15"/>
      <c r="G6" s="15"/>
      <c r="H6" s="15" t="s">
        <v>39</v>
      </c>
      <c r="I6" s="15" t="s">
        <v>41</v>
      </c>
    </row>
    <row r="7" spans="1:9" ht="13.2" customHeight="1">
      <c r="A7" s="15" t="s">
        <v>27</v>
      </c>
      <c r="B7" s="15" t="s">
        <v>29</v>
      </c>
      <c r="C7" s="15" t="s">
        <v>23</v>
      </c>
      <c r="D7" s="15" t="s">
        <v>22</v>
      </c>
      <c r="E7" s="15" t="s">
        <v>33</v>
      </c>
      <c r="F7" s="15" t="s">
        <v>35</v>
      </c>
      <c r="G7" s="15" t="s">
        <v>37</v>
      </c>
      <c r="H7" s="15" t="s">
        <v>40</v>
      </c>
      <c r="I7" s="15" t="s">
        <v>42</v>
      </c>
    </row>
    <row r="8" spans="1:18" ht="13.2" customHeight="1">
      <c r="A8" s="19" t="s">
        <v>43</v>
      </c>
      <c r="B8" s="19"/>
      <c r="C8" s="26" t="s">
        <v>29</v>
      </c>
      <c r="D8" s="19"/>
      <c r="E8" s="27" t="s">
        <v>96</v>
      </c>
      <c r="F8" s="19"/>
      <c r="G8" s="19"/>
      <c r="H8" s="19"/>
      <c r="I8" s="28">
        <f>0+Q8</f>
      </c>
      <c r="O8">
        <f>0+R8</f>
      </c>
      <c r="Q8">
        <f>0+I9+I12+I15+I18+I21+I24+I27</f>
      </c>
      <c r="R8">
        <f>0+O9+O12+O15+O18+O21+O24+O27</f>
      </c>
    </row>
    <row r="9" spans="1:16" ht="12.6">
      <c r="A9" s="25" t="s">
        <v>45</v>
      </c>
      <c r="B9" s="29" t="s">
        <v>29</v>
      </c>
      <c r="C9" s="29" t="s">
        <v>97</v>
      </c>
      <c r="D9" s="25" t="s">
        <v>47</v>
      </c>
      <c r="E9" s="30" t="s">
        <v>98</v>
      </c>
      <c r="F9" s="31" t="s">
        <v>99</v>
      </c>
      <c r="G9" s="32">
        <v>14</v>
      </c>
      <c r="H9" s="33">
        <v>0</v>
      </c>
      <c r="I9" s="34">
        <f>ROUND(ROUND(H9,2)*ROUND(G9,3),2)</f>
      </c>
      <c r="O9">
        <f>(I9*21)/100</f>
      </c>
      <c r="P9" t="s">
        <v>23</v>
      </c>
    </row>
    <row r="10" spans="1:5" ht="20.4">
      <c r="A10" s="35" t="s">
        <v>50</v>
      </c>
      <c r="E10" s="36" t="s">
        <v>100</v>
      </c>
    </row>
    <row r="11" spans="1:5" ht="12.6">
      <c r="A11" s="39" t="s">
        <v>51</v>
      </c>
      <c r="E11" s="38" t="s">
        <v>126</v>
      </c>
    </row>
    <row r="12" spans="1:16" ht="12.6">
      <c r="A12" s="25" t="s">
        <v>45</v>
      </c>
      <c r="B12" s="29" t="s">
        <v>23</v>
      </c>
      <c r="C12" s="29" t="s">
        <v>102</v>
      </c>
      <c r="D12" s="25" t="s">
        <v>47</v>
      </c>
      <c r="E12" s="30" t="s">
        <v>103</v>
      </c>
      <c r="F12" s="31" t="s">
        <v>87</v>
      </c>
      <c r="G12" s="32">
        <v>1</v>
      </c>
      <c r="H12" s="33">
        <v>0</v>
      </c>
      <c r="I12" s="34">
        <f>ROUND(ROUND(H12,2)*ROUND(G12,3),2)</f>
      </c>
      <c r="O12">
        <f>(I12*21)/100</f>
      </c>
      <c r="P12" t="s">
        <v>23</v>
      </c>
    </row>
    <row r="13" spans="1:5" ht="12.6">
      <c r="A13" s="35" t="s">
        <v>50</v>
      </c>
      <c r="E13" s="36" t="s">
        <v>104</v>
      </c>
    </row>
    <row r="14" spans="1:5" ht="12.6">
      <c r="A14" s="39" t="s">
        <v>51</v>
      </c>
      <c r="E14" s="38" t="s">
        <v>108</v>
      </c>
    </row>
    <row r="15" spans="1:16" ht="12.6">
      <c r="A15" s="25" t="s">
        <v>45</v>
      </c>
      <c r="B15" s="29" t="s">
        <v>22</v>
      </c>
      <c r="C15" s="29" t="s">
        <v>109</v>
      </c>
      <c r="D15" s="25" t="s">
        <v>47</v>
      </c>
      <c r="E15" s="30" t="s">
        <v>110</v>
      </c>
      <c r="F15" s="31" t="s">
        <v>87</v>
      </c>
      <c r="G15" s="32">
        <v>10</v>
      </c>
      <c r="H15" s="33">
        <v>0</v>
      </c>
      <c r="I15" s="34">
        <f>ROUND(ROUND(H15,2)*ROUND(G15,3),2)</f>
      </c>
      <c r="O15">
        <f>(I15*21)/100</f>
      </c>
      <c r="P15" t="s">
        <v>23</v>
      </c>
    </row>
    <row r="16" spans="1:5" ht="20.4">
      <c r="A16" s="35" t="s">
        <v>50</v>
      </c>
      <c r="E16" s="36" t="s">
        <v>111</v>
      </c>
    </row>
    <row r="17" spans="1:5" ht="12.6">
      <c r="A17" s="39" t="s">
        <v>51</v>
      </c>
      <c r="E17" s="38" t="s">
        <v>127</v>
      </c>
    </row>
    <row r="18" spans="1:16" ht="12.6">
      <c r="A18" s="25" t="s">
        <v>45</v>
      </c>
      <c r="B18" s="29" t="s">
        <v>33</v>
      </c>
      <c r="C18" s="29" t="s">
        <v>113</v>
      </c>
      <c r="D18" s="25" t="s">
        <v>47</v>
      </c>
      <c r="E18" s="30" t="s">
        <v>114</v>
      </c>
      <c r="F18" s="31" t="s">
        <v>87</v>
      </c>
      <c r="G18" s="32">
        <v>2</v>
      </c>
      <c r="H18" s="33">
        <v>0</v>
      </c>
      <c r="I18" s="34">
        <f>ROUND(ROUND(H18,2)*ROUND(G18,3),2)</f>
      </c>
      <c r="O18">
        <f>(I18*21)/100</f>
      </c>
      <c r="P18" t="s">
        <v>23</v>
      </c>
    </row>
    <row r="19" spans="1:5" ht="20.4">
      <c r="A19" s="35" t="s">
        <v>50</v>
      </c>
      <c r="E19" s="36" t="s">
        <v>111</v>
      </c>
    </row>
    <row r="20" spans="1:5" ht="12.6">
      <c r="A20" s="39" t="s">
        <v>51</v>
      </c>
      <c r="E20" s="38" t="s">
        <v>105</v>
      </c>
    </row>
    <row r="21" spans="1:16" ht="12.6">
      <c r="A21" s="25" t="s">
        <v>45</v>
      </c>
      <c r="B21" s="29" t="s">
        <v>35</v>
      </c>
      <c r="C21" s="29" t="s">
        <v>115</v>
      </c>
      <c r="D21" s="25" t="s">
        <v>128</v>
      </c>
      <c r="E21" s="30" t="s">
        <v>116</v>
      </c>
      <c r="F21" s="31" t="s">
        <v>117</v>
      </c>
      <c r="G21" s="32">
        <v>141.08</v>
      </c>
      <c r="H21" s="33">
        <v>0</v>
      </c>
      <c r="I21" s="34">
        <f>ROUND(ROUND(H21,2)*ROUND(G21,3),2)</f>
      </c>
      <c r="O21">
        <f>(I21*21)/100</f>
      </c>
      <c r="P21" t="s">
        <v>23</v>
      </c>
    </row>
    <row r="22" spans="1:5" ht="40.8">
      <c r="A22" s="35" t="s">
        <v>50</v>
      </c>
      <c r="E22" s="36" t="s">
        <v>129</v>
      </c>
    </row>
    <row r="23" spans="1:5" ht="12.6">
      <c r="A23" s="39" t="s">
        <v>51</v>
      </c>
      <c r="E23" s="38" t="s">
        <v>130</v>
      </c>
    </row>
    <row r="24" spans="1:16" ht="12.6">
      <c r="A24" s="25" t="s">
        <v>45</v>
      </c>
      <c r="B24" s="29" t="s">
        <v>37</v>
      </c>
      <c r="C24" s="29" t="s">
        <v>115</v>
      </c>
      <c r="D24" s="25" t="s">
        <v>131</v>
      </c>
      <c r="E24" s="30" t="s">
        <v>116</v>
      </c>
      <c r="F24" s="31" t="s">
        <v>117</v>
      </c>
      <c r="G24" s="32">
        <v>150.38</v>
      </c>
      <c r="H24" s="33">
        <v>0</v>
      </c>
      <c r="I24" s="34">
        <f>ROUND(ROUND(H24,2)*ROUND(G24,3),2)</f>
      </c>
      <c r="O24">
        <f>(I24*21)/100</f>
      </c>
      <c r="P24" t="s">
        <v>23</v>
      </c>
    </row>
    <row r="25" spans="1:5" ht="30.6">
      <c r="A25" s="35" t="s">
        <v>50</v>
      </c>
      <c r="E25" s="36" t="s">
        <v>132</v>
      </c>
    </row>
    <row r="26" spans="1:5" ht="12.6">
      <c r="A26" s="39" t="s">
        <v>51</v>
      </c>
      <c r="E26" s="38" t="s">
        <v>133</v>
      </c>
    </row>
    <row r="27" spans="1:16" ht="12.6">
      <c r="A27" s="25" t="s">
        <v>45</v>
      </c>
      <c r="B27" s="29" t="s">
        <v>64</v>
      </c>
      <c r="C27" s="29" t="s">
        <v>120</v>
      </c>
      <c r="D27" s="25" t="s">
        <v>47</v>
      </c>
      <c r="E27" s="30" t="s">
        <v>121</v>
      </c>
      <c r="F27" s="31" t="s">
        <v>117</v>
      </c>
      <c r="G27" s="32">
        <v>291.46</v>
      </c>
      <c r="H27" s="33">
        <v>0</v>
      </c>
      <c r="I27" s="34">
        <f>ROUND(ROUND(H27,2)*ROUND(G27,3),2)</f>
      </c>
      <c r="O27">
        <f>(I27*21)/100</f>
      </c>
      <c r="P27" t="s">
        <v>23</v>
      </c>
    </row>
    <row r="28" spans="1:5" ht="12.6">
      <c r="A28" s="35" t="s">
        <v>50</v>
      </c>
      <c r="E28" s="36" t="s">
        <v>122</v>
      </c>
    </row>
    <row r="29" spans="1:5" ht="12.6">
      <c r="A29" s="37" t="s">
        <v>51</v>
      </c>
      <c r="E29" s="38" t="s">
        <v>134</v>
      </c>
    </row>
    <row r="30" spans="1:18" ht="13.2" customHeight="1">
      <c r="A30" s="6" t="s">
        <v>43</v>
      </c>
      <c r="B30" s="6"/>
      <c r="C30" s="42" t="s">
        <v>40</v>
      </c>
      <c r="D30" s="6"/>
      <c r="E30" s="27" t="s">
        <v>135</v>
      </c>
      <c r="F30" s="6"/>
      <c r="G30" s="6"/>
      <c r="H30" s="6"/>
      <c r="I30" s="43">
        <f>0+Q30</f>
      </c>
      <c r="O30">
        <f>0+R30</f>
      </c>
      <c r="Q30">
        <f>0+I31+I34+I37</f>
      </c>
      <c r="R30">
        <f>0+O31+O34+O37</f>
      </c>
    </row>
    <row r="31" spans="1:16" ht="12.6">
      <c r="A31" s="25" t="s">
        <v>45</v>
      </c>
      <c r="B31" s="29" t="s">
        <v>67</v>
      </c>
      <c r="C31" s="29" t="s">
        <v>136</v>
      </c>
      <c r="D31" s="25" t="s">
        <v>128</v>
      </c>
      <c r="E31" s="30" t="s">
        <v>137</v>
      </c>
      <c r="F31" s="31" t="s">
        <v>138</v>
      </c>
      <c r="G31" s="32">
        <v>102</v>
      </c>
      <c r="H31" s="33">
        <v>0</v>
      </c>
      <c r="I31" s="34">
        <f>ROUND(ROUND(H31,2)*ROUND(G31,3),2)</f>
      </c>
      <c r="O31">
        <f>(I31*21)/100</f>
      </c>
      <c r="P31" t="s">
        <v>23</v>
      </c>
    </row>
    <row r="32" spans="1:5" ht="12.6">
      <c r="A32" s="35" t="s">
        <v>50</v>
      </c>
      <c r="E32" s="36" t="s">
        <v>139</v>
      </c>
    </row>
    <row r="33" spans="1:5" ht="12.6">
      <c r="A33" s="39" t="s">
        <v>51</v>
      </c>
      <c r="E33" s="38" t="s">
        <v>140</v>
      </c>
    </row>
    <row r="34" spans="1:16" ht="12.6">
      <c r="A34" s="25" t="s">
        <v>45</v>
      </c>
      <c r="B34" s="29" t="s">
        <v>40</v>
      </c>
      <c r="C34" s="29" t="s">
        <v>136</v>
      </c>
      <c r="D34" s="25" t="s">
        <v>131</v>
      </c>
      <c r="E34" s="30" t="s">
        <v>137</v>
      </c>
      <c r="F34" s="31" t="s">
        <v>138</v>
      </c>
      <c r="G34" s="32">
        <v>26</v>
      </c>
      <c r="H34" s="33">
        <v>0</v>
      </c>
      <c r="I34" s="34">
        <f>ROUND(ROUND(H34,2)*ROUND(G34,3),2)</f>
      </c>
      <c r="O34">
        <f>(I34*21)/100</f>
      </c>
      <c r="P34" t="s">
        <v>23</v>
      </c>
    </row>
    <row r="35" spans="1:5" ht="12.6">
      <c r="A35" s="35" t="s">
        <v>50</v>
      </c>
      <c r="E35" s="36" t="s">
        <v>141</v>
      </c>
    </row>
    <row r="36" spans="1:5" ht="12.6">
      <c r="A36" s="39" t="s">
        <v>51</v>
      </c>
      <c r="E36" s="38" t="s">
        <v>142</v>
      </c>
    </row>
    <row r="37" spans="1:16" ht="12.6">
      <c r="A37" s="25" t="s">
        <v>45</v>
      </c>
      <c r="B37" s="29" t="s">
        <v>42</v>
      </c>
      <c r="C37" s="29" t="s">
        <v>143</v>
      </c>
      <c r="D37" s="25" t="s">
        <v>47</v>
      </c>
      <c r="E37" s="30" t="s">
        <v>144</v>
      </c>
      <c r="F37" s="31" t="s">
        <v>138</v>
      </c>
      <c r="G37" s="32">
        <v>250</v>
      </c>
      <c r="H37" s="33">
        <v>0</v>
      </c>
      <c r="I37" s="34">
        <f>ROUND(ROUND(H37,2)*ROUND(G37,3),2)</f>
      </c>
      <c r="O37">
        <f>(I37*21)/100</f>
      </c>
      <c r="P37" t="s">
        <v>23</v>
      </c>
    </row>
    <row r="38" spans="1:5" ht="12.6">
      <c r="A38" s="35" t="s">
        <v>50</v>
      </c>
      <c r="E38" s="36" t="s">
        <v>145</v>
      </c>
    </row>
    <row r="39" spans="1:5" ht="12.6">
      <c r="A39" s="37" t="s">
        <v>51</v>
      </c>
      <c r="E39" s="38" t="s">
        <v>146</v>
      </c>
    </row>
  </sheetData>
  <sheetProtection sheet="1" objects="1" scenarios="1"/>
  <mergeCells count="10">
    <mergeCell ref="C3:D3"/>
    <mergeCell ref="C4:D4"/>
    <mergeCell ref="A5:A6"/>
    <mergeCell ref="B5:B6"/>
    <mergeCell ref="C5:C6"/>
    <mergeCell ref="D5:D6"/>
    <mergeCell ref="E5:E6"/>
    <mergeCell ref="F5:F6"/>
    <mergeCell ref="G5:G6"/>
    <mergeCell ref="H5:I5"/>
  </mergeCells>
  <printOptions/>
  <pageMargins left="0.75" right="0.75" top="1" bottom="1" header="0.5" footer="0.5"/>
  <pageSetup fitToHeight="0" fitToWidth="1" horizontalDpi="300" verticalDpi="300" orientation="portrait" paperSize="9"/>
  <drawing r:id="rId1"/>
</worksheet>
</file>

<file path=xl/worksheets/sheet6.xml><?xml version="1.0" encoding="utf-8"?>
<worksheet xmlns="http://schemas.openxmlformats.org/spreadsheetml/2006/main" xmlns:r="http://schemas.openxmlformats.org/officeDocument/2006/relationships">
  <sheetPr>
    <pageSetUpPr fitToPage="1"/>
  </sheetPr>
  <dimension ref="A1:R216"/>
  <sheetViews>
    <sheetView workbookViewId="0" topLeftCell="A1">
      <pane ySplit="7" topLeftCell="A8" activePane="bottomLeft" state="frozen"/>
      <selection pane="topLeft" activeCell="A1" sqref="A1"/>
      <selection pane="bottomLeft" activeCell="A8" sqref="A8"/>
    </sheetView>
  </sheetViews>
  <sheetFormatPr defaultColWidth="8.8515625" defaultRowHeight="12.75" customHeight="1"/>
  <cols>
    <col min="1" max="1" width="8.8515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8.8515625" style="0" hidden="1" customWidth="1"/>
  </cols>
  <sheetData>
    <row r="1" spans="1:16" ht="13.2" customHeight="1">
      <c r="A1" t="s">
        <v>11</v>
      </c>
      <c r="B1" s="1"/>
      <c r="C1" s="1"/>
      <c r="D1" s="1"/>
      <c r="E1" s="1" t="s">
        <v>0</v>
      </c>
      <c r="F1" s="1"/>
      <c r="G1" s="1"/>
      <c r="H1" s="1"/>
      <c r="I1" s="1"/>
      <c r="P1" t="s">
        <v>22</v>
      </c>
    </row>
    <row r="2" spans="2:16" ht="25" customHeight="1">
      <c r="B2" s="1"/>
      <c r="C2" s="1"/>
      <c r="D2" s="1"/>
      <c r="E2" s="2" t="s">
        <v>13</v>
      </c>
      <c r="F2" s="1"/>
      <c r="G2" s="1"/>
      <c r="H2" s="6"/>
      <c r="I2" s="6"/>
      <c r="O2">
        <f>0+O8+O24+O91+O101+O111+O151+O167+O171</f>
      </c>
      <c r="P2" t="s">
        <v>22</v>
      </c>
    </row>
    <row r="3" spans="1:16" ht="15" customHeight="1">
      <c r="A3" t="s">
        <v>12</v>
      </c>
      <c r="B3" s="12" t="s">
        <v>14</v>
      </c>
      <c r="C3" s="13" t="s">
        <v>15</v>
      </c>
      <c r="D3" s="1"/>
      <c r="E3" s="14" t="s">
        <v>16</v>
      </c>
      <c r="F3" s="1"/>
      <c r="G3" s="9"/>
      <c r="H3" s="8" t="s">
        <v>147</v>
      </c>
      <c r="I3" s="40">
        <f>0+I8+I24+I91+I101+I111+I151+I167+I171</f>
      </c>
      <c r="O3" t="s">
        <v>19</v>
      </c>
      <c r="P3" t="s">
        <v>23</v>
      </c>
    </row>
    <row r="4" spans="1:16" ht="15" customHeight="1">
      <c r="A4" t="s">
        <v>17</v>
      </c>
      <c r="B4" s="16" t="s">
        <v>18</v>
      </c>
      <c r="C4" s="17" t="s">
        <v>147</v>
      </c>
      <c r="D4" s="6"/>
      <c r="E4" s="18" t="s">
        <v>148</v>
      </c>
      <c r="F4" s="6"/>
      <c r="G4" s="6"/>
      <c r="H4" s="19"/>
      <c r="I4" s="19"/>
      <c r="O4" t="s">
        <v>20</v>
      </c>
      <c r="P4" t="s">
        <v>23</v>
      </c>
    </row>
    <row r="5" spans="1:16" ht="13.2" customHeight="1">
      <c r="A5" s="15" t="s">
        <v>26</v>
      </c>
      <c r="B5" s="15" t="s">
        <v>28</v>
      </c>
      <c r="C5" s="15" t="s">
        <v>30</v>
      </c>
      <c r="D5" s="15" t="s">
        <v>31</v>
      </c>
      <c r="E5" s="15" t="s">
        <v>32</v>
      </c>
      <c r="F5" s="15" t="s">
        <v>34</v>
      </c>
      <c r="G5" s="15" t="s">
        <v>36</v>
      </c>
      <c r="H5" s="15" t="s">
        <v>38</v>
      </c>
      <c r="I5" s="15"/>
      <c r="O5" t="s">
        <v>21</v>
      </c>
      <c r="P5" t="s">
        <v>23</v>
      </c>
    </row>
    <row r="6" spans="1:9" ht="13.2" customHeight="1">
      <c r="A6" s="15"/>
      <c r="B6" s="15"/>
      <c r="C6" s="15"/>
      <c r="D6" s="15"/>
      <c r="E6" s="15"/>
      <c r="F6" s="15"/>
      <c r="G6" s="15"/>
      <c r="H6" s="15" t="s">
        <v>39</v>
      </c>
      <c r="I6" s="15" t="s">
        <v>41</v>
      </c>
    </row>
    <row r="7" spans="1:9" ht="13.2" customHeight="1">
      <c r="A7" s="15" t="s">
        <v>27</v>
      </c>
      <c r="B7" s="15" t="s">
        <v>29</v>
      </c>
      <c r="C7" s="15" t="s">
        <v>23</v>
      </c>
      <c r="D7" s="15" t="s">
        <v>22</v>
      </c>
      <c r="E7" s="15" t="s">
        <v>33</v>
      </c>
      <c r="F7" s="15" t="s">
        <v>35</v>
      </c>
      <c r="G7" s="15" t="s">
        <v>37</v>
      </c>
      <c r="H7" s="15" t="s">
        <v>40</v>
      </c>
      <c r="I7" s="15" t="s">
        <v>42</v>
      </c>
    </row>
    <row r="8" spans="1:18" ht="13.2" customHeight="1">
      <c r="A8" s="19" t="s">
        <v>43</v>
      </c>
      <c r="B8" s="19"/>
      <c r="C8" s="26" t="s">
        <v>27</v>
      </c>
      <c r="D8" s="19"/>
      <c r="E8" s="27" t="s">
        <v>44</v>
      </c>
      <c r="F8" s="19"/>
      <c r="G8" s="19"/>
      <c r="H8" s="19"/>
      <c r="I8" s="28">
        <f>0+Q8</f>
      </c>
      <c r="O8">
        <f>0+R8</f>
      </c>
      <c r="Q8">
        <f>0+I9+I12+I15+I18+I21</f>
      </c>
      <c r="R8">
        <f>0+O9+O12+O15+O18+O21</f>
      </c>
    </row>
    <row r="9" spans="1:16" ht="12.6">
      <c r="A9" s="25" t="s">
        <v>45</v>
      </c>
      <c r="B9" s="29" t="s">
        <v>29</v>
      </c>
      <c r="C9" s="29" t="s">
        <v>149</v>
      </c>
      <c r="D9" s="25" t="s">
        <v>150</v>
      </c>
      <c r="E9" s="30" t="s">
        <v>151</v>
      </c>
      <c r="F9" s="31" t="s">
        <v>117</v>
      </c>
      <c r="G9" s="32">
        <v>2060.305</v>
      </c>
      <c r="H9" s="33">
        <v>0</v>
      </c>
      <c r="I9" s="34">
        <f>ROUND(ROUND(H9,2)*ROUND(G9,3),2)</f>
      </c>
      <c r="O9">
        <f>(I9*21)/100</f>
      </c>
      <c r="P9" t="s">
        <v>23</v>
      </c>
    </row>
    <row r="10" spans="1:5" ht="12.6">
      <c r="A10" s="35" t="s">
        <v>50</v>
      </c>
      <c r="E10" s="36" t="s">
        <v>47</v>
      </c>
    </row>
    <row r="11" spans="1:5" ht="12.6">
      <c r="A11" s="39" t="s">
        <v>51</v>
      </c>
      <c r="E11" s="38" t="s">
        <v>152</v>
      </c>
    </row>
    <row r="12" spans="1:16" ht="12.6">
      <c r="A12" s="25" t="s">
        <v>45</v>
      </c>
      <c r="B12" s="29" t="s">
        <v>23</v>
      </c>
      <c r="C12" s="29" t="s">
        <v>149</v>
      </c>
      <c r="D12" s="25" t="s">
        <v>153</v>
      </c>
      <c r="E12" s="30" t="s">
        <v>154</v>
      </c>
      <c r="F12" s="31" t="s">
        <v>117</v>
      </c>
      <c r="G12" s="32">
        <v>804.6</v>
      </c>
      <c r="H12" s="33">
        <v>0</v>
      </c>
      <c r="I12" s="34">
        <f>ROUND(ROUND(H12,2)*ROUND(G12,3),2)</f>
      </c>
      <c r="O12">
        <f>(I12*21)/100</f>
      </c>
      <c r="P12" t="s">
        <v>23</v>
      </c>
    </row>
    <row r="13" spans="1:5" ht="12.6">
      <c r="A13" s="35" t="s">
        <v>50</v>
      </c>
      <c r="E13" s="36" t="s">
        <v>47</v>
      </c>
    </row>
    <row r="14" spans="1:5" ht="12.6">
      <c r="A14" s="39" t="s">
        <v>51</v>
      </c>
      <c r="E14" s="38" t="s">
        <v>155</v>
      </c>
    </row>
    <row r="15" spans="1:16" ht="12.6">
      <c r="A15" s="25" t="s">
        <v>45</v>
      </c>
      <c r="B15" s="29" t="s">
        <v>22</v>
      </c>
      <c r="C15" s="29" t="s">
        <v>149</v>
      </c>
      <c r="D15" s="25" t="s">
        <v>156</v>
      </c>
      <c r="E15" s="30" t="s">
        <v>157</v>
      </c>
      <c r="F15" s="31" t="s">
        <v>117</v>
      </c>
      <c r="G15" s="32">
        <v>4.4</v>
      </c>
      <c r="H15" s="33">
        <v>0</v>
      </c>
      <c r="I15" s="34">
        <f>ROUND(ROUND(H15,2)*ROUND(G15,3),2)</f>
      </c>
      <c r="O15">
        <f>(I15*21)/100</f>
      </c>
      <c r="P15" t="s">
        <v>23</v>
      </c>
    </row>
    <row r="16" spans="1:5" ht="12.6">
      <c r="A16" s="35" t="s">
        <v>50</v>
      </c>
      <c r="E16" s="36" t="s">
        <v>47</v>
      </c>
    </row>
    <row r="17" spans="1:5" ht="30.6">
      <c r="A17" s="39" t="s">
        <v>51</v>
      </c>
      <c r="E17" s="38" t="s">
        <v>158</v>
      </c>
    </row>
    <row r="18" spans="1:16" ht="12.6">
      <c r="A18" s="25" t="s">
        <v>45</v>
      </c>
      <c r="B18" s="29" t="s">
        <v>33</v>
      </c>
      <c r="C18" s="29" t="s">
        <v>149</v>
      </c>
      <c r="D18" s="25" t="s">
        <v>159</v>
      </c>
      <c r="E18" s="30" t="s">
        <v>160</v>
      </c>
      <c r="F18" s="31" t="s">
        <v>117</v>
      </c>
      <c r="G18" s="32">
        <v>12</v>
      </c>
      <c r="H18" s="33">
        <v>0</v>
      </c>
      <c r="I18" s="34">
        <f>ROUND(ROUND(H18,2)*ROUND(G18,3),2)</f>
      </c>
      <c r="O18">
        <f>(I18*21)/100</f>
      </c>
      <c r="P18" t="s">
        <v>23</v>
      </c>
    </row>
    <row r="19" spans="1:5" ht="12.6">
      <c r="A19" s="35" t="s">
        <v>50</v>
      </c>
      <c r="E19" s="36" t="s">
        <v>47</v>
      </c>
    </row>
    <row r="20" spans="1:5" ht="12.6">
      <c r="A20" s="39" t="s">
        <v>51</v>
      </c>
      <c r="E20" s="38" t="s">
        <v>161</v>
      </c>
    </row>
    <row r="21" spans="1:16" ht="12.6">
      <c r="A21" s="25" t="s">
        <v>45</v>
      </c>
      <c r="B21" s="29" t="s">
        <v>35</v>
      </c>
      <c r="C21" s="29" t="s">
        <v>149</v>
      </c>
      <c r="D21" s="25" t="s">
        <v>162</v>
      </c>
      <c r="E21" s="30" t="s">
        <v>163</v>
      </c>
      <c r="F21" s="31" t="s">
        <v>117</v>
      </c>
      <c r="G21" s="32">
        <v>15.3</v>
      </c>
      <c r="H21" s="33">
        <v>0</v>
      </c>
      <c r="I21" s="34">
        <f>ROUND(ROUND(H21,2)*ROUND(G21,3),2)</f>
      </c>
      <c r="O21">
        <f>(I21*21)/100</f>
      </c>
      <c r="P21" t="s">
        <v>23</v>
      </c>
    </row>
    <row r="22" spans="1:5" ht="12.6">
      <c r="A22" s="35" t="s">
        <v>50</v>
      </c>
      <c r="E22" s="36" t="s">
        <v>47</v>
      </c>
    </row>
    <row r="23" spans="1:5" ht="12.6">
      <c r="A23" s="37" t="s">
        <v>51</v>
      </c>
      <c r="E23" s="38" t="s">
        <v>164</v>
      </c>
    </row>
    <row r="24" spans="1:18" ht="13.2" customHeight="1">
      <c r="A24" s="6" t="s">
        <v>43</v>
      </c>
      <c r="B24" s="6"/>
      <c r="C24" s="42" t="s">
        <v>29</v>
      </c>
      <c r="D24" s="6"/>
      <c r="E24" s="27" t="s">
        <v>96</v>
      </c>
      <c r="F24" s="6"/>
      <c r="G24" s="6"/>
      <c r="H24" s="6"/>
      <c r="I24" s="43">
        <f>0+Q24</f>
      </c>
      <c r="O24">
        <f>0+R24</f>
      </c>
      <c r="Q24">
        <f>0+I25+I28+I31+I34+I37+I40+I43+I46+I49+I52+I55+I58+I61+I64+I67+I70+I73+I76+I79+I82+I85+I88</f>
      </c>
      <c r="R24">
        <f>0+O25+O28+O31+O34+O37+O40+O43+O46+O49+O52+O55+O58+O61+O64+O67+O70+O73+O76+O79+O82+O85+O88</f>
      </c>
    </row>
    <row r="25" spans="1:16" ht="12.6">
      <c r="A25" s="25" t="s">
        <v>45</v>
      </c>
      <c r="B25" s="29" t="s">
        <v>37</v>
      </c>
      <c r="C25" s="29" t="s">
        <v>165</v>
      </c>
      <c r="D25" s="25" t="s">
        <v>47</v>
      </c>
      <c r="E25" s="30" t="s">
        <v>166</v>
      </c>
      <c r="F25" s="31" t="s">
        <v>117</v>
      </c>
      <c r="G25" s="32">
        <v>804.6</v>
      </c>
      <c r="H25" s="33">
        <v>0</v>
      </c>
      <c r="I25" s="34">
        <f>ROUND(ROUND(H25,2)*ROUND(G25,3),2)</f>
      </c>
      <c r="O25">
        <f>(I25*21)/100</f>
      </c>
      <c r="P25" t="s">
        <v>23</v>
      </c>
    </row>
    <row r="26" spans="1:5" ht="12.6">
      <c r="A26" s="35" t="s">
        <v>50</v>
      </c>
      <c r="E26" s="36" t="s">
        <v>167</v>
      </c>
    </row>
    <row r="27" spans="1:5" ht="20.4">
      <c r="A27" s="39" t="s">
        <v>51</v>
      </c>
      <c r="E27" s="38" t="s">
        <v>168</v>
      </c>
    </row>
    <row r="28" spans="1:16" ht="12.6">
      <c r="A28" s="25" t="s">
        <v>45</v>
      </c>
      <c r="B28" s="29" t="s">
        <v>64</v>
      </c>
      <c r="C28" s="29" t="s">
        <v>169</v>
      </c>
      <c r="D28" s="25" t="s">
        <v>47</v>
      </c>
      <c r="E28" s="30" t="s">
        <v>170</v>
      </c>
      <c r="F28" s="31" t="s">
        <v>117</v>
      </c>
      <c r="G28" s="32">
        <v>15.3</v>
      </c>
      <c r="H28" s="33">
        <v>0</v>
      </c>
      <c r="I28" s="34">
        <f>ROUND(ROUND(H28,2)*ROUND(G28,3),2)</f>
      </c>
      <c r="O28">
        <f>(I28*21)/100</f>
      </c>
      <c r="P28" t="s">
        <v>23</v>
      </c>
    </row>
    <row r="29" spans="1:5" ht="12.6">
      <c r="A29" s="35" t="s">
        <v>50</v>
      </c>
      <c r="E29" s="36" t="s">
        <v>167</v>
      </c>
    </row>
    <row r="30" spans="1:5" ht="40.8">
      <c r="A30" s="39" t="s">
        <v>51</v>
      </c>
      <c r="E30" s="38" t="s">
        <v>171</v>
      </c>
    </row>
    <row r="31" spans="1:16" ht="12.6">
      <c r="A31" s="25" t="s">
        <v>45</v>
      </c>
      <c r="B31" s="29" t="s">
        <v>67</v>
      </c>
      <c r="C31" s="29" t="s">
        <v>172</v>
      </c>
      <c r="D31" s="25" t="s">
        <v>173</v>
      </c>
      <c r="E31" s="30" t="s">
        <v>174</v>
      </c>
      <c r="F31" s="31" t="s">
        <v>117</v>
      </c>
      <c r="G31" s="32">
        <v>0.572</v>
      </c>
      <c r="H31" s="33">
        <v>0</v>
      </c>
      <c r="I31" s="34">
        <f>ROUND(ROUND(H31,2)*ROUND(G31,3),2)</f>
      </c>
      <c r="O31">
        <f>(I31*21)/100</f>
      </c>
      <c r="P31" t="s">
        <v>23</v>
      </c>
    </row>
    <row r="32" spans="1:5" ht="40.8">
      <c r="A32" s="35" t="s">
        <v>50</v>
      </c>
      <c r="E32" s="36" t="s">
        <v>175</v>
      </c>
    </row>
    <row r="33" spans="1:5" ht="12.6">
      <c r="A33" s="39" t="s">
        <v>51</v>
      </c>
      <c r="E33" s="38" t="s">
        <v>176</v>
      </c>
    </row>
    <row r="34" spans="1:16" ht="12.6">
      <c r="A34" s="25" t="s">
        <v>45</v>
      </c>
      <c r="B34" s="29" t="s">
        <v>40</v>
      </c>
      <c r="C34" s="29" t="s">
        <v>172</v>
      </c>
      <c r="D34" s="25" t="s">
        <v>177</v>
      </c>
      <c r="E34" s="30" t="s">
        <v>174</v>
      </c>
      <c r="F34" s="31" t="s">
        <v>117</v>
      </c>
      <c r="G34" s="32">
        <v>1.43</v>
      </c>
      <c r="H34" s="33">
        <v>0</v>
      </c>
      <c r="I34" s="34">
        <f>ROUND(ROUND(H34,2)*ROUND(G34,3),2)</f>
      </c>
      <c r="O34">
        <f>(I34*21)/100</f>
      </c>
      <c r="P34" t="s">
        <v>23</v>
      </c>
    </row>
    <row r="35" spans="1:5" ht="40.8">
      <c r="A35" s="35" t="s">
        <v>50</v>
      </c>
      <c r="E35" s="36" t="s">
        <v>178</v>
      </c>
    </row>
    <row r="36" spans="1:5" ht="12.6">
      <c r="A36" s="39" t="s">
        <v>51</v>
      </c>
      <c r="E36" s="38" t="s">
        <v>179</v>
      </c>
    </row>
    <row r="37" spans="1:16" ht="12.6">
      <c r="A37" s="25" t="s">
        <v>45</v>
      </c>
      <c r="B37" s="29" t="s">
        <v>42</v>
      </c>
      <c r="C37" s="29" t="s">
        <v>172</v>
      </c>
      <c r="D37" s="25" t="s">
        <v>180</v>
      </c>
      <c r="E37" s="30" t="s">
        <v>174</v>
      </c>
      <c r="F37" s="31" t="s">
        <v>117</v>
      </c>
      <c r="G37" s="32">
        <v>37.062</v>
      </c>
      <c r="H37" s="33">
        <v>0</v>
      </c>
      <c r="I37" s="34">
        <f>ROUND(ROUND(H37,2)*ROUND(G37,3),2)</f>
      </c>
      <c r="O37">
        <f>(I37*21)/100</f>
      </c>
      <c r="P37" t="s">
        <v>23</v>
      </c>
    </row>
    <row r="38" spans="1:5" ht="40.8">
      <c r="A38" s="35" t="s">
        <v>50</v>
      </c>
      <c r="E38" s="36" t="s">
        <v>181</v>
      </c>
    </row>
    <row r="39" spans="1:5" ht="12.6">
      <c r="A39" s="39" t="s">
        <v>51</v>
      </c>
      <c r="E39" s="38" t="s">
        <v>182</v>
      </c>
    </row>
    <row r="40" spans="1:16" ht="12.6">
      <c r="A40" s="25" t="s">
        <v>45</v>
      </c>
      <c r="B40" s="29" t="s">
        <v>74</v>
      </c>
      <c r="C40" s="29" t="s">
        <v>172</v>
      </c>
      <c r="D40" s="25" t="s">
        <v>183</v>
      </c>
      <c r="E40" s="30" t="s">
        <v>174</v>
      </c>
      <c r="F40" s="31" t="s">
        <v>117</v>
      </c>
      <c r="G40" s="32">
        <v>84.42</v>
      </c>
      <c r="H40" s="33">
        <v>0</v>
      </c>
      <c r="I40" s="34">
        <f>ROUND(ROUND(H40,2)*ROUND(G40,3),2)</f>
      </c>
      <c r="O40">
        <f>(I40*21)/100</f>
      </c>
      <c r="P40" t="s">
        <v>23</v>
      </c>
    </row>
    <row r="41" spans="1:5" ht="30.6">
      <c r="A41" s="35" t="s">
        <v>50</v>
      </c>
      <c r="E41" s="36" t="s">
        <v>184</v>
      </c>
    </row>
    <row r="42" spans="1:5" ht="12.6">
      <c r="A42" s="39" t="s">
        <v>51</v>
      </c>
      <c r="E42" s="38" t="s">
        <v>185</v>
      </c>
    </row>
    <row r="43" spans="1:16" ht="12.6">
      <c r="A43" s="25" t="s">
        <v>45</v>
      </c>
      <c r="B43" s="29" t="s">
        <v>77</v>
      </c>
      <c r="C43" s="29" t="s">
        <v>172</v>
      </c>
      <c r="D43" s="25" t="s">
        <v>186</v>
      </c>
      <c r="E43" s="30" t="s">
        <v>174</v>
      </c>
      <c r="F43" s="31" t="s">
        <v>117</v>
      </c>
      <c r="G43" s="32">
        <v>0.104</v>
      </c>
      <c r="H43" s="33">
        <v>0</v>
      </c>
      <c r="I43" s="34">
        <f>ROUND(ROUND(H43,2)*ROUND(G43,3),2)</f>
      </c>
      <c r="O43">
        <f>(I43*21)/100</f>
      </c>
      <c r="P43" t="s">
        <v>23</v>
      </c>
    </row>
    <row r="44" spans="1:5" ht="40.8">
      <c r="A44" s="35" t="s">
        <v>50</v>
      </c>
      <c r="E44" s="36" t="s">
        <v>187</v>
      </c>
    </row>
    <row r="45" spans="1:5" ht="12.6">
      <c r="A45" s="39" t="s">
        <v>51</v>
      </c>
      <c r="E45" s="38" t="s">
        <v>188</v>
      </c>
    </row>
    <row r="46" spans="1:16" ht="12.6">
      <c r="A46" s="25" t="s">
        <v>45</v>
      </c>
      <c r="B46" s="29" t="s">
        <v>81</v>
      </c>
      <c r="C46" s="29" t="s">
        <v>172</v>
      </c>
      <c r="D46" s="25" t="s">
        <v>189</v>
      </c>
      <c r="E46" s="30" t="s">
        <v>174</v>
      </c>
      <c r="F46" s="31" t="s">
        <v>117</v>
      </c>
      <c r="G46" s="32">
        <v>0.29</v>
      </c>
      <c r="H46" s="33">
        <v>0</v>
      </c>
      <c r="I46" s="34">
        <f>ROUND(ROUND(H46,2)*ROUND(G46,3),2)</f>
      </c>
      <c r="O46">
        <f>(I46*21)/100</f>
      </c>
      <c r="P46" t="s">
        <v>23</v>
      </c>
    </row>
    <row r="47" spans="1:5" ht="40.8">
      <c r="A47" s="35" t="s">
        <v>50</v>
      </c>
      <c r="E47" s="36" t="s">
        <v>190</v>
      </c>
    </row>
    <row r="48" spans="1:5" ht="12.6">
      <c r="A48" s="39" t="s">
        <v>51</v>
      </c>
      <c r="E48" s="38" t="s">
        <v>191</v>
      </c>
    </row>
    <row r="49" spans="1:16" ht="12.6">
      <c r="A49" s="25" t="s">
        <v>45</v>
      </c>
      <c r="B49" s="29" t="s">
        <v>84</v>
      </c>
      <c r="C49" s="29" t="s">
        <v>172</v>
      </c>
      <c r="D49" s="25" t="s">
        <v>192</v>
      </c>
      <c r="E49" s="30" t="s">
        <v>174</v>
      </c>
      <c r="F49" s="31" t="s">
        <v>117</v>
      </c>
      <c r="G49" s="32">
        <v>124.46</v>
      </c>
      <c r="H49" s="33">
        <v>0</v>
      </c>
      <c r="I49" s="34">
        <f>ROUND(ROUND(H49,2)*ROUND(G49,3),2)</f>
      </c>
      <c r="O49">
        <f>(I49*21)/100</f>
      </c>
      <c r="P49" t="s">
        <v>23</v>
      </c>
    </row>
    <row r="50" spans="1:5" ht="30.6">
      <c r="A50" s="35" t="s">
        <v>50</v>
      </c>
      <c r="E50" s="36" t="s">
        <v>193</v>
      </c>
    </row>
    <row r="51" spans="1:5" ht="12.6">
      <c r="A51" s="39" t="s">
        <v>51</v>
      </c>
      <c r="E51" s="38" t="s">
        <v>194</v>
      </c>
    </row>
    <row r="52" spans="1:16" ht="12.6">
      <c r="A52" s="25" t="s">
        <v>45</v>
      </c>
      <c r="B52" s="29" t="s">
        <v>89</v>
      </c>
      <c r="C52" s="29" t="s">
        <v>172</v>
      </c>
      <c r="D52" s="25" t="s">
        <v>195</v>
      </c>
      <c r="E52" s="30" t="s">
        <v>174</v>
      </c>
      <c r="F52" s="31" t="s">
        <v>117</v>
      </c>
      <c r="G52" s="32">
        <v>56.32</v>
      </c>
      <c r="H52" s="33">
        <v>0</v>
      </c>
      <c r="I52" s="34">
        <f>ROUND(ROUND(H52,2)*ROUND(G52,3),2)</f>
      </c>
      <c r="O52">
        <f>(I52*21)/100</f>
      </c>
      <c r="P52" t="s">
        <v>23</v>
      </c>
    </row>
    <row r="53" spans="1:5" ht="30.6">
      <c r="A53" s="35" t="s">
        <v>50</v>
      </c>
      <c r="E53" s="36" t="s">
        <v>196</v>
      </c>
    </row>
    <row r="54" spans="1:5" ht="12.6">
      <c r="A54" s="39" t="s">
        <v>51</v>
      </c>
      <c r="E54" s="38" t="s">
        <v>197</v>
      </c>
    </row>
    <row r="55" spans="1:16" ht="12.6">
      <c r="A55" s="25" t="s">
        <v>45</v>
      </c>
      <c r="B55" s="29" t="s">
        <v>198</v>
      </c>
      <c r="C55" s="29" t="s">
        <v>172</v>
      </c>
      <c r="D55" s="25" t="s">
        <v>199</v>
      </c>
      <c r="E55" s="30" t="s">
        <v>174</v>
      </c>
      <c r="F55" s="31" t="s">
        <v>117</v>
      </c>
      <c r="G55" s="32">
        <v>193.961</v>
      </c>
      <c r="H55" s="33">
        <v>0</v>
      </c>
      <c r="I55" s="34">
        <f>ROUND(ROUND(H55,2)*ROUND(G55,3),2)</f>
      </c>
      <c r="O55">
        <f>(I55*21)/100</f>
      </c>
      <c r="P55" t="s">
        <v>23</v>
      </c>
    </row>
    <row r="56" spans="1:5" ht="40.8">
      <c r="A56" s="35" t="s">
        <v>50</v>
      </c>
      <c r="E56" s="36" t="s">
        <v>200</v>
      </c>
    </row>
    <row r="57" spans="1:5" ht="12.6">
      <c r="A57" s="39" t="s">
        <v>51</v>
      </c>
      <c r="E57" s="38" t="s">
        <v>201</v>
      </c>
    </row>
    <row r="58" spans="1:16" ht="12.6">
      <c r="A58" s="25" t="s">
        <v>45</v>
      </c>
      <c r="B58" s="29" t="s">
        <v>202</v>
      </c>
      <c r="C58" s="29" t="s">
        <v>203</v>
      </c>
      <c r="D58" s="25" t="s">
        <v>47</v>
      </c>
      <c r="E58" s="30" t="s">
        <v>204</v>
      </c>
      <c r="F58" s="31" t="s">
        <v>117</v>
      </c>
      <c r="G58" s="32">
        <v>2.4</v>
      </c>
      <c r="H58" s="33">
        <v>0</v>
      </c>
      <c r="I58" s="34">
        <f>ROUND(ROUND(H58,2)*ROUND(G58,3),2)</f>
      </c>
      <c r="O58">
        <f>(I58*21)/100</f>
      </c>
      <c r="P58" t="s">
        <v>23</v>
      </c>
    </row>
    <row r="59" spans="1:5" ht="12.6">
      <c r="A59" s="35" t="s">
        <v>50</v>
      </c>
      <c r="E59" s="36" t="s">
        <v>167</v>
      </c>
    </row>
    <row r="60" spans="1:5" ht="51">
      <c r="A60" s="39" t="s">
        <v>51</v>
      </c>
      <c r="E60" s="38" t="s">
        <v>205</v>
      </c>
    </row>
    <row r="61" spans="1:16" ht="12.6">
      <c r="A61" s="25" t="s">
        <v>45</v>
      </c>
      <c r="B61" s="29" t="s">
        <v>206</v>
      </c>
      <c r="C61" s="29" t="s">
        <v>207</v>
      </c>
      <c r="D61" s="25" t="s">
        <v>47</v>
      </c>
      <c r="E61" s="30" t="s">
        <v>208</v>
      </c>
      <c r="F61" s="31" t="s">
        <v>117</v>
      </c>
      <c r="G61" s="32">
        <v>1968</v>
      </c>
      <c r="H61" s="33">
        <v>0</v>
      </c>
      <c r="I61" s="34">
        <f>ROUND(ROUND(H61,2)*ROUND(G61,3),2)</f>
      </c>
      <c r="O61">
        <f>(I61*21)/100</f>
      </c>
      <c r="P61" t="s">
        <v>23</v>
      </c>
    </row>
    <row r="62" spans="1:5" ht="12.6">
      <c r="A62" s="35" t="s">
        <v>50</v>
      </c>
      <c r="E62" s="36" t="s">
        <v>209</v>
      </c>
    </row>
    <row r="63" spans="1:5" ht="102">
      <c r="A63" s="39" t="s">
        <v>51</v>
      </c>
      <c r="E63" s="38" t="s">
        <v>210</v>
      </c>
    </row>
    <row r="64" spans="1:16" ht="12.6">
      <c r="A64" s="25" t="s">
        <v>45</v>
      </c>
      <c r="B64" s="29" t="s">
        <v>211</v>
      </c>
      <c r="C64" s="29" t="s">
        <v>212</v>
      </c>
      <c r="D64" s="25" t="s">
        <v>47</v>
      </c>
      <c r="E64" s="30" t="s">
        <v>213</v>
      </c>
      <c r="F64" s="31" t="s">
        <v>117</v>
      </c>
      <c r="G64" s="32">
        <v>375.135</v>
      </c>
      <c r="H64" s="33">
        <v>0</v>
      </c>
      <c r="I64" s="34">
        <f>ROUND(ROUND(H64,2)*ROUND(G64,3),2)</f>
      </c>
      <c r="O64">
        <f>(I64*21)/100</f>
      </c>
      <c r="P64" t="s">
        <v>23</v>
      </c>
    </row>
    <row r="65" spans="1:5" ht="12.6">
      <c r="A65" s="35" t="s">
        <v>50</v>
      </c>
      <c r="E65" s="36" t="s">
        <v>214</v>
      </c>
    </row>
    <row r="66" spans="1:5" ht="12.6">
      <c r="A66" s="39" t="s">
        <v>51</v>
      </c>
      <c r="E66" s="38" t="s">
        <v>215</v>
      </c>
    </row>
    <row r="67" spans="1:16" ht="12.6">
      <c r="A67" s="25" t="s">
        <v>45</v>
      </c>
      <c r="B67" s="29" t="s">
        <v>216</v>
      </c>
      <c r="C67" s="29" t="s">
        <v>217</v>
      </c>
      <c r="D67" s="25" t="s">
        <v>47</v>
      </c>
      <c r="E67" s="30" t="s">
        <v>218</v>
      </c>
      <c r="F67" s="31" t="s">
        <v>117</v>
      </c>
      <c r="G67" s="32">
        <v>375.135</v>
      </c>
      <c r="H67" s="33">
        <v>0</v>
      </c>
      <c r="I67" s="34">
        <f>ROUND(ROUND(H67,2)*ROUND(G67,3),2)</f>
      </c>
      <c r="O67">
        <f>(I67*21)/100</f>
      </c>
      <c r="P67" t="s">
        <v>23</v>
      </c>
    </row>
    <row r="68" spans="1:5" ht="12.6">
      <c r="A68" s="35" t="s">
        <v>50</v>
      </c>
      <c r="E68" s="36" t="s">
        <v>219</v>
      </c>
    </row>
    <row r="69" spans="1:5" ht="12.6">
      <c r="A69" s="39" t="s">
        <v>51</v>
      </c>
      <c r="E69" s="38" t="s">
        <v>215</v>
      </c>
    </row>
    <row r="70" spans="1:16" ht="12.6">
      <c r="A70" s="25" t="s">
        <v>45</v>
      </c>
      <c r="B70" s="29" t="s">
        <v>220</v>
      </c>
      <c r="C70" s="29" t="s">
        <v>221</v>
      </c>
      <c r="D70" s="25" t="s">
        <v>47</v>
      </c>
      <c r="E70" s="30" t="s">
        <v>222</v>
      </c>
      <c r="F70" s="31" t="s">
        <v>99</v>
      </c>
      <c r="G70" s="32">
        <v>186.3</v>
      </c>
      <c r="H70" s="33">
        <v>0</v>
      </c>
      <c r="I70" s="34">
        <f>ROUND(ROUND(H70,2)*ROUND(G70,3),2)</f>
      </c>
      <c r="O70">
        <f>(I70*21)/100</f>
      </c>
      <c r="P70" t="s">
        <v>23</v>
      </c>
    </row>
    <row r="71" spans="1:5" ht="12.6">
      <c r="A71" s="35" t="s">
        <v>50</v>
      </c>
      <c r="E71" s="36" t="s">
        <v>167</v>
      </c>
    </row>
    <row r="72" spans="1:5" ht="20.4">
      <c r="A72" s="39" t="s">
        <v>51</v>
      </c>
      <c r="E72" s="38" t="s">
        <v>223</v>
      </c>
    </row>
    <row r="73" spans="1:16" ht="12.6">
      <c r="A73" s="25" t="s">
        <v>45</v>
      </c>
      <c r="B73" s="29" t="s">
        <v>224</v>
      </c>
      <c r="C73" s="29" t="s">
        <v>225</v>
      </c>
      <c r="D73" s="25" t="s">
        <v>47</v>
      </c>
      <c r="E73" s="30" t="s">
        <v>226</v>
      </c>
      <c r="F73" s="31" t="s">
        <v>138</v>
      </c>
      <c r="G73" s="32">
        <v>203.5</v>
      </c>
      <c r="H73" s="33">
        <v>0</v>
      </c>
      <c r="I73" s="34">
        <f>ROUND(ROUND(H73,2)*ROUND(G73,3),2)</f>
      </c>
      <c r="O73">
        <f>(I73*21)/100</f>
      </c>
      <c r="P73" t="s">
        <v>23</v>
      </c>
    </row>
    <row r="74" spans="1:5" ht="12.6">
      <c r="A74" s="35" t="s">
        <v>50</v>
      </c>
      <c r="E74" s="36" t="s">
        <v>167</v>
      </c>
    </row>
    <row r="75" spans="1:5" ht="12.6">
      <c r="A75" s="39" t="s">
        <v>51</v>
      </c>
      <c r="E75" s="38" t="s">
        <v>227</v>
      </c>
    </row>
    <row r="76" spans="1:16" ht="12.6">
      <c r="A76" s="25" t="s">
        <v>45</v>
      </c>
      <c r="B76" s="29" t="s">
        <v>228</v>
      </c>
      <c r="C76" s="29" t="s">
        <v>229</v>
      </c>
      <c r="D76" s="25" t="s">
        <v>47</v>
      </c>
      <c r="E76" s="30" t="s">
        <v>230</v>
      </c>
      <c r="F76" s="31" t="s">
        <v>117</v>
      </c>
      <c r="G76" s="32">
        <v>22.8</v>
      </c>
      <c r="H76" s="33">
        <v>0</v>
      </c>
      <c r="I76" s="34">
        <f>ROUND(ROUND(H76,2)*ROUND(G76,3),2)</f>
      </c>
      <c r="O76">
        <f>(I76*21)/100</f>
      </c>
      <c r="P76" t="s">
        <v>23</v>
      </c>
    </row>
    <row r="77" spans="1:5" ht="12.6">
      <c r="A77" s="35" t="s">
        <v>50</v>
      </c>
      <c r="E77" s="36" t="s">
        <v>209</v>
      </c>
    </row>
    <row r="78" spans="1:5" ht="30.6">
      <c r="A78" s="39" t="s">
        <v>51</v>
      </c>
      <c r="E78" s="38" t="s">
        <v>231</v>
      </c>
    </row>
    <row r="79" spans="1:16" ht="12.6">
      <c r="A79" s="25" t="s">
        <v>45</v>
      </c>
      <c r="B79" s="29" t="s">
        <v>232</v>
      </c>
      <c r="C79" s="29" t="s">
        <v>233</v>
      </c>
      <c r="D79" s="25" t="s">
        <v>47</v>
      </c>
      <c r="E79" s="30" t="s">
        <v>234</v>
      </c>
      <c r="F79" s="31" t="s">
        <v>117</v>
      </c>
      <c r="G79" s="32">
        <v>375.135</v>
      </c>
      <c r="H79" s="33">
        <v>0</v>
      </c>
      <c r="I79" s="34">
        <f>ROUND(ROUND(H79,2)*ROUND(G79,3),2)</f>
      </c>
      <c r="O79">
        <f>(I79*21)/100</f>
      </c>
      <c r="P79" t="s">
        <v>23</v>
      </c>
    </row>
    <row r="80" spans="1:5" ht="12.6">
      <c r="A80" s="35" t="s">
        <v>50</v>
      </c>
      <c r="E80" s="36" t="s">
        <v>235</v>
      </c>
    </row>
    <row r="81" spans="1:5" ht="12.6">
      <c r="A81" s="39" t="s">
        <v>51</v>
      </c>
      <c r="E81" s="38" t="s">
        <v>215</v>
      </c>
    </row>
    <row r="82" spans="1:16" ht="12.6">
      <c r="A82" s="25" t="s">
        <v>45</v>
      </c>
      <c r="B82" s="29" t="s">
        <v>236</v>
      </c>
      <c r="C82" s="29" t="s">
        <v>120</v>
      </c>
      <c r="D82" s="25" t="s">
        <v>47</v>
      </c>
      <c r="E82" s="30" t="s">
        <v>121</v>
      </c>
      <c r="F82" s="31" t="s">
        <v>117</v>
      </c>
      <c r="G82" s="32">
        <v>1990.8</v>
      </c>
      <c r="H82" s="33">
        <v>0</v>
      </c>
      <c r="I82" s="34">
        <f>ROUND(ROUND(H82,2)*ROUND(G82,3),2)</f>
      </c>
      <c r="O82">
        <f>(I82*21)/100</f>
      </c>
      <c r="P82" t="s">
        <v>23</v>
      </c>
    </row>
    <row r="83" spans="1:5" ht="12.6">
      <c r="A83" s="35" t="s">
        <v>50</v>
      </c>
      <c r="E83" s="36" t="s">
        <v>237</v>
      </c>
    </row>
    <row r="84" spans="1:5" ht="12.6">
      <c r="A84" s="39" t="s">
        <v>51</v>
      </c>
      <c r="E84" s="38" t="s">
        <v>238</v>
      </c>
    </row>
    <row r="85" spans="1:16" ht="12.6">
      <c r="A85" s="25" t="s">
        <v>45</v>
      </c>
      <c r="B85" s="29" t="s">
        <v>239</v>
      </c>
      <c r="C85" s="29" t="s">
        <v>240</v>
      </c>
      <c r="D85" s="25" t="s">
        <v>47</v>
      </c>
      <c r="E85" s="30" t="s">
        <v>241</v>
      </c>
      <c r="F85" s="31" t="s">
        <v>117</v>
      </c>
      <c r="G85" s="32">
        <v>213.9</v>
      </c>
      <c r="H85" s="33">
        <v>0</v>
      </c>
      <c r="I85" s="34">
        <f>ROUND(ROUND(H85,2)*ROUND(G85,3),2)</f>
      </c>
      <c r="O85">
        <f>(I85*21)/100</f>
      </c>
      <c r="P85" t="s">
        <v>23</v>
      </c>
    </row>
    <row r="86" spans="1:5" ht="61.2">
      <c r="A86" s="35" t="s">
        <v>50</v>
      </c>
      <c r="E86" s="36" t="s">
        <v>242</v>
      </c>
    </row>
    <row r="87" spans="1:5" ht="12.6">
      <c r="A87" s="39" t="s">
        <v>51</v>
      </c>
      <c r="E87" s="38" t="s">
        <v>243</v>
      </c>
    </row>
    <row r="88" spans="1:16" ht="12.6">
      <c r="A88" s="25" t="s">
        <v>45</v>
      </c>
      <c r="B88" s="29" t="s">
        <v>244</v>
      </c>
      <c r="C88" s="29" t="s">
        <v>245</v>
      </c>
      <c r="D88" s="25" t="s">
        <v>47</v>
      </c>
      <c r="E88" s="30" t="s">
        <v>246</v>
      </c>
      <c r="F88" s="31" t="s">
        <v>117</v>
      </c>
      <c r="G88" s="32">
        <v>12.6</v>
      </c>
      <c r="H88" s="33">
        <v>0</v>
      </c>
      <c r="I88" s="34">
        <f>ROUND(ROUND(H88,2)*ROUND(G88,3),2)</f>
      </c>
      <c r="O88">
        <f>(I88*21)/100</f>
      </c>
      <c r="P88" t="s">
        <v>23</v>
      </c>
    </row>
    <row r="89" spans="1:5" ht="12.6">
      <c r="A89" s="35" t="s">
        <v>50</v>
      </c>
      <c r="E89" s="36" t="s">
        <v>247</v>
      </c>
    </row>
    <row r="90" spans="1:5" ht="12.6">
      <c r="A90" s="37" t="s">
        <v>51</v>
      </c>
      <c r="E90" s="38" t="s">
        <v>248</v>
      </c>
    </row>
    <row r="91" spans="1:18" ht="13.2" customHeight="1">
      <c r="A91" s="6" t="s">
        <v>43</v>
      </c>
      <c r="B91" s="6"/>
      <c r="C91" s="42" t="s">
        <v>23</v>
      </c>
      <c r="D91" s="6"/>
      <c r="E91" s="27" t="s">
        <v>249</v>
      </c>
      <c r="F91" s="6"/>
      <c r="G91" s="6"/>
      <c r="H91" s="6"/>
      <c r="I91" s="43">
        <f>0+Q91</f>
      </c>
      <c r="O91">
        <f>0+R91</f>
      </c>
      <c r="Q91">
        <f>0+I92+I95+I98</f>
      </c>
      <c r="R91">
        <f>0+O92+O95+O98</f>
      </c>
    </row>
    <row r="92" spans="1:16" ht="12.6">
      <c r="A92" s="25" t="s">
        <v>45</v>
      </c>
      <c r="B92" s="29" t="s">
        <v>250</v>
      </c>
      <c r="C92" s="29" t="s">
        <v>251</v>
      </c>
      <c r="D92" s="25" t="s">
        <v>47</v>
      </c>
      <c r="E92" s="30" t="s">
        <v>252</v>
      </c>
      <c r="F92" s="31" t="s">
        <v>138</v>
      </c>
      <c r="G92" s="32">
        <v>252</v>
      </c>
      <c r="H92" s="33">
        <v>0</v>
      </c>
      <c r="I92" s="34">
        <f>ROUND(ROUND(H92,2)*ROUND(G92,3),2)</f>
      </c>
      <c r="O92">
        <f>(I92*21)/100</f>
      </c>
      <c r="P92" t="s">
        <v>23</v>
      </c>
    </row>
    <row r="93" spans="1:5" ht="40.8">
      <c r="A93" s="35" t="s">
        <v>50</v>
      </c>
      <c r="E93" s="36" t="s">
        <v>253</v>
      </c>
    </row>
    <row r="94" spans="1:5" ht="12.6">
      <c r="A94" s="39" t="s">
        <v>51</v>
      </c>
      <c r="E94" s="38" t="s">
        <v>254</v>
      </c>
    </row>
    <row r="95" spans="1:16" ht="12.6">
      <c r="A95" s="25" t="s">
        <v>45</v>
      </c>
      <c r="B95" s="29" t="s">
        <v>255</v>
      </c>
      <c r="C95" s="29" t="s">
        <v>256</v>
      </c>
      <c r="D95" s="25" t="s">
        <v>47</v>
      </c>
      <c r="E95" s="30" t="s">
        <v>257</v>
      </c>
      <c r="F95" s="31" t="s">
        <v>117</v>
      </c>
      <c r="G95" s="32">
        <v>1621</v>
      </c>
      <c r="H95" s="33">
        <v>0</v>
      </c>
      <c r="I95" s="34">
        <f>ROUND(ROUND(H95,2)*ROUND(G95,3),2)</f>
      </c>
      <c r="O95">
        <f>(I95*21)/100</f>
      </c>
      <c r="P95" t="s">
        <v>23</v>
      </c>
    </row>
    <row r="96" spans="1:5" ht="20.4">
      <c r="A96" s="35" t="s">
        <v>50</v>
      </c>
      <c r="E96" s="36" t="s">
        <v>258</v>
      </c>
    </row>
    <row r="97" spans="1:5" ht="12.6">
      <c r="A97" s="39" t="s">
        <v>51</v>
      </c>
      <c r="E97" s="38" t="s">
        <v>259</v>
      </c>
    </row>
    <row r="98" spans="1:16" ht="12.6">
      <c r="A98" s="25" t="s">
        <v>45</v>
      </c>
      <c r="B98" s="29" t="s">
        <v>260</v>
      </c>
      <c r="C98" s="29" t="s">
        <v>261</v>
      </c>
      <c r="D98" s="25" t="s">
        <v>47</v>
      </c>
      <c r="E98" s="30" t="s">
        <v>262</v>
      </c>
      <c r="F98" s="31" t="s">
        <v>99</v>
      </c>
      <c r="G98" s="32">
        <v>3243</v>
      </c>
      <c r="H98" s="33">
        <v>0</v>
      </c>
      <c r="I98" s="34">
        <f>ROUND(ROUND(H98,2)*ROUND(G98,3),2)</f>
      </c>
      <c r="O98">
        <f>(I98*21)/100</f>
      </c>
      <c r="P98" t="s">
        <v>23</v>
      </c>
    </row>
    <row r="99" spans="1:5" ht="20.4">
      <c r="A99" s="35" t="s">
        <v>50</v>
      </c>
      <c r="E99" s="36" t="s">
        <v>263</v>
      </c>
    </row>
    <row r="100" spans="1:5" ht="12.6">
      <c r="A100" s="37" t="s">
        <v>51</v>
      </c>
      <c r="E100" s="38" t="s">
        <v>264</v>
      </c>
    </row>
    <row r="101" spans="1:18" ht="13.2" customHeight="1">
      <c r="A101" s="6" t="s">
        <v>43</v>
      </c>
      <c r="B101" s="6"/>
      <c r="C101" s="42" t="s">
        <v>33</v>
      </c>
      <c r="D101" s="6"/>
      <c r="E101" s="27" t="s">
        <v>265</v>
      </c>
      <c r="F101" s="6"/>
      <c r="G101" s="6"/>
      <c r="H101" s="6"/>
      <c r="I101" s="43">
        <f>0+Q101</f>
      </c>
      <c r="O101">
        <f>0+R101</f>
      </c>
      <c r="Q101">
        <f>0+I102+I105+I108</f>
      </c>
      <c r="R101">
        <f>0+O102+O105+O108</f>
      </c>
    </row>
    <row r="102" spans="1:16" ht="12.6">
      <c r="A102" s="25" t="s">
        <v>45</v>
      </c>
      <c r="B102" s="29" t="s">
        <v>266</v>
      </c>
      <c r="C102" s="29" t="s">
        <v>267</v>
      </c>
      <c r="D102" s="25" t="s">
        <v>47</v>
      </c>
      <c r="E102" s="30" t="s">
        <v>268</v>
      </c>
      <c r="F102" s="31" t="s">
        <v>117</v>
      </c>
      <c r="G102" s="32">
        <v>4.37</v>
      </c>
      <c r="H102" s="33">
        <v>0</v>
      </c>
      <c r="I102" s="34">
        <f>ROUND(ROUND(H102,2)*ROUND(G102,3),2)</f>
      </c>
      <c r="O102">
        <f>(I102*21)/100</f>
      </c>
      <c r="P102" t="s">
        <v>23</v>
      </c>
    </row>
    <row r="103" spans="1:5" ht="12.6">
      <c r="A103" s="35" t="s">
        <v>50</v>
      </c>
      <c r="E103" s="36" t="s">
        <v>47</v>
      </c>
    </row>
    <row r="104" spans="1:5" ht="71.4">
      <c r="A104" s="39" t="s">
        <v>51</v>
      </c>
      <c r="E104" s="38" t="s">
        <v>269</v>
      </c>
    </row>
    <row r="105" spans="1:16" ht="12.6">
      <c r="A105" s="25" t="s">
        <v>45</v>
      </c>
      <c r="B105" s="29" t="s">
        <v>270</v>
      </c>
      <c r="C105" s="29" t="s">
        <v>271</v>
      </c>
      <c r="D105" s="25" t="s">
        <v>47</v>
      </c>
      <c r="E105" s="30" t="s">
        <v>272</v>
      </c>
      <c r="F105" s="31" t="s">
        <v>117</v>
      </c>
      <c r="G105" s="32">
        <v>5.61</v>
      </c>
      <c r="H105" s="33">
        <v>0</v>
      </c>
      <c r="I105" s="34">
        <f>ROUND(ROUND(H105,2)*ROUND(G105,3),2)</f>
      </c>
      <c r="O105">
        <f>(I105*21)/100</f>
      </c>
      <c r="P105" t="s">
        <v>23</v>
      </c>
    </row>
    <row r="106" spans="1:5" ht="30.6">
      <c r="A106" s="35" t="s">
        <v>50</v>
      </c>
      <c r="E106" s="36" t="s">
        <v>273</v>
      </c>
    </row>
    <row r="107" spans="1:5" ht="12.6">
      <c r="A107" s="39" t="s">
        <v>51</v>
      </c>
      <c r="E107" s="38" t="s">
        <v>274</v>
      </c>
    </row>
    <row r="108" spans="1:16" ht="12.6">
      <c r="A108" s="25" t="s">
        <v>45</v>
      </c>
      <c r="B108" s="29" t="s">
        <v>275</v>
      </c>
      <c r="C108" s="29" t="s">
        <v>276</v>
      </c>
      <c r="D108" s="25" t="s">
        <v>47</v>
      </c>
      <c r="E108" s="30" t="s">
        <v>277</v>
      </c>
      <c r="F108" s="31" t="s">
        <v>117</v>
      </c>
      <c r="G108" s="32">
        <v>3.2</v>
      </c>
      <c r="H108" s="33">
        <v>0</v>
      </c>
      <c r="I108" s="34">
        <f>ROUND(ROUND(H108,2)*ROUND(G108,3),2)</f>
      </c>
      <c r="O108">
        <f>(I108*21)/100</f>
      </c>
      <c r="P108" t="s">
        <v>23</v>
      </c>
    </row>
    <row r="109" spans="1:5" ht="12.6">
      <c r="A109" s="35" t="s">
        <v>50</v>
      </c>
      <c r="E109" s="36" t="s">
        <v>278</v>
      </c>
    </row>
    <row r="110" spans="1:5" ht="20.4">
      <c r="A110" s="37" t="s">
        <v>51</v>
      </c>
      <c r="E110" s="38" t="s">
        <v>279</v>
      </c>
    </row>
    <row r="111" spans="1:18" ht="13.2" customHeight="1">
      <c r="A111" s="6" t="s">
        <v>43</v>
      </c>
      <c r="B111" s="6"/>
      <c r="C111" s="42" t="s">
        <v>35</v>
      </c>
      <c r="D111" s="6"/>
      <c r="E111" s="27" t="s">
        <v>280</v>
      </c>
      <c r="F111" s="6"/>
      <c r="G111" s="6"/>
      <c r="H111" s="6"/>
      <c r="I111" s="43">
        <f>0+Q111</f>
      </c>
      <c r="O111">
        <f>0+R111</f>
      </c>
      <c r="Q111">
        <f>0+I112+I115+I118+I121+I124+I127+I130+I133+I136+I139+I142+I145+I148</f>
      </c>
      <c r="R111">
        <f>0+O112+O115+O118+O121+O124+O127+O130+O133+O136+O139+O142+O145+O148</f>
      </c>
    </row>
    <row r="112" spans="1:16" ht="12.6">
      <c r="A112" s="25" t="s">
        <v>45</v>
      </c>
      <c r="B112" s="29" t="s">
        <v>281</v>
      </c>
      <c r="C112" s="29" t="s">
        <v>282</v>
      </c>
      <c r="D112" s="25" t="s">
        <v>128</v>
      </c>
      <c r="E112" s="30" t="s">
        <v>283</v>
      </c>
      <c r="F112" s="31" t="s">
        <v>117</v>
      </c>
      <c r="G112" s="32">
        <v>614.79</v>
      </c>
      <c r="H112" s="33">
        <v>0</v>
      </c>
      <c r="I112" s="34">
        <f>ROUND(ROUND(H112,2)*ROUND(G112,3),2)</f>
      </c>
      <c r="O112">
        <f>(I112*21)/100</f>
      </c>
      <c r="P112" t="s">
        <v>23</v>
      </c>
    </row>
    <row r="113" spans="1:5" ht="30.6">
      <c r="A113" s="35" t="s">
        <v>50</v>
      </c>
      <c r="E113" s="36" t="s">
        <v>284</v>
      </c>
    </row>
    <row r="114" spans="1:5" ht="12.6">
      <c r="A114" s="39" t="s">
        <v>51</v>
      </c>
      <c r="E114" s="38" t="s">
        <v>285</v>
      </c>
    </row>
    <row r="115" spans="1:16" ht="12.6">
      <c r="A115" s="25" t="s">
        <v>45</v>
      </c>
      <c r="B115" s="29" t="s">
        <v>286</v>
      </c>
      <c r="C115" s="29" t="s">
        <v>282</v>
      </c>
      <c r="D115" s="25" t="s">
        <v>131</v>
      </c>
      <c r="E115" s="30" t="s">
        <v>283</v>
      </c>
      <c r="F115" s="31" t="s">
        <v>117</v>
      </c>
      <c r="G115" s="32">
        <v>14.598</v>
      </c>
      <c r="H115" s="33">
        <v>0</v>
      </c>
      <c r="I115" s="34">
        <f>ROUND(ROUND(H115,2)*ROUND(G115,3),2)</f>
      </c>
      <c r="O115">
        <f>(I115*21)/100</f>
      </c>
      <c r="P115" t="s">
        <v>23</v>
      </c>
    </row>
    <row r="116" spans="1:5" ht="20.4">
      <c r="A116" s="35" t="s">
        <v>50</v>
      </c>
      <c r="E116" s="36" t="s">
        <v>287</v>
      </c>
    </row>
    <row r="117" spans="1:5" ht="12.6">
      <c r="A117" s="39" t="s">
        <v>51</v>
      </c>
      <c r="E117" s="38" t="s">
        <v>288</v>
      </c>
    </row>
    <row r="118" spans="1:16" ht="12.6">
      <c r="A118" s="25" t="s">
        <v>45</v>
      </c>
      <c r="B118" s="29" t="s">
        <v>289</v>
      </c>
      <c r="C118" s="29" t="s">
        <v>290</v>
      </c>
      <c r="D118" s="25" t="s">
        <v>47</v>
      </c>
      <c r="E118" s="30" t="s">
        <v>291</v>
      </c>
      <c r="F118" s="31" t="s">
        <v>99</v>
      </c>
      <c r="G118" s="32">
        <v>2500.9</v>
      </c>
      <c r="H118" s="33">
        <v>0</v>
      </c>
      <c r="I118" s="34">
        <f>ROUND(ROUND(H118,2)*ROUND(G118,3),2)</f>
      </c>
      <c r="O118">
        <f>(I118*21)/100</f>
      </c>
      <c r="P118" t="s">
        <v>23</v>
      </c>
    </row>
    <row r="119" spans="1:5" ht="51">
      <c r="A119" s="35" t="s">
        <v>50</v>
      </c>
      <c r="E119" s="36" t="s">
        <v>292</v>
      </c>
    </row>
    <row r="120" spans="1:5" ht="12.6">
      <c r="A120" s="39" t="s">
        <v>51</v>
      </c>
      <c r="E120" s="38" t="s">
        <v>293</v>
      </c>
    </row>
    <row r="121" spans="1:16" ht="12.6">
      <c r="A121" s="25" t="s">
        <v>45</v>
      </c>
      <c r="B121" s="29" t="s">
        <v>294</v>
      </c>
      <c r="C121" s="29" t="s">
        <v>295</v>
      </c>
      <c r="D121" s="25" t="s">
        <v>47</v>
      </c>
      <c r="E121" s="30" t="s">
        <v>296</v>
      </c>
      <c r="F121" s="31" t="s">
        <v>99</v>
      </c>
      <c r="G121" s="32">
        <v>145.2</v>
      </c>
      <c r="H121" s="33">
        <v>0</v>
      </c>
      <c r="I121" s="34">
        <f>ROUND(ROUND(H121,2)*ROUND(G121,3),2)</f>
      </c>
      <c r="O121">
        <f>(I121*21)/100</f>
      </c>
      <c r="P121" t="s">
        <v>23</v>
      </c>
    </row>
    <row r="122" spans="1:5" ht="20.4">
      <c r="A122" s="35" t="s">
        <v>50</v>
      </c>
      <c r="E122" s="36" t="s">
        <v>297</v>
      </c>
    </row>
    <row r="123" spans="1:5" ht="12.6">
      <c r="A123" s="39" t="s">
        <v>51</v>
      </c>
      <c r="E123" s="38" t="s">
        <v>298</v>
      </c>
    </row>
    <row r="124" spans="1:16" ht="12.6">
      <c r="A124" s="25" t="s">
        <v>45</v>
      </c>
      <c r="B124" s="29" t="s">
        <v>299</v>
      </c>
      <c r="C124" s="29" t="s">
        <v>300</v>
      </c>
      <c r="D124" s="25" t="s">
        <v>47</v>
      </c>
      <c r="E124" s="30" t="s">
        <v>301</v>
      </c>
      <c r="F124" s="31" t="s">
        <v>99</v>
      </c>
      <c r="G124" s="32">
        <v>4382.7</v>
      </c>
      <c r="H124" s="33">
        <v>0</v>
      </c>
      <c r="I124" s="34">
        <f>ROUND(ROUND(H124,2)*ROUND(G124,3),2)</f>
      </c>
      <c r="O124">
        <f>(I124*21)/100</f>
      </c>
      <c r="P124" t="s">
        <v>23</v>
      </c>
    </row>
    <row r="125" spans="1:5" ht="20.4">
      <c r="A125" s="35" t="s">
        <v>50</v>
      </c>
      <c r="E125" s="36" t="s">
        <v>302</v>
      </c>
    </row>
    <row r="126" spans="1:5" ht="12.6">
      <c r="A126" s="39" t="s">
        <v>51</v>
      </c>
      <c r="E126" s="38" t="s">
        <v>303</v>
      </c>
    </row>
    <row r="127" spans="1:16" ht="12.6">
      <c r="A127" s="25" t="s">
        <v>45</v>
      </c>
      <c r="B127" s="29" t="s">
        <v>304</v>
      </c>
      <c r="C127" s="29" t="s">
        <v>305</v>
      </c>
      <c r="D127" s="25" t="s">
        <v>47</v>
      </c>
      <c r="E127" s="30" t="s">
        <v>306</v>
      </c>
      <c r="F127" s="31" t="s">
        <v>99</v>
      </c>
      <c r="G127" s="32">
        <v>2185.3</v>
      </c>
      <c r="H127" s="33">
        <v>0</v>
      </c>
      <c r="I127" s="34">
        <f>ROUND(ROUND(H127,2)*ROUND(G127,3),2)</f>
      </c>
      <c r="O127">
        <f>(I127*21)/100</f>
      </c>
      <c r="P127" t="s">
        <v>23</v>
      </c>
    </row>
    <row r="128" spans="1:5" ht="20.4">
      <c r="A128" s="35" t="s">
        <v>50</v>
      </c>
      <c r="E128" s="36" t="s">
        <v>307</v>
      </c>
    </row>
    <row r="129" spans="1:5" ht="12.6">
      <c r="A129" s="39" t="s">
        <v>51</v>
      </c>
      <c r="E129" s="38" t="s">
        <v>308</v>
      </c>
    </row>
    <row r="130" spans="1:16" ht="12.6">
      <c r="A130" s="25" t="s">
        <v>45</v>
      </c>
      <c r="B130" s="29" t="s">
        <v>309</v>
      </c>
      <c r="C130" s="29" t="s">
        <v>310</v>
      </c>
      <c r="D130" s="25" t="s">
        <v>47</v>
      </c>
      <c r="E130" s="30" t="s">
        <v>311</v>
      </c>
      <c r="F130" s="31" t="s">
        <v>99</v>
      </c>
      <c r="G130" s="32">
        <v>2193.7</v>
      </c>
      <c r="H130" s="33">
        <v>0</v>
      </c>
      <c r="I130" s="34">
        <f>ROUND(ROUND(H130,2)*ROUND(G130,3),2)</f>
      </c>
      <c r="O130">
        <f>(I130*21)/100</f>
      </c>
      <c r="P130" t="s">
        <v>23</v>
      </c>
    </row>
    <row r="131" spans="1:5" ht="20.4">
      <c r="A131" s="35" t="s">
        <v>50</v>
      </c>
      <c r="E131" s="36" t="s">
        <v>312</v>
      </c>
    </row>
    <row r="132" spans="1:5" ht="12.6">
      <c r="A132" s="39" t="s">
        <v>51</v>
      </c>
      <c r="E132" s="38" t="s">
        <v>313</v>
      </c>
    </row>
    <row r="133" spans="1:16" ht="12.6">
      <c r="A133" s="25" t="s">
        <v>45</v>
      </c>
      <c r="B133" s="29" t="s">
        <v>314</v>
      </c>
      <c r="C133" s="29" t="s">
        <v>315</v>
      </c>
      <c r="D133" s="25" t="s">
        <v>47</v>
      </c>
      <c r="E133" s="30" t="s">
        <v>316</v>
      </c>
      <c r="F133" s="31" t="s">
        <v>99</v>
      </c>
      <c r="G133" s="32">
        <v>2189</v>
      </c>
      <c r="H133" s="33">
        <v>0</v>
      </c>
      <c r="I133" s="34">
        <f>ROUND(ROUND(H133,2)*ROUND(G133,3),2)</f>
      </c>
      <c r="O133">
        <f>(I133*21)/100</f>
      </c>
      <c r="P133" t="s">
        <v>23</v>
      </c>
    </row>
    <row r="134" spans="1:5" ht="20.4">
      <c r="A134" s="35" t="s">
        <v>50</v>
      </c>
      <c r="E134" s="36" t="s">
        <v>317</v>
      </c>
    </row>
    <row r="135" spans="1:5" ht="12.6">
      <c r="A135" s="39" t="s">
        <v>51</v>
      </c>
      <c r="E135" s="38" t="s">
        <v>318</v>
      </c>
    </row>
    <row r="136" spans="1:16" ht="12.6">
      <c r="A136" s="25" t="s">
        <v>45</v>
      </c>
      <c r="B136" s="29" t="s">
        <v>319</v>
      </c>
      <c r="C136" s="29" t="s">
        <v>320</v>
      </c>
      <c r="D136" s="25" t="s">
        <v>47</v>
      </c>
      <c r="E136" s="30" t="s">
        <v>321</v>
      </c>
      <c r="F136" s="31" t="s">
        <v>99</v>
      </c>
      <c r="G136" s="32">
        <v>2185.3</v>
      </c>
      <c r="H136" s="33">
        <v>0</v>
      </c>
      <c r="I136" s="34">
        <f>ROUND(ROUND(H136,2)*ROUND(G136,3),2)</f>
      </c>
      <c r="O136">
        <f>(I136*21)/100</f>
      </c>
      <c r="P136" t="s">
        <v>23</v>
      </c>
    </row>
    <row r="137" spans="1:5" ht="20.4">
      <c r="A137" s="35" t="s">
        <v>50</v>
      </c>
      <c r="E137" s="36" t="s">
        <v>322</v>
      </c>
    </row>
    <row r="138" spans="1:5" ht="12.6">
      <c r="A138" s="39" t="s">
        <v>51</v>
      </c>
      <c r="E138" s="38" t="s">
        <v>308</v>
      </c>
    </row>
    <row r="139" spans="1:16" ht="12.6">
      <c r="A139" s="25" t="s">
        <v>45</v>
      </c>
      <c r="B139" s="29" t="s">
        <v>323</v>
      </c>
      <c r="C139" s="29" t="s">
        <v>324</v>
      </c>
      <c r="D139" s="25" t="s">
        <v>47</v>
      </c>
      <c r="E139" s="30" t="s">
        <v>325</v>
      </c>
      <c r="F139" s="31" t="s">
        <v>99</v>
      </c>
      <c r="G139" s="32">
        <v>82.5</v>
      </c>
      <c r="H139" s="33">
        <v>0</v>
      </c>
      <c r="I139" s="34">
        <f>ROUND(ROUND(H139,2)*ROUND(G139,3),2)</f>
      </c>
      <c r="O139">
        <f>(I139*21)/100</f>
      </c>
      <c r="P139" t="s">
        <v>23</v>
      </c>
    </row>
    <row r="140" spans="1:5" ht="30.6">
      <c r="A140" s="35" t="s">
        <v>50</v>
      </c>
      <c r="E140" s="36" t="s">
        <v>326</v>
      </c>
    </row>
    <row r="141" spans="1:5" ht="12.6">
      <c r="A141" s="39" t="s">
        <v>51</v>
      </c>
      <c r="E141" s="38" t="s">
        <v>327</v>
      </c>
    </row>
    <row r="142" spans="1:16" ht="12.6">
      <c r="A142" s="25" t="s">
        <v>45</v>
      </c>
      <c r="B142" s="29" t="s">
        <v>328</v>
      </c>
      <c r="C142" s="29" t="s">
        <v>329</v>
      </c>
      <c r="D142" s="25" t="s">
        <v>47</v>
      </c>
      <c r="E142" s="30" t="s">
        <v>330</v>
      </c>
      <c r="F142" s="31" t="s">
        <v>99</v>
      </c>
      <c r="G142" s="32">
        <v>138.6</v>
      </c>
      <c r="H142" s="33">
        <v>0</v>
      </c>
      <c r="I142" s="34">
        <f>ROUND(ROUND(H142,2)*ROUND(G142,3),2)</f>
      </c>
      <c r="O142">
        <f>(I142*21)/100</f>
      </c>
      <c r="P142" t="s">
        <v>23</v>
      </c>
    </row>
    <row r="143" spans="1:5" ht="30.6">
      <c r="A143" s="35" t="s">
        <v>50</v>
      </c>
      <c r="E143" s="36" t="s">
        <v>331</v>
      </c>
    </row>
    <row r="144" spans="1:5" ht="12.6">
      <c r="A144" s="39" t="s">
        <v>51</v>
      </c>
      <c r="E144" s="38" t="s">
        <v>332</v>
      </c>
    </row>
    <row r="145" spans="1:16" ht="12.6">
      <c r="A145" s="25" t="s">
        <v>45</v>
      </c>
      <c r="B145" s="29" t="s">
        <v>333</v>
      </c>
      <c r="C145" s="29" t="s">
        <v>334</v>
      </c>
      <c r="D145" s="25" t="s">
        <v>47</v>
      </c>
      <c r="E145" s="30" t="s">
        <v>335</v>
      </c>
      <c r="F145" s="31" t="s">
        <v>99</v>
      </c>
      <c r="G145" s="32">
        <v>81.1</v>
      </c>
      <c r="H145" s="33">
        <v>0</v>
      </c>
      <c r="I145" s="34">
        <f>ROUND(ROUND(H145,2)*ROUND(G145,3),2)</f>
      </c>
      <c r="O145">
        <f>(I145*21)/100</f>
      </c>
      <c r="P145" t="s">
        <v>23</v>
      </c>
    </row>
    <row r="146" spans="1:5" ht="40.8">
      <c r="A146" s="35" t="s">
        <v>50</v>
      </c>
      <c r="E146" s="36" t="s">
        <v>336</v>
      </c>
    </row>
    <row r="147" spans="1:5" ht="12.6">
      <c r="A147" s="39" t="s">
        <v>51</v>
      </c>
      <c r="E147" s="38" t="s">
        <v>337</v>
      </c>
    </row>
    <row r="148" spans="1:16" ht="12.6">
      <c r="A148" s="25" t="s">
        <v>45</v>
      </c>
      <c r="B148" s="29" t="s">
        <v>338</v>
      </c>
      <c r="C148" s="29" t="s">
        <v>339</v>
      </c>
      <c r="D148" s="25" t="s">
        <v>47</v>
      </c>
      <c r="E148" s="30" t="s">
        <v>340</v>
      </c>
      <c r="F148" s="31" t="s">
        <v>138</v>
      </c>
      <c r="G148" s="32">
        <v>38.9</v>
      </c>
      <c r="H148" s="33">
        <v>0</v>
      </c>
      <c r="I148" s="34">
        <f>ROUND(ROUND(H148,2)*ROUND(G148,3),2)</f>
      </c>
      <c r="O148">
        <f>(I148*21)/100</f>
      </c>
      <c r="P148" t="s">
        <v>23</v>
      </c>
    </row>
    <row r="149" spans="1:5" ht="20.4">
      <c r="A149" s="35" t="s">
        <v>50</v>
      </c>
      <c r="E149" s="36" t="s">
        <v>341</v>
      </c>
    </row>
    <row r="150" spans="1:5" ht="12.6">
      <c r="A150" s="37" t="s">
        <v>51</v>
      </c>
      <c r="E150" s="38" t="s">
        <v>342</v>
      </c>
    </row>
    <row r="151" spans="1:18" ht="13.2" customHeight="1">
      <c r="A151" s="6" t="s">
        <v>43</v>
      </c>
      <c r="B151" s="6"/>
      <c r="C151" s="42" t="s">
        <v>64</v>
      </c>
      <c r="D151" s="6"/>
      <c r="E151" s="27" t="s">
        <v>343</v>
      </c>
      <c r="F151" s="6"/>
      <c r="G151" s="6"/>
      <c r="H151" s="6"/>
      <c r="I151" s="43">
        <f>0+Q151</f>
      </c>
      <c r="O151">
        <f>0+R151</f>
      </c>
      <c r="Q151">
        <f>0+I152+I155+I158+I161+I164</f>
      </c>
      <c r="R151">
        <f>0+O152+O155+O158+O161+O164</f>
      </c>
    </row>
    <row r="152" spans="1:16" ht="12.6">
      <c r="A152" s="25" t="s">
        <v>45</v>
      </c>
      <c r="B152" s="29" t="s">
        <v>344</v>
      </c>
      <c r="C152" s="29" t="s">
        <v>345</v>
      </c>
      <c r="D152" s="25" t="s">
        <v>47</v>
      </c>
      <c r="E152" s="30" t="s">
        <v>346</v>
      </c>
      <c r="F152" s="31" t="s">
        <v>138</v>
      </c>
      <c r="G152" s="32">
        <v>91</v>
      </c>
      <c r="H152" s="33">
        <v>0</v>
      </c>
      <c r="I152" s="34">
        <f>ROUND(ROUND(H152,2)*ROUND(G152,3),2)</f>
      </c>
      <c r="O152">
        <f>(I152*21)/100</f>
      </c>
      <c r="P152" t="s">
        <v>23</v>
      </c>
    </row>
    <row r="153" spans="1:5" ht="40.8">
      <c r="A153" s="35" t="s">
        <v>50</v>
      </c>
      <c r="E153" s="36" t="s">
        <v>347</v>
      </c>
    </row>
    <row r="154" spans="1:5" ht="12.6">
      <c r="A154" s="39" t="s">
        <v>51</v>
      </c>
      <c r="E154" s="38" t="s">
        <v>348</v>
      </c>
    </row>
    <row r="155" spans="1:16" ht="12.6">
      <c r="A155" s="25" t="s">
        <v>45</v>
      </c>
      <c r="B155" s="29" t="s">
        <v>349</v>
      </c>
      <c r="C155" s="29" t="s">
        <v>350</v>
      </c>
      <c r="D155" s="25" t="s">
        <v>47</v>
      </c>
      <c r="E155" s="30" t="s">
        <v>346</v>
      </c>
      <c r="F155" s="31" t="s">
        <v>138</v>
      </c>
      <c r="G155" s="32">
        <v>91</v>
      </c>
      <c r="H155" s="33">
        <v>0</v>
      </c>
      <c r="I155" s="34">
        <f>ROUND(ROUND(H155,2)*ROUND(G155,3),2)</f>
      </c>
      <c r="O155">
        <f>(I155*21)/100</f>
      </c>
      <c r="P155" t="s">
        <v>23</v>
      </c>
    </row>
    <row r="156" spans="1:5" ht="30.6">
      <c r="A156" s="35" t="s">
        <v>50</v>
      </c>
      <c r="E156" s="36" t="s">
        <v>351</v>
      </c>
    </row>
    <row r="157" spans="1:5" ht="12.6">
      <c r="A157" s="39" t="s">
        <v>51</v>
      </c>
      <c r="E157" s="38" t="s">
        <v>348</v>
      </c>
    </row>
    <row r="158" spans="1:16" ht="12.6">
      <c r="A158" s="25" t="s">
        <v>45</v>
      </c>
      <c r="B158" s="29" t="s">
        <v>352</v>
      </c>
      <c r="C158" s="29" t="s">
        <v>353</v>
      </c>
      <c r="D158" s="25" t="s">
        <v>47</v>
      </c>
      <c r="E158" s="30" t="s">
        <v>346</v>
      </c>
      <c r="F158" s="31" t="s">
        <v>87</v>
      </c>
      <c r="G158" s="32">
        <v>1</v>
      </c>
      <c r="H158" s="33">
        <v>0</v>
      </c>
      <c r="I158" s="34">
        <f>ROUND(ROUND(H158,2)*ROUND(G158,3),2)</f>
      </c>
      <c r="O158">
        <f>(I158*21)/100</f>
      </c>
      <c r="P158" t="s">
        <v>23</v>
      </c>
    </row>
    <row r="159" spans="1:5" ht="20.4">
      <c r="A159" s="35" t="s">
        <v>50</v>
      </c>
      <c r="E159" s="36" t="s">
        <v>354</v>
      </c>
    </row>
    <row r="160" spans="1:5" ht="12.6">
      <c r="A160" s="39" t="s">
        <v>51</v>
      </c>
      <c r="E160" s="38" t="s">
        <v>108</v>
      </c>
    </row>
    <row r="161" spans="1:16" ht="12.6">
      <c r="A161" s="25" t="s">
        <v>45</v>
      </c>
      <c r="B161" s="29" t="s">
        <v>355</v>
      </c>
      <c r="C161" s="29" t="s">
        <v>356</v>
      </c>
      <c r="D161" s="25" t="s">
        <v>47</v>
      </c>
      <c r="E161" s="30" t="s">
        <v>346</v>
      </c>
      <c r="F161" s="31" t="s">
        <v>138</v>
      </c>
      <c r="G161" s="32">
        <v>91</v>
      </c>
      <c r="H161" s="33">
        <v>0</v>
      </c>
      <c r="I161" s="34">
        <f>ROUND(ROUND(H161,2)*ROUND(G161,3),2)</f>
      </c>
      <c r="O161">
        <f>(I161*21)/100</f>
      </c>
      <c r="P161" t="s">
        <v>23</v>
      </c>
    </row>
    <row r="162" spans="1:5" ht="40.8">
      <c r="A162" s="35" t="s">
        <v>50</v>
      </c>
      <c r="E162" s="36" t="s">
        <v>357</v>
      </c>
    </row>
    <row r="163" spans="1:5" ht="12.6">
      <c r="A163" s="39" t="s">
        <v>51</v>
      </c>
      <c r="E163" s="38" t="s">
        <v>348</v>
      </c>
    </row>
    <row r="164" spans="1:16" ht="12.6">
      <c r="A164" s="25" t="s">
        <v>45</v>
      </c>
      <c r="B164" s="29" t="s">
        <v>358</v>
      </c>
      <c r="C164" s="29" t="s">
        <v>359</v>
      </c>
      <c r="D164" s="25" t="s">
        <v>47</v>
      </c>
      <c r="E164" s="30" t="s">
        <v>360</v>
      </c>
      <c r="F164" s="31" t="s">
        <v>138</v>
      </c>
      <c r="G164" s="32">
        <v>17</v>
      </c>
      <c r="H164" s="33">
        <v>0</v>
      </c>
      <c r="I164" s="34">
        <f>ROUND(ROUND(H164,2)*ROUND(G164,3),2)</f>
      </c>
      <c r="O164">
        <f>(I164*21)/100</f>
      </c>
      <c r="P164" t="s">
        <v>23</v>
      </c>
    </row>
    <row r="165" spans="1:5" ht="12.6">
      <c r="A165" s="35" t="s">
        <v>50</v>
      </c>
      <c r="E165" s="36" t="s">
        <v>361</v>
      </c>
    </row>
    <row r="166" spans="1:5" ht="12.6">
      <c r="A166" s="37" t="s">
        <v>51</v>
      </c>
      <c r="E166" s="38" t="s">
        <v>362</v>
      </c>
    </row>
    <row r="167" spans="1:18" ht="13.2" customHeight="1">
      <c r="A167" s="6" t="s">
        <v>43</v>
      </c>
      <c r="B167" s="6"/>
      <c r="C167" s="42" t="s">
        <v>67</v>
      </c>
      <c r="D167" s="6"/>
      <c r="E167" s="27" t="s">
        <v>363</v>
      </c>
      <c r="F167" s="6"/>
      <c r="G167" s="6"/>
      <c r="H167" s="6"/>
      <c r="I167" s="43">
        <f>0+Q167</f>
      </c>
      <c r="O167">
        <f>0+R167</f>
      </c>
      <c r="Q167">
        <f>0+I168</f>
      </c>
      <c r="R167">
        <f>0+O168</f>
      </c>
    </row>
    <row r="168" spans="1:16" ht="12.6">
      <c r="A168" s="25" t="s">
        <v>45</v>
      </c>
      <c r="B168" s="29" t="s">
        <v>364</v>
      </c>
      <c r="C168" s="29" t="s">
        <v>365</v>
      </c>
      <c r="D168" s="25" t="s">
        <v>47</v>
      </c>
      <c r="E168" s="30" t="s">
        <v>366</v>
      </c>
      <c r="F168" s="31" t="s">
        <v>87</v>
      </c>
      <c r="G168" s="32">
        <v>1</v>
      </c>
      <c r="H168" s="33">
        <v>0</v>
      </c>
      <c r="I168" s="34">
        <f>ROUND(ROUND(H168,2)*ROUND(G168,3),2)</f>
      </c>
      <c r="O168">
        <f>(I168*21)/100</f>
      </c>
      <c r="P168" t="s">
        <v>23</v>
      </c>
    </row>
    <row r="169" spans="1:5" ht="40.8">
      <c r="A169" s="35" t="s">
        <v>50</v>
      </c>
      <c r="E169" s="36" t="s">
        <v>367</v>
      </c>
    </row>
    <row r="170" spans="1:5" ht="12.6">
      <c r="A170" s="37" t="s">
        <v>51</v>
      </c>
      <c r="E170" s="38" t="s">
        <v>108</v>
      </c>
    </row>
    <row r="171" spans="1:18" ht="13.2" customHeight="1">
      <c r="A171" s="6" t="s">
        <v>43</v>
      </c>
      <c r="B171" s="6"/>
      <c r="C171" s="42" t="s">
        <v>40</v>
      </c>
      <c r="D171" s="6"/>
      <c r="E171" s="27" t="s">
        <v>135</v>
      </c>
      <c r="F171" s="6"/>
      <c r="G171" s="6"/>
      <c r="H171" s="6"/>
      <c r="I171" s="43">
        <f>0+Q171</f>
      </c>
      <c r="O171">
        <f>0+R171</f>
      </c>
      <c r="Q171">
        <f>0+I172+I175+I178+I181+I184+I187+I190+I193+I196+I199+I202+I205+I208+I211+I214</f>
      </c>
      <c r="R171">
        <f>0+O172+O175+O178+O181+O184+O187+O190+O193+O196+O199+O202+O205+O208+O211+O214</f>
      </c>
    </row>
    <row r="172" spans="1:16" ht="12.6">
      <c r="A172" s="25" t="s">
        <v>45</v>
      </c>
      <c r="B172" s="29" t="s">
        <v>368</v>
      </c>
      <c r="C172" s="29" t="s">
        <v>369</v>
      </c>
      <c r="D172" s="25" t="s">
        <v>128</v>
      </c>
      <c r="E172" s="30" t="s">
        <v>370</v>
      </c>
      <c r="F172" s="31" t="s">
        <v>138</v>
      </c>
      <c r="G172" s="32">
        <v>230</v>
      </c>
      <c r="H172" s="33">
        <v>0</v>
      </c>
      <c r="I172" s="34">
        <f>ROUND(ROUND(H172,2)*ROUND(G172,3),2)</f>
      </c>
      <c r="O172">
        <f>(I172*21)/100</f>
      </c>
      <c r="P172" t="s">
        <v>23</v>
      </c>
    </row>
    <row r="173" spans="1:5" ht="20.4">
      <c r="A173" s="35" t="s">
        <v>50</v>
      </c>
      <c r="E173" s="36" t="s">
        <v>371</v>
      </c>
    </row>
    <row r="174" spans="1:5" ht="12.6">
      <c r="A174" s="39" t="s">
        <v>51</v>
      </c>
      <c r="E174" s="38" t="s">
        <v>372</v>
      </c>
    </row>
    <row r="175" spans="1:16" ht="12.6">
      <c r="A175" s="25" t="s">
        <v>45</v>
      </c>
      <c r="B175" s="29" t="s">
        <v>373</v>
      </c>
      <c r="C175" s="29" t="s">
        <v>369</v>
      </c>
      <c r="D175" s="25" t="s">
        <v>131</v>
      </c>
      <c r="E175" s="30" t="s">
        <v>370</v>
      </c>
      <c r="F175" s="31" t="s">
        <v>138</v>
      </c>
      <c r="G175" s="32">
        <v>14</v>
      </c>
      <c r="H175" s="33">
        <v>0</v>
      </c>
      <c r="I175" s="34">
        <f>ROUND(ROUND(H175,2)*ROUND(G175,3),2)</f>
      </c>
      <c r="O175">
        <f>(I175*21)/100</f>
      </c>
      <c r="P175" t="s">
        <v>23</v>
      </c>
    </row>
    <row r="176" spans="1:5" ht="20.4">
      <c r="A176" s="35" t="s">
        <v>50</v>
      </c>
      <c r="E176" s="36" t="s">
        <v>374</v>
      </c>
    </row>
    <row r="177" spans="1:5" ht="12.6">
      <c r="A177" s="39" t="s">
        <v>51</v>
      </c>
      <c r="E177" s="38" t="s">
        <v>126</v>
      </c>
    </row>
    <row r="178" spans="1:16" ht="12.6">
      <c r="A178" s="25" t="s">
        <v>45</v>
      </c>
      <c r="B178" s="29" t="s">
        <v>375</v>
      </c>
      <c r="C178" s="29" t="s">
        <v>369</v>
      </c>
      <c r="D178" s="25" t="s">
        <v>376</v>
      </c>
      <c r="E178" s="30" t="s">
        <v>370</v>
      </c>
      <c r="F178" s="31" t="s">
        <v>138</v>
      </c>
      <c r="G178" s="32">
        <v>3</v>
      </c>
      <c r="H178" s="33">
        <v>0</v>
      </c>
      <c r="I178" s="34">
        <f>ROUND(ROUND(H178,2)*ROUND(G178,3),2)</f>
      </c>
      <c r="O178">
        <f>(I178*21)/100</f>
      </c>
      <c r="P178" t="s">
        <v>23</v>
      </c>
    </row>
    <row r="179" spans="1:5" ht="30.6">
      <c r="A179" s="35" t="s">
        <v>50</v>
      </c>
      <c r="E179" s="36" t="s">
        <v>377</v>
      </c>
    </row>
    <row r="180" spans="1:5" ht="12.6">
      <c r="A180" s="39" t="s">
        <v>51</v>
      </c>
      <c r="E180" s="38" t="s">
        <v>378</v>
      </c>
    </row>
    <row r="181" spans="1:16" ht="12.6">
      <c r="A181" s="25" t="s">
        <v>45</v>
      </c>
      <c r="B181" s="29" t="s">
        <v>379</v>
      </c>
      <c r="C181" s="29" t="s">
        <v>369</v>
      </c>
      <c r="D181" s="25" t="s">
        <v>380</v>
      </c>
      <c r="E181" s="30" t="s">
        <v>370</v>
      </c>
      <c r="F181" s="31" t="s">
        <v>138</v>
      </c>
      <c r="G181" s="32">
        <v>3</v>
      </c>
      <c r="H181" s="33">
        <v>0</v>
      </c>
      <c r="I181" s="34">
        <f>ROUND(ROUND(H181,2)*ROUND(G181,3),2)</f>
      </c>
      <c r="O181">
        <f>(I181*21)/100</f>
      </c>
      <c r="P181" t="s">
        <v>23</v>
      </c>
    </row>
    <row r="182" spans="1:5" ht="30.6">
      <c r="A182" s="35" t="s">
        <v>50</v>
      </c>
      <c r="E182" s="36" t="s">
        <v>381</v>
      </c>
    </row>
    <row r="183" spans="1:5" ht="12.6">
      <c r="A183" s="39" t="s">
        <v>51</v>
      </c>
      <c r="E183" s="38" t="s">
        <v>378</v>
      </c>
    </row>
    <row r="184" spans="1:16" ht="12.6">
      <c r="A184" s="25" t="s">
        <v>45</v>
      </c>
      <c r="B184" s="29" t="s">
        <v>382</v>
      </c>
      <c r="C184" s="29" t="s">
        <v>369</v>
      </c>
      <c r="D184" s="25" t="s">
        <v>383</v>
      </c>
      <c r="E184" s="30" t="s">
        <v>370</v>
      </c>
      <c r="F184" s="31" t="s">
        <v>138</v>
      </c>
      <c r="G184" s="32">
        <v>77</v>
      </c>
      <c r="H184" s="33">
        <v>0</v>
      </c>
      <c r="I184" s="34">
        <f>ROUND(ROUND(H184,2)*ROUND(G184,3),2)</f>
      </c>
      <c r="O184">
        <f>(I184*21)/100</f>
      </c>
      <c r="P184" t="s">
        <v>23</v>
      </c>
    </row>
    <row r="185" spans="1:5" ht="20.4">
      <c r="A185" s="35" t="s">
        <v>50</v>
      </c>
      <c r="E185" s="36" t="s">
        <v>384</v>
      </c>
    </row>
    <row r="186" spans="1:5" ht="12.6">
      <c r="A186" s="39" t="s">
        <v>51</v>
      </c>
      <c r="E186" s="38" t="s">
        <v>385</v>
      </c>
    </row>
    <row r="187" spans="1:16" ht="12.6">
      <c r="A187" s="25" t="s">
        <v>45</v>
      </c>
      <c r="B187" s="29" t="s">
        <v>386</v>
      </c>
      <c r="C187" s="29" t="s">
        <v>387</v>
      </c>
      <c r="D187" s="25" t="s">
        <v>47</v>
      </c>
      <c r="E187" s="30" t="s">
        <v>388</v>
      </c>
      <c r="F187" s="31" t="s">
        <v>138</v>
      </c>
      <c r="G187" s="32">
        <v>39</v>
      </c>
      <c r="H187" s="33">
        <v>0</v>
      </c>
      <c r="I187" s="34">
        <f>ROUND(ROUND(H187,2)*ROUND(G187,3),2)</f>
      </c>
      <c r="O187">
        <f>(I187*21)/100</f>
      </c>
      <c r="P187" t="s">
        <v>23</v>
      </c>
    </row>
    <row r="188" spans="1:5" ht="12.6">
      <c r="A188" s="35" t="s">
        <v>50</v>
      </c>
      <c r="E188" s="36" t="s">
        <v>389</v>
      </c>
    </row>
    <row r="189" spans="1:5" ht="12.6">
      <c r="A189" s="39" t="s">
        <v>51</v>
      </c>
      <c r="E189" s="38" t="s">
        <v>390</v>
      </c>
    </row>
    <row r="190" spans="1:16" ht="12.6">
      <c r="A190" s="25" t="s">
        <v>45</v>
      </c>
      <c r="B190" s="29" t="s">
        <v>391</v>
      </c>
      <c r="C190" s="29" t="s">
        <v>392</v>
      </c>
      <c r="D190" s="25" t="s">
        <v>47</v>
      </c>
      <c r="E190" s="30" t="s">
        <v>393</v>
      </c>
      <c r="F190" s="31" t="s">
        <v>138</v>
      </c>
      <c r="G190" s="32">
        <v>76</v>
      </c>
      <c r="H190" s="33">
        <v>0</v>
      </c>
      <c r="I190" s="34">
        <f>ROUND(ROUND(H190,2)*ROUND(G190,3),2)</f>
      </c>
      <c r="O190">
        <f>(I190*21)/100</f>
      </c>
      <c r="P190" t="s">
        <v>23</v>
      </c>
    </row>
    <row r="191" spans="1:5" ht="20.4">
      <c r="A191" s="35" t="s">
        <v>50</v>
      </c>
      <c r="E191" s="36" t="s">
        <v>394</v>
      </c>
    </row>
    <row r="192" spans="1:5" ht="12.6">
      <c r="A192" s="39" t="s">
        <v>51</v>
      </c>
      <c r="E192" s="38" t="s">
        <v>395</v>
      </c>
    </row>
    <row r="193" spans="1:16" ht="12.6">
      <c r="A193" s="25" t="s">
        <v>45</v>
      </c>
      <c r="B193" s="29" t="s">
        <v>396</v>
      </c>
      <c r="C193" s="29" t="s">
        <v>397</v>
      </c>
      <c r="D193" s="25" t="s">
        <v>47</v>
      </c>
      <c r="E193" s="30" t="s">
        <v>398</v>
      </c>
      <c r="F193" s="31" t="s">
        <v>138</v>
      </c>
      <c r="G193" s="32">
        <v>12.6</v>
      </c>
      <c r="H193" s="33">
        <v>0</v>
      </c>
      <c r="I193" s="34">
        <f>ROUND(ROUND(H193,2)*ROUND(G193,3),2)</f>
      </c>
      <c r="O193">
        <f>(I193*21)/100</f>
      </c>
      <c r="P193" t="s">
        <v>23</v>
      </c>
    </row>
    <row r="194" spans="1:5" ht="20.4">
      <c r="A194" s="35" t="s">
        <v>50</v>
      </c>
      <c r="E194" s="36" t="s">
        <v>399</v>
      </c>
    </row>
    <row r="195" spans="1:5" ht="12.6">
      <c r="A195" s="39" t="s">
        <v>51</v>
      </c>
      <c r="E195" s="38" t="s">
        <v>248</v>
      </c>
    </row>
    <row r="196" spans="1:16" ht="12.6">
      <c r="A196" s="25" t="s">
        <v>45</v>
      </c>
      <c r="B196" s="29" t="s">
        <v>400</v>
      </c>
      <c r="C196" s="29" t="s">
        <v>401</v>
      </c>
      <c r="D196" s="25" t="s">
        <v>47</v>
      </c>
      <c r="E196" s="30" t="s">
        <v>402</v>
      </c>
      <c r="F196" s="31" t="s">
        <v>138</v>
      </c>
      <c r="G196" s="32">
        <v>232.2</v>
      </c>
      <c r="H196" s="33">
        <v>0</v>
      </c>
      <c r="I196" s="34">
        <f>ROUND(ROUND(H196,2)*ROUND(G196,3),2)</f>
      </c>
      <c r="O196">
        <f>(I196*21)/100</f>
      </c>
      <c r="P196" t="s">
        <v>23</v>
      </c>
    </row>
    <row r="197" spans="1:5" ht="20.4">
      <c r="A197" s="35" t="s">
        <v>50</v>
      </c>
      <c r="E197" s="36" t="s">
        <v>403</v>
      </c>
    </row>
    <row r="198" spans="1:5" ht="12.6">
      <c r="A198" s="39" t="s">
        <v>51</v>
      </c>
      <c r="E198" s="38" t="s">
        <v>404</v>
      </c>
    </row>
    <row r="199" spans="1:16" ht="12.6">
      <c r="A199" s="25" t="s">
        <v>45</v>
      </c>
      <c r="B199" s="29" t="s">
        <v>405</v>
      </c>
      <c r="C199" s="29" t="s">
        <v>406</v>
      </c>
      <c r="D199" s="25" t="s">
        <v>47</v>
      </c>
      <c r="E199" s="30" t="s">
        <v>407</v>
      </c>
      <c r="F199" s="31" t="s">
        <v>138</v>
      </c>
      <c r="G199" s="32">
        <v>232.2</v>
      </c>
      <c r="H199" s="33">
        <v>0</v>
      </c>
      <c r="I199" s="34">
        <f>ROUND(ROUND(H199,2)*ROUND(G199,3),2)</f>
      </c>
      <c r="O199">
        <f>(I199*21)/100</f>
      </c>
      <c r="P199" t="s">
        <v>23</v>
      </c>
    </row>
    <row r="200" spans="1:5" ht="20.4">
      <c r="A200" s="35" t="s">
        <v>50</v>
      </c>
      <c r="E200" s="36" t="s">
        <v>408</v>
      </c>
    </row>
    <row r="201" spans="1:5" ht="12.6">
      <c r="A201" s="39" t="s">
        <v>51</v>
      </c>
      <c r="E201" s="38" t="s">
        <v>404</v>
      </c>
    </row>
    <row r="202" spans="1:16" ht="12.6">
      <c r="A202" s="25" t="s">
        <v>45</v>
      </c>
      <c r="B202" s="29" t="s">
        <v>409</v>
      </c>
      <c r="C202" s="29" t="s">
        <v>410</v>
      </c>
      <c r="D202" s="25" t="s">
        <v>47</v>
      </c>
      <c r="E202" s="30" t="s">
        <v>411</v>
      </c>
      <c r="F202" s="31" t="s">
        <v>138</v>
      </c>
      <c r="G202" s="32">
        <v>232.2</v>
      </c>
      <c r="H202" s="33">
        <v>0</v>
      </c>
      <c r="I202" s="34">
        <f>ROUND(ROUND(H202,2)*ROUND(G202,3),2)</f>
      </c>
      <c r="O202">
        <f>(I202*21)/100</f>
      </c>
      <c r="P202" t="s">
        <v>23</v>
      </c>
    </row>
    <row r="203" spans="1:5" ht="20.4">
      <c r="A203" s="35" t="s">
        <v>50</v>
      </c>
      <c r="E203" s="36" t="s">
        <v>412</v>
      </c>
    </row>
    <row r="204" spans="1:5" ht="12.6">
      <c r="A204" s="39" t="s">
        <v>51</v>
      </c>
      <c r="E204" s="38" t="s">
        <v>404</v>
      </c>
    </row>
    <row r="205" spans="1:16" ht="12.6">
      <c r="A205" s="25" t="s">
        <v>45</v>
      </c>
      <c r="B205" s="29" t="s">
        <v>413</v>
      </c>
      <c r="C205" s="29" t="s">
        <v>414</v>
      </c>
      <c r="D205" s="25" t="s">
        <v>47</v>
      </c>
      <c r="E205" s="30" t="s">
        <v>415</v>
      </c>
      <c r="F205" s="31" t="s">
        <v>138</v>
      </c>
      <c r="G205" s="32">
        <v>54.5</v>
      </c>
      <c r="H205" s="33">
        <v>0</v>
      </c>
      <c r="I205" s="34">
        <f>ROUND(ROUND(H205,2)*ROUND(G205,3),2)</f>
      </c>
      <c r="O205">
        <f>(I205*21)/100</f>
      </c>
      <c r="P205" t="s">
        <v>23</v>
      </c>
    </row>
    <row r="206" spans="1:5" ht="20.4">
      <c r="A206" s="35" t="s">
        <v>50</v>
      </c>
      <c r="E206" s="36" t="s">
        <v>416</v>
      </c>
    </row>
    <row r="207" spans="1:5" ht="12.6">
      <c r="A207" s="39" t="s">
        <v>51</v>
      </c>
      <c r="E207" s="38" t="s">
        <v>417</v>
      </c>
    </row>
    <row r="208" spans="1:16" ht="12.6">
      <c r="A208" s="25" t="s">
        <v>45</v>
      </c>
      <c r="B208" s="29" t="s">
        <v>418</v>
      </c>
      <c r="C208" s="29" t="s">
        <v>419</v>
      </c>
      <c r="D208" s="25" t="s">
        <v>47</v>
      </c>
      <c r="E208" s="30" t="s">
        <v>420</v>
      </c>
      <c r="F208" s="31" t="s">
        <v>117</v>
      </c>
      <c r="G208" s="32">
        <v>2</v>
      </c>
      <c r="H208" s="33">
        <v>0</v>
      </c>
      <c r="I208" s="34">
        <f>ROUND(ROUND(H208,2)*ROUND(G208,3),2)</f>
      </c>
      <c r="O208">
        <f>(I208*21)/100</f>
      </c>
      <c r="P208" t="s">
        <v>23</v>
      </c>
    </row>
    <row r="209" spans="1:5" ht="12.6">
      <c r="A209" s="35" t="s">
        <v>50</v>
      </c>
      <c r="E209" s="36" t="s">
        <v>167</v>
      </c>
    </row>
    <row r="210" spans="1:5" ht="30.6">
      <c r="A210" s="39" t="s">
        <v>51</v>
      </c>
      <c r="E210" s="38" t="s">
        <v>421</v>
      </c>
    </row>
    <row r="211" spans="1:16" ht="12.6">
      <c r="A211" s="25" t="s">
        <v>45</v>
      </c>
      <c r="B211" s="29" t="s">
        <v>422</v>
      </c>
      <c r="C211" s="29" t="s">
        <v>423</v>
      </c>
      <c r="D211" s="25" t="s">
        <v>47</v>
      </c>
      <c r="E211" s="30" t="s">
        <v>424</v>
      </c>
      <c r="F211" s="31" t="s">
        <v>117</v>
      </c>
      <c r="G211" s="32">
        <v>12</v>
      </c>
      <c r="H211" s="33">
        <v>0</v>
      </c>
      <c r="I211" s="34">
        <f>ROUND(ROUND(H211,2)*ROUND(G211,3),2)</f>
      </c>
      <c r="O211">
        <f>(I211*21)/100</f>
      </c>
      <c r="P211" t="s">
        <v>23</v>
      </c>
    </row>
    <row r="212" spans="1:5" ht="12.6">
      <c r="A212" s="35" t="s">
        <v>50</v>
      </c>
      <c r="E212" s="36" t="s">
        <v>167</v>
      </c>
    </row>
    <row r="213" spans="1:5" ht="30.6">
      <c r="A213" s="39" t="s">
        <v>51</v>
      </c>
      <c r="E213" s="38" t="s">
        <v>425</v>
      </c>
    </row>
    <row r="214" spans="1:16" ht="12.6">
      <c r="A214" s="25" t="s">
        <v>45</v>
      </c>
      <c r="B214" s="29" t="s">
        <v>426</v>
      </c>
      <c r="C214" s="29" t="s">
        <v>427</v>
      </c>
      <c r="D214" s="25" t="s">
        <v>47</v>
      </c>
      <c r="E214" s="30" t="s">
        <v>428</v>
      </c>
      <c r="F214" s="31" t="s">
        <v>138</v>
      </c>
      <c r="G214" s="32">
        <v>10</v>
      </c>
      <c r="H214" s="33">
        <v>0</v>
      </c>
      <c r="I214" s="34">
        <f>ROUND(ROUND(H214,2)*ROUND(G214,3),2)</f>
      </c>
      <c r="O214">
        <f>(I214*21)/100</f>
      </c>
      <c r="P214" t="s">
        <v>23</v>
      </c>
    </row>
    <row r="215" spans="1:5" ht="12.6">
      <c r="A215" s="35" t="s">
        <v>50</v>
      </c>
      <c r="E215" s="36" t="s">
        <v>429</v>
      </c>
    </row>
    <row r="216" spans="1:5" ht="20.4">
      <c r="A216" s="37" t="s">
        <v>51</v>
      </c>
      <c r="E216" s="38" t="s">
        <v>430</v>
      </c>
    </row>
  </sheetData>
  <sheetProtection sheet="1" objects="1" scenarios="1"/>
  <mergeCells count="10">
    <mergeCell ref="C3:D3"/>
    <mergeCell ref="C4:D4"/>
    <mergeCell ref="A5:A6"/>
    <mergeCell ref="B5:B6"/>
    <mergeCell ref="C5:C6"/>
    <mergeCell ref="D5:D6"/>
    <mergeCell ref="E5:E6"/>
    <mergeCell ref="F5:F6"/>
    <mergeCell ref="G5:G6"/>
    <mergeCell ref="H5:I5"/>
  </mergeCells>
  <printOptions/>
  <pageMargins left="0.75" right="0.75" top="1" bottom="1" header="0.5" footer="0.5"/>
  <pageSetup fitToHeight="0" fitToWidth="1" horizontalDpi="300" verticalDpi="300" orientation="portrait" paperSize="9"/>
  <drawing r:id="rId1"/>
</worksheet>
</file>

<file path=xl/worksheets/sheet7.xml><?xml version="1.0" encoding="utf-8"?>
<worksheet xmlns="http://schemas.openxmlformats.org/spreadsheetml/2006/main" xmlns:r="http://schemas.openxmlformats.org/officeDocument/2006/relationships">
  <sheetPr>
    <pageSetUpPr fitToPage="1"/>
  </sheetPr>
  <dimension ref="A1:R225"/>
  <sheetViews>
    <sheetView workbookViewId="0" topLeftCell="A1">
      <pane ySplit="7" topLeftCell="A8" activePane="bottomLeft" state="frozen"/>
      <selection pane="topLeft" activeCell="A1" sqref="A1"/>
      <selection pane="bottomLeft" activeCell="A8" sqref="A8"/>
    </sheetView>
  </sheetViews>
  <sheetFormatPr defaultColWidth="8.8515625" defaultRowHeight="12.75" customHeight="1"/>
  <cols>
    <col min="1" max="1" width="8.8515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8.8515625" style="0" hidden="1" customWidth="1"/>
  </cols>
  <sheetData>
    <row r="1" spans="1:16" ht="13.2" customHeight="1">
      <c r="A1" t="s">
        <v>11</v>
      </c>
      <c r="B1" s="1"/>
      <c r="C1" s="1"/>
      <c r="D1" s="1"/>
      <c r="E1" s="1" t="s">
        <v>0</v>
      </c>
      <c r="F1" s="1"/>
      <c r="G1" s="1"/>
      <c r="H1" s="1"/>
      <c r="I1" s="1"/>
      <c r="P1" t="s">
        <v>22</v>
      </c>
    </row>
    <row r="2" spans="2:16" ht="25" customHeight="1">
      <c r="B2" s="1"/>
      <c r="C2" s="1"/>
      <c r="D2" s="1"/>
      <c r="E2" s="2" t="s">
        <v>13</v>
      </c>
      <c r="F2" s="1"/>
      <c r="G2" s="1"/>
      <c r="H2" s="6"/>
      <c r="I2" s="6"/>
      <c r="O2">
        <f>0+O8+O24+O97+O107+O117+O160+O170+O174</f>
      </c>
      <c r="P2" t="s">
        <v>22</v>
      </c>
    </row>
    <row r="3" spans="1:16" ht="15" customHeight="1">
      <c r="A3" t="s">
        <v>12</v>
      </c>
      <c r="B3" s="12" t="s">
        <v>14</v>
      </c>
      <c r="C3" s="13" t="s">
        <v>15</v>
      </c>
      <c r="D3" s="1"/>
      <c r="E3" s="14" t="s">
        <v>16</v>
      </c>
      <c r="F3" s="1"/>
      <c r="G3" s="9"/>
      <c r="H3" s="8" t="s">
        <v>431</v>
      </c>
      <c r="I3" s="40">
        <f>0+I8+I24+I97+I107+I117+I160+I170+I174</f>
      </c>
      <c r="O3" t="s">
        <v>19</v>
      </c>
      <c r="P3" t="s">
        <v>23</v>
      </c>
    </row>
    <row r="4" spans="1:16" ht="15" customHeight="1">
      <c r="A4" t="s">
        <v>17</v>
      </c>
      <c r="B4" s="16" t="s">
        <v>18</v>
      </c>
      <c r="C4" s="17" t="s">
        <v>431</v>
      </c>
      <c r="D4" s="6"/>
      <c r="E4" s="18" t="s">
        <v>432</v>
      </c>
      <c r="F4" s="6"/>
      <c r="G4" s="6"/>
      <c r="H4" s="19"/>
      <c r="I4" s="19"/>
      <c r="O4" t="s">
        <v>20</v>
      </c>
      <c r="P4" t="s">
        <v>23</v>
      </c>
    </row>
    <row r="5" spans="1:16" ht="13.2" customHeight="1">
      <c r="A5" s="15" t="s">
        <v>26</v>
      </c>
      <c r="B5" s="15" t="s">
        <v>28</v>
      </c>
      <c r="C5" s="15" t="s">
        <v>30</v>
      </c>
      <c r="D5" s="15" t="s">
        <v>31</v>
      </c>
      <c r="E5" s="15" t="s">
        <v>32</v>
      </c>
      <c r="F5" s="15" t="s">
        <v>34</v>
      </c>
      <c r="G5" s="15" t="s">
        <v>36</v>
      </c>
      <c r="H5" s="15" t="s">
        <v>38</v>
      </c>
      <c r="I5" s="15"/>
      <c r="O5" t="s">
        <v>21</v>
      </c>
      <c r="P5" t="s">
        <v>23</v>
      </c>
    </row>
    <row r="6" spans="1:9" ht="13.2" customHeight="1">
      <c r="A6" s="15"/>
      <c r="B6" s="15"/>
      <c r="C6" s="15"/>
      <c r="D6" s="15"/>
      <c r="E6" s="15"/>
      <c r="F6" s="15"/>
      <c r="G6" s="15"/>
      <c r="H6" s="15" t="s">
        <v>39</v>
      </c>
      <c r="I6" s="15" t="s">
        <v>41</v>
      </c>
    </row>
    <row r="7" spans="1:9" ht="13.2" customHeight="1">
      <c r="A7" s="15" t="s">
        <v>27</v>
      </c>
      <c r="B7" s="15" t="s">
        <v>29</v>
      </c>
      <c r="C7" s="15" t="s">
        <v>23</v>
      </c>
      <c r="D7" s="15" t="s">
        <v>22</v>
      </c>
      <c r="E7" s="15" t="s">
        <v>33</v>
      </c>
      <c r="F7" s="15" t="s">
        <v>35</v>
      </c>
      <c r="G7" s="15" t="s">
        <v>37</v>
      </c>
      <c r="H7" s="15" t="s">
        <v>40</v>
      </c>
      <c r="I7" s="15" t="s">
        <v>42</v>
      </c>
    </row>
    <row r="8" spans="1:18" ht="13.2" customHeight="1">
      <c r="A8" s="19" t="s">
        <v>43</v>
      </c>
      <c r="B8" s="19"/>
      <c r="C8" s="26" t="s">
        <v>27</v>
      </c>
      <c r="D8" s="19"/>
      <c r="E8" s="27" t="s">
        <v>44</v>
      </c>
      <c r="F8" s="19"/>
      <c r="G8" s="19"/>
      <c r="H8" s="19"/>
      <c r="I8" s="28">
        <f>0+Q8</f>
      </c>
      <c r="O8">
        <f>0+R8</f>
      </c>
      <c r="Q8">
        <f>0+I9+I12+I15+I18+I21</f>
      </c>
      <c r="R8">
        <f>0+O9+O12+O15+O18+O21</f>
      </c>
    </row>
    <row r="9" spans="1:16" ht="12.6">
      <c r="A9" s="25" t="s">
        <v>45</v>
      </c>
      <c r="B9" s="29" t="s">
        <v>29</v>
      </c>
      <c r="C9" s="29" t="s">
        <v>149</v>
      </c>
      <c r="D9" s="25" t="s">
        <v>150</v>
      </c>
      <c r="E9" s="30" t="s">
        <v>151</v>
      </c>
      <c r="F9" s="31" t="s">
        <v>117</v>
      </c>
      <c r="G9" s="32">
        <v>2535.655</v>
      </c>
      <c r="H9" s="33">
        <v>0</v>
      </c>
      <c r="I9" s="34">
        <f>ROUND(ROUND(H9,2)*ROUND(G9,3),2)</f>
      </c>
      <c r="O9">
        <f>(I9*21)/100</f>
      </c>
      <c r="P9" t="s">
        <v>23</v>
      </c>
    </row>
    <row r="10" spans="1:5" ht="12.6">
      <c r="A10" s="35" t="s">
        <v>50</v>
      </c>
      <c r="E10" s="36" t="s">
        <v>47</v>
      </c>
    </row>
    <row r="11" spans="1:5" ht="12.6">
      <c r="A11" s="39" t="s">
        <v>51</v>
      </c>
      <c r="E11" s="38" t="s">
        <v>433</v>
      </c>
    </row>
    <row r="12" spans="1:16" ht="12.6">
      <c r="A12" s="25" t="s">
        <v>45</v>
      </c>
      <c r="B12" s="29" t="s">
        <v>23</v>
      </c>
      <c r="C12" s="29" t="s">
        <v>149</v>
      </c>
      <c r="D12" s="25" t="s">
        <v>153</v>
      </c>
      <c r="E12" s="30" t="s">
        <v>154</v>
      </c>
      <c r="F12" s="31" t="s">
        <v>117</v>
      </c>
      <c r="G12" s="32">
        <v>1429.8</v>
      </c>
      <c r="H12" s="33">
        <v>0</v>
      </c>
      <c r="I12" s="34">
        <f>ROUND(ROUND(H12,2)*ROUND(G12,3),2)</f>
      </c>
      <c r="O12">
        <f>(I12*21)/100</f>
      </c>
      <c r="P12" t="s">
        <v>23</v>
      </c>
    </row>
    <row r="13" spans="1:5" ht="12.6">
      <c r="A13" s="35" t="s">
        <v>50</v>
      </c>
      <c r="E13" s="36" t="s">
        <v>47</v>
      </c>
    </row>
    <row r="14" spans="1:5" ht="12.6">
      <c r="A14" s="39" t="s">
        <v>51</v>
      </c>
      <c r="E14" s="38" t="s">
        <v>434</v>
      </c>
    </row>
    <row r="15" spans="1:16" ht="12.6">
      <c r="A15" s="25" t="s">
        <v>45</v>
      </c>
      <c r="B15" s="29" t="s">
        <v>22</v>
      </c>
      <c r="C15" s="29" t="s">
        <v>149</v>
      </c>
      <c r="D15" s="25" t="s">
        <v>156</v>
      </c>
      <c r="E15" s="30" t="s">
        <v>435</v>
      </c>
      <c r="F15" s="31" t="s">
        <v>117</v>
      </c>
      <c r="G15" s="32">
        <v>9.844</v>
      </c>
      <c r="H15" s="33">
        <v>0</v>
      </c>
      <c r="I15" s="34">
        <f>ROUND(ROUND(H15,2)*ROUND(G15,3),2)</f>
      </c>
      <c r="O15">
        <f>(I15*21)/100</f>
      </c>
      <c r="P15" t="s">
        <v>23</v>
      </c>
    </row>
    <row r="16" spans="1:5" ht="12.6">
      <c r="A16" s="35" t="s">
        <v>50</v>
      </c>
      <c r="E16" s="36" t="s">
        <v>47</v>
      </c>
    </row>
    <row r="17" spans="1:5" ht="51">
      <c r="A17" s="39" t="s">
        <v>51</v>
      </c>
      <c r="E17" s="38" t="s">
        <v>436</v>
      </c>
    </row>
    <row r="18" spans="1:16" ht="12.6">
      <c r="A18" s="25" t="s">
        <v>45</v>
      </c>
      <c r="B18" s="29" t="s">
        <v>33</v>
      </c>
      <c r="C18" s="29" t="s">
        <v>149</v>
      </c>
      <c r="D18" s="25" t="s">
        <v>159</v>
      </c>
      <c r="E18" s="30" t="s">
        <v>160</v>
      </c>
      <c r="F18" s="31" t="s">
        <v>117</v>
      </c>
      <c r="G18" s="32">
        <v>15</v>
      </c>
      <c r="H18" s="33">
        <v>0</v>
      </c>
      <c r="I18" s="34">
        <f>ROUND(ROUND(H18,2)*ROUND(G18,3),2)</f>
      </c>
      <c r="O18">
        <f>(I18*21)/100</f>
      </c>
      <c r="P18" t="s">
        <v>23</v>
      </c>
    </row>
    <row r="19" spans="1:5" ht="12.6">
      <c r="A19" s="35" t="s">
        <v>50</v>
      </c>
      <c r="E19" s="36" t="s">
        <v>47</v>
      </c>
    </row>
    <row r="20" spans="1:5" ht="12.6">
      <c r="A20" s="39" t="s">
        <v>51</v>
      </c>
      <c r="E20" s="38" t="s">
        <v>437</v>
      </c>
    </row>
    <row r="21" spans="1:16" ht="12.6">
      <c r="A21" s="25" t="s">
        <v>45</v>
      </c>
      <c r="B21" s="29" t="s">
        <v>35</v>
      </c>
      <c r="C21" s="29" t="s">
        <v>149</v>
      </c>
      <c r="D21" s="25" t="s">
        <v>162</v>
      </c>
      <c r="E21" s="30" t="s">
        <v>163</v>
      </c>
      <c r="F21" s="31" t="s">
        <v>117</v>
      </c>
      <c r="G21" s="32">
        <v>21.4</v>
      </c>
      <c r="H21" s="33">
        <v>0</v>
      </c>
      <c r="I21" s="34">
        <f>ROUND(ROUND(H21,2)*ROUND(G21,3),2)</f>
      </c>
      <c r="O21">
        <f>(I21*21)/100</f>
      </c>
      <c r="P21" t="s">
        <v>23</v>
      </c>
    </row>
    <row r="22" spans="1:5" ht="12.6">
      <c r="A22" s="35" t="s">
        <v>50</v>
      </c>
      <c r="E22" s="36" t="s">
        <v>47</v>
      </c>
    </row>
    <row r="23" spans="1:5" ht="12.6">
      <c r="A23" s="37" t="s">
        <v>51</v>
      </c>
      <c r="E23" s="38" t="s">
        <v>438</v>
      </c>
    </row>
    <row r="24" spans="1:18" ht="13.2" customHeight="1">
      <c r="A24" s="6" t="s">
        <v>43</v>
      </c>
      <c r="B24" s="6"/>
      <c r="C24" s="42" t="s">
        <v>29</v>
      </c>
      <c r="D24" s="6"/>
      <c r="E24" s="27" t="s">
        <v>96</v>
      </c>
      <c r="F24" s="6"/>
      <c r="G24" s="6"/>
      <c r="H24" s="6"/>
      <c r="I24" s="43">
        <f>0+Q24</f>
      </c>
      <c r="O24">
        <f>0+R24</f>
      </c>
      <c r="Q24">
        <f>0+I25+I28+I31+I34+I37+I40+I43+I46+I49+I52+I55+I58+I61+I64+I67+I70+I73+I76+I79+I82+I85+I88+I91+I94</f>
      </c>
      <c r="R24">
        <f>0+O25+O28+O31+O34+O37+O40+O43+O46+O49+O52+O55+O58+O61+O64+O67+O70+O73+O76+O79+O82+O85+O88+O91+O94</f>
      </c>
    </row>
    <row r="25" spans="1:16" ht="12.6">
      <c r="A25" s="25" t="s">
        <v>45</v>
      </c>
      <c r="B25" s="29" t="s">
        <v>37</v>
      </c>
      <c r="C25" s="29" t="s">
        <v>439</v>
      </c>
      <c r="D25" s="25" t="s">
        <v>47</v>
      </c>
      <c r="E25" s="30" t="s">
        <v>440</v>
      </c>
      <c r="F25" s="31" t="s">
        <v>117</v>
      </c>
      <c r="G25" s="32">
        <v>1.8</v>
      </c>
      <c r="H25" s="33">
        <v>0</v>
      </c>
      <c r="I25" s="34">
        <f>ROUND(ROUND(H25,2)*ROUND(G25,3),2)</f>
      </c>
      <c r="O25">
        <f>(I25*21)/100</f>
      </c>
      <c r="P25" t="s">
        <v>23</v>
      </c>
    </row>
    <row r="26" spans="1:5" ht="12.6">
      <c r="A26" s="35" t="s">
        <v>50</v>
      </c>
      <c r="E26" s="36" t="s">
        <v>167</v>
      </c>
    </row>
    <row r="27" spans="1:5" ht="20.4">
      <c r="A27" s="39" t="s">
        <v>51</v>
      </c>
      <c r="E27" s="38" t="s">
        <v>441</v>
      </c>
    </row>
    <row r="28" spans="1:16" ht="12.6">
      <c r="A28" s="25" t="s">
        <v>45</v>
      </c>
      <c r="B28" s="29" t="s">
        <v>64</v>
      </c>
      <c r="C28" s="29" t="s">
        <v>165</v>
      </c>
      <c r="D28" s="25" t="s">
        <v>47</v>
      </c>
      <c r="E28" s="30" t="s">
        <v>166</v>
      </c>
      <c r="F28" s="31" t="s">
        <v>117</v>
      </c>
      <c r="G28" s="32">
        <v>1429.8</v>
      </c>
      <c r="H28" s="33">
        <v>0</v>
      </c>
      <c r="I28" s="34">
        <f>ROUND(ROUND(H28,2)*ROUND(G28,3),2)</f>
      </c>
      <c r="O28">
        <f>(I28*21)/100</f>
      </c>
      <c r="P28" t="s">
        <v>23</v>
      </c>
    </row>
    <row r="29" spans="1:5" ht="12.6">
      <c r="A29" s="35" t="s">
        <v>50</v>
      </c>
      <c r="E29" s="36" t="s">
        <v>167</v>
      </c>
    </row>
    <row r="30" spans="1:5" ht="20.4">
      <c r="A30" s="39" t="s">
        <v>51</v>
      </c>
      <c r="E30" s="38" t="s">
        <v>442</v>
      </c>
    </row>
    <row r="31" spans="1:16" ht="12.6">
      <c r="A31" s="25" t="s">
        <v>45</v>
      </c>
      <c r="B31" s="29" t="s">
        <v>67</v>
      </c>
      <c r="C31" s="29" t="s">
        <v>169</v>
      </c>
      <c r="D31" s="25" t="s">
        <v>47</v>
      </c>
      <c r="E31" s="30" t="s">
        <v>170</v>
      </c>
      <c r="F31" s="31" t="s">
        <v>117</v>
      </c>
      <c r="G31" s="32">
        <v>21.4</v>
      </c>
      <c r="H31" s="33">
        <v>0</v>
      </c>
      <c r="I31" s="34">
        <f>ROUND(ROUND(H31,2)*ROUND(G31,3),2)</f>
      </c>
      <c r="O31">
        <f>(I31*21)/100</f>
      </c>
      <c r="P31" t="s">
        <v>23</v>
      </c>
    </row>
    <row r="32" spans="1:5" ht="12.6">
      <c r="A32" s="35" t="s">
        <v>50</v>
      </c>
      <c r="E32" s="36" t="s">
        <v>167</v>
      </c>
    </row>
    <row r="33" spans="1:5" ht="40.8">
      <c r="A33" s="39" t="s">
        <v>51</v>
      </c>
      <c r="E33" s="38" t="s">
        <v>443</v>
      </c>
    </row>
    <row r="34" spans="1:16" ht="12.6">
      <c r="A34" s="25" t="s">
        <v>45</v>
      </c>
      <c r="B34" s="29" t="s">
        <v>40</v>
      </c>
      <c r="C34" s="29" t="s">
        <v>444</v>
      </c>
      <c r="D34" s="25" t="s">
        <v>47</v>
      </c>
      <c r="E34" s="30" t="s">
        <v>445</v>
      </c>
      <c r="F34" s="31" t="s">
        <v>117</v>
      </c>
      <c r="G34" s="32">
        <v>6.144</v>
      </c>
      <c r="H34" s="33">
        <v>0</v>
      </c>
      <c r="I34" s="34">
        <f>ROUND(ROUND(H34,2)*ROUND(G34,3),2)</f>
      </c>
      <c r="O34">
        <f>(I34*21)/100</f>
      </c>
      <c r="P34" t="s">
        <v>23</v>
      </c>
    </row>
    <row r="35" spans="1:5" ht="12.6">
      <c r="A35" s="35" t="s">
        <v>50</v>
      </c>
      <c r="E35" s="36" t="s">
        <v>167</v>
      </c>
    </row>
    <row r="36" spans="1:5" ht="30.6">
      <c r="A36" s="39" t="s">
        <v>51</v>
      </c>
      <c r="E36" s="38" t="s">
        <v>446</v>
      </c>
    </row>
    <row r="37" spans="1:16" ht="12.6">
      <c r="A37" s="25" t="s">
        <v>45</v>
      </c>
      <c r="B37" s="29" t="s">
        <v>42</v>
      </c>
      <c r="C37" s="29" t="s">
        <v>172</v>
      </c>
      <c r="D37" s="25" t="s">
        <v>447</v>
      </c>
      <c r="E37" s="30" t="s">
        <v>174</v>
      </c>
      <c r="F37" s="31" t="s">
        <v>117</v>
      </c>
      <c r="G37" s="32">
        <v>0.592</v>
      </c>
      <c r="H37" s="33">
        <v>0</v>
      </c>
      <c r="I37" s="34">
        <f>ROUND(ROUND(H37,2)*ROUND(G37,3),2)</f>
      </c>
      <c r="O37">
        <f>(I37*21)/100</f>
      </c>
      <c r="P37" t="s">
        <v>23</v>
      </c>
    </row>
    <row r="38" spans="1:5" ht="40.8">
      <c r="A38" s="35" t="s">
        <v>50</v>
      </c>
      <c r="E38" s="36" t="s">
        <v>175</v>
      </c>
    </row>
    <row r="39" spans="1:5" ht="12.6">
      <c r="A39" s="39" t="s">
        <v>51</v>
      </c>
      <c r="E39" s="38" t="s">
        <v>448</v>
      </c>
    </row>
    <row r="40" spans="1:16" ht="12.6">
      <c r="A40" s="25" t="s">
        <v>45</v>
      </c>
      <c r="B40" s="29" t="s">
        <v>74</v>
      </c>
      <c r="C40" s="29" t="s">
        <v>172</v>
      </c>
      <c r="D40" s="25" t="s">
        <v>449</v>
      </c>
      <c r="E40" s="30" t="s">
        <v>174</v>
      </c>
      <c r="F40" s="31" t="s">
        <v>117</v>
      </c>
      <c r="G40" s="32">
        <v>0.63</v>
      </c>
      <c r="H40" s="33">
        <v>0</v>
      </c>
      <c r="I40" s="34">
        <f>ROUND(ROUND(H40,2)*ROUND(G40,3),2)</f>
      </c>
      <c r="O40">
        <f>(I40*21)/100</f>
      </c>
      <c r="P40" t="s">
        <v>23</v>
      </c>
    </row>
    <row r="41" spans="1:5" ht="40.8">
      <c r="A41" s="35" t="s">
        <v>50</v>
      </c>
      <c r="E41" s="36" t="s">
        <v>178</v>
      </c>
    </row>
    <row r="42" spans="1:5" ht="12.6">
      <c r="A42" s="39" t="s">
        <v>51</v>
      </c>
      <c r="E42" s="38" t="s">
        <v>450</v>
      </c>
    </row>
    <row r="43" spans="1:16" ht="12.6">
      <c r="A43" s="25" t="s">
        <v>45</v>
      </c>
      <c r="B43" s="29" t="s">
        <v>77</v>
      </c>
      <c r="C43" s="29" t="s">
        <v>172</v>
      </c>
      <c r="D43" s="25" t="s">
        <v>451</v>
      </c>
      <c r="E43" s="30" t="s">
        <v>174</v>
      </c>
      <c r="F43" s="31" t="s">
        <v>117</v>
      </c>
      <c r="G43" s="32">
        <v>95.134</v>
      </c>
      <c r="H43" s="33">
        <v>0</v>
      </c>
      <c r="I43" s="34">
        <f>ROUND(ROUND(H43,2)*ROUND(G43,3),2)</f>
      </c>
      <c r="O43">
        <f>(I43*21)/100</f>
      </c>
      <c r="P43" t="s">
        <v>23</v>
      </c>
    </row>
    <row r="44" spans="1:5" ht="40.8">
      <c r="A44" s="35" t="s">
        <v>50</v>
      </c>
      <c r="E44" s="36" t="s">
        <v>200</v>
      </c>
    </row>
    <row r="45" spans="1:5" ht="12.6">
      <c r="A45" s="39" t="s">
        <v>51</v>
      </c>
      <c r="E45" s="38" t="s">
        <v>452</v>
      </c>
    </row>
    <row r="46" spans="1:16" ht="12.6">
      <c r="A46" s="25" t="s">
        <v>45</v>
      </c>
      <c r="B46" s="29" t="s">
        <v>81</v>
      </c>
      <c r="C46" s="29" t="s">
        <v>172</v>
      </c>
      <c r="D46" s="25" t="s">
        <v>453</v>
      </c>
      <c r="E46" s="30" t="s">
        <v>174</v>
      </c>
      <c r="F46" s="31" t="s">
        <v>117</v>
      </c>
      <c r="G46" s="32">
        <v>120.474</v>
      </c>
      <c r="H46" s="33">
        <v>0</v>
      </c>
      <c r="I46" s="34">
        <f>ROUND(ROUND(H46,2)*ROUND(G46,3),2)</f>
      </c>
      <c r="O46">
        <f>(I46*21)/100</f>
      </c>
      <c r="P46" t="s">
        <v>23</v>
      </c>
    </row>
    <row r="47" spans="1:5" ht="30.6">
      <c r="A47" s="35" t="s">
        <v>50</v>
      </c>
      <c r="E47" s="36" t="s">
        <v>454</v>
      </c>
    </row>
    <row r="48" spans="1:5" ht="12.6">
      <c r="A48" s="39" t="s">
        <v>51</v>
      </c>
      <c r="E48" s="38" t="s">
        <v>455</v>
      </c>
    </row>
    <row r="49" spans="1:16" ht="12.6">
      <c r="A49" s="25" t="s">
        <v>45</v>
      </c>
      <c r="B49" s="29" t="s">
        <v>84</v>
      </c>
      <c r="C49" s="29" t="s">
        <v>172</v>
      </c>
      <c r="D49" s="25" t="s">
        <v>456</v>
      </c>
      <c r="E49" s="30" t="s">
        <v>174</v>
      </c>
      <c r="F49" s="31" t="s">
        <v>117</v>
      </c>
      <c r="G49" s="32">
        <v>13.38</v>
      </c>
      <c r="H49" s="33">
        <v>0</v>
      </c>
      <c r="I49" s="34">
        <f>ROUND(ROUND(H49,2)*ROUND(G49,3),2)</f>
      </c>
      <c r="O49">
        <f>(I49*21)/100</f>
      </c>
      <c r="P49" t="s">
        <v>23</v>
      </c>
    </row>
    <row r="50" spans="1:5" ht="30.6">
      <c r="A50" s="35" t="s">
        <v>50</v>
      </c>
      <c r="E50" s="36" t="s">
        <v>457</v>
      </c>
    </row>
    <row r="51" spans="1:5" ht="12.6">
      <c r="A51" s="39" t="s">
        <v>51</v>
      </c>
      <c r="E51" s="38" t="s">
        <v>458</v>
      </c>
    </row>
    <row r="52" spans="1:16" ht="12.6">
      <c r="A52" s="25" t="s">
        <v>45</v>
      </c>
      <c r="B52" s="29" t="s">
        <v>89</v>
      </c>
      <c r="C52" s="29" t="s">
        <v>172</v>
      </c>
      <c r="D52" s="25" t="s">
        <v>459</v>
      </c>
      <c r="E52" s="30" t="s">
        <v>174</v>
      </c>
      <c r="F52" s="31" t="s">
        <v>117</v>
      </c>
      <c r="G52" s="32">
        <v>140.49</v>
      </c>
      <c r="H52" s="33">
        <v>0</v>
      </c>
      <c r="I52" s="34">
        <f>ROUND(ROUND(H52,2)*ROUND(G52,3),2)</f>
      </c>
      <c r="O52">
        <f>(I52*21)/100</f>
      </c>
      <c r="P52" t="s">
        <v>23</v>
      </c>
    </row>
    <row r="53" spans="1:5" ht="30.6">
      <c r="A53" s="35" t="s">
        <v>50</v>
      </c>
      <c r="E53" s="36" t="s">
        <v>460</v>
      </c>
    </row>
    <row r="54" spans="1:5" ht="12.6">
      <c r="A54" s="39" t="s">
        <v>51</v>
      </c>
      <c r="E54" s="38" t="s">
        <v>461</v>
      </c>
    </row>
    <row r="55" spans="1:16" ht="12.6">
      <c r="A55" s="25" t="s">
        <v>45</v>
      </c>
      <c r="B55" s="29" t="s">
        <v>198</v>
      </c>
      <c r="C55" s="29" t="s">
        <v>172</v>
      </c>
      <c r="D55" s="25" t="s">
        <v>462</v>
      </c>
      <c r="E55" s="30" t="s">
        <v>174</v>
      </c>
      <c r="F55" s="31" t="s">
        <v>117</v>
      </c>
      <c r="G55" s="32">
        <v>48.529</v>
      </c>
      <c r="H55" s="33">
        <v>0</v>
      </c>
      <c r="I55" s="34">
        <f>ROUND(ROUND(H55,2)*ROUND(G55,3),2)</f>
      </c>
      <c r="O55">
        <f>(I55*21)/100</f>
      </c>
      <c r="P55" t="s">
        <v>23</v>
      </c>
    </row>
    <row r="56" spans="1:5" ht="40.8">
      <c r="A56" s="35" t="s">
        <v>50</v>
      </c>
      <c r="E56" s="36" t="s">
        <v>463</v>
      </c>
    </row>
    <row r="57" spans="1:5" ht="12.6">
      <c r="A57" s="39" t="s">
        <v>51</v>
      </c>
      <c r="E57" s="38" t="s">
        <v>464</v>
      </c>
    </row>
    <row r="58" spans="1:16" ht="12.6">
      <c r="A58" s="25" t="s">
        <v>45</v>
      </c>
      <c r="B58" s="29" t="s">
        <v>202</v>
      </c>
      <c r="C58" s="29" t="s">
        <v>172</v>
      </c>
      <c r="D58" s="25" t="s">
        <v>465</v>
      </c>
      <c r="E58" s="30" t="s">
        <v>174</v>
      </c>
      <c r="F58" s="31" t="s">
        <v>117</v>
      </c>
      <c r="G58" s="32">
        <v>51.24</v>
      </c>
      <c r="H58" s="33">
        <v>0</v>
      </c>
      <c r="I58" s="34">
        <f>ROUND(ROUND(H58,2)*ROUND(G58,3),2)</f>
      </c>
      <c r="O58">
        <f>(I58*21)/100</f>
      </c>
      <c r="P58" t="s">
        <v>23</v>
      </c>
    </row>
    <row r="59" spans="1:5" ht="30.6">
      <c r="A59" s="35" t="s">
        <v>50</v>
      </c>
      <c r="E59" s="36" t="s">
        <v>466</v>
      </c>
    </row>
    <row r="60" spans="1:5" ht="12.6">
      <c r="A60" s="39" t="s">
        <v>51</v>
      </c>
      <c r="E60" s="38" t="s">
        <v>467</v>
      </c>
    </row>
    <row r="61" spans="1:16" ht="12.6">
      <c r="A61" s="25" t="s">
        <v>45</v>
      </c>
      <c r="B61" s="29" t="s">
        <v>206</v>
      </c>
      <c r="C61" s="29" t="s">
        <v>172</v>
      </c>
      <c r="D61" s="25" t="s">
        <v>468</v>
      </c>
      <c r="E61" s="30" t="s">
        <v>174</v>
      </c>
      <c r="F61" s="31" t="s">
        <v>117</v>
      </c>
      <c r="G61" s="32">
        <v>57.527</v>
      </c>
      <c r="H61" s="33">
        <v>0</v>
      </c>
      <c r="I61" s="34">
        <f>ROUND(ROUND(H61,2)*ROUND(G61,3),2)</f>
      </c>
      <c r="O61">
        <f>(I61*21)/100</f>
      </c>
      <c r="P61" t="s">
        <v>23</v>
      </c>
    </row>
    <row r="62" spans="1:5" ht="40.8">
      <c r="A62" s="35" t="s">
        <v>50</v>
      </c>
      <c r="E62" s="36" t="s">
        <v>469</v>
      </c>
    </row>
    <row r="63" spans="1:5" ht="12.6">
      <c r="A63" s="39" t="s">
        <v>51</v>
      </c>
      <c r="E63" s="38" t="s">
        <v>470</v>
      </c>
    </row>
    <row r="64" spans="1:16" ht="12.6">
      <c r="A64" s="25" t="s">
        <v>45</v>
      </c>
      <c r="B64" s="29" t="s">
        <v>211</v>
      </c>
      <c r="C64" s="29" t="s">
        <v>203</v>
      </c>
      <c r="D64" s="25" t="s">
        <v>47</v>
      </c>
      <c r="E64" s="30" t="s">
        <v>204</v>
      </c>
      <c r="F64" s="31" t="s">
        <v>117</v>
      </c>
      <c r="G64" s="32">
        <v>0.9</v>
      </c>
      <c r="H64" s="33">
        <v>0</v>
      </c>
      <c r="I64" s="34">
        <f>ROUND(ROUND(H64,2)*ROUND(G64,3),2)</f>
      </c>
      <c r="O64">
        <f>(I64*21)/100</f>
      </c>
      <c r="P64" t="s">
        <v>23</v>
      </c>
    </row>
    <row r="65" spans="1:5" ht="12.6">
      <c r="A65" s="35" t="s">
        <v>50</v>
      </c>
      <c r="E65" s="36" t="s">
        <v>167</v>
      </c>
    </row>
    <row r="66" spans="1:5" ht="30.6">
      <c r="A66" s="39" t="s">
        <v>51</v>
      </c>
      <c r="E66" s="38" t="s">
        <v>471</v>
      </c>
    </row>
    <row r="67" spans="1:16" ht="12.6">
      <c r="A67" s="25" t="s">
        <v>45</v>
      </c>
      <c r="B67" s="29" t="s">
        <v>216</v>
      </c>
      <c r="C67" s="29" t="s">
        <v>207</v>
      </c>
      <c r="D67" s="25" t="s">
        <v>47</v>
      </c>
      <c r="E67" s="30" t="s">
        <v>208</v>
      </c>
      <c r="F67" s="31" t="s">
        <v>117</v>
      </c>
      <c r="G67" s="32">
        <v>2380</v>
      </c>
      <c r="H67" s="33">
        <v>0</v>
      </c>
      <c r="I67" s="34">
        <f>ROUND(ROUND(H67,2)*ROUND(G67,3),2)</f>
      </c>
      <c r="O67">
        <f>(I67*21)/100</f>
      </c>
      <c r="P67" t="s">
        <v>23</v>
      </c>
    </row>
    <row r="68" spans="1:5" ht="12.6">
      <c r="A68" s="35" t="s">
        <v>50</v>
      </c>
      <c r="E68" s="36" t="s">
        <v>209</v>
      </c>
    </row>
    <row r="69" spans="1:5" ht="102">
      <c r="A69" s="39" t="s">
        <v>51</v>
      </c>
      <c r="E69" s="38" t="s">
        <v>472</v>
      </c>
    </row>
    <row r="70" spans="1:16" ht="12.6">
      <c r="A70" s="25" t="s">
        <v>45</v>
      </c>
      <c r="B70" s="29" t="s">
        <v>220</v>
      </c>
      <c r="C70" s="29" t="s">
        <v>212</v>
      </c>
      <c r="D70" s="25" t="s">
        <v>47</v>
      </c>
      <c r="E70" s="30" t="s">
        <v>213</v>
      </c>
      <c r="F70" s="31" t="s">
        <v>117</v>
      </c>
      <c r="G70" s="32">
        <v>464.865</v>
      </c>
      <c r="H70" s="33">
        <v>0</v>
      </c>
      <c r="I70" s="34">
        <f>ROUND(ROUND(H70,2)*ROUND(G70,3),2)</f>
      </c>
      <c r="O70">
        <f>(I70*21)/100</f>
      </c>
      <c r="P70" t="s">
        <v>23</v>
      </c>
    </row>
    <row r="71" spans="1:5" ht="12.6">
      <c r="A71" s="35" t="s">
        <v>50</v>
      </c>
      <c r="E71" s="36" t="s">
        <v>214</v>
      </c>
    </row>
    <row r="72" spans="1:5" ht="12.6">
      <c r="A72" s="39" t="s">
        <v>51</v>
      </c>
      <c r="E72" s="38" t="s">
        <v>473</v>
      </c>
    </row>
    <row r="73" spans="1:16" ht="12.6">
      <c r="A73" s="25" t="s">
        <v>45</v>
      </c>
      <c r="B73" s="29" t="s">
        <v>224</v>
      </c>
      <c r="C73" s="29" t="s">
        <v>217</v>
      </c>
      <c r="D73" s="25" t="s">
        <v>47</v>
      </c>
      <c r="E73" s="30" t="s">
        <v>218</v>
      </c>
      <c r="F73" s="31" t="s">
        <v>117</v>
      </c>
      <c r="G73" s="32">
        <v>464.865</v>
      </c>
      <c r="H73" s="33">
        <v>0</v>
      </c>
      <c r="I73" s="34">
        <f>ROUND(ROUND(H73,2)*ROUND(G73,3),2)</f>
      </c>
      <c r="O73">
        <f>(I73*21)/100</f>
      </c>
      <c r="P73" t="s">
        <v>23</v>
      </c>
    </row>
    <row r="74" spans="1:5" ht="12.6">
      <c r="A74" s="35" t="s">
        <v>50</v>
      </c>
      <c r="E74" s="36" t="s">
        <v>219</v>
      </c>
    </row>
    <row r="75" spans="1:5" ht="12.6">
      <c r="A75" s="39" t="s">
        <v>51</v>
      </c>
      <c r="E75" s="38" t="s">
        <v>473</v>
      </c>
    </row>
    <row r="76" spans="1:16" ht="12.6">
      <c r="A76" s="25" t="s">
        <v>45</v>
      </c>
      <c r="B76" s="29" t="s">
        <v>228</v>
      </c>
      <c r="C76" s="29" t="s">
        <v>221</v>
      </c>
      <c r="D76" s="25" t="s">
        <v>47</v>
      </c>
      <c r="E76" s="30" t="s">
        <v>222</v>
      </c>
      <c r="F76" s="31" t="s">
        <v>99</v>
      </c>
      <c r="G76" s="32">
        <v>411.3</v>
      </c>
      <c r="H76" s="33">
        <v>0</v>
      </c>
      <c r="I76" s="34">
        <f>ROUND(ROUND(H76,2)*ROUND(G76,3),2)</f>
      </c>
      <c r="O76">
        <f>(I76*21)/100</f>
      </c>
      <c r="P76" t="s">
        <v>23</v>
      </c>
    </row>
    <row r="77" spans="1:5" ht="12.6">
      <c r="A77" s="35" t="s">
        <v>50</v>
      </c>
      <c r="E77" s="36" t="s">
        <v>167</v>
      </c>
    </row>
    <row r="78" spans="1:5" ht="20.4">
      <c r="A78" s="39" t="s">
        <v>51</v>
      </c>
      <c r="E78" s="38" t="s">
        <v>474</v>
      </c>
    </row>
    <row r="79" spans="1:16" ht="12.6">
      <c r="A79" s="25" t="s">
        <v>45</v>
      </c>
      <c r="B79" s="29" t="s">
        <v>232</v>
      </c>
      <c r="C79" s="29" t="s">
        <v>225</v>
      </c>
      <c r="D79" s="25" t="s">
        <v>47</v>
      </c>
      <c r="E79" s="30" t="s">
        <v>226</v>
      </c>
      <c r="F79" s="31" t="s">
        <v>138</v>
      </c>
      <c r="G79" s="32">
        <v>382.1</v>
      </c>
      <c r="H79" s="33">
        <v>0</v>
      </c>
      <c r="I79" s="34">
        <f>ROUND(ROUND(H79,2)*ROUND(G79,3),2)</f>
      </c>
      <c r="O79">
        <f>(I79*21)/100</f>
      </c>
      <c r="P79" t="s">
        <v>23</v>
      </c>
    </row>
    <row r="80" spans="1:5" ht="12.6">
      <c r="A80" s="35" t="s">
        <v>50</v>
      </c>
      <c r="E80" s="36" t="s">
        <v>167</v>
      </c>
    </row>
    <row r="81" spans="1:5" ht="12.6">
      <c r="A81" s="39" t="s">
        <v>51</v>
      </c>
      <c r="E81" s="38" t="s">
        <v>475</v>
      </c>
    </row>
    <row r="82" spans="1:16" ht="12.6">
      <c r="A82" s="25" t="s">
        <v>45</v>
      </c>
      <c r="B82" s="29" t="s">
        <v>236</v>
      </c>
      <c r="C82" s="29" t="s">
        <v>229</v>
      </c>
      <c r="D82" s="25" t="s">
        <v>47</v>
      </c>
      <c r="E82" s="30" t="s">
        <v>230</v>
      </c>
      <c r="F82" s="31" t="s">
        <v>117</v>
      </c>
      <c r="G82" s="32">
        <v>19</v>
      </c>
      <c r="H82" s="33">
        <v>0</v>
      </c>
      <c r="I82" s="34">
        <f>ROUND(ROUND(H82,2)*ROUND(G82,3),2)</f>
      </c>
      <c r="O82">
        <f>(I82*21)/100</f>
      </c>
      <c r="P82" t="s">
        <v>23</v>
      </c>
    </row>
    <row r="83" spans="1:5" ht="12.6">
      <c r="A83" s="35" t="s">
        <v>50</v>
      </c>
      <c r="E83" s="36" t="s">
        <v>209</v>
      </c>
    </row>
    <row r="84" spans="1:5" ht="30.6">
      <c r="A84" s="39" t="s">
        <v>51</v>
      </c>
      <c r="E84" s="38" t="s">
        <v>476</v>
      </c>
    </row>
    <row r="85" spans="1:16" ht="12.6">
      <c r="A85" s="25" t="s">
        <v>45</v>
      </c>
      <c r="B85" s="29" t="s">
        <v>239</v>
      </c>
      <c r="C85" s="29" t="s">
        <v>233</v>
      </c>
      <c r="D85" s="25" t="s">
        <v>47</v>
      </c>
      <c r="E85" s="30" t="s">
        <v>234</v>
      </c>
      <c r="F85" s="31" t="s">
        <v>117</v>
      </c>
      <c r="G85" s="32">
        <v>464.865</v>
      </c>
      <c r="H85" s="33">
        <v>0</v>
      </c>
      <c r="I85" s="34">
        <f>ROUND(ROUND(H85,2)*ROUND(G85,3),2)</f>
      </c>
      <c r="O85">
        <f>(I85*21)/100</f>
      </c>
      <c r="P85" t="s">
        <v>23</v>
      </c>
    </row>
    <row r="86" spans="1:5" ht="12.6">
      <c r="A86" s="35" t="s">
        <v>50</v>
      </c>
      <c r="E86" s="36" t="s">
        <v>235</v>
      </c>
    </row>
    <row r="87" spans="1:5" ht="12.6">
      <c r="A87" s="39" t="s">
        <v>51</v>
      </c>
      <c r="E87" s="38" t="s">
        <v>473</v>
      </c>
    </row>
    <row r="88" spans="1:16" ht="12.6">
      <c r="A88" s="25" t="s">
        <v>45</v>
      </c>
      <c r="B88" s="29" t="s">
        <v>244</v>
      </c>
      <c r="C88" s="29" t="s">
        <v>120</v>
      </c>
      <c r="D88" s="25" t="s">
        <v>47</v>
      </c>
      <c r="E88" s="30" t="s">
        <v>121</v>
      </c>
      <c r="F88" s="31" t="s">
        <v>117</v>
      </c>
      <c r="G88" s="32">
        <v>2399</v>
      </c>
      <c r="H88" s="33">
        <v>0</v>
      </c>
      <c r="I88" s="34">
        <f>ROUND(ROUND(H88,2)*ROUND(G88,3),2)</f>
      </c>
      <c r="O88">
        <f>(I88*21)/100</f>
      </c>
      <c r="P88" t="s">
        <v>23</v>
      </c>
    </row>
    <row r="89" spans="1:5" ht="12.6">
      <c r="A89" s="35" t="s">
        <v>50</v>
      </c>
      <c r="E89" s="36" t="s">
        <v>237</v>
      </c>
    </row>
    <row r="90" spans="1:5" ht="12.6">
      <c r="A90" s="39" t="s">
        <v>51</v>
      </c>
      <c r="E90" s="38" t="s">
        <v>477</v>
      </c>
    </row>
    <row r="91" spans="1:16" ht="12.6">
      <c r="A91" s="25" t="s">
        <v>45</v>
      </c>
      <c r="B91" s="29" t="s">
        <v>250</v>
      </c>
      <c r="C91" s="29" t="s">
        <v>240</v>
      </c>
      <c r="D91" s="25" t="s">
        <v>47</v>
      </c>
      <c r="E91" s="30" t="s">
        <v>241</v>
      </c>
      <c r="F91" s="31" t="s">
        <v>117</v>
      </c>
      <c r="G91" s="32">
        <v>1040.8</v>
      </c>
      <c r="H91" s="33">
        <v>0</v>
      </c>
      <c r="I91" s="34">
        <f>ROUND(ROUND(H91,2)*ROUND(G91,3),2)</f>
      </c>
      <c r="O91">
        <f>(I91*21)/100</f>
      </c>
      <c r="P91" t="s">
        <v>23</v>
      </c>
    </row>
    <row r="92" spans="1:5" ht="61.2">
      <c r="A92" s="35" t="s">
        <v>50</v>
      </c>
      <c r="E92" s="36" t="s">
        <v>242</v>
      </c>
    </row>
    <row r="93" spans="1:5" ht="12.6">
      <c r="A93" s="39" t="s">
        <v>51</v>
      </c>
      <c r="E93" s="38" t="s">
        <v>478</v>
      </c>
    </row>
    <row r="94" spans="1:16" ht="12.6">
      <c r="A94" s="25" t="s">
        <v>45</v>
      </c>
      <c r="B94" s="29" t="s">
        <v>255</v>
      </c>
      <c r="C94" s="29" t="s">
        <v>245</v>
      </c>
      <c r="D94" s="25" t="s">
        <v>47</v>
      </c>
      <c r="E94" s="30" t="s">
        <v>246</v>
      </c>
      <c r="F94" s="31" t="s">
        <v>117</v>
      </c>
      <c r="G94" s="32">
        <v>10.5</v>
      </c>
      <c r="H94" s="33">
        <v>0</v>
      </c>
      <c r="I94" s="34">
        <f>ROUND(ROUND(H94,2)*ROUND(G94,3),2)</f>
      </c>
      <c r="O94">
        <f>(I94*21)/100</f>
      </c>
      <c r="P94" t="s">
        <v>23</v>
      </c>
    </row>
    <row r="95" spans="1:5" ht="12.6">
      <c r="A95" s="35" t="s">
        <v>50</v>
      </c>
      <c r="E95" s="36" t="s">
        <v>247</v>
      </c>
    </row>
    <row r="96" spans="1:5" ht="12.6">
      <c r="A96" s="37" t="s">
        <v>51</v>
      </c>
      <c r="E96" s="38" t="s">
        <v>479</v>
      </c>
    </row>
    <row r="97" spans="1:18" ht="13.2" customHeight="1">
      <c r="A97" s="6" t="s">
        <v>43</v>
      </c>
      <c r="B97" s="6"/>
      <c r="C97" s="42" t="s">
        <v>23</v>
      </c>
      <c r="D97" s="6"/>
      <c r="E97" s="27" t="s">
        <v>249</v>
      </c>
      <c r="F97" s="6"/>
      <c r="G97" s="6"/>
      <c r="H97" s="6"/>
      <c r="I97" s="43">
        <f>0+Q97</f>
      </c>
      <c r="O97">
        <f>0+R97</f>
      </c>
      <c r="Q97">
        <f>0+I98+I101+I104</f>
      </c>
      <c r="R97">
        <f>0+O98+O101+O104</f>
      </c>
    </row>
    <row r="98" spans="1:16" ht="12.6">
      <c r="A98" s="25" t="s">
        <v>45</v>
      </c>
      <c r="B98" s="29" t="s">
        <v>260</v>
      </c>
      <c r="C98" s="29" t="s">
        <v>251</v>
      </c>
      <c r="D98" s="25" t="s">
        <v>47</v>
      </c>
      <c r="E98" s="30" t="s">
        <v>252</v>
      </c>
      <c r="F98" s="31" t="s">
        <v>138</v>
      </c>
      <c r="G98" s="32">
        <v>287.1</v>
      </c>
      <c r="H98" s="33">
        <v>0</v>
      </c>
      <c r="I98" s="34">
        <f>ROUND(ROUND(H98,2)*ROUND(G98,3),2)</f>
      </c>
      <c r="O98">
        <f>(I98*21)/100</f>
      </c>
      <c r="P98" t="s">
        <v>23</v>
      </c>
    </row>
    <row r="99" spans="1:5" ht="40.8">
      <c r="A99" s="35" t="s">
        <v>50</v>
      </c>
      <c r="E99" s="36" t="s">
        <v>253</v>
      </c>
    </row>
    <row r="100" spans="1:5" ht="12.6">
      <c r="A100" s="39" t="s">
        <v>51</v>
      </c>
      <c r="E100" s="38" t="s">
        <v>480</v>
      </c>
    </row>
    <row r="101" spans="1:16" ht="12.6">
      <c r="A101" s="25" t="s">
        <v>45</v>
      </c>
      <c r="B101" s="29" t="s">
        <v>266</v>
      </c>
      <c r="C101" s="29" t="s">
        <v>256</v>
      </c>
      <c r="D101" s="25" t="s">
        <v>47</v>
      </c>
      <c r="E101" s="30" t="s">
        <v>257</v>
      </c>
      <c r="F101" s="31" t="s">
        <v>117</v>
      </c>
      <c r="G101" s="32">
        <v>2111</v>
      </c>
      <c r="H101" s="33">
        <v>0</v>
      </c>
      <c r="I101" s="34">
        <f>ROUND(ROUND(H101,2)*ROUND(G101,3),2)</f>
      </c>
      <c r="O101">
        <f>(I101*21)/100</f>
      </c>
      <c r="P101" t="s">
        <v>23</v>
      </c>
    </row>
    <row r="102" spans="1:5" ht="20.4">
      <c r="A102" s="35" t="s">
        <v>50</v>
      </c>
      <c r="E102" s="36" t="s">
        <v>258</v>
      </c>
    </row>
    <row r="103" spans="1:5" ht="12.6">
      <c r="A103" s="39" t="s">
        <v>51</v>
      </c>
      <c r="E103" s="38" t="s">
        <v>481</v>
      </c>
    </row>
    <row r="104" spans="1:16" ht="12.6">
      <c r="A104" s="25" t="s">
        <v>45</v>
      </c>
      <c r="B104" s="29" t="s">
        <v>270</v>
      </c>
      <c r="C104" s="29" t="s">
        <v>261</v>
      </c>
      <c r="D104" s="25" t="s">
        <v>47</v>
      </c>
      <c r="E104" s="30" t="s">
        <v>262</v>
      </c>
      <c r="F104" s="31" t="s">
        <v>99</v>
      </c>
      <c r="G104" s="32">
        <v>4222</v>
      </c>
      <c r="H104" s="33">
        <v>0</v>
      </c>
      <c r="I104" s="34">
        <f>ROUND(ROUND(H104,2)*ROUND(G104,3),2)</f>
      </c>
      <c r="O104">
        <f>(I104*21)/100</f>
      </c>
      <c r="P104" t="s">
        <v>23</v>
      </c>
    </row>
    <row r="105" spans="1:5" ht="20.4">
      <c r="A105" s="35" t="s">
        <v>50</v>
      </c>
      <c r="E105" s="36" t="s">
        <v>263</v>
      </c>
    </row>
    <row r="106" spans="1:5" ht="12.6">
      <c r="A106" s="37" t="s">
        <v>51</v>
      </c>
      <c r="E106" s="38" t="s">
        <v>482</v>
      </c>
    </row>
    <row r="107" spans="1:18" ht="13.2" customHeight="1">
      <c r="A107" s="6" t="s">
        <v>43</v>
      </c>
      <c r="B107" s="6"/>
      <c r="C107" s="42" t="s">
        <v>33</v>
      </c>
      <c r="D107" s="6"/>
      <c r="E107" s="27" t="s">
        <v>265</v>
      </c>
      <c r="F107" s="6"/>
      <c r="G107" s="6"/>
      <c r="H107" s="6"/>
      <c r="I107" s="43">
        <f>0+Q107</f>
      </c>
      <c r="O107">
        <f>0+R107</f>
      </c>
      <c r="Q107">
        <f>0+I108+I111+I114</f>
      </c>
      <c r="R107">
        <f>0+O108+O111+O114</f>
      </c>
    </row>
    <row r="108" spans="1:16" ht="12.6">
      <c r="A108" s="25" t="s">
        <v>45</v>
      </c>
      <c r="B108" s="29" t="s">
        <v>275</v>
      </c>
      <c r="C108" s="29" t="s">
        <v>267</v>
      </c>
      <c r="D108" s="25" t="s">
        <v>47</v>
      </c>
      <c r="E108" s="30" t="s">
        <v>268</v>
      </c>
      <c r="F108" s="31" t="s">
        <v>117</v>
      </c>
      <c r="G108" s="32">
        <v>3.96</v>
      </c>
      <c r="H108" s="33">
        <v>0</v>
      </c>
      <c r="I108" s="34">
        <f>ROUND(ROUND(H108,2)*ROUND(G108,3),2)</f>
      </c>
      <c r="O108">
        <f>(I108*21)/100</f>
      </c>
      <c r="P108" t="s">
        <v>23</v>
      </c>
    </row>
    <row r="109" spans="1:5" ht="12.6">
      <c r="A109" s="35" t="s">
        <v>50</v>
      </c>
      <c r="E109" s="36" t="s">
        <v>47</v>
      </c>
    </row>
    <row r="110" spans="1:5" ht="71.4">
      <c r="A110" s="39" t="s">
        <v>51</v>
      </c>
      <c r="E110" s="38" t="s">
        <v>483</v>
      </c>
    </row>
    <row r="111" spans="1:16" ht="12.6">
      <c r="A111" s="25" t="s">
        <v>45</v>
      </c>
      <c r="B111" s="29" t="s">
        <v>281</v>
      </c>
      <c r="C111" s="29" t="s">
        <v>271</v>
      </c>
      <c r="D111" s="25" t="s">
        <v>47</v>
      </c>
      <c r="E111" s="30" t="s">
        <v>272</v>
      </c>
      <c r="F111" s="31" t="s">
        <v>117</v>
      </c>
      <c r="G111" s="32">
        <v>5.58</v>
      </c>
      <c r="H111" s="33">
        <v>0</v>
      </c>
      <c r="I111" s="34">
        <f>ROUND(ROUND(H111,2)*ROUND(G111,3),2)</f>
      </c>
      <c r="O111">
        <f>(I111*21)/100</f>
      </c>
      <c r="P111" t="s">
        <v>23</v>
      </c>
    </row>
    <row r="112" spans="1:5" ht="30.6">
      <c r="A112" s="35" t="s">
        <v>50</v>
      </c>
      <c r="E112" s="36" t="s">
        <v>273</v>
      </c>
    </row>
    <row r="113" spans="1:5" ht="12.6">
      <c r="A113" s="39" t="s">
        <v>51</v>
      </c>
      <c r="E113" s="38" t="s">
        <v>484</v>
      </c>
    </row>
    <row r="114" spans="1:16" ht="12.6">
      <c r="A114" s="25" t="s">
        <v>45</v>
      </c>
      <c r="B114" s="29" t="s">
        <v>286</v>
      </c>
      <c r="C114" s="29" t="s">
        <v>276</v>
      </c>
      <c r="D114" s="25" t="s">
        <v>47</v>
      </c>
      <c r="E114" s="30" t="s">
        <v>277</v>
      </c>
      <c r="F114" s="31" t="s">
        <v>117</v>
      </c>
      <c r="G114" s="32">
        <v>1.5</v>
      </c>
      <c r="H114" s="33">
        <v>0</v>
      </c>
      <c r="I114" s="34">
        <f>ROUND(ROUND(H114,2)*ROUND(G114,3),2)</f>
      </c>
      <c r="O114">
        <f>(I114*21)/100</f>
      </c>
      <c r="P114" t="s">
        <v>23</v>
      </c>
    </row>
    <row r="115" spans="1:5" ht="12.6">
      <c r="A115" s="35" t="s">
        <v>50</v>
      </c>
      <c r="E115" s="36" t="s">
        <v>278</v>
      </c>
    </row>
    <row r="116" spans="1:5" ht="20.4">
      <c r="A116" s="37" t="s">
        <v>51</v>
      </c>
      <c r="E116" s="38" t="s">
        <v>485</v>
      </c>
    </row>
    <row r="117" spans="1:18" ht="13.2" customHeight="1">
      <c r="A117" s="6" t="s">
        <v>43</v>
      </c>
      <c r="B117" s="6"/>
      <c r="C117" s="42" t="s">
        <v>35</v>
      </c>
      <c r="D117" s="6"/>
      <c r="E117" s="27" t="s">
        <v>280</v>
      </c>
      <c r="F117" s="6"/>
      <c r="G117" s="6"/>
      <c r="H117" s="6"/>
      <c r="I117" s="43">
        <f>0+Q117</f>
      </c>
      <c r="O117">
        <f>0+R117</f>
      </c>
      <c r="Q117">
        <f>0+I118+I121+I124+I127+I130+I133+I136+I139+I142+I145+I148+I151+I154+I157</f>
      </c>
      <c r="R117">
        <f>0+O118+O121+O124+O127+O130+O133+O136+O139+O142+O145+O148+O151+O154+O157</f>
      </c>
    </row>
    <row r="118" spans="1:16" ht="12.6">
      <c r="A118" s="25" t="s">
        <v>45</v>
      </c>
      <c r="B118" s="29" t="s">
        <v>289</v>
      </c>
      <c r="C118" s="29" t="s">
        <v>282</v>
      </c>
      <c r="D118" s="25" t="s">
        <v>128</v>
      </c>
      <c r="E118" s="30" t="s">
        <v>283</v>
      </c>
      <c r="F118" s="31" t="s">
        <v>117</v>
      </c>
      <c r="G118" s="32">
        <v>832.722</v>
      </c>
      <c r="H118" s="33">
        <v>0</v>
      </c>
      <c r="I118" s="34">
        <f>ROUND(ROUND(H118,2)*ROUND(G118,3),2)</f>
      </c>
      <c r="O118">
        <f>(I118*21)/100</f>
      </c>
      <c r="P118" t="s">
        <v>23</v>
      </c>
    </row>
    <row r="119" spans="1:5" ht="30.6">
      <c r="A119" s="35" t="s">
        <v>50</v>
      </c>
      <c r="E119" s="36" t="s">
        <v>486</v>
      </c>
    </row>
    <row r="120" spans="1:5" ht="12.6">
      <c r="A120" s="39" t="s">
        <v>51</v>
      </c>
      <c r="E120" s="38" t="s">
        <v>487</v>
      </c>
    </row>
    <row r="121" spans="1:16" ht="12.6">
      <c r="A121" s="25" t="s">
        <v>45</v>
      </c>
      <c r="B121" s="29" t="s">
        <v>294</v>
      </c>
      <c r="C121" s="29" t="s">
        <v>282</v>
      </c>
      <c r="D121" s="25" t="s">
        <v>131</v>
      </c>
      <c r="E121" s="30" t="s">
        <v>283</v>
      </c>
      <c r="F121" s="31" t="s">
        <v>117</v>
      </c>
      <c r="G121" s="32">
        <v>6.228</v>
      </c>
      <c r="H121" s="33">
        <v>0</v>
      </c>
      <c r="I121" s="34">
        <f>ROUND(ROUND(H121,2)*ROUND(G121,3),2)</f>
      </c>
      <c r="O121">
        <f>(I121*21)/100</f>
      </c>
      <c r="P121" t="s">
        <v>23</v>
      </c>
    </row>
    <row r="122" spans="1:5" ht="20.4">
      <c r="A122" s="35" t="s">
        <v>50</v>
      </c>
      <c r="E122" s="36" t="s">
        <v>287</v>
      </c>
    </row>
    <row r="123" spans="1:5" ht="12.6">
      <c r="A123" s="39" t="s">
        <v>51</v>
      </c>
      <c r="E123" s="38" t="s">
        <v>488</v>
      </c>
    </row>
    <row r="124" spans="1:16" ht="12.6">
      <c r="A124" s="25" t="s">
        <v>45</v>
      </c>
      <c r="B124" s="29" t="s">
        <v>299</v>
      </c>
      <c r="C124" s="29" t="s">
        <v>282</v>
      </c>
      <c r="D124" s="25" t="s">
        <v>376</v>
      </c>
      <c r="E124" s="30" t="s">
        <v>283</v>
      </c>
      <c r="F124" s="31" t="s">
        <v>117</v>
      </c>
      <c r="G124" s="32">
        <v>18.475</v>
      </c>
      <c r="H124" s="33">
        <v>0</v>
      </c>
      <c r="I124" s="34">
        <f>ROUND(ROUND(H124,2)*ROUND(G124,3),2)</f>
      </c>
      <c r="O124">
        <f>(I124*21)/100</f>
      </c>
      <c r="P124" t="s">
        <v>23</v>
      </c>
    </row>
    <row r="125" spans="1:5" ht="30.6">
      <c r="A125" s="35" t="s">
        <v>50</v>
      </c>
      <c r="E125" s="36" t="s">
        <v>489</v>
      </c>
    </row>
    <row r="126" spans="1:5" ht="12.6">
      <c r="A126" s="39" t="s">
        <v>51</v>
      </c>
      <c r="E126" s="38" t="s">
        <v>490</v>
      </c>
    </row>
    <row r="127" spans="1:16" ht="12.6">
      <c r="A127" s="25" t="s">
        <v>45</v>
      </c>
      <c r="B127" s="29" t="s">
        <v>304</v>
      </c>
      <c r="C127" s="29" t="s">
        <v>491</v>
      </c>
      <c r="D127" s="25" t="s">
        <v>47</v>
      </c>
      <c r="E127" s="30" t="s">
        <v>492</v>
      </c>
      <c r="F127" s="31" t="s">
        <v>99</v>
      </c>
      <c r="G127" s="32">
        <v>62.7</v>
      </c>
      <c r="H127" s="33">
        <v>0</v>
      </c>
      <c r="I127" s="34">
        <f>ROUND(ROUND(H127,2)*ROUND(G127,3),2)</f>
      </c>
      <c r="O127">
        <f>(I127*21)/100</f>
      </c>
      <c r="P127" t="s">
        <v>23</v>
      </c>
    </row>
    <row r="128" spans="1:5" ht="30.6">
      <c r="A128" s="35" t="s">
        <v>50</v>
      </c>
      <c r="E128" s="36" t="s">
        <v>493</v>
      </c>
    </row>
    <row r="129" spans="1:5" ht="12.6">
      <c r="A129" s="39" t="s">
        <v>51</v>
      </c>
      <c r="E129" s="38" t="s">
        <v>494</v>
      </c>
    </row>
    <row r="130" spans="1:16" ht="12.6">
      <c r="A130" s="25" t="s">
        <v>45</v>
      </c>
      <c r="B130" s="29" t="s">
        <v>309</v>
      </c>
      <c r="C130" s="29" t="s">
        <v>290</v>
      </c>
      <c r="D130" s="25" t="s">
        <v>47</v>
      </c>
      <c r="E130" s="30" t="s">
        <v>291</v>
      </c>
      <c r="F130" s="31" t="s">
        <v>99</v>
      </c>
      <c r="G130" s="32">
        <v>3099.1</v>
      </c>
      <c r="H130" s="33">
        <v>0</v>
      </c>
      <c r="I130" s="34">
        <f>ROUND(ROUND(H130,2)*ROUND(G130,3),2)</f>
      </c>
      <c r="O130">
        <f>(I130*21)/100</f>
      </c>
      <c r="P130" t="s">
        <v>23</v>
      </c>
    </row>
    <row r="131" spans="1:5" ht="51">
      <c r="A131" s="35" t="s">
        <v>50</v>
      </c>
      <c r="E131" s="36" t="s">
        <v>495</v>
      </c>
    </row>
    <row r="132" spans="1:5" ht="12.6">
      <c r="A132" s="39" t="s">
        <v>51</v>
      </c>
      <c r="E132" s="38" t="s">
        <v>496</v>
      </c>
    </row>
    <row r="133" spans="1:16" ht="12.6">
      <c r="A133" s="25" t="s">
        <v>45</v>
      </c>
      <c r="B133" s="29" t="s">
        <v>314</v>
      </c>
      <c r="C133" s="29" t="s">
        <v>295</v>
      </c>
      <c r="D133" s="25" t="s">
        <v>47</v>
      </c>
      <c r="E133" s="30" t="s">
        <v>296</v>
      </c>
      <c r="F133" s="31" t="s">
        <v>99</v>
      </c>
      <c r="G133" s="32">
        <v>521</v>
      </c>
      <c r="H133" s="33">
        <v>0</v>
      </c>
      <c r="I133" s="34">
        <f>ROUND(ROUND(H133,2)*ROUND(G133,3),2)</f>
      </c>
      <c r="O133">
        <f>(I133*21)/100</f>
      </c>
      <c r="P133" t="s">
        <v>23</v>
      </c>
    </row>
    <row r="134" spans="1:5" ht="20.4">
      <c r="A134" s="35" t="s">
        <v>50</v>
      </c>
      <c r="E134" s="36" t="s">
        <v>297</v>
      </c>
    </row>
    <row r="135" spans="1:5" ht="12.6">
      <c r="A135" s="39" t="s">
        <v>51</v>
      </c>
      <c r="E135" s="38" t="s">
        <v>497</v>
      </c>
    </row>
    <row r="136" spans="1:16" ht="12.6">
      <c r="A136" s="25" t="s">
        <v>45</v>
      </c>
      <c r="B136" s="29" t="s">
        <v>319</v>
      </c>
      <c r="C136" s="29" t="s">
        <v>300</v>
      </c>
      <c r="D136" s="25" t="s">
        <v>47</v>
      </c>
      <c r="E136" s="30" t="s">
        <v>301</v>
      </c>
      <c r="F136" s="31" t="s">
        <v>99</v>
      </c>
      <c r="G136" s="32">
        <v>5602.4</v>
      </c>
      <c r="H136" s="33">
        <v>0</v>
      </c>
      <c r="I136" s="34">
        <f>ROUND(ROUND(H136,2)*ROUND(G136,3),2)</f>
      </c>
      <c r="O136">
        <f>(I136*21)/100</f>
      </c>
      <c r="P136" t="s">
        <v>23</v>
      </c>
    </row>
    <row r="137" spans="1:5" ht="20.4">
      <c r="A137" s="35" t="s">
        <v>50</v>
      </c>
      <c r="E137" s="36" t="s">
        <v>302</v>
      </c>
    </row>
    <row r="138" spans="1:5" ht="12.6">
      <c r="A138" s="39" t="s">
        <v>51</v>
      </c>
      <c r="E138" s="38" t="s">
        <v>498</v>
      </c>
    </row>
    <row r="139" spans="1:16" ht="12.6">
      <c r="A139" s="25" t="s">
        <v>45</v>
      </c>
      <c r="B139" s="29" t="s">
        <v>323</v>
      </c>
      <c r="C139" s="29" t="s">
        <v>305</v>
      </c>
      <c r="D139" s="25" t="s">
        <v>47</v>
      </c>
      <c r="E139" s="30" t="s">
        <v>306</v>
      </c>
      <c r="F139" s="31" t="s">
        <v>99</v>
      </c>
      <c r="G139" s="32">
        <v>2814.6</v>
      </c>
      <c r="H139" s="33">
        <v>0</v>
      </c>
      <c r="I139" s="34">
        <f>ROUND(ROUND(H139,2)*ROUND(G139,3),2)</f>
      </c>
      <c r="O139">
        <f>(I139*21)/100</f>
      </c>
      <c r="P139" t="s">
        <v>23</v>
      </c>
    </row>
    <row r="140" spans="1:5" ht="20.4">
      <c r="A140" s="35" t="s">
        <v>50</v>
      </c>
      <c r="E140" s="36" t="s">
        <v>307</v>
      </c>
    </row>
    <row r="141" spans="1:5" ht="12.6">
      <c r="A141" s="39" t="s">
        <v>51</v>
      </c>
      <c r="E141" s="38" t="s">
        <v>499</v>
      </c>
    </row>
    <row r="142" spans="1:16" ht="12.6">
      <c r="A142" s="25" t="s">
        <v>45</v>
      </c>
      <c r="B142" s="29" t="s">
        <v>328</v>
      </c>
      <c r="C142" s="29" t="s">
        <v>310</v>
      </c>
      <c r="D142" s="25" t="s">
        <v>47</v>
      </c>
      <c r="E142" s="30" t="s">
        <v>311</v>
      </c>
      <c r="F142" s="31" t="s">
        <v>99</v>
      </c>
      <c r="G142" s="32">
        <v>2792.2</v>
      </c>
      <c r="H142" s="33">
        <v>0</v>
      </c>
      <c r="I142" s="34">
        <f>ROUND(ROUND(H142,2)*ROUND(G142,3),2)</f>
      </c>
      <c r="O142">
        <f>(I142*21)/100</f>
      </c>
      <c r="P142" t="s">
        <v>23</v>
      </c>
    </row>
    <row r="143" spans="1:5" ht="20.4">
      <c r="A143" s="35" t="s">
        <v>50</v>
      </c>
      <c r="E143" s="36" t="s">
        <v>312</v>
      </c>
    </row>
    <row r="144" spans="1:5" ht="12.6">
      <c r="A144" s="39" t="s">
        <v>51</v>
      </c>
      <c r="E144" s="38" t="s">
        <v>500</v>
      </c>
    </row>
    <row r="145" spans="1:16" ht="12.6">
      <c r="A145" s="25" t="s">
        <v>45</v>
      </c>
      <c r="B145" s="29" t="s">
        <v>333</v>
      </c>
      <c r="C145" s="29" t="s">
        <v>315</v>
      </c>
      <c r="D145" s="25" t="s">
        <v>47</v>
      </c>
      <c r="E145" s="30" t="s">
        <v>316</v>
      </c>
      <c r="F145" s="31" t="s">
        <v>99</v>
      </c>
      <c r="G145" s="32">
        <v>2810.2</v>
      </c>
      <c r="H145" s="33">
        <v>0</v>
      </c>
      <c r="I145" s="34">
        <f>ROUND(ROUND(H145,2)*ROUND(G145,3),2)</f>
      </c>
      <c r="O145">
        <f>(I145*21)/100</f>
      </c>
      <c r="P145" t="s">
        <v>23</v>
      </c>
    </row>
    <row r="146" spans="1:5" ht="20.4">
      <c r="A146" s="35" t="s">
        <v>50</v>
      </c>
      <c r="E146" s="36" t="s">
        <v>317</v>
      </c>
    </row>
    <row r="147" spans="1:5" ht="12.6">
      <c r="A147" s="39" t="s">
        <v>51</v>
      </c>
      <c r="E147" s="38" t="s">
        <v>501</v>
      </c>
    </row>
    <row r="148" spans="1:16" ht="12.6">
      <c r="A148" s="25" t="s">
        <v>45</v>
      </c>
      <c r="B148" s="29" t="s">
        <v>338</v>
      </c>
      <c r="C148" s="29" t="s">
        <v>320</v>
      </c>
      <c r="D148" s="25" t="s">
        <v>47</v>
      </c>
      <c r="E148" s="30" t="s">
        <v>321</v>
      </c>
      <c r="F148" s="31" t="s">
        <v>99</v>
      </c>
      <c r="G148" s="32">
        <v>2814.6</v>
      </c>
      <c r="H148" s="33">
        <v>0</v>
      </c>
      <c r="I148" s="34">
        <f>ROUND(ROUND(H148,2)*ROUND(G148,3),2)</f>
      </c>
      <c r="O148">
        <f>(I148*21)/100</f>
      </c>
      <c r="P148" t="s">
        <v>23</v>
      </c>
    </row>
    <row r="149" spans="1:5" ht="20.4">
      <c r="A149" s="35" t="s">
        <v>50</v>
      </c>
      <c r="E149" s="36" t="s">
        <v>322</v>
      </c>
    </row>
    <row r="150" spans="1:5" ht="12.6">
      <c r="A150" s="39" t="s">
        <v>51</v>
      </c>
      <c r="E150" s="38" t="s">
        <v>499</v>
      </c>
    </row>
    <row r="151" spans="1:16" ht="12.6">
      <c r="A151" s="25" t="s">
        <v>45</v>
      </c>
      <c r="B151" s="29" t="s">
        <v>344</v>
      </c>
      <c r="C151" s="29" t="s">
        <v>329</v>
      </c>
      <c r="D151" s="25" t="s">
        <v>47</v>
      </c>
      <c r="E151" s="30" t="s">
        <v>330</v>
      </c>
      <c r="F151" s="31" t="s">
        <v>99</v>
      </c>
      <c r="G151" s="32">
        <v>213.1</v>
      </c>
      <c r="H151" s="33">
        <v>0</v>
      </c>
      <c r="I151" s="34">
        <f>ROUND(ROUND(H151,2)*ROUND(G151,3),2)</f>
      </c>
      <c r="O151">
        <f>(I151*21)/100</f>
      </c>
      <c r="P151" t="s">
        <v>23</v>
      </c>
    </row>
    <row r="152" spans="1:5" ht="30.6">
      <c r="A152" s="35" t="s">
        <v>50</v>
      </c>
      <c r="E152" s="36" t="s">
        <v>331</v>
      </c>
    </row>
    <row r="153" spans="1:5" ht="12.6">
      <c r="A153" s="39" t="s">
        <v>51</v>
      </c>
      <c r="E153" s="38" t="s">
        <v>502</v>
      </c>
    </row>
    <row r="154" spans="1:16" ht="12.6">
      <c r="A154" s="25" t="s">
        <v>45</v>
      </c>
      <c r="B154" s="29" t="s">
        <v>349</v>
      </c>
      <c r="C154" s="29" t="s">
        <v>334</v>
      </c>
      <c r="D154" s="25" t="s">
        <v>47</v>
      </c>
      <c r="E154" s="30" t="s">
        <v>335</v>
      </c>
      <c r="F154" s="31" t="s">
        <v>99</v>
      </c>
      <c r="G154" s="32">
        <v>34.6</v>
      </c>
      <c r="H154" s="33">
        <v>0</v>
      </c>
      <c r="I154" s="34">
        <f>ROUND(ROUND(H154,2)*ROUND(G154,3),2)</f>
      </c>
      <c r="O154">
        <f>(I154*21)/100</f>
      </c>
      <c r="P154" t="s">
        <v>23</v>
      </c>
    </row>
    <row r="155" spans="1:5" ht="40.8">
      <c r="A155" s="35" t="s">
        <v>50</v>
      </c>
      <c r="E155" s="36" t="s">
        <v>336</v>
      </c>
    </row>
    <row r="156" spans="1:5" ht="12.6">
      <c r="A156" s="39" t="s">
        <v>51</v>
      </c>
      <c r="E156" s="38" t="s">
        <v>503</v>
      </c>
    </row>
    <row r="157" spans="1:16" ht="12.6">
      <c r="A157" s="25" t="s">
        <v>45</v>
      </c>
      <c r="B157" s="29" t="s">
        <v>352</v>
      </c>
      <c r="C157" s="29" t="s">
        <v>339</v>
      </c>
      <c r="D157" s="25" t="s">
        <v>47</v>
      </c>
      <c r="E157" s="30" t="s">
        <v>340</v>
      </c>
      <c r="F157" s="31" t="s">
        <v>138</v>
      </c>
      <c r="G157" s="32">
        <v>104.1</v>
      </c>
      <c r="H157" s="33">
        <v>0</v>
      </c>
      <c r="I157" s="34">
        <f>ROUND(ROUND(H157,2)*ROUND(G157,3),2)</f>
      </c>
      <c r="O157">
        <f>(I157*21)/100</f>
      </c>
      <c r="P157" t="s">
        <v>23</v>
      </c>
    </row>
    <row r="158" spans="1:5" ht="20.4">
      <c r="A158" s="35" t="s">
        <v>50</v>
      </c>
      <c r="E158" s="36" t="s">
        <v>341</v>
      </c>
    </row>
    <row r="159" spans="1:5" ht="12.6">
      <c r="A159" s="37" t="s">
        <v>51</v>
      </c>
      <c r="E159" s="38" t="s">
        <v>504</v>
      </c>
    </row>
    <row r="160" spans="1:18" ht="13.2" customHeight="1">
      <c r="A160" s="6" t="s">
        <v>43</v>
      </c>
      <c r="B160" s="6"/>
      <c r="C160" s="42" t="s">
        <v>64</v>
      </c>
      <c r="D160" s="6"/>
      <c r="E160" s="27" t="s">
        <v>343</v>
      </c>
      <c r="F160" s="6"/>
      <c r="G160" s="6"/>
      <c r="H160" s="6"/>
      <c r="I160" s="43">
        <f>0+Q160</f>
      </c>
      <c r="O160">
        <f>0+R160</f>
      </c>
      <c r="Q160">
        <f>0+I161+I164+I167</f>
      </c>
      <c r="R160">
        <f>0+O161+O164+O167</f>
      </c>
    </row>
    <row r="161" spans="1:16" ht="12.6">
      <c r="A161" s="25" t="s">
        <v>45</v>
      </c>
      <c r="B161" s="29" t="s">
        <v>355</v>
      </c>
      <c r="C161" s="29" t="s">
        <v>345</v>
      </c>
      <c r="D161" s="25" t="s">
        <v>47</v>
      </c>
      <c r="E161" s="30" t="s">
        <v>346</v>
      </c>
      <c r="F161" s="31" t="s">
        <v>138</v>
      </c>
      <c r="G161" s="32">
        <v>53</v>
      </c>
      <c r="H161" s="33">
        <v>0</v>
      </c>
      <c r="I161" s="34">
        <f>ROUND(ROUND(H161,2)*ROUND(G161,3),2)</f>
      </c>
      <c r="O161">
        <f>(I161*21)/100</f>
      </c>
      <c r="P161" t="s">
        <v>23</v>
      </c>
    </row>
    <row r="162" spans="1:5" ht="40.8">
      <c r="A162" s="35" t="s">
        <v>50</v>
      </c>
      <c r="E162" s="36" t="s">
        <v>505</v>
      </c>
    </row>
    <row r="163" spans="1:5" ht="12.6">
      <c r="A163" s="39" t="s">
        <v>51</v>
      </c>
      <c r="E163" s="38" t="s">
        <v>506</v>
      </c>
    </row>
    <row r="164" spans="1:16" ht="12.6">
      <c r="A164" s="25" t="s">
        <v>45</v>
      </c>
      <c r="B164" s="29" t="s">
        <v>358</v>
      </c>
      <c r="C164" s="29" t="s">
        <v>350</v>
      </c>
      <c r="D164" s="25" t="s">
        <v>47</v>
      </c>
      <c r="E164" s="30" t="s">
        <v>346</v>
      </c>
      <c r="F164" s="31" t="s">
        <v>138</v>
      </c>
      <c r="G164" s="32">
        <v>53</v>
      </c>
      <c r="H164" s="33">
        <v>0</v>
      </c>
      <c r="I164" s="34">
        <f>ROUND(ROUND(H164,2)*ROUND(G164,3),2)</f>
      </c>
      <c r="O164">
        <f>(I164*21)/100</f>
      </c>
      <c r="P164" t="s">
        <v>23</v>
      </c>
    </row>
    <row r="165" spans="1:5" ht="30.6">
      <c r="A165" s="35" t="s">
        <v>50</v>
      </c>
      <c r="E165" s="36" t="s">
        <v>507</v>
      </c>
    </row>
    <row r="166" spans="1:5" ht="12.6">
      <c r="A166" s="39" t="s">
        <v>51</v>
      </c>
      <c r="E166" s="38" t="s">
        <v>506</v>
      </c>
    </row>
    <row r="167" spans="1:16" ht="12.6">
      <c r="A167" s="25" t="s">
        <v>45</v>
      </c>
      <c r="B167" s="29" t="s">
        <v>364</v>
      </c>
      <c r="C167" s="29" t="s">
        <v>508</v>
      </c>
      <c r="D167" s="25" t="s">
        <v>47</v>
      </c>
      <c r="E167" s="30" t="s">
        <v>346</v>
      </c>
      <c r="F167" s="31" t="s">
        <v>138</v>
      </c>
      <c r="G167" s="32">
        <v>40</v>
      </c>
      <c r="H167" s="33">
        <v>0</v>
      </c>
      <c r="I167" s="34">
        <f>ROUND(ROUND(H167,2)*ROUND(G167,3),2)</f>
      </c>
      <c r="O167">
        <f>(I167*21)/100</f>
      </c>
      <c r="P167" t="s">
        <v>23</v>
      </c>
    </row>
    <row r="168" spans="1:5" ht="40.8">
      <c r="A168" s="35" t="s">
        <v>50</v>
      </c>
      <c r="E168" s="36" t="s">
        <v>509</v>
      </c>
    </row>
    <row r="169" spans="1:5" ht="12.6">
      <c r="A169" s="37" t="s">
        <v>51</v>
      </c>
      <c r="E169" s="38" t="s">
        <v>510</v>
      </c>
    </row>
    <row r="170" spans="1:18" ht="13.2" customHeight="1">
      <c r="A170" s="6" t="s">
        <v>43</v>
      </c>
      <c r="B170" s="6"/>
      <c r="C170" s="42" t="s">
        <v>67</v>
      </c>
      <c r="D170" s="6"/>
      <c r="E170" s="27" t="s">
        <v>363</v>
      </c>
      <c r="F170" s="6"/>
      <c r="G170" s="6"/>
      <c r="H170" s="6"/>
      <c r="I170" s="43">
        <f>0+Q170</f>
      </c>
      <c r="O170">
        <f>0+R170</f>
      </c>
      <c r="Q170">
        <f>0+I171</f>
      </c>
      <c r="R170">
        <f>0+O171</f>
      </c>
    </row>
    <row r="171" spans="1:16" ht="12.6">
      <c r="A171" s="25" t="s">
        <v>45</v>
      </c>
      <c r="B171" s="29" t="s">
        <v>368</v>
      </c>
      <c r="C171" s="29" t="s">
        <v>365</v>
      </c>
      <c r="D171" s="25" t="s">
        <v>47</v>
      </c>
      <c r="E171" s="30" t="s">
        <v>366</v>
      </c>
      <c r="F171" s="31" t="s">
        <v>87</v>
      </c>
      <c r="G171" s="32">
        <v>1</v>
      </c>
      <c r="H171" s="33">
        <v>0</v>
      </c>
      <c r="I171" s="34">
        <f>ROUND(ROUND(H171,2)*ROUND(G171,3),2)</f>
      </c>
      <c r="O171">
        <f>(I171*21)/100</f>
      </c>
      <c r="P171" t="s">
        <v>23</v>
      </c>
    </row>
    <row r="172" spans="1:5" ht="40.8">
      <c r="A172" s="35" t="s">
        <v>50</v>
      </c>
      <c r="E172" s="36" t="s">
        <v>367</v>
      </c>
    </row>
    <row r="173" spans="1:5" ht="12.6">
      <c r="A173" s="37" t="s">
        <v>51</v>
      </c>
      <c r="E173" s="38" t="s">
        <v>108</v>
      </c>
    </row>
    <row r="174" spans="1:18" ht="13.2" customHeight="1">
      <c r="A174" s="6" t="s">
        <v>43</v>
      </c>
      <c r="B174" s="6"/>
      <c r="C174" s="42" t="s">
        <v>40</v>
      </c>
      <c r="D174" s="6"/>
      <c r="E174" s="27" t="s">
        <v>135</v>
      </c>
      <c r="F174" s="6"/>
      <c r="G174" s="6"/>
      <c r="H174" s="6"/>
      <c r="I174" s="43">
        <f>0+Q174</f>
      </c>
      <c r="O174">
        <f>0+R174</f>
      </c>
      <c r="Q174">
        <f>0+I175+I178+I181+I184+I187+I190+I193+I196+I199+I202+I205+I208+I211+I214+I217+I220+I223</f>
      </c>
      <c r="R174">
        <f>0+O175+O178+O181+O184+O187+O190+O193+O196+O199+O202+O205+O208+O211+O214+O217+O220+O223</f>
      </c>
    </row>
    <row r="175" spans="1:16" ht="12.6">
      <c r="A175" s="25" t="s">
        <v>45</v>
      </c>
      <c r="B175" s="29" t="s">
        <v>373</v>
      </c>
      <c r="C175" s="29" t="s">
        <v>511</v>
      </c>
      <c r="D175" s="25" t="s">
        <v>47</v>
      </c>
      <c r="E175" s="30" t="s">
        <v>512</v>
      </c>
      <c r="F175" s="31" t="s">
        <v>138</v>
      </c>
      <c r="G175" s="32">
        <v>104</v>
      </c>
      <c r="H175" s="33">
        <v>0</v>
      </c>
      <c r="I175" s="34">
        <f>ROUND(ROUND(H175,2)*ROUND(G175,3),2)</f>
      </c>
      <c r="O175">
        <f>(I175*21)/100</f>
      </c>
      <c r="P175" t="s">
        <v>23</v>
      </c>
    </row>
    <row r="176" spans="1:5" ht="20.4">
      <c r="A176" s="35" t="s">
        <v>50</v>
      </c>
      <c r="E176" s="36" t="s">
        <v>513</v>
      </c>
    </row>
    <row r="177" spans="1:5" ht="12.6">
      <c r="A177" s="39" t="s">
        <v>51</v>
      </c>
      <c r="E177" s="38" t="s">
        <v>514</v>
      </c>
    </row>
    <row r="178" spans="1:16" ht="12.6">
      <c r="A178" s="25" t="s">
        <v>45</v>
      </c>
      <c r="B178" s="29" t="s">
        <v>375</v>
      </c>
      <c r="C178" s="29" t="s">
        <v>515</v>
      </c>
      <c r="D178" s="25" t="s">
        <v>47</v>
      </c>
      <c r="E178" s="30" t="s">
        <v>516</v>
      </c>
      <c r="F178" s="31" t="s">
        <v>138</v>
      </c>
      <c r="G178" s="32">
        <v>26</v>
      </c>
      <c r="H178" s="33">
        <v>0</v>
      </c>
      <c r="I178" s="34">
        <f>ROUND(ROUND(H178,2)*ROUND(G178,3),2)</f>
      </c>
      <c r="O178">
        <f>(I178*21)/100</f>
      </c>
      <c r="P178" t="s">
        <v>23</v>
      </c>
    </row>
    <row r="179" spans="1:5" ht="12.6">
      <c r="A179" s="35" t="s">
        <v>50</v>
      </c>
      <c r="E179" s="36" t="s">
        <v>47</v>
      </c>
    </row>
    <row r="180" spans="1:5" ht="12.6">
      <c r="A180" s="39" t="s">
        <v>51</v>
      </c>
      <c r="E180" s="38" t="s">
        <v>142</v>
      </c>
    </row>
    <row r="181" spans="1:16" ht="12.6">
      <c r="A181" s="25" t="s">
        <v>45</v>
      </c>
      <c r="B181" s="29" t="s">
        <v>379</v>
      </c>
      <c r="C181" s="29" t="s">
        <v>369</v>
      </c>
      <c r="D181" s="25" t="s">
        <v>128</v>
      </c>
      <c r="E181" s="30" t="s">
        <v>370</v>
      </c>
      <c r="F181" s="31" t="s">
        <v>138</v>
      </c>
      <c r="G181" s="32">
        <v>147</v>
      </c>
      <c r="H181" s="33">
        <v>0</v>
      </c>
      <c r="I181" s="34">
        <f>ROUND(ROUND(H181,2)*ROUND(G181,3),2)</f>
      </c>
      <c r="O181">
        <f>(I181*21)/100</f>
      </c>
      <c r="P181" t="s">
        <v>23</v>
      </c>
    </row>
    <row r="182" spans="1:5" ht="20.4">
      <c r="A182" s="35" t="s">
        <v>50</v>
      </c>
      <c r="E182" s="36" t="s">
        <v>371</v>
      </c>
    </row>
    <row r="183" spans="1:5" ht="12.6">
      <c r="A183" s="39" t="s">
        <v>51</v>
      </c>
      <c r="E183" s="38" t="s">
        <v>517</v>
      </c>
    </row>
    <row r="184" spans="1:16" ht="12.6">
      <c r="A184" s="25" t="s">
        <v>45</v>
      </c>
      <c r="B184" s="29" t="s">
        <v>382</v>
      </c>
      <c r="C184" s="29" t="s">
        <v>369</v>
      </c>
      <c r="D184" s="25" t="s">
        <v>131</v>
      </c>
      <c r="E184" s="30" t="s">
        <v>370</v>
      </c>
      <c r="F184" s="31" t="s">
        <v>138</v>
      </c>
      <c r="G184" s="32">
        <v>11</v>
      </c>
      <c r="H184" s="33">
        <v>0</v>
      </c>
      <c r="I184" s="34">
        <f>ROUND(ROUND(H184,2)*ROUND(G184,3),2)</f>
      </c>
      <c r="O184">
        <f>(I184*21)/100</f>
      </c>
      <c r="P184" t="s">
        <v>23</v>
      </c>
    </row>
    <row r="185" spans="1:5" ht="20.4">
      <c r="A185" s="35" t="s">
        <v>50</v>
      </c>
      <c r="E185" s="36" t="s">
        <v>374</v>
      </c>
    </row>
    <row r="186" spans="1:5" ht="12.6">
      <c r="A186" s="39" t="s">
        <v>51</v>
      </c>
      <c r="E186" s="38" t="s">
        <v>518</v>
      </c>
    </row>
    <row r="187" spans="1:16" ht="12.6">
      <c r="A187" s="25" t="s">
        <v>45</v>
      </c>
      <c r="B187" s="29" t="s">
        <v>386</v>
      </c>
      <c r="C187" s="29" t="s">
        <v>369</v>
      </c>
      <c r="D187" s="25" t="s">
        <v>376</v>
      </c>
      <c r="E187" s="30" t="s">
        <v>370</v>
      </c>
      <c r="F187" s="31" t="s">
        <v>138</v>
      </c>
      <c r="G187" s="32">
        <v>1</v>
      </c>
      <c r="H187" s="33">
        <v>0</v>
      </c>
      <c r="I187" s="34">
        <f>ROUND(ROUND(H187,2)*ROUND(G187,3),2)</f>
      </c>
      <c r="O187">
        <f>(I187*21)/100</f>
      </c>
      <c r="P187" t="s">
        <v>23</v>
      </c>
    </row>
    <row r="188" spans="1:5" ht="30.6">
      <c r="A188" s="35" t="s">
        <v>50</v>
      </c>
      <c r="E188" s="36" t="s">
        <v>377</v>
      </c>
    </row>
    <row r="189" spans="1:5" ht="12.6">
      <c r="A189" s="39" t="s">
        <v>51</v>
      </c>
      <c r="E189" s="38" t="s">
        <v>108</v>
      </c>
    </row>
    <row r="190" spans="1:16" ht="12.6">
      <c r="A190" s="25" t="s">
        <v>45</v>
      </c>
      <c r="B190" s="29" t="s">
        <v>391</v>
      </c>
      <c r="C190" s="29" t="s">
        <v>369</v>
      </c>
      <c r="D190" s="25" t="s">
        <v>380</v>
      </c>
      <c r="E190" s="30" t="s">
        <v>370</v>
      </c>
      <c r="F190" s="31" t="s">
        <v>138</v>
      </c>
      <c r="G190" s="32">
        <v>1</v>
      </c>
      <c r="H190" s="33">
        <v>0</v>
      </c>
      <c r="I190" s="34">
        <f>ROUND(ROUND(H190,2)*ROUND(G190,3),2)</f>
      </c>
      <c r="O190">
        <f>(I190*21)/100</f>
      </c>
      <c r="P190" t="s">
        <v>23</v>
      </c>
    </row>
    <row r="191" spans="1:5" ht="30.6">
      <c r="A191" s="35" t="s">
        <v>50</v>
      </c>
      <c r="E191" s="36" t="s">
        <v>381</v>
      </c>
    </row>
    <row r="192" spans="1:5" ht="12.6">
      <c r="A192" s="39" t="s">
        <v>51</v>
      </c>
      <c r="E192" s="38" t="s">
        <v>108</v>
      </c>
    </row>
    <row r="193" spans="1:16" ht="12.6">
      <c r="A193" s="25" t="s">
        <v>45</v>
      </c>
      <c r="B193" s="29" t="s">
        <v>396</v>
      </c>
      <c r="C193" s="29" t="s">
        <v>369</v>
      </c>
      <c r="D193" s="25" t="s">
        <v>383</v>
      </c>
      <c r="E193" s="30" t="s">
        <v>370</v>
      </c>
      <c r="F193" s="31" t="s">
        <v>138</v>
      </c>
      <c r="G193" s="32">
        <v>17</v>
      </c>
      <c r="H193" s="33">
        <v>0</v>
      </c>
      <c r="I193" s="34">
        <f>ROUND(ROUND(H193,2)*ROUND(G193,3),2)</f>
      </c>
      <c r="O193">
        <f>(I193*21)/100</f>
      </c>
      <c r="P193" t="s">
        <v>23</v>
      </c>
    </row>
    <row r="194" spans="1:5" ht="20.4">
      <c r="A194" s="35" t="s">
        <v>50</v>
      </c>
      <c r="E194" s="36" t="s">
        <v>384</v>
      </c>
    </row>
    <row r="195" spans="1:5" ht="12.6">
      <c r="A195" s="39" t="s">
        <v>51</v>
      </c>
      <c r="E195" s="38" t="s">
        <v>362</v>
      </c>
    </row>
    <row r="196" spans="1:16" ht="12.6">
      <c r="A196" s="25" t="s">
        <v>45</v>
      </c>
      <c r="B196" s="29" t="s">
        <v>400</v>
      </c>
      <c r="C196" s="29" t="s">
        <v>387</v>
      </c>
      <c r="D196" s="25" t="s">
        <v>47</v>
      </c>
      <c r="E196" s="30" t="s">
        <v>388</v>
      </c>
      <c r="F196" s="31" t="s">
        <v>138</v>
      </c>
      <c r="G196" s="32">
        <v>105</v>
      </c>
      <c r="H196" s="33">
        <v>0</v>
      </c>
      <c r="I196" s="34">
        <f>ROUND(ROUND(H196,2)*ROUND(G196,3),2)</f>
      </c>
      <c r="O196">
        <f>(I196*21)/100</f>
      </c>
      <c r="P196" t="s">
        <v>23</v>
      </c>
    </row>
    <row r="197" spans="1:5" ht="12.6">
      <c r="A197" s="35" t="s">
        <v>50</v>
      </c>
      <c r="E197" s="36" t="s">
        <v>389</v>
      </c>
    </row>
    <row r="198" spans="1:5" ht="12.6">
      <c r="A198" s="39" t="s">
        <v>51</v>
      </c>
      <c r="E198" s="38" t="s">
        <v>519</v>
      </c>
    </row>
    <row r="199" spans="1:16" ht="12.6">
      <c r="A199" s="25" t="s">
        <v>45</v>
      </c>
      <c r="B199" s="29" t="s">
        <v>405</v>
      </c>
      <c r="C199" s="29" t="s">
        <v>392</v>
      </c>
      <c r="D199" s="25" t="s">
        <v>47</v>
      </c>
      <c r="E199" s="30" t="s">
        <v>393</v>
      </c>
      <c r="F199" s="31" t="s">
        <v>138</v>
      </c>
      <c r="G199" s="32">
        <v>111</v>
      </c>
      <c r="H199" s="33">
        <v>0</v>
      </c>
      <c r="I199" s="34">
        <f>ROUND(ROUND(H199,2)*ROUND(G199,3),2)</f>
      </c>
      <c r="O199">
        <f>(I199*21)/100</f>
      </c>
      <c r="P199" t="s">
        <v>23</v>
      </c>
    </row>
    <row r="200" spans="1:5" ht="20.4">
      <c r="A200" s="35" t="s">
        <v>50</v>
      </c>
      <c r="E200" s="36" t="s">
        <v>394</v>
      </c>
    </row>
    <row r="201" spans="1:5" ht="12.6">
      <c r="A201" s="39" t="s">
        <v>51</v>
      </c>
      <c r="E201" s="38" t="s">
        <v>520</v>
      </c>
    </row>
    <row r="202" spans="1:16" ht="12.6">
      <c r="A202" s="25" t="s">
        <v>45</v>
      </c>
      <c r="B202" s="29" t="s">
        <v>409</v>
      </c>
      <c r="C202" s="29" t="s">
        <v>397</v>
      </c>
      <c r="D202" s="25" t="s">
        <v>128</v>
      </c>
      <c r="E202" s="30" t="s">
        <v>398</v>
      </c>
      <c r="F202" s="31" t="s">
        <v>138</v>
      </c>
      <c r="G202" s="32">
        <v>10.5</v>
      </c>
      <c r="H202" s="33">
        <v>0</v>
      </c>
      <c r="I202" s="34">
        <f>ROUND(ROUND(H202,2)*ROUND(G202,3),2)</f>
      </c>
      <c r="O202">
        <f>(I202*21)/100</f>
      </c>
      <c r="P202" t="s">
        <v>23</v>
      </c>
    </row>
    <row r="203" spans="1:5" ht="20.4">
      <c r="A203" s="35" t="s">
        <v>50</v>
      </c>
      <c r="E203" s="36" t="s">
        <v>399</v>
      </c>
    </row>
    <row r="204" spans="1:5" ht="12.6">
      <c r="A204" s="39" t="s">
        <v>51</v>
      </c>
      <c r="E204" s="38" t="s">
        <v>479</v>
      </c>
    </row>
    <row r="205" spans="1:16" ht="12.6">
      <c r="A205" s="25" t="s">
        <v>45</v>
      </c>
      <c r="B205" s="29" t="s">
        <v>413</v>
      </c>
      <c r="C205" s="29" t="s">
        <v>401</v>
      </c>
      <c r="D205" s="25" t="s">
        <v>47</v>
      </c>
      <c r="E205" s="30" t="s">
        <v>402</v>
      </c>
      <c r="F205" s="31" t="s">
        <v>138</v>
      </c>
      <c r="G205" s="32">
        <v>173.2</v>
      </c>
      <c r="H205" s="33">
        <v>0</v>
      </c>
      <c r="I205" s="34">
        <f>ROUND(ROUND(H205,2)*ROUND(G205,3),2)</f>
      </c>
      <c r="O205">
        <f>(I205*21)/100</f>
      </c>
      <c r="P205" t="s">
        <v>23</v>
      </c>
    </row>
    <row r="206" spans="1:5" ht="20.4">
      <c r="A206" s="35" t="s">
        <v>50</v>
      </c>
      <c r="E206" s="36" t="s">
        <v>403</v>
      </c>
    </row>
    <row r="207" spans="1:5" ht="12.6">
      <c r="A207" s="39" t="s">
        <v>51</v>
      </c>
      <c r="E207" s="38" t="s">
        <v>521</v>
      </c>
    </row>
    <row r="208" spans="1:16" ht="12.6">
      <c r="A208" s="25" t="s">
        <v>45</v>
      </c>
      <c r="B208" s="29" t="s">
        <v>418</v>
      </c>
      <c r="C208" s="29" t="s">
        <v>406</v>
      </c>
      <c r="D208" s="25" t="s">
        <v>47</v>
      </c>
      <c r="E208" s="30" t="s">
        <v>407</v>
      </c>
      <c r="F208" s="31" t="s">
        <v>138</v>
      </c>
      <c r="G208" s="32">
        <v>161.9</v>
      </c>
      <c r="H208" s="33">
        <v>0</v>
      </c>
      <c r="I208" s="34">
        <f>ROUND(ROUND(H208,2)*ROUND(G208,3),2)</f>
      </c>
      <c r="O208">
        <f>(I208*21)/100</f>
      </c>
      <c r="P208" t="s">
        <v>23</v>
      </c>
    </row>
    <row r="209" spans="1:5" ht="20.4">
      <c r="A209" s="35" t="s">
        <v>50</v>
      </c>
      <c r="E209" s="36" t="s">
        <v>408</v>
      </c>
    </row>
    <row r="210" spans="1:5" ht="12.6">
      <c r="A210" s="39" t="s">
        <v>51</v>
      </c>
      <c r="E210" s="38" t="s">
        <v>522</v>
      </c>
    </row>
    <row r="211" spans="1:16" ht="12.6">
      <c r="A211" s="25" t="s">
        <v>45</v>
      </c>
      <c r="B211" s="29" t="s">
        <v>422</v>
      </c>
      <c r="C211" s="29" t="s">
        <v>410</v>
      </c>
      <c r="D211" s="25" t="s">
        <v>47</v>
      </c>
      <c r="E211" s="30" t="s">
        <v>411</v>
      </c>
      <c r="F211" s="31" t="s">
        <v>138</v>
      </c>
      <c r="G211" s="32">
        <v>173.2</v>
      </c>
      <c r="H211" s="33">
        <v>0</v>
      </c>
      <c r="I211" s="34">
        <f>ROUND(ROUND(H211,2)*ROUND(G211,3),2)</f>
      </c>
      <c r="O211">
        <f>(I211*21)/100</f>
      </c>
      <c r="P211" t="s">
        <v>23</v>
      </c>
    </row>
    <row r="212" spans="1:5" ht="20.4">
      <c r="A212" s="35" t="s">
        <v>50</v>
      </c>
      <c r="E212" s="36" t="s">
        <v>412</v>
      </c>
    </row>
    <row r="213" spans="1:5" ht="12.6">
      <c r="A213" s="39" t="s">
        <v>51</v>
      </c>
      <c r="E213" s="38" t="s">
        <v>521</v>
      </c>
    </row>
    <row r="214" spans="1:16" ht="12.6">
      <c r="A214" s="25" t="s">
        <v>45</v>
      </c>
      <c r="B214" s="29" t="s">
        <v>426</v>
      </c>
      <c r="C214" s="29" t="s">
        <v>523</v>
      </c>
      <c r="D214" s="25" t="s">
        <v>47</v>
      </c>
      <c r="E214" s="30" t="s">
        <v>524</v>
      </c>
      <c r="F214" s="31" t="s">
        <v>138</v>
      </c>
      <c r="G214" s="32">
        <v>56.4</v>
      </c>
      <c r="H214" s="33">
        <v>0</v>
      </c>
      <c r="I214" s="34">
        <f>ROUND(ROUND(H214,2)*ROUND(G214,3),2)</f>
      </c>
      <c r="O214">
        <f>(I214*21)/100</f>
      </c>
      <c r="P214" t="s">
        <v>23</v>
      </c>
    </row>
    <row r="215" spans="1:5" ht="20.4">
      <c r="A215" s="35" t="s">
        <v>50</v>
      </c>
      <c r="E215" s="36" t="s">
        <v>525</v>
      </c>
    </row>
    <row r="216" spans="1:5" ht="12.6">
      <c r="A216" s="39" t="s">
        <v>51</v>
      </c>
      <c r="E216" s="38" t="s">
        <v>526</v>
      </c>
    </row>
    <row r="217" spans="1:16" ht="12.6">
      <c r="A217" s="25" t="s">
        <v>45</v>
      </c>
      <c r="B217" s="29" t="s">
        <v>527</v>
      </c>
      <c r="C217" s="29" t="s">
        <v>419</v>
      </c>
      <c r="D217" s="25" t="s">
        <v>47</v>
      </c>
      <c r="E217" s="30" t="s">
        <v>420</v>
      </c>
      <c r="F217" s="31" t="s">
        <v>117</v>
      </c>
      <c r="G217" s="32">
        <v>1</v>
      </c>
      <c r="H217" s="33">
        <v>0</v>
      </c>
      <c r="I217" s="34">
        <f>ROUND(ROUND(H217,2)*ROUND(G217,3),2)</f>
      </c>
      <c r="O217">
        <f>(I217*21)/100</f>
      </c>
      <c r="P217" t="s">
        <v>23</v>
      </c>
    </row>
    <row r="218" spans="1:5" ht="12.6">
      <c r="A218" s="35" t="s">
        <v>50</v>
      </c>
      <c r="E218" s="36" t="s">
        <v>167</v>
      </c>
    </row>
    <row r="219" spans="1:5" ht="30.6">
      <c r="A219" s="39" t="s">
        <v>51</v>
      </c>
      <c r="E219" s="38" t="s">
        <v>528</v>
      </c>
    </row>
    <row r="220" spans="1:16" ht="12.6">
      <c r="A220" s="25" t="s">
        <v>45</v>
      </c>
      <c r="B220" s="29" t="s">
        <v>529</v>
      </c>
      <c r="C220" s="29" t="s">
        <v>423</v>
      </c>
      <c r="D220" s="25" t="s">
        <v>47</v>
      </c>
      <c r="E220" s="30" t="s">
        <v>424</v>
      </c>
      <c r="F220" s="31" t="s">
        <v>117</v>
      </c>
      <c r="G220" s="32">
        <v>15</v>
      </c>
      <c r="H220" s="33">
        <v>0</v>
      </c>
      <c r="I220" s="34">
        <f>ROUND(ROUND(H220,2)*ROUND(G220,3),2)</f>
      </c>
      <c r="O220">
        <f>(I220*21)/100</f>
      </c>
      <c r="P220" t="s">
        <v>23</v>
      </c>
    </row>
    <row r="221" spans="1:5" ht="12.6">
      <c r="A221" s="35" t="s">
        <v>50</v>
      </c>
      <c r="E221" s="36" t="s">
        <v>167</v>
      </c>
    </row>
    <row r="222" spans="1:5" ht="30.6">
      <c r="A222" s="39" t="s">
        <v>51</v>
      </c>
      <c r="E222" s="38" t="s">
        <v>530</v>
      </c>
    </row>
    <row r="223" spans="1:16" ht="12.6">
      <c r="A223" s="25" t="s">
        <v>45</v>
      </c>
      <c r="B223" s="29" t="s">
        <v>531</v>
      </c>
      <c r="C223" s="29" t="s">
        <v>427</v>
      </c>
      <c r="D223" s="25" t="s">
        <v>47</v>
      </c>
      <c r="E223" s="30" t="s">
        <v>428</v>
      </c>
      <c r="F223" s="31" t="s">
        <v>138</v>
      </c>
      <c r="G223" s="32">
        <v>5.3</v>
      </c>
      <c r="H223" s="33">
        <v>0</v>
      </c>
      <c r="I223" s="34">
        <f>ROUND(ROUND(H223,2)*ROUND(G223,3),2)</f>
      </c>
      <c r="O223">
        <f>(I223*21)/100</f>
      </c>
      <c r="P223" t="s">
        <v>23</v>
      </c>
    </row>
    <row r="224" spans="1:5" ht="12.6">
      <c r="A224" s="35" t="s">
        <v>50</v>
      </c>
      <c r="E224" s="36" t="s">
        <v>429</v>
      </c>
    </row>
    <row r="225" spans="1:5" ht="30.6">
      <c r="A225" s="37" t="s">
        <v>51</v>
      </c>
      <c r="E225" s="38" t="s">
        <v>532</v>
      </c>
    </row>
  </sheetData>
  <sheetProtection sheet="1" objects="1" scenarios="1"/>
  <mergeCells count="10">
    <mergeCell ref="C3:D3"/>
    <mergeCell ref="C4:D4"/>
    <mergeCell ref="A5:A6"/>
    <mergeCell ref="B5:B6"/>
    <mergeCell ref="C5:C6"/>
    <mergeCell ref="D5:D6"/>
    <mergeCell ref="E5:E6"/>
    <mergeCell ref="F5:F6"/>
    <mergeCell ref="G5:G6"/>
    <mergeCell ref="H5:I5"/>
  </mergeCells>
  <printOptions/>
  <pageMargins left="0.75" right="0.75" top="1" bottom="1" header="0.5" footer="0.5"/>
  <pageSetup fitToHeight="0" fitToWidth="1" horizontalDpi="300" verticalDpi="300" orientation="portrait" paperSize="9"/>
  <drawing r:id="rId1"/>
</worksheet>
</file>

<file path=xl/worksheets/sheet8.xml><?xml version="1.0" encoding="utf-8"?>
<worksheet xmlns="http://schemas.openxmlformats.org/spreadsheetml/2006/main" xmlns:r="http://schemas.openxmlformats.org/officeDocument/2006/relationships">
  <sheetPr>
    <pageSetUpPr fitToPage="1"/>
  </sheetPr>
  <dimension ref="A1:R58"/>
  <sheetViews>
    <sheetView workbookViewId="0" topLeftCell="A1">
      <pane ySplit="7" topLeftCell="A8" activePane="bottomLeft" state="frozen"/>
      <selection pane="topLeft" activeCell="A1" sqref="A1"/>
      <selection pane="bottomLeft" activeCell="A8" sqref="A8"/>
    </sheetView>
  </sheetViews>
  <sheetFormatPr defaultColWidth="8.8515625" defaultRowHeight="12.75" customHeight="1"/>
  <cols>
    <col min="1" max="1" width="8.8515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8.8515625" style="0" hidden="1" customWidth="1"/>
  </cols>
  <sheetData>
    <row r="1" spans="1:16" ht="13.2" customHeight="1">
      <c r="A1" t="s">
        <v>11</v>
      </c>
      <c r="B1" s="1"/>
      <c r="C1" s="1"/>
      <c r="D1" s="1"/>
      <c r="E1" s="1" t="s">
        <v>0</v>
      </c>
      <c r="F1" s="1"/>
      <c r="G1" s="1"/>
      <c r="H1" s="1"/>
      <c r="I1" s="1"/>
      <c r="P1" t="s">
        <v>22</v>
      </c>
    </row>
    <row r="2" spans="2:16" ht="25" customHeight="1">
      <c r="B2" s="1"/>
      <c r="C2" s="1"/>
      <c r="D2" s="1"/>
      <c r="E2" s="2" t="s">
        <v>13</v>
      </c>
      <c r="F2" s="1"/>
      <c r="G2" s="1"/>
      <c r="H2" s="6"/>
      <c r="I2" s="6"/>
      <c r="O2">
        <f>0+O8+O15+O25+O32+O39+O49</f>
      </c>
      <c r="P2" t="s">
        <v>22</v>
      </c>
    </row>
    <row r="3" spans="1:16" ht="15" customHeight="1">
      <c r="A3" t="s">
        <v>12</v>
      </c>
      <c r="B3" s="12" t="s">
        <v>14</v>
      </c>
      <c r="C3" s="13" t="s">
        <v>15</v>
      </c>
      <c r="D3" s="1"/>
      <c r="E3" s="14" t="s">
        <v>16</v>
      </c>
      <c r="F3" s="1"/>
      <c r="G3" s="9"/>
      <c r="H3" s="8" t="s">
        <v>533</v>
      </c>
      <c r="I3" s="40">
        <f>0+I8+I15+I25+I32+I39+I49</f>
      </c>
      <c r="O3" t="s">
        <v>19</v>
      </c>
      <c r="P3" t="s">
        <v>23</v>
      </c>
    </row>
    <row r="4" spans="1:16" ht="15" customHeight="1">
      <c r="A4" t="s">
        <v>17</v>
      </c>
      <c r="B4" s="16" t="s">
        <v>18</v>
      </c>
      <c r="C4" s="17" t="s">
        <v>533</v>
      </c>
      <c r="D4" s="6"/>
      <c r="E4" s="18" t="s">
        <v>534</v>
      </c>
      <c r="F4" s="6"/>
      <c r="G4" s="6"/>
      <c r="H4" s="19"/>
      <c r="I4" s="19"/>
      <c r="O4" t="s">
        <v>20</v>
      </c>
      <c r="P4" t="s">
        <v>23</v>
      </c>
    </row>
    <row r="5" spans="1:16" ht="13.2" customHeight="1">
      <c r="A5" s="15" t="s">
        <v>26</v>
      </c>
      <c r="B5" s="15" t="s">
        <v>28</v>
      </c>
      <c r="C5" s="15" t="s">
        <v>30</v>
      </c>
      <c r="D5" s="15" t="s">
        <v>31</v>
      </c>
      <c r="E5" s="15" t="s">
        <v>32</v>
      </c>
      <c r="F5" s="15" t="s">
        <v>34</v>
      </c>
      <c r="G5" s="15" t="s">
        <v>36</v>
      </c>
      <c r="H5" s="15" t="s">
        <v>38</v>
      </c>
      <c r="I5" s="15"/>
      <c r="O5" t="s">
        <v>21</v>
      </c>
      <c r="P5" t="s">
        <v>23</v>
      </c>
    </row>
    <row r="6" spans="1:9" ht="13.2" customHeight="1">
      <c r="A6" s="15"/>
      <c r="B6" s="15"/>
      <c r="C6" s="15"/>
      <c r="D6" s="15"/>
      <c r="E6" s="15"/>
      <c r="F6" s="15"/>
      <c r="G6" s="15"/>
      <c r="H6" s="15" t="s">
        <v>39</v>
      </c>
      <c r="I6" s="15" t="s">
        <v>41</v>
      </c>
    </row>
    <row r="7" spans="1:9" ht="13.2" customHeight="1">
      <c r="A7" s="15" t="s">
        <v>27</v>
      </c>
      <c r="B7" s="15" t="s">
        <v>29</v>
      </c>
      <c r="C7" s="15" t="s">
        <v>23</v>
      </c>
      <c r="D7" s="15" t="s">
        <v>22</v>
      </c>
      <c r="E7" s="15" t="s">
        <v>33</v>
      </c>
      <c r="F7" s="15" t="s">
        <v>35</v>
      </c>
      <c r="G7" s="15" t="s">
        <v>37</v>
      </c>
      <c r="H7" s="15" t="s">
        <v>40</v>
      </c>
      <c r="I7" s="15" t="s">
        <v>42</v>
      </c>
    </row>
    <row r="8" spans="1:18" ht="13.2" customHeight="1">
      <c r="A8" s="19" t="s">
        <v>43</v>
      </c>
      <c r="B8" s="19"/>
      <c r="C8" s="26" t="s">
        <v>27</v>
      </c>
      <c r="D8" s="19"/>
      <c r="E8" s="27" t="s">
        <v>44</v>
      </c>
      <c r="F8" s="19"/>
      <c r="G8" s="19"/>
      <c r="H8" s="19"/>
      <c r="I8" s="28">
        <f>0+Q8</f>
      </c>
      <c r="O8">
        <f>0+R8</f>
      </c>
      <c r="Q8">
        <f>0+I9+I12</f>
      </c>
      <c r="R8">
        <f>0+O9+O12</f>
      </c>
    </row>
    <row r="9" spans="1:16" ht="12.6">
      <c r="A9" s="25" t="s">
        <v>45</v>
      </c>
      <c r="B9" s="29" t="s">
        <v>29</v>
      </c>
      <c r="C9" s="29" t="s">
        <v>149</v>
      </c>
      <c r="D9" s="25" t="s">
        <v>150</v>
      </c>
      <c r="E9" s="30" t="s">
        <v>151</v>
      </c>
      <c r="F9" s="31" t="s">
        <v>117</v>
      </c>
      <c r="G9" s="32">
        <v>106</v>
      </c>
      <c r="H9" s="33">
        <v>0</v>
      </c>
      <c r="I9" s="34">
        <f>ROUND(ROUND(H9,2)*ROUND(G9,3),2)</f>
      </c>
      <c r="O9">
        <f>(I9*21)/100</f>
      </c>
      <c r="P9" t="s">
        <v>23</v>
      </c>
    </row>
    <row r="10" spans="1:5" ht="12.6">
      <c r="A10" s="35" t="s">
        <v>50</v>
      </c>
      <c r="E10" s="36" t="s">
        <v>47</v>
      </c>
    </row>
    <row r="11" spans="1:5" ht="12.6">
      <c r="A11" s="39" t="s">
        <v>51</v>
      </c>
      <c r="E11" s="38" t="s">
        <v>535</v>
      </c>
    </row>
    <row r="12" spans="1:16" ht="12.6">
      <c r="A12" s="25" t="s">
        <v>45</v>
      </c>
      <c r="B12" s="29" t="s">
        <v>23</v>
      </c>
      <c r="C12" s="29" t="s">
        <v>149</v>
      </c>
      <c r="D12" s="25" t="s">
        <v>159</v>
      </c>
      <c r="E12" s="30" t="s">
        <v>160</v>
      </c>
      <c r="F12" s="31" t="s">
        <v>117</v>
      </c>
      <c r="G12" s="32">
        <v>1</v>
      </c>
      <c r="H12" s="33">
        <v>0</v>
      </c>
      <c r="I12" s="34">
        <f>ROUND(ROUND(H12,2)*ROUND(G12,3),2)</f>
      </c>
      <c r="O12">
        <f>(I12*21)/100</f>
      </c>
      <c r="P12" t="s">
        <v>23</v>
      </c>
    </row>
    <row r="13" spans="1:5" ht="12.6">
      <c r="A13" s="35" t="s">
        <v>50</v>
      </c>
      <c r="E13" s="36" t="s">
        <v>47</v>
      </c>
    </row>
    <row r="14" spans="1:5" ht="12.6">
      <c r="A14" s="37" t="s">
        <v>51</v>
      </c>
      <c r="E14" s="38" t="s">
        <v>536</v>
      </c>
    </row>
    <row r="15" spans="1:18" ht="13.2" customHeight="1">
      <c r="A15" s="6" t="s">
        <v>43</v>
      </c>
      <c r="B15" s="6"/>
      <c r="C15" s="42" t="s">
        <v>29</v>
      </c>
      <c r="D15" s="6"/>
      <c r="E15" s="27" t="s">
        <v>96</v>
      </c>
      <c r="F15" s="6"/>
      <c r="G15" s="6"/>
      <c r="H15" s="6"/>
      <c r="I15" s="43">
        <f>0+Q15</f>
      </c>
      <c r="O15">
        <f>0+R15</f>
      </c>
      <c r="Q15">
        <f>0+I16+I19+I22</f>
      </c>
      <c r="R15">
        <f>0+O16+O19+O22</f>
      </c>
    </row>
    <row r="16" spans="1:16" ht="12.6">
      <c r="A16" s="25" t="s">
        <v>45</v>
      </c>
      <c r="B16" s="29" t="s">
        <v>22</v>
      </c>
      <c r="C16" s="29" t="s">
        <v>207</v>
      </c>
      <c r="D16" s="25" t="s">
        <v>47</v>
      </c>
      <c r="E16" s="30" t="s">
        <v>208</v>
      </c>
      <c r="F16" s="31" t="s">
        <v>117</v>
      </c>
      <c r="G16" s="32">
        <v>106</v>
      </c>
      <c r="H16" s="33">
        <v>0</v>
      </c>
      <c r="I16" s="34">
        <f>ROUND(ROUND(H16,2)*ROUND(G16,3),2)</f>
      </c>
      <c r="O16">
        <f>(I16*21)/100</f>
      </c>
      <c r="P16" t="s">
        <v>23</v>
      </c>
    </row>
    <row r="17" spans="1:5" ht="12.6">
      <c r="A17" s="35" t="s">
        <v>50</v>
      </c>
      <c r="E17" s="36" t="s">
        <v>209</v>
      </c>
    </row>
    <row r="18" spans="1:5" ht="102">
      <c r="A18" s="39" t="s">
        <v>51</v>
      </c>
      <c r="E18" s="38" t="s">
        <v>537</v>
      </c>
    </row>
    <row r="19" spans="1:16" ht="12.6">
      <c r="A19" s="25" t="s">
        <v>45</v>
      </c>
      <c r="B19" s="29" t="s">
        <v>33</v>
      </c>
      <c r="C19" s="29" t="s">
        <v>120</v>
      </c>
      <c r="D19" s="25" t="s">
        <v>47</v>
      </c>
      <c r="E19" s="30" t="s">
        <v>121</v>
      </c>
      <c r="F19" s="31" t="s">
        <v>117</v>
      </c>
      <c r="G19" s="32">
        <v>106</v>
      </c>
      <c r="H19" s="33">
        <v>0</v>
      </c>
      <c r="I19" s="34">
        <f>ROUND(ROUND(H19,2)*ROUND(G19,3),2)</f>
      </c>
      <c r="O19">
        <f>(I19*21)/100</f>
      </c>
      <c r="P19" t="s">
        <v>23</v>
      </c>
    </row>
    <row r="20" spans="1:5" ht="12.6">
      <c r="A20" s="35" t="s">
        <v>50</v>
      </c>
      <c r="E20" s="36" t="s">
        <v>237</v>
      </c>
    </row>
    <row r="21" spans="1:5" ht="12.6">
      <c r="A21" s="39" t="s">
        <v>51</v>
      </c>
      <c r="E21" s="38" t="s">
        <v>535</v>
      </c>
    </row>
    <row r="22" spans="1:16" ht="12.6">
      <c r="A22" s="25" t="s">
        <v>45</v>
      </c>
      <c r="B22" s="29" t="s">
        <v>35</v>
      </c>
      <c r="C22" s="29" t="s">
        <v>240</v>
      </c>
      <c r="D22" s="25" t="s">
        <v>47</v>
      </c>
      <c r="E22" s="30" t="s">
        <v>241</v>
      </c>
      <c r="F22" s="31" t="s">
        <v>117</v>
      </c>
      <c r="G22" s="32">
        <v>9.4</v>
      </c>
      <c r="H22" s="33">
        <v>0</v>
      </c>
      <c r="I22" s="34">
        <f>ROUND(ROUND(H22,2)*ROUND(G22,3),2)</f>
      </c>
      <c r="O22">
        <f>(I22*21)/100</f>
      </c>
      <c r="P22" t="s">
        <v>23</v>
      </c>
    </row>
    <row r="23" spans="1:5" ht="61.2">
      <c r="A23" s="35" t="s">
        <v>50</v>
      </c>
      <c r="E23" s="36" t="s">
        <v>242</v>
      </c>
    </row>
    <row r="24" spans="1:5" ht="12.6">
      <c r="A24" s="37" t="s">
        <v>51</v>
      </c>
      <c r="E24" s="38" t="s">
        <v>538</v>
      </c>
    </row>
    <row r="25" spans="1:18" ht="13.2" customHeight="1">
      <c r="A25" s="6" t="s">
        <v>43</v>
      </c>
      <c r="B25" s="6"/>
      <c r="C25" s="42" t="s">
        <v>23</v>
      </c>
      <c r="D25" s="6"/>
      <c r="E25" s="27" t="s">
        <v>249</v>
      </c>
      <c r="F25" s="6"/>
      <c r="G25" s="6"/>
      <c r="H25" s="6"/>
      <c r="I25" s="43">
        <f>0+Q25</f>
      </c>
      <c r="O25">
        <f>0+R25</f>
      </c>
      <c r="Q25">
        <f>0+I26+I29</f>
      </c>
      <c r="R25">
        <f>0+O26+O29</f>
      </c>
    </row>
    <row r="26" spans="1:16" ht="12.6">
      <c r="A26" s="25" t="s">
        <v>45</v>
      </c>
      <c r="B26" s="29" t="s">
        <v>37</v>
      </c>
      <c r="C26" s="29" t="s">
        <v>256</v>
      </c>
      <c r="D26" s="25" t="s">
        <v>47</v>
      </c>
      <c r="E26" s="30" t="s">
        <v>257</v>
      </c>
      <c r="F26" s="31" t="s">
        <v>117</v>
      </c>
      <c r="G26" s="32">
        <v>75</v>
      </c>
      <c r="H26" s="33">
        <v>0</v>
      </c>
      <c r="I26" s="34">
        <f>ROUND(ROUND(H26,2)*ROUND(G26,3),2)</f>
      </c>
      <c r="O26">
        <f>(I26*21)/100</f>
      </c>
      <c r="P26" t="s">
        <v>23</v>
      </c>
    </row>
    <row r="27" spans="1:5" ht="20.4">
      <c r="A27" s="35" t="s">
        <v>50</v>
      </c>
      <c r="E27" s="36" t="s">
        <v>539</v>
      </c>
    </row>
    <row r="28" spans="1:5" ht="12.6">
      <c r="A28" s="39" t="s">
        <v>51</v>
      </c>
      <c r="E28" s="38" t="s">
        <v>540</v>
      </c>
    </row>
    <row r="29" spans="1:16" ht="12.6">
      <c r="A29" s="25" t="s">
        <v>45</v>
      </c>
      <c r="B29" s="29" t="s">
        <v>64</v>
      </c>
      <c r="C29" s="29" t="s">
        <v>261</v>
      </c>
      <c r="D29" s="25" t="s">
        <v>47</v>
      </c>
      <c r="E29" s="30" t="s">
        <v>262</v>
      </c>
      <c r="F29" s="31" t="s">
        <v>99</v>
      </c>
      <c r="G29" s="32">
        <v>249</v>
      </c>
      <c r="H29" s="33">
        <v>0</v>
      </c>
      <c r="I29" s="34">
        <f>ROUND(ROUND(H29,2)*ROUND(G29,3),2)</f>
      </c>
      <c r="O29">
        <f>(I29*21)/100</f>
      </c>
      <c r="P29" t="s">
        <v>23</v>
      </c>
    </row>
    <row r="30" spans="1:5" ht="20.4">
      <c r="A30" s="35" t="s">
        <v>50</v>
      </c>
      <c r="E30" s="36" t="s">
        <v>263</v>
      </c>
    </row>
    <row r="31" spans="1:5" ht="12.6">
      <c r="A31" s="37" t="s">
        <v>51</v>
      </c>
      <c r="E31" s="38" t="s">
        <v>541</v>
      </c>
    </row>
    <row r="32" spans="1:18" ht="13.2" customHeight="1">
      <c r="A32" s="6" t="s">
        <v>43</v>
      </c>
      <c r="B32" s="6"/>
      <c r="C32" s="42" t="s">
        <v>33</v>
      </c>
      <c r="D32" s="6"/>
      <c r="E32" s="27" t="s">
        <v>265</v>
      </c>
      <c r="F32" s="6"/>
      <c r="G32" s="6"/>
      <c r="H32" s="6"/>
      <c r="I32" s="43">
        <f>0+Q32</f>
      </c>
      <c r="O32">
        <f>0+R32</f>
      </c>
      <c r="Q32">
        <f>0+I33+I36</f>
      </c>
      <c r="R32">
        <f>0+O33+O36</f>
      </c>
    </row>
    <row r="33" spans="1:16" ht="12.6">
      <c r="A33" s="25" t="s">
        <v>45</v>
      </c>
      <c r="B33" s="29" t="s">
        <v>67</v>
      </c>
      <c r="C33" s="29" t="s">
        <v>542</v>
      </c>
      <c r="D33" s="25" t="s">
        <v>47</v>
      </c>
      <c r="E33" s="30" t="s">
        <v>543</v>
      </c>
      <c r="F33" s="31" t="s">
        <v>117</v>
      </c>
      <c r="G33" s="32">
        <v>8.763</v>
      </c>
      <c r="H33" s="33">
        <v>0</v>
      </c>
      <c r="I33" s="34">
        <f>ROUND(ROUND(H33,2)*ROUND(G33,3),2)</f>
      </c>
      <c r="O33">
        <f>(I33*21)/100</f>
      </c>
      <c r="P33" t="s">
        <v>23</v>
      </c>
    </row>
    <row r="34" spans="1:5" ht="30.6">
      <c r="A34" s="35" t="s">
        <v>50</v>
      </c>
      <c r="E34" s="36" t="s">
        <v>544</v>
      </c>
    </row>
    <row r="35" spans="1:5" ht="12.6">
      <c r="A35" s="39" t="s">
        <v>51</v>
      </c>
      <c r="E35" s="38" t="s">
        <v>545</v>
      </c>
    </row>
    <row r="36" spans="1:16" ht="12.6">
      <c r="A36" s="25" t="s">
        <v>45</v>
      </c>
      <c r="B36" s="29" t="s">
        <v>40</v>
      </c>
      <c r="C36" s="29" t="s">
        <v>546</v>
      </c>
      <c r="D36" s="25" t="s">
        <v>47</v>
      </c>
      <c r="E36" s="30" t="s">
        <v>547</v>
      </c>
      <c r="F36" s="31" t="s">
        <v>99</v>
      </c>
      <c r="G36" s="32">
        <v>38.1</v>
      </c>
      <c r="H36" s="33">
        <v>0</v>
      </c>
      <c r="I36" s="34">
        <f>ROUND(ROUND(H36,2)*ROUND(G36,3),2)</f>
      </c>
      <c r="O36">
        <f>(I36*21)/100</f>
      </c>
      <c r="P36" t="s">
        <v>23</v>
      </c>
    </row>
    <row r="37" spans="1:5" ht="30.6">
      <c r="A37" s="35" t="s">
        <v>50</v>
      </c>
      <c r="E37" s="36" t="s">
        <v>548</v>
      </c>
    </row>
    <row r="38" spans="1:5" ht="12.6">
      <c r="A38" s="37" t="s">
        <v>51</v>
      </c>
      <c r="E38" s="38" t="s">
        <v>549</v>
      </c>
    </row>
    <row r="39" spans="1:18" ht="13.2" customHeight="1">
      <c r="A39" s="6" t="s">
        <v>43</v>
      </c>
      <c r="B39" s="6"/>
      <c r="C39" s="42" t="s">
        <v>35</v>
      </c>
      <c r="D39" s="6"/>
      <c r="E39" s="27" t="s">
        <v>280</v>
      </c>
      <c r="F39" s="6"/>
      <c r="G39" s="6"/>
      <c r="H39" s="6"/>
      <c r="I39" s="43">
        <f>0+Q39</f>
      </c>
      <c r="O39">
        <f>0+R39</f>
      </c>
      <c r="Q39">
        <f>0+I40+I43+I46</f>
      </c>
      <c r="R39">
        <f>0+O40+O43+O46</f>
      </c>
    </row>
    <row r="40" spans="1:16" ht="12.6">
      <c r="A40" s="25" t="s">
        <v>45</v>
      </c>
      <c r="B40" s="29" t="s">
        <v>42</v>
      </c>
      <c r="C40" s="29" t="s">
        <v>282</v>
      </c>
      <c r="D40" s="25" t="s">
        <v>47</v>
      </c>
      <c r="E40" s="30" t="s">
        <v>283</v>
      </c>
      <c r="F40" s="31" t="s">
        <v>117</v>
      </c>
      <c r="G40" s="32">
        <v>31.92</v>
      </c>
      <c r="H40" s="33">
        <v>0</v>
      </c>
      <c r="I40" s="34">
        <f>ROUND(ROUND(H40,2)*ROUND(G40,3),2)</f>
      </c>
      <c r="O40">
        <f>(I40*21)/100</f>
      </c>
      <c r="P40" t="s">
        <v>23</v>
      </c>
    </row>
    <row r="41" spans="1:5" ht="30.6">
      <c r="A41" s="35" t="s">
        <v>50</v>
      </c>
      <c r="E41" s="36" t="s">
        <v>550</v>
      </c>
    </row>
    <row r="42" spans="1:5" ht="12.6">
      <c r="A42" s="39" t="s">
        <v>51</v>
      </c>
      <c r="E42" s="38" t="s">
        <v>551</v>
      </c>
    </row>
    <row r="43" spans="1:16" ht="12.6">
      <c r="A43" s="25" t="s">
        <v>45</v>
      </c>
      <c r="B43" s="29" t="s">
        <v>74</v>
      </c>
      <c r="C43" s="29" t="s">
        <v>552</v>
      </c>
      <c r="D43" s="25" t="s">
        <v>47</v>
      </c>
      <c r="E43" s="30" t="s">
        <v>553</v>
      </c>
      <c r="F43" s="31" t="s">
        <v>99</v>
      </c>
      <c r="G43" s="32">
        <v>137</v>
      </c>
      <c r="H43" s="33">
        <v>0</v>
      </c>
      <c r="I43" s="34">
        <f>ROUND(ROUND(H43,2)*ROUND(G43,3),2)</f>
      </c>
      <c r="O43">
        <f>(I43*21)/100</f>
      </c>
      <c r="P43" t="s">
        <v>23</v>
      </c>
    </row>
    <row r="44" spans="1:5" ht="30.6">
      <c r="A44" s="35" t="s">
        <v>50</v>
      </c>
      <c r="E44" s="36" t="s">
        <v>554</v>
      </c>
    </row>
    <row r="45" spans="1:5" ht="12.6">
      <c r="A45" s="39" t="s">
        <v>51</v>
      </c>
      <c r="E45" s="38" t="s">
        <v>555</v>
      </c>
    </row>
    <row r="46" spans="1:16" ht="12.6">
      <c r="A46" s="25" t="s">
        <v>45</v>
      </c>
      <c r="B46" s="29" t="s">
        <v>77</v>
      </c>
      <c r="C46" s="29" t="s">
        <v>556</v>
      </c>
      <c r="D46" s="25" t="s">
        <v>47</v>
      </c>
      <c r="E46" s="30" t="s">
        <v>557</v>
      </c>
      <c r="F46" s="31" t="s">
        <v>99</v>
      </c>
      <c r="G46" s="32">
        <v>22.7</v>
      </c>
      <c r="H46" s="33">
        <v>0</v>
      </c>
      <c r="I46" s="34">
        <f>ROUND(ROUND(H46,2)*ROUND(G46,3),2)</f>
      </c>
      <c r="O46">
        <f>(I46*21)/100</f>
      </c>
      <c r="P46" t="s">
        <v>23</v>
      </c>
    </row>
    <row r="47" spans="1:5" ht="30.6">
      <c r="A47" s="35" t="s">
        <v>50</v>
      </c>
      <c r="E47" s="36" t="s">
        <v>558</v>
      </c>
    </row>
    <row r="48" spans="1:5" ht="12.6">
      <c r="A48" s="37" t="s">
        <v>51</v>
      </c>
      <c r="E48" s="38" t="s">
        <v>559</v>
      </c>
    </row>
    <row r="49" spans="1:18" ht="13.2" customHeight="1">
      <c r="A49" s="6" t="s">
        <v>43</v>
      </c>
      <c r="B49" s="6"/>
      <c r="C49" s="42" t="s">
        <v>40</v>
      </c>
      <c r="D49" s="6"/>
      <c r="E49" s="27" t="s">
        <v>135</v>
      </c>
      <c r="F49" s="6"/>
      <c r="G49" s="6"/>
      <c r="H49" s="6"/>
      <c r="I49" s="43">
        <f>0+Q49</f>
      </c>
      <c r="O49">
        <f>0+R49</f>
      </c>
      <c r="Q49">
        <f>0+I50+I53+I56</f>
      </c>
      <c r="R49">
        <f>0+O50+O53+O56</f>
      </c>
    </row>
    <row r="50" spans="1:16" ht="12.6">
      <c r="A50" s="25" t="s">
        <v>45</v>
      </c>
      <c r="B50" s="29" t="s">
        <v>81</v>
      </c>
      <c r="C50" s="29" t="s">
        <v>560</v>
      </c>
      <c r="D50" s="25" t="s">
        <v>47</v>
      </c>
      <c r="E50" s="30" t="s">
        <v>561</v>
      </c>
      <c r="F50" s="31" t="s">
        <v>138</v>
      </c>
      <c r="G50" s="32">
        <v>55.7</v>
      </c>
      <c r="H50" s="33">
        <v>0</v>
      </c>
      <c r="I50" s="34">
        <f>ROUND(ROUND(H50,2)*ROUND(G50,3),2)</f>
      </c>
      <c r="O50">
        <f>(I50*21)/100</f>
      </c>
      <c r="P50" t="s">
        <v>23</v>
      </c>
    </row>
    <row r="51" spans="1:5" ht="20.4">
      <c r="A51" s="35" t="s">
        <v>50</v>
      </c>
      <c r="E51" s="36" t="s">
        <v>562</v>
      </c>
    </row>
    <row r="52" spans="1:5" ht="12.6">
      <c r="A52" s="39" t="s">
        <v>51</v>
      </c>
      <c r="E52" s="38" t="s">
        <v>563</v>
      </c>
    </row>
    <row r="53" spans="1:16" ht="12.6">
      <c r="A53" s="25" t="s">
        <v>45</v>
      </c>
      <c r="B53" s="29" t="s">
        <v>84</v>
      </c>
      <c r="C53" s="29" t="s">
        <v>564</v>
      </c>
      <c r="D53" s="25" t="s">
        <v>47</v>
      </c>
      <c r="E53" s="30" t="s">
        <v>565</v>
      </c>
      <c r="F53" s="31" t="s">
        <v>138</v>
      </c>
      <c r="G53" s="32">
        <v>5</v>
      </c>
      <c r="H53" s="33">
        <v>0</v>
      </c>
      <c r="I53" s="34">
        <f>ROUND(ROUND(H53,2)*ROUND(G53,3),2)</f>
      </c>
      <c r="O53">
        <f>(I53*21)/100</f>
      </c>
      <c r="P53" t="s">
        <v>23</v>
      </c>
    </row>
    <row r="54" spans="1:5" ht="20.4">
      <c r="A54" s="35" t="s">
        <v>50</v>
      </c>
      <c r="E54" s="36" t="s">
        <v>566</v>
      </c>
    </row>
    <row r="55" spans="1:5" ht="12.6">
      <c r="A55" s="39" t="s">
        <v>51</v>
      </c>
      <c r="E55" s="38" t="s">
        <v>567</v>
      </c>
    </row>
    <row r="56" spans="1:16" ht="12.6">
      <c r="A56" s="25" t="s">
        <v>45</v>
      </c>
      <c r="B56" s="29" t="s">
        <v>89</v>
      </c>
      <c r="C56" s="29" t="s">
        <v>423</v>
      </c>
      <c r="D56" s="25" t="s">
        <v>47</v>
      </c>
      <c r="E56" s="30" t="s">
        <v>424</v>
      </c>
      <c r="F56" s="31" t="s">
        <v>117</v>
      </c>
      <c r="G56" s="32">
        <v>1</v>
      </c>
      <c r="H56" s="33">
        <v>0</v>
      </c>
      <c r="I56" s="34">
        <f>ROUND(ROUND(H56,2)*ROUND(G56,3),2)</f>
      </c>
      <c r="O56">
        <f>(I56*21)/100</f>
      </c>
      <c r="P56" t="s">
        <v>23</v>
      </c>
    </row>
    <row r="57" spans="1:5" ht="12.6">
      <c r="A57" s="35" t="s">
        <v>50</v>
      </c>
      <c r="E57" s="36" t="s">
        <v>167</v>
      </c>
    </row>
    <row r="58" spans="1:5" ht="30.6">
      <c r="A58" s="37" t="s">
        <v>51</v>
      </c>
      <c r="E58" s="38" t="s">
        <v>568</v>
      </c>
    </row>
  </sheetData>
  <sheetProtection sheet="1" objects="1" scenarios="1"/>
  <mergeCells count="10">
    <mergeCell ref="C3:D3"/>
    <mergeCell ref="C4:D4"/>
    <mergeCell ref="A5:A6"/>
    <mergeCell ref="B5:B6"/>
    <mergeCell ref="C5:C6"/>
    <mergeCell ref="D5:D6"/>
    <mergeCell ref="E5:E6"/>
    <mergeCell ref="F5:F6"/>
    <mergeCell ref="G5:G6"/>
    <mergeCell ref="H5:I5"/>
  </mergeCells>
  <printOptions/>
  <pageMargins left="0.75" right="0.75" top="1" bottom="1" header="0.5" footer="0.5"/>
  <pageSetup fitToHeight="0" fitToWidth="1" horizontalDpi="300" verticalDpi="300" orientation="portrait" paperSize="9"/>
  <drawing r:id="rId1"/>
</worksheet>
</file>

<file path=xl/worksheets/sheet9.xml><?xml version="1.0" encoding="utf-8"?>
<worksheet xmlns="http://schemas.openxmlformats.org/spreadsheetml/2006/main" xmlns:r="http://schemas.openxmlformats.org/officeDocument/2006/relationships">
  <sheetPr>
    <pageSetUpPr fitToPage="1"/>
  </sheetPr>
  <dimension ref="A1:R74"/>
  <sheetViews>
    <sheetView workbookViewId="0" topLeftCell="A1">
      <pane ySplit="7" topLeftCell="A8" activePane="bottomLeft" state="frozen"/>
      <selection pane="topLeft" activeCell="A1" sqref="A1"/>
      <selection pane="bottomLeft" activeCell="A8" sqref="A8"/>
    </sheetView>
  </sheetViews>
  <sheetFormatPr defaultColWidth="8.8515625" defaultRowHeight="12.75" customHeight="1"/>
  <cols>
    <col min="1" max="1" width="8.8515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8.8515625" style="0" hidden="1" customWidth="1"/>
  </cols>
  <sheetData>
    <row r="1" spans="1:16" ht="13.2" customHeight="1">
      <c r="A1" t="s">
        <v>11</v>
      </c>
      <c r="B1" s="1"/>
      <c r="C1" s="1"/>
      <c r="D1" s="1"/>
      <c r="E1" s="1" t="s">
        <v>0</v>
      </c>
      <c r="F1" s="1"/>
      <c r="G1" s="1"/>
      <c r="H1" s="1"/>
      <c r="I1" s="1"/>
      <c r="P1" t="s">
        <v>22</v>
      </c>
    </row>
    <row r="2" spans="2:16" ht="25" customHeight="1">
      <c r="B2" s="1"/>
      <c r="C2" s="1"/>
      <c r="D2" s="1"/>
      <c r="E2" s="2" t="s">
        <v>13</v>
      </c>
      <c r="F2" s="1"/>
      <c r="G2" s="1"/>
      <c r="H2" s="6"/>
      <c r="I2" s="6"/>
      <c r="O2">
        <f>0+O8+O30+O34+O62</f>
      </c>
      <c r="P2" t="s">
        <v>22</v>
      </c>
    </row>
    <row r="3" spans="1:16" ht="15" customHeight="1">
      <c r="A3" t="s">
        <v>12</v>
      </c>
      <c r="B3" s="12" t="s">
        <v>14</v>
      </c>
      <c r="C3" s="13" t="s">
        <v>15</v>
      </c>
      <c r="D3" s="1"/>
      <c r="E3" s="14" t="s">
        <v>16</v>
      </c>
      <c r="F3" s="1"/>
      <c r="G3" s="9"/>
      <c r="H3" s="8" t="s">
        <v>569</v>
      </c>
      <c r="I3" s="40">
        <f>0+I8+I30+I34+I62</f>
      </c>
      <c r="O3" t="s">
        <v>19</v>
      </c>
      <c r="P3" t="s">
        <v>23</v>
      </c>
    </row>
    <row r="4" spans="1:16" ht="15" customHeight="1">
      <c r="A4" t="s">
        <v>17</v>
      </c>
      <c r="B4" s="16" t="s">
        <v>18</v>
      </c>
      <c r="C4" s="17" t="s">
        <v>569</v>
      </c>
      <c r="D4" s="6"/>
      <c r="E4" s="18" t="s">
        <v>570</v>
      </c>
      <c r="F4" s="6"/>
      <c r="G4" s="6"/>
      <c r="H4" s="19"/>
      <c r="I4" s="19"/>
      <c r="O4" t="s">
        <v>20</v>
      </c>
      <c r="P4" t="s">
        <v>23</v>
      </c>
    </row>
    <row r="5" spans="1:16" ht="13.2" customHeight="1">
      <c r="A5" s="15" t="s">
        <v>26</v>
      </c>
      <c r="B5" s="15" t="s">
        <v>28</v>
      </c>
      <c r="C5" s="15" t="s">
        <v>30</v>
      </c>
      <c r="D5" s="15" t="s">
        <v>31</v>
      </c>
      <c r="E5" s="15" t="s">
        <v>32</v>
      </c>
      <c r="F5" s="15" t="s">
        <v>34</v>
      </c>
      <c r="G5" s="15" t="s">
        <v>36</v>
      </c>
      <c r="H5" s="15" t="s">
        <v>38</v>
      </c>
      <c r="I5" s="15"/>
      <c r="O5" t="s">
        <v>21</v>
      </c>
      <c r="P5" t="s">
        <v>23</v>
      </c>
    </row>
    <row r="6" spans="1:9" ht="13.2" customHeight="1">
      <c r="A6" s="15"/>
      <c r="B6" s="15"/>
      <c r="C6" s="15"/>
      <c r="D6" s="15"/>
      <c r="E6" s="15"/>
      <c r="F6" s="15"/>
      <c r="G6" s="15"/>
      <c r="H6" s="15" t="s">
        <v>39</v>
      </c>
      <c r="I6" s="15" t="s">
        <v>41</v>
      </c>
    </row>
    <row r="7" spans="1:9" ht="13.2" customHeight="1">
      <c r="A7" s="15" t="s">
        <v>27</v>
      </c>
      <c r="B7" s="15" t="s">
        <v>29</v>
      </c>
      <c r="C7" s="15" t="s">
        <v>23</v>
      </c>
      <c r="D7" s="15" t="s">
        <v>22</v>
      </c>
      <c r="E7" s="15" t="s">
        <v>33</v>
      </c>
      <c r="F7" s="15" t="s">
        <v>35</v>
      </c>
      <c r="G7" s="15" t="s">
        <v>37</v>
      </c>
      <c r="H7" s="15" t="s">
        <v>40</v>
      </c>
      <c r="I7" s="15" t="s">
        <v>42</v>
      </c>
    </row>
    <row r="8" spans="1:18" ht="13.2" customHeight="1">
      <c r="A8" s="19" t="s">
        <v>43</v>
      </c>
      <c r="B8" s="19"/>
      <c r="C8" s="26" t="s">
        <v>27</v>
      </c>
      <c r="D8" s="19"/>
      <c r="E8" s="27" t="s">
        <v>44</v>
      </c>
      <c r="F8" s="19"/>
      <c r="G8" s="19"/>
      <c r="H8" s="19"/>
      <c r="I8" s="28">
        <f>0+Q8</f>
      </c>
      <c r="O8">
        <f>0+R8</f>
      </c>
      <c r="Q8">
        <f>0+I9+I12+I15+I18+I21+I24+I27</f>
      </c>
      <c r="R8">
        <f>0+O9+O12+O15+O18+O21+O24+O27</f>
      </c>
    </row>
    <row r="9" spans="1:16" ht="12.6">
      <c r="A9" s="25" t="s">
        <v>45</v>
      </c>
      <c r="B9" s="29" t="s">
        <v>29</v>
      </c>
      <c r="C9" s="29" t="s">
        <v>571</v>
      </c>
      <c r="D9" s="25" t="s">
        <v>128</v>
      </c>
      <c r="E9" s="30" t="s">
        <v>572</v>
      </c>
      <c r="F9" s="31" t="s">
        <v>49</v>
      </c>
      <c r="G9" s="32">
        <v>1</v>
      </c>
      <c r="H9" s="33">
        <v>0</v>
      </c>
      <c r="I9" s="34">
        <f>ROUND(ROUND(H9,2)*ROUND(G9,3),2)</f>
      </c>
      <c r="O9">
        <f>(I9*21)/100</f>
      </c>
      <c r="P9" t="s">
        <v>23</v>
      </c>
    </row>
    <row r="10" spans="1:5" ht="102">
      <c r="A10" s="35" t="s">
        <v>50</v>
      </c>
      <c r="E10" s="36" t="s">
        <v>573</v>
      </c>
    </row>
    <row r="11" spans="1:5" ht="12.6">
      <c r="A11" s="39" t="s">
        <v>51</v>
      </c>
      <c r="E11" s="38" t="s">
        <v>108</v>
      </c>
    </row>
    <row r="12" spans="1:16" ht="12.6">
      <c r="A12" s="25" t="s">
        <v>45</v>
      </c>
      <c r="B12" s="29" t="s">
        <v>23</v>
      </c>
      <c r="C12" s="29" t="s">
        <v>571</v>
      </c>
      <c r="D12" s="25" t="s">
        <v>131</v>
      </c>
      <c r="E12" s="30" t="s">
        <v>572</v>
      </c>
      <c r="F12" s="31" t="s">
        <v>49</v>
      </c>
      <c r="G12" s="32">
        <v>1</v>
      </c>
      <c r="H12" s="33">
        <v>0</v>
      </c>
      <c r="I12" s="34">
        <f>ROUND(ROUND(H12,2)*ROUND(G12,3),2)</f>
      </c>
      <c r="O12">
        <f>(I12*21)/100</f>
      </c>
      <c r="P12" t="s">
        <v>23</v>
      </c>
    </row>
    <row r="13" spans="1:5" ht="91.8">
      <c r="A13" s="35" t="s">
        <v>50</v>
      </c>
      <c r="E13" s="36" t="s">
        <v>574</v>
      </c>
    </row>
    <row r="14" spans="1:5" ht="12.6">
      <c r="A14" s="39" t="s">
        <v>51</v>
      </c>
      <c r="E14" s="38" t="s">
        <v>108</v>
      </c>
    </row>
    <row r="15" spans="1:16" ht="12.6">
      <c r="A15" s="25" t="s">
        <v>45</v>
      </c>
      <c r="B15" s="29" t="s">
        <v>22</v>
      </c>
      <c r="C15" s="29" t="s">
        <v>571</v>
      </c>
      <c r="D15" s="25" t="s">
        <v>376</v>
      </c>
      <c r="E15" s="30" t="s">
        <v>572</v>
      </c>
      <c r="F15" s="31" t="s">
        <v>49</v>
      </c>
      <c r="G15" s="32">
        <v>1</v>
      </c>
      <c r="H15" s="33">
        <v>0</v>
      </c>
      <c r="I15" s="34">
        <f>ROUND(ROUND(H15,2)*ROUND(G15,3),2)</f>
      </c>
      <c r="O15">
        <f>(I15*21)/100</f>
      </c>
      <c r="P15" t="s">
        <v>23</v>
      </c>
    </row>
    <row r="16" spans="1:5" ht="91.8">
      <c r="A16" s="35" t="s">
        <v>50</v>
      </c>
      <c r="E16" s="36" t="s">
        <v>575</v>
      </c>
    </row>
    <row r="17" spans="1:5" ht="12.6">
      <c r="A17" s="39" t="s">
        <v>51</v>
      </c>
      <c r="E17" s="38" t="s">
        <v>108</v>
      </c>
    </row>
    <row r="18" spans="1:16" ht="12.6">
      <c r="A18" s="25" t="s">
        <v>45</v>
      </c>
      <c r="B18" s="29" t="s">
        <v>33</v>
      </c>
      <c r="C18" s="29" t="s">
        <v>571</v>
      </c>
      <c r="D18" s="25" t="s">
        <v>380</v>
      </c>
      <c r="E18" s="30" t="s">
        <v>572</v>
      </c>
      <c r="F18" s="31" t="s">
        <v>49</v>
      </c>
      <c r="G18" s="32">
        <v>1</v>
      </c>
      <c r="H18" s="33">
        <v>0</v>
      </c>
      <c r="I18" s="34">
        <f>ROUND(ROUND(H18,2)*ROUND(G18,3),2)</f>
      </c>
      <c r="O18">
        <f>(I18*21)/100</f>
      </c>
      <c r="P18" t="s">
        <v>23</v>
      </c>
    </row>
    <row r="19" spans="1:5" ht="81.6">
      <c r="A19" s="35" t="s">
        <v>50</v>
      </c>
      <c r="E19" s="36" t="s">
        <v>576</v>
      </c>
    </row>
    <row r="20" spans="1:5" ht="12.6">
      <c r="A20" s="39" t="s">
        <v>51</v>
      </c>
      <c r="E20" s="38" t="s">
        <v>108</v>
      </c>
    </row>
    <row r="21" spans="1:16" ht="12.6">
      <c r="A21" s="25" t="s">
        <v>45</v>
      </c>
      <c r="B21" s="29" t="s">
        <v>35</v>
      </c>
      <c r="C21" s="29" t="s">
        <v>571</v>
      </c>
      <c r="D21" s="25" t="s">
        <v>383</v>
      </c>
      <c r="E21" s="30" t="s">
        <v>572</v>
      </c>
      <c r="F21" s="31" t="s">
        <v>49</v>
      </c>
      <c r="G21" s="32">
        <v>1</v>
      </c>
      <c r="H21" s="33">
        <v>0</v>
      </c>
      <c r="I21" s="34">
        <f>ROUND(ROUND(H21,2)*ROUND(G21,3),2)</f>
      </c>
      <c r="O21">
        <f>(I21*21)/100</f>
      </c>
      <c r="P21" t="s">
        <v>23</v>
      </c>
    </row>
    <row r="22" spans="1:5" ht="81.6">
      <c r="A22" s="35" t="s">
        <v>50</v>
      </c>
      <c r="E22" s="36" t="s">
        <v>577</v>
      </c>
    </row>
    <row r="23" spans="1:5" ht="12.6">
      <c r="A23" s="39" t="s">
        <v>51</v>
      </c>
      <c r="E23" s="38" t="s">
        <v>108</v>
      </c>
    </row>
    <row r="24" spans="1:16" ht="12.6">
      <c r="A24" s="25" t="s">
        <v>45</v>
      </c>
      <c r="B24" s="29" t="s">
        <v>37</v>
      </c>
      <c r="C24" s="29" t="s">
        <v>571</v>
      </c>
      <c r="D24" s="25" t="s">
        <v>578</v>
      </c>
      <c r="E24" s="30" t="s">
        <v>572</v>
      </c>
      <c r="F24" s="31" t="s">
        <v>49</v>
      </c>
      <c r="G24" s="32">
        <v>1</v>
      </c>
      <c r="H24" s="33">
        <v>0</v>
      </c>
      <c r="I24" s="34">
        <f>ROUND(ROUND(H24,2)*ROUND(G24,3),2)</f>
      </c>
      <c r="O24">
        <f>(I24*21)/100</f>
      </c>
      <c r="P24" t="s">
        <v>23</v>
      </c>
    </row>
    <row r="25" spans="1:5" ht="81.6">
      <c r="A25" s="35" t="s">
        <v>50</v>
      </c>
      <c r="E25" s="36" t="s">
        <v>579</v>
      </c>
    </row>
    <row r="26" spans="1:5" ht="12.6">
      <c r="A26" s="39" t="s">
        <v>51</v>
      </c>
      <c r="E26" s="38" t="s">
        <v>108</v>
      </c>
    </row>
    <row r="27" spans="1:16" ht="12.6">
      <c r="A27" s="25" t="s">
        <v>45</v>
      </c>
      <c r="B27" s="29" t="s">
        <v>64</v>
      </c>
      <c r="C27" s="29" t="s">
        <v>571</v>
      </c>
      <c r="D27" s="25" t="s">
        <v>580</v>
      </c>
      <c r="E27" s="30" t="s">
        <v>572</v>
      </c>
      <c r="F27" s="31" t="s">
        <v>49</v>
      </c>
      <c r="G27" s="32">
        <v>1</v>
      </c>
      <c r="H27" s="33">
        <v>0</v>
      </c>
      <c r="I27" s="34">
        <f>ROUND(ROUND(H27,2)*ROUND(G27,3),2)</f>
      </c>
      <c r="O27">
        <f>(I27*21)/100</f>
      </c>
      <c r="P27" t="s">
        <v>23</v>
      </c>
    </row>
    <row r="28" spans="1:5" ht="40.8">
      <c r="A28" s="35" t="s">
        <v>50</v>
      </c>
      <c r="E28" s="36" t="s">
        <v>581</v>
      </c>
    </row>
    <row r="29" spans="1:5" ht="12.6">
      <c r="A29" s="37" t="s">
        <v>51</v>
      </c>
      <c r="E29" s="38" t="s">
        <v>108</v>
      </c>
    </row>
    <row r="30" spans="1:18" ht="13.2" customHeight="1">
      <c r="A30" s="6" t="s">
        <v>43</v>
      </c>
      <c r="B30" s="6"/>
      <c r="C30" s="42" t="s">
        <v>29</v>
      </c>
      <c r="D30" s="6"/>
      <c r="E30" s="27" t="s">
        <v>96</v>
      </c>
      <c r="F30" s="6"/>
      <c r="G30" s="6"/>
      <c r="H30" s="6"/>
      <c r="I30" s="43">
        <f>0+Q30</f>
      </c>
      <c r="O30">
        <f>0+R30</f>
      </c>
      <c r="Q30">
        <f>0+I31</f>
      </c>
      <c r="R30">
        <f>0+O31</f>
      </c>
    </row>
    <row r="31" spans="1:16" ht="12.6">
      <c r="A31" s="25" t="s">
        <v>45</v>
      </c>
      <c r="B31" s="29" t="s">
        <v>67</v>
      </c>
      <c r="C31" s="29" t="s">
        <v>172</v>
      </c>
      <c r="D31" s="25" t="s">
        <v>47</v>
      </c>
      <c r="E31" s="30" t="s">
        <v>174</v>
      </c>
      <c r="F31" s="31" t="s">
        <v>117</v>
      </c>
      <c r="G31" s="32">
        <v>408.954</v>
      </c>
      <c r="H31" s="33">
        <v>0</v>
      </c>
      <c r="I31" s="34">
        <f>ROUND(ROUND(H31,2)*ROUND(G31,3),2)</f>
      </c>
      <c r="O31">
        <f>(I31*21)/100</f>
      </c>
      <c r="P31" t="s">
        <v>23</v>
      </c>
    </row>
    <row r="32" spans="1:5" ht="40.8">
      <c r="A32" s="35" t="s">
        <v>50</v>
      </c>
      <c r="E32" s="36" t="s">
        <v>582</v>
      </c>
    </row>
    <row r="33" spans="1:5" ht="12.6">
      <c r="A33" s="37" t="s">
        <v>51</v>
      </c>
      <c r="E33" s="38" t="s">
        <v>583</v>
      </c>
    </row>
    <row r="34" spans="1:18" ht="13.2" customHeight="1">
      <c r="A34" s="6" t="s">
        <v>43</v>
      </c>
      <c r="B34" s="6"/>
      <c r="C34" s="42" t="s">
        <v>35</v>
      </c>
      <c r="D34" s="6"/>
      <c r="E34" s="27" t="s">
        <v>280</v>
      </c>
      <c r="F34" s="6"/>
      <c r="G34" s="6"/>
      <c r="H34" s="6"/>
      <c r="I34" s="43">
        <f>0+Q34</f>
      </c>
      <c r="O34">
        <f>0+R34</f>
      </c>
      <c r="Q34">
        <f>0+I35+I38+I41+I44+I47+I50+I53+I56+I59</f>
      </c>
      <c r="R34">
        <f>0+O35+O38+O41+O44+O47+O50+O53+O56+O59</f>
      </c>
    </row>
    <row r="35" spans="1:16" ht="12.6">
      <c r="A35" s="25" t="s">
        <v>45</v>
      </c>
      <c r="B35" s="29" t="s">
        <v>40</v>
      </c>
      <c r="C35" s="29" t="s">
        <v>295</v>
      </c>
      <c r="D35" s="25" t="s">
        <v>47</v>
      </c>
      <c r="E35" s="30" t="s">
        <v>296</v>
      </c>
      <c r="F35" s="31" t="s">
        <v>99</v>
      </c>
      <c r="G35" s="32">
        <v>102</v>
      </c>
      <c r="H35" s="33">
        <v>0</v>
      </c>
      <c r="I35" s="34">
        <f>ROUND(ROUND(H35,2)*ROUND(G35,3),2)</f>
      </c>
      <c r="O35">
        <f>(I35*21)/100</f>
      </c>
      <c r="P35" t="s">
        <v>23</v>
      </c>
    </row>
    <row r="36" spans="1:5" ht="30.6">
      <c r="A36" s="35" t="s">
        <v>50</v>
      </c>
      <c r="E36" s="36" t="s">
        <v>584</v>
      </c>
    </row>
    <row r="37" spans="1:5" ht="12.6">
      <c r="A37" s="39" t="s">
        <v>51</v>
      </c>
      <c r="E37" s="38" t="s">
        <v>140</v>
      </c>
    </row>
    <row r="38" spans="1:16" ht="12.6">
      <c r="A38" s="25" t="s">
        <v>45</v>
      </c>
      <c r="B38" s="29" t="s">
        <v>42</v>
      </c>
      <c r="C38" s="29" t="s">
        <v>585</v>
      </c>
      <c r="D38" s="25" t="s">
        <v>47</v>
      </c>
      <c r="E38" s="30" t="s">
        <v>586</v>
      </c>
      <c r="F38" s="31" t="s">
        <v>99</v>
      </c>
      <c r="G38" s="32">
        <v>2940</v>
      </c>
      <c r="H38" s="33">
        <v>0</v>
      </c>
      <c r="I38" s="34">
        <f>ROUND(ROUND(H38,2)*ROUND(G38,3),2)</f>
      </c>
      <c r="O38">
        <f>(I38*21)/100</f>
      </c>
      <c r="P38" t="s">
        <v>23</v>
      </c>
    </row>
    <row r="39" spans="1:5" ht="20.4">
      <c r="A39" s="35" t="s">
        <v>50</v>
      </c>
      <c r="E39" s="36" t="s">
        <v>587</v>
      </c>
    </row>
    <row r="40" spans="1:5" ht="12.6">
      <c r="A40" s="39" t="s">
        <v>51</v>
      </c>
      <c r="E40" s="38" t="s">
        <v>588</v>
      </c>
    </row>
    <row r="41" spans="1:16" ht="12.6">
      <c r="A41" s="25" t="s">
        <v>45</v>
      </c>
      <c r="B41" s="29" t="s">
        <v>74</v>
      </c>
      <c r="C41" s="29" t="s">
        <v>589</v>
      </c>
      <c r="D41" s="25" t="s">
        <v>47</v>
      </c>
      <c r="E41" s="30" t="s">
        <v>590</v>
      </c>
      <c r="F41" s="31" t="s">
        <v>99</v>
      </c>
      <c r="G41" s="32">
        <v>2940</v>
      </c>
      <c r="H41" s="33">
        <v>0</v>
      </c>
      <c r="I41" s="34">
        <f>ROUND(ROUND(H41,2)*ROUND(G41,3),2)</f>
      </c>
      <c r="O41">
        <f>(I41*21)/100</f>
      </c>
      <c r="P41" t="s">
        <v>23</v>
      </c>
    </row>
    <row r="42" spans="1:5" ht="20.4">
      <c r="A42" s="35" t="s">
        <v>50</v>
      </c>
      <c r="E42" s="36" t="s">
        <v>591</v>
      </c>
    </row>
    <row r="43" spans="1:5" ht="12.6">
      <c r="A43" s="39" t="s">
        <v>51</v>
      </c>
      <c r="E43" s="38" t="s">
        <v>588</v>
      </c>
    </row>
    <row r="44" spans="1:16" ht="12.6">
      <c r="A44" s="25" t="s">
        <v>45</v>
      </c>
      <c r="B44" s="29" t="s">
        <v>77</v>
      </c>
      <c r="C44" s="29" t="s">
        <v>300</v>
      </c>
      <c r="D44" s="25" t="s">
        <v>47</v>
      </c>
      <c r="E44" s="30" t="s">
        <v>301</v>
      </c>
      <c r="F44" s="31" t="s">
        <v>99</v>
      </c>
      <c r="G44" s="32">
        <v>1149.542</v>
      </c>
      <c r="H44" s="33">
        <v>0</v>
      </c>
      <c r="I44" s="34">
        <f>ROUND(ROUND(H44,2)*ROUND(G44,3),2)</f>
      </c>
      <c r="O44">
        <f>(I44*21)/100</f>
      </c>
      <c r="P44" t="s">
        <v>23</v>
      </c>
    </row>
    <row r="45" spans="1:5" ht="20.4">
      <c r="A45" s="35" t="s">
        <v>50</v>
      </c>
      <c r="E45" s="36" t="s">
        <v>592</v>
      </c>
    </row>
    <row r="46" spans="1:5" ht="12.6">
      <c r="A46" s="39" t="s">
        <v>51</v>
      </c>
      <c r="E46" s="38" t="s">
        <v>593</v>
      </c>
    </row>
    <row r="47" spans="1:16" ht="12.6">
      <c r="A47" s="25" t="s">
        <v>45</v>
      </c>
      <c r="B47" s="29" t="s">
        <v>81</v>
      </c>
      <c r="C47" s="29" t="s">
        <v>594</v>
      </c>
      <c r="D47" s="25" t="s">
        <v>47</v>
      </c>
      <c r="E47" s="30" t="s">
        <v>595</v>
      </c>
      <c r="F47" s="31" t="s">
        <v>99</v>
      </c>
      <c r="G47" s="32">
        <v>1149.542</v>
      </c>
      <c r="H47" s="33">
        <v>0</v>
      </c>
      <c r="I47" s="34">
        <f>ROUND(ROUND(H47,2)*ROUND(G47,3),2)</f>
      </c>
      <c r="O47">
        <f>(I47*21)/100</f>
      </c>
      <c r="P47" t="s">
        <v>23</v>
      </c>
    </row>
    <row r="48" spans="1:5" ht="20.4">
      <c r="A48" s="35" t="s">
        <v>50</v>
      </c>
      <c r="E48" s="36" t="s">
        <v>596</v>
      </c>
    </row>
    <row r="49" spans="1:5" ht="12.6">
      <c r="A49" s="39" t="s">
        <v>51</v>
      </c>
      <c r="E49" s="38" t="s">
        <v>593</v>
      </c>
    </row>
    <row r="50" spans="1:16" ht="12.6">
      <c r="A50" s="25" t="s">
        <v>45</v>
      </c>
      <c r="B50" s="29" t="s">
        <v>84</v>
      </c>
      <c r="C50" s="29" t="s">
        <v>597</v>
      </c>
      <c r="D50" s="25" t="s">
        <v>47</v>
      </c>
      <c r="E50" s="30" t="s">
        <v>598</v>
      </c>
      <c r="F50" s="31" t="s">
        <v>99</v>
      </c>
      <c r="G50" s="32">
        <v>2940</v>
      </c>
      <c r="H50" s="33">
        <v>0</v>
      </c>
      <c r="I50" s="34">
        <f>ROUND(ROUND(H50,2)*ROUND(G50,3),2)</f>
      </c>
      <c r="O50">
        <f>(I50*21)/100</f>
      </c>
      <c r="P50" t="s">
        <v>23</v>
      </c>
    </row>
    <row r="51" spans="1:5" ht="20.4">
      <c r="A51" s="35" t="s">
        <v>50</v>
      </c>
      <c r="E51" s="36" t="s">
        <v>599</v>
      </c>
    </row>
    <row r="52" spans="1:5" ht="12.6">
      <c r="A52" s="39" t="s">
        <v>51</v>
      </c>
      <c r="E52" s="38" t="s">
        <v>588</v>
      </c>
    </row>
    <row r="53" spans="1:16" ht="12.6">
      <c r="A53" s="25" t="s">
        <v>45</v>
      </c>
      <c r="B53" s="29" t="s">
        <v>89</v>
      </c>
      <c r="C53" s="29" t="s">
        <v>310</v>
      </c>
      <c r="D53" s="25" t="s">
        <v>47</v>
      </c>
      <c r="E53" s="30" t="s">
        <v>311</v>
      </c>
      <c r="F53" s="31" t="s">
        <v>99</v>
      </c>
      <c r="G53" s="32">
        <v>1149.542</v>
      </c>
      <c r="H53" s="33">
        <v>0</v>
      </c>
      <c r="I53" s="34">
        <f>ROUND(ROUND(H53,2)*ROUND(G53,3),2)</f>
      </c>
      <c r="O53">
        <f>(I53*21)/100</f>
      </c>
      <c r="P53" t="s">
        <v>23</v>
      </c>
    </row>
    <row r="54" spans="1:5" ht="20.4">
      <c r="A54" s="35" t="s">
        <v>50</v>
      </c>
      <c r="E54" s="36" t="s">
        <v>600</v>
      </c>
    </row>
    <row r="55" spans="1:5" ht="12.6">
      <c r="A55" s="39" t="s">
        <v>51</v>
      </c>
      <c r="E55" s="38" t="s">
        <v>593</v>
      </c>
    </row>
    <row r="56" spans="1:16" ht="12.6">
      <c r="A56" s="25" t="s">
        <v>45</v>
      </c>
      <c r="B56" s="29" t="s">
        <v>198</v>
      </c>
      <c r="C56" s="29" t="s">
        <v>315</v>
      </c>
      <c r="D56" s="25" t="s">
        <v>47</v>
      </c>
      <c r="E56" s="30" t="s">
        <v>316</v>
      </c>
      <c r="F56" s="31" t="s">
        <v>99</v>
      </c>
      <c r="G56" s="32">
        <v>1149.542</v>
      </c>
      <c r="H56" s="33">
        <v>0</v>
      </c>
      <c r="I56" s="34">
        <f>ROUND(ROUND(H56,2)*ROUND(G56,3),2)</f>
      </c>
      <c r="O56">
        <f>(I56*21)/100</f>
      </c>
      <c r="P56" t="s">
        <v>23</v>
      </c>
    </row>
    <row r="57" spans="1:5" ht="20.4">
      <c r="A57" s="35" t="s">
        <v>50</v>
      </c>
      <c r="E57" s="36" t="s">
        <v>601</v>
      </c>
    </row>
    <row r="58" spans="1:5" ht="12.6">
      <c r="A58" s="39" t="s">
        <v>51</v>
      </c>
      <c r="E58" s="38" t="s">
        <v>593</v>
      </c>
    </row>
    <row r="59" spans="1:16" ht="12.6">
      <c r="A59" s="25" t="s">
        <v>45</v>
      </c>
      <c r="B59" s="29" t="s">
        <v>202</v>
      </c>
      <c r="C59" s="29" t="s">
        <v>602</v>
      </c>
      <c r="D59" s="25" t="s">
        <v>47</v>
      </c>
      <c r="E59" s="30" t="s">
        <v>603</v>
      </c>
      <c r="F59" s="31" t="s">
        <v>99</v>
      </c>
      <c r="G59" s="32">
        <v>2940</v>
      </c>
      <c r="H59" s="33">
        <v>0</v>
      </c>
      <c r="I59" s="34">
        <f>ROUND(ROUND(H59,2)*ROUND(G59,3),2)</f>
      </c>
      <c r="O59">
        <f>(I59*21)/100</f>
      </c>
      <c r="P59" t="s">
        <v>23</v>
      </c>
    </row>
    <row r="60" spans="1:5" ht="20.4">
      <c r="A60" s="35" t="s">
        <v>50</v>
      </c>
      <c r="E60" s="36" t="s">
        <v>604</v>
      </c>
    </row>
    <row r="61" spans="1:5" ht="12.6">
      <c r="A61" s="37" t="s">
        <v>51</v>
      </c>
      <c r="E61" s="38" t="s">
        <v>588</v>
      </c>
    </row>
    <row r="62" spans="1:18" ht="13.2" customHeight="1">
      <c r="A62" s="6" t="s">
        <v>43</v>
      </c>
      <c r="B62" s="6"/>
      <c r="C62" s="42" t="s">
        <v>40</v>
      </c>
      <c r="D62" s="6"/>
      <c r="E62" s="27" t="s">
        <v>135</v>
      </c>
      <c r="F62" s="6"/>
      <c r="G62" s="6"/>
      <c r="H62" s="6"/>
      <c r="I62" s="43">
        <f>0+Q62</f>
      </c>
      <c r="O62">
        <f>0+R62</f>
      </c>
      <c r="Q62">
        <f>0+I63+I66+I69+I72</f>
      </c>
      <c r="R62">
        <f>0+O63+O66+O69+O72</f>
      </c>
    </row>
    <row r="63" spans="1:16" ht="12.6">
      <c r="A63" s="25" t="s">
        <v>45</v>
      </c>
      <c r="B63" s="29" t="s">
        <v>206</v>
      </c>
      <c r="C63" s="29" t="s">
        <v>605</v>
      </c>
      <c r="D63" s="25" t="s">
        <v>47</v>
      </c>
      <c r="E63" s="30" t="s">
        <v>606</v>
      </c>
      <c r="F63" s="31" t="s">
        <v>99</v>
      </c>
      <c r="G63" s="32">
        <v>10</v>
      </c>
      <c r="H63" s="33">
        <v>0</v>
      </c>
      <c r="I63" s="34">
        <f>ROUND(ROUND(H63,2)*ROUND(G63,3),2)</f>
      </c>
      <c r="O63">
        <f>(I63*21)/100</f>
      </c>
      <c r="P63" t="s">
        <v>23</v>
      </c>
    </row>
    <row r="64" spans="1:5" ht="40.8">
      <c r="A64" s="35" t="s">
        <v>50</v>
      </c>
      <c r="E64" s="36" t="s">
        <v>607</v>
      </c>
    </row>
    <row r="65" spans="1:5" ht="12.6">
      <c r="A65" s="39" t="s">
        <v>51</v>
      </c>
      <c r="E65" s="38" t="s">
        <v>127</v>
      </c>
    </row>
    <row r="66" spans="1:16" ht="12.6">
      <c r="A66" s="25" t="s">
        <v>45</v>
      </c>
      <c r="B66" s="29" t="s">
        <v>211</v>
      </c>
      <c r="C66" s="29" t="s">
        <v>608</v>
      </c>
      <c r="D66" s="25" t="s">
        <v>47</v>
      </c>
      <c r="E66" s="30" t="s">
        <v>609</v>
      </c>
      <c r="F66" s="31" t="s">
        <v>99</v>
      </c>
      <c r="G66" s="32">
        <v>10</v>
      </c>
      <c r="H66" s="33">
        <v>0</v>
      </c>
      <c r="I66" s="34">
        <f>ROUND(ROUND(H66,2)*ROUND(G66,3),2)</f>
      </c>
      <c r="O66">
        <f>(I66*21)/100</f>
      </c>
      <c r="P66" t="s">
        <v>23</v>
      </c>
    </row>
    <row r="67" spans="1:5" ht="40.8">
      <c r="A67" s="35" t="s">
        <v>50</v>
      </c>
      <c r="E67" s="36" t="s">
        <v>610</v>
      </c>
    </row>
    <row r="68" spans="1:5" ht="12.6">
      <c r="A68" s="39" t="s">
        <v>51</v>
      </c>
      <c r="E68" s="38" t="s">
        <v>127</v>
      </c>
    </row>
    <row r="69" spans="1:16" ht="12.6">
      <c r="A69" s="25" t="s">
        <v>45</v>
      </c>
      <c r="B69" s="29" t="s">
        <v>216</v>
      </c>
      <c r="C69" s="29" t="s">
        <v>611</v>
      </c>
      <c r="D69" s="25" t="s">
        <v>47</v>
      </c>
      <c r="E69" s="30" t="s">
        <v>612</v>
      </c>
      <c r="F69" s="31" t="s">
        <v>138</v>
      </c>
      <c r="G69" s="32">
        <v>3000</v>
      </c>
      <c r="H69" s="33">
        <v>0</v>
      </c>
      <c r="I69" s="34">
        <f>ROUND(ROUND(H69,2)*ROUND(G69,3),2)</f>
      </c>
      <c r="O69">
        <f>(I69*21)/100</f>
      </c>
      <c r="P69" t="s">
        <v>23</v>
      </c>
    </row>
    <row r="70" spans="1:5" ht="30.6">
      <c r="A70" s="35" t="s">
        <v>50</v>
      </c>
      <c r="E70" s="36" t="s">
        <v>613</v>
      </c>
    </row>
    <row r="71" spans="1:5" ht="12.6">
      <c r="A71" s="39" t="s">
        <v>51</v>
      </c>
      <c r="E71" s="38" t="s">
        <v>614</v>
      </c>
    </row>
    <row r="72" spans="1:16" ht="12.6">
      <c r="A72" s="25" t="s">
        <v>45</v>
      </c>
      <c r="B72" s="29" t="s">
        <v>220</v>
      </c>
      <c r="C72" s="29" t="s">
        <v>615</v>
      </c>
      <c r="D72" s="25" t="s">
        <v>47</v>
      </c>
      <c r="E72" s="30" t="s">
        <v>616</v>
      </c>
      <c r="F72" s="31" t="s">
        <v>138</v>
      </c>
      <c r="G72" s="32">
        <v>3000</v>
      </c>
      <c r="H72" s="33">
        <v>0</v>
      </c>
      <c r="I72" s="34">
        <f>ROUND(ROUND(H72,2)*ROUND(G72,3),2)</f>
      </c>
      <c r="O72">
        <f>(I72*21)/100</f>
      </c>
      <c r="P72" t="s">
        <v>23</v>
      </c>
    </row>
    <row r="73" spans="1:5" ht="30.6">
      <c r="A73" s="35" t="s">
        <v>50</v>
      </c>
      <c r="E73" s="36" t="s">
        <v>617</v>
      </c>
    </row>
    <row r="74" spans="1:5" ht="12.6">
      <c r="A74" s="37" t="s">
        <v>51</v>
      </c>
      <c r="E74" s="38" t="s">
        <v>614</v>
      </c>
    </row>
  </sheetData>
  <sheetProtection sheet="1" objects="1" scenarios="1"/>
  <mergeCells count="10">
    <mergeCell ref="C3:D3"/>
    <mergeCell ref="C4:D4"/>
    <mergeCell ref="A5:A6"/>
    <mergeCell ref="B5:B6"/>
    <mergeCell ref="C5:C6"/>
    <mergeCell ref="D5:D6"/>
    <mergeCell ref="E5:E6"/>
    <mergeCell ref="F5:F6"/>
    <mergeCell ref="G5:G6"/>
    <mergeCell ref="H5:I5"/>
  </mergeCells>
  <printOptions/>
  <pageMargins left="0.75" right="0.75" top="1" bottom="1" header="0.5" footer="0.5"/>
  <pageSetup fitToHeight="0" fitToWidth="1" horizontalDpi="300" verticalDpi="300"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