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T:\OKI\Referenti\Novotná\18. VZMR_Zateplení budovy školy a střechy - Zruč n_S\00_podklady\"/>
    </mc:Choice>
  </mc:AlternateContent>
  <xr:revisionPtr revIDLastSave="0" documentId="13_ncr:1_{CE5AE388-1B3D-45D7-AB65-118D38EA60C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2006 - Zateplení budovy ..." sheetId="2" r:id="rId2"/>
    <sheet name="Pokyny pro vyplnění" sheetId="3" r:id="rId3"/>
  </sheets>
  <definedNames>
    <definedName name="_xlnm._FilterDatabase" localSheetId="1" hidden="1">'22006 - Zateplení budovy ...'!$C$103:$K$961</definedName>
    <definedName name="_xlnm.Print_Titles" localSheetId="1">'22006 - Zateplení budovy ...'!$103:$103</definedName>
    <definedName name="_xlnm.Print_Titles" localSheetId="0">'Rekapitulace stavby'!$52:$52</definedName>
    <definedName name="_xlnm.Print_Area" localSheetId="1">'22006 - Zateplení budovy ...'!$C$4:$J$37,'22006 - Zateplení budovy ...'!$C$43:$J$87,'22006 - Zateplení budovy ...'!$C$93:$K$961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959" i="2"/>
  <c r="BH959" i="2"/>
  <c r="BG959" i="2"/>
  <c r="BF959" i="2"/>
  <c r="T959" i="2"/>
  <c r="T958" i="2"/>
  <c r="R959" i="2"/>
  <c r="R958" i="2"/>
  <c r="P959" i="2"/>
  <c r="P958" i="2"/>
  <c r="BI955" i="2"/>
  <c r="BH955" i="2"/>
  <c r="BG955" i="2"/>
  <c r="BF955" i="2"/>
  <c r="T955" i="2"/>
  <c r="T954" i="2"/>
  <c r="R955" i="2"/>
  <c r="R954" i="2"/>
  <c r="P955" i="2"/>
  <c r="P954" i="2"/>
  <c r="BI951" i="2"/>
  <c r="BH951" i="2"/>
  <c r="BG951" i="2"/>
  <c r="BF951" i="2"/>
  <c r="T951" i="2"/>
  <c r="T950" i="2"/>
  <c r="R951" i="2"/>
  <c r="R950" i="2"/>
  <c r="P951" i="2"/>
  <c r="P950" i="2"/>
  <c r="BI947" i="2"/>
  <c r="BH947" i="2"/>
  <c r="BG947" i="2"/>
  <c r="BF947" i="2"/>
  <c r="T947" i="2"/>
  <c r="T946" i="2"/>
  <c r="R947" i="2"/>
  <c r="R946" i="2"/>
  <c r="P947" i="2"/>
  <c r="P946" i="2"/>
  <c r="BI943" i="2"/>
  <c r="BH943" i="2"/>
  <c r="BG943" i="2"/>
  <c r="BF943" i="2"/>
  <c r="T943" i="2"/>
  <c r="T942" i="2"/>
  <c r="R943" i="2"/>
  <c r="R942" i="2"/>
  <c r="P943" i="2"/>
  <c r="P942" i="2"/>
  <c r="BI939" i="2"/>
  <c r="BH939" i="2"/>
  <c r="BG939" i="2"/>
  <c r="BF939" i="2"/>
  <c r="T939" i="2"/>
  <c r="T938" i="2"/>
  <c r="R939" i="2"/>
  <c r="R938" i="2"/>
  <c r="P939" i="2"/>
  <c r="P938" i="2"/>
  <c r="BI934" i="2"/>
  <c r="BH934" i="2"/>
  <c r="BG934" i="2"/>
  <c r="BF934" i="2"/>
  <c r="T934" i="2"/>
  <c r="R934" i="2"/>
  <c r="P934" i="2"/>
  <c r="BI924" i="2"/>
  <c r="BH924" i="2"/>
  <c r="BG924" i="2"/>
  <c r="BF924" i="2"/>
  <c r="T924" i="2"/>
  <c r="R924" i="2"/>
  <c r="P924" i="2"/>
  <c r="BI921" i="2"/>
  <c r="BH921" i="2"/>
  <c r="BG921" i="2"/>
  <c r="BF921" i="2"/>
  <c r="T921" i="2"/>
  <c r="R921" i="2"/>
  <c r="P921" i="2"/>
  <c r="BI917" i="2"/>
  <c r="BH917" i="2"/>
  <c r="BG917" i="2"/>
  <c r="BF917" i="2"/>
  <c r="T917" i="2"/>
  <c r="R917" i="2"/>
  <c r="P917" i="2"/>
  <c r="BI914" i="2"/>
  <c r="BH914" i="2"/>
  <c r="BG914" i="2"/>
  <c r="BF914" i="2"/>
  <c r="T914" i="2"/>
  <c r="R914" i="2"/>
  <c r="P914" i="2"/>
  <c r="BI910" i="2"/>
  <c r="BH910" i="2"/>
  <c r="BG910" i="2"/>
  <c r="BF910" i="2"/>
  <c r="T910" i="2"/>
  <c r="R910" i="2"/>
  <c r="P910" i="2"/>
  <c r="BI899" i="2"/>
  <c r="BH899" i="2"/>
  <c r="BG899" i="2"/>
  <c r="BF899" i="2"/>
  <c r="T899" i="2"/>
  <c r="R899" i="2"/>
  <c r="P899" i="2"/>
  <c r="BI889" i="2"/>
  <c r="BH889" i="2"/>
  <c r="BG889" i="2"/>
  <c r="BF889" i="2"/>
  <c r="T889" i="2"/>
  <c r="R889" i="2"/>
  <c r="P889" i="2"/>
  <c r="BI885" i="2"/>
  <c r="BH885" i="2"/>
  <c r="BG885" i="2"/>
  <c r="BF885" i="2"/>
  <c r="T885" i="2"/>
  <c r="R885" i="2"/>
  <c r="P885" i="2"/>
  <c r="BI882" i="2"/>
  <c r="BH882" i="2"/>
  <c r="BG882" i="2"/>
  <c r="BF882" i="2"/>
  <c r="T882" i="2"/>
  <c r="R882" i="2"/>
  <c r="P882" i="2"/>
  <c r="BI878" i="2"/>
  <c r="BH878" i="2"/>
  <c r="BG878" i="2"/>
  <c r="BF878" i="2"/>
  <c r="T878" i="2"/>
  <c r="R878" i="2"/>
  <c r="P878" i="2"/>
  <c r="BI874" i="2"/>
  <c r="BH874" i="2"/>
  <c r="BG874" i="2"/>
  <c r="BF874" i="2"/>
  <c r="T874" i="2"/>
  <c r="R874" i="2"/>
  <c r="P874" i="2"/>
  <c r="BI869" i="2"/>
  <c r="BH869" i="2"/>
  <c r="BG869" i="2"/>
  <c r="BF869" i="2"/>
  <c r="T869" i="2"/>
  <c r="R869" i="2"/>
  <c r="P869" i="2"/>
  <c r="BI865" i="2"/>
  <c r="BH865" i="2"/>
  <c r="BG865" i="2"/>
  <c r="BF865" i="2"/>
  <c r="T865" i="2"/>
  <c r="R865" i="2"/>
  <c r="P865" i="2"/>
  <c r="BI860" i="2"/>
  <c r="BH860" i="2"/>
  <c r="BG860" i="2"/>
  <c r="BF860" i="2"/>
  <c r="T860" i="2"/>
  <c r="R860" i="2"/>
  <c r="P860" i="2"/>
  <c r="BI855" i="2"/>
  <c r="BH855" i="2"/>
  <c r="BG855" i="2"/>
  <c r="BF855" i="2"/>
  <c r="T855" i="2"/>
  <c r="R855" i="2"/>
  <c r="P855" i="2"/>
  <c r="BI850" i="2"/>
  <c r="BH850" i="2"/>
  <c r="BG850" i="2"/>
  <c r="BF850" i="2"/>
  <c r="T850" i="2"/>
  <c r="R850" i="2"/>
  <c r="P850" i="2"/>
  <c r="BI845" i="2"/>
  <c r="BH845" i="2"/>
  <c r="BG845" i="2"/>
  <c r="BF845" i="2"/>
  <c r="T845" i="2"/>
  <c r="R845" i="2"/>
  <c r="P845" i="2"/>
  <c r="BI842" i="2"/>
  <c r="BH842" i="2"/>
  <c r="BG842" i="2"/>
  <c r="BF842" i="2"/>
  <c r="T842" i="2"/>
  <c r="R842" i="2"/>
  <c r="P842" i="2"/>
  <c r="BI837" i="2"/>
  <c r="BH837" i="2"/>
  <c r="BG837" i="2"/>
  <c r="BF837" i="2"/>
  <c r="T837" i="2"/>
  <c r="R837" i="2"/>
  <c r="P837" i="2"/>
  <c r="BI828" i="2"/>
  <c r="BH828" i="2"/>
  <c r="BG828" i="2"/>
  <c r="BF828" i="2"/>
  <c r="T828" i="2"/>
  <c r="R828" i="2"/>
  <c r="P828" i="2"/>
  <c r="BI823" i="2"/>
  <c r="BH823" i="2"/>
  <c r="BG823" i="2"/>
  <c r="BF823" i="2"/>
  <c r="T823" i="2"/>
  <c r="R823" i="2"/>
  <c r="P823" i="2"/>
  <c r="BI812" i="2"/>
  <c r="BH812" i="2"/>
  <c r="BG812" i="2"/>
  <c r="BF812" i="2"/>
  <c r="T812" i="2"/>
  <c r="R812" i="2"/>
  <c r="P812" i="2"/>
  <c r="BI809" i="2"/>
  <c r="BH809" i="2"/>
  <c r="BG809" i="2"/>
  <c r="BF809" i="2"/>
  <c r="T809" i="2"/>
  <c r="R809" i="2"/>
  <c r="P809" i="2"/>
  <c r="BI805" i="2"/>
  <c r="BH805" i="2"/>
  <c r="BG805" i="2"/>
  <c r="BF805" i="2"/>
  <c r="T805" i="2"/>
  <c r="R805" i="2"/>
  <c r="P805" i="2"/>
  <c r="BI794" i="2"/>
  <c r="BH794" i="2"/>
  <c r="BG794" i="2"/>
  <c r="BF794" i="2"/>
  <c r="T794" i="2"/>
  <c r="R794" i="2"/>
  <c r="P794" i="2"/>
  <c r="BI790" i="2"/>
  <c r="BH790" i="2"/>
  <c r="BG790" i="2"/>
  <c r="BF790" i="2"/>
  <c r="T790" i="2"/>
  <c r="R790" i="2"/>
  <c r="P790" i="2"/>
  <c r="BI786" i="2"/>
  <c r="BH786" i="2"/>
  <c r="BG786" i="2"/>
  <c r="BF786" i="2"/>
  <c r="T786" i="2"/>
  <c r="R786" i="2"/>
  <c r="P786" i="2"/>
  <c r="BI783" i="2"/>
  <c r="BH783" i="2"/>
  <c r="BG783" i="2"/>
  <c r="BF783" i="2"/>
  <c r="T783" i="2"/>
  <c r="R783" i="2"/>
  <c r="P783" i="2"/>
  <c r="BI781" i="2"/>
  <c r="BH781" i="2"/>
  <c r="BG781" i="2"/>
  <c r="BF781" i="2"/>
  <c r="T781" i="2"/>
  <c r="R781" i="2"/>
  <c r="P781" i="2"/>
  <c r="BI777" i="2"/>
  <c r="BH777" i="2"/>
  <c r="BG777" i="2"/>
  <c r="BF777" i="2"/>
  <c r="T777" i="2"/>
  <c r="R777" i="2"/>
  <c r="P777" i="2"/>
  <c r="BI774" i="2"/>
  <c r="BH774" i="2"/>
  <c r="BG774" i="2"/>
  <c r="BF774" i="2"/>
  <c r="T774" i="2"/>
  <c r="R774" i="2"/>
  <c r="P774" i="2"/>
  <c r="BI772" i="2"/>
  <c r="BH772" i="2"/>
  <c r="BG772" i="2"/>
  <c r="BF772" i="2"/>
  <c r="T772" i="2"/>
  <c r="R772" i="2"/>
  <c r="P772" i="2"/>
  <c r="BI769" i="2"/>
  <c r="BH769" i="2"/>
  <c r="BG769" i="2"/>
  <c r="BF769" i="2"/>
  <c r="T769" i="2"/>
  <c r="R769" i="2"/>
  <c r="P769" i="2"/>
  <c r="BI766" i="2"/>
  <c r="BH766" i="2"/>
  <c r="BG766" i="2"/>
  <c r="BF766" i="2"/>
  <c r="T766" i="2"/>
  <c r="R766" i="2"/>
  <c r="P766" i="2"/>
  <c r="BI762" i="2"/>
  <c r="BH762" i="2"/>
  <c r="BG762" i="2"/>
  <c r="BF762" i="2"/>
  <c r="T762" i="2"/>
  <c r="R762" i="2"/>
  <c r="P762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51" i="2"/>
  <c r="BH751" i="2"/>
  <c r="BG751" i="2"/>
  <c r="BF751" i="2"/>
  <c r="T751" i="2"/>
  <c r="R751" i="2"/>
  <c r="P751" i="2"/>
  <c r="BI747" i="2"/>
  <c r="BH747" i="2"/>
  <c r="BG747" i="2"/>
  <c r="BF747" i="2"/>
  <c r="T747" i="2"/>
  <c r="R747" i="2"/>
  <c r="P747" i="2"/>
  <c r="BI744" i="2"/>
  <c r="BH744" i="2"/>
  <c r="BG744" i="2"/>
  <c r="BF744" i="2"/>
  <c r="T744" i="2"/>
  <c r="R744" i="2"/>
  <c r="P744" i="2"/>
  <c r="BI740" i="2"/>
  <c r="BH740" i="2"/>
  <c r="BG740" i="2"/>
  <c r="BF740" i="2"/>
  <c r="T740" i="2"/>
  <c r="R740" i="2"/>
  <c r="P740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30" i="2"/>
  <c r="BH730" i="2"/>
  <c r="BG730" i="2"/>
  <c r="BF730" i="2"/>
  <c r="T730" i="2"/>
  <c r="R730" i="2"/>
  <c r="P730" i="2"/>
  <c r="BI728" i="2"/>
  <c r="BH728" i="2"/>
  <c r="BG728" i="2"/>
  <c r="BF728" i="2"/>
  <c r="T728" i="2"/>
  <c r="R728" i="2"/>
  <c r="P728" i="2"/>
  <c r="BI725" i="2"/>
  <c r="BH725" i="2"/>
  <c r="BG725" i="2"/>
  <c r="BF725" i="2"/>
  <c r="T725" i="2"/>
  <c r="R725" i="2"/>
  <c r="P725" i="2"/>
  <c r="BI723" i="2"/>
  <c r="BH723" i="2"/>
  <c r="BG723" i="2"/>
  <c r="BF723" i="2"/>
  <c r="T723" i="2"/>
  <c r="R723" i="2"/>
  <c r="P723" i="2"/>
  <c r="BI719" i="2"/>
  <c r="BH719" i="2"/>
  <c r="BG719" i="2"/>
  <c r="BF719" i="2"/>
  <c r="T719" i="2"/>
  <c r="R719" i="2"/>
  <c r="P719" i="2"/>
  <c r="BI717" i="2"/>
  <c r="BH717" i="2"/>
  <c r="BG717" i="2"/>
  <c r="BF717" i="2"/>
  <c r="T717" i="2"/>
  <c r="R717" i="2"/>
  <c r="P717" i="2"/>
  <c r="BI713" i="2"/>
  <c r="BH713" i="2"/>
  <c r="BG713" i="2"/>
  <c r="BF713" i="2"/>
  <c r="T713" i="2"/>
  <c r="R713" i="2"/>
  <c r="P713" i="2"/>
  <c r="BI711" i="2"/>
  <c r="BH711" i="2"/>
  <c r="BG711" i="2"/>
  <c r="BF711" i="2"/>
  <c r="T711" i="2"/>
  <c r="R711" i="2"/>
  <c r="P711" i="2"/>
  <c r="BI708" i="2"/>
  <c r="BH708" i="2"/>
  <c r="BG708" i="2"/>
  <c r="BF708" i="2"/>
  <c r="T708" i="2"/>
  <c r="R708" i="2"/>
  <c r="P708" i="2"/>
  <c r="BI704" i="2"/>
  <c r="BH704" i="2"/>
  <c r="BG704" i="2"/>
  <c r="BF704" i="2"/>
  <c r="T704" i="2"/>
  <c r="R704" i="2"/>
  <c r="P704" i="2"/>
  <c r="BI701" i="2"/>
  <c r="BH701" i="2"/>
  <c r="BG701" i="2"/>
  <c r="BF701" i="2"/>
  <c r="T701" i="2"/>
  <c r="R701" i="2"/>
  <c r="P701" i="2"/>
  <c r="BI697" i="2"/>
  <c r="BH697" i="2"/>
  <c r="BG697" i="2"/>
  <c r="BF697" i="2"/>
  <c r="T697" i="2"/>
  <c r="R697" i="2"/>
  <c r="P697" i="2"/>
  <c r="BI693" i="2"/>
  <c r="BH693" i="2"/>
  <c r="BG693" i="2"/>
  <c r="BF693" i="2"/>
  <c r="T693" i="2"/>
  <c r="R693" i="2"/>
  <c r="P693" i="2"/>
  <c r="BI689" i="2"/>
  <c r="BH689" i="2"/>
  <c r="BG689" i="2"/>
  <c r="BF689" i="2"/>
  <c r="T689" i="2"/>
  <c r="R689" i="2"/>
  <c r="P689" i="2"/>
  <c r="BI685" i="2"/>
  <c r="BH685" i="2"/>
  <c r="BG685" i="2"/>
  <c r="BF685" i="2"/>
  <c r="T685" i="2"/>
  <c r="R685" i="2"/>
  <c r="P685" i="2"/>
  <c r="BI681" i="2"/>
  <c r="BH681" i="2"/>
  <c r="BG681" i="2"/>
  <c r="BF681" i="2"/>
  <c r="T681" i="2"/>
  <c r="R681" i="2"/>
  <c r="P681" i="2"/>
  <c r="BI677" i="2"/>
  <c r="BH677" i="2"/>
  <c r="BG677" i="2"/>
  <c r="BF677" i="2"/>
  <c r="T677" i="2"/>
  <c r="R677" i="2"/>
  <c r="P677" i="2"/>
  <c r="BI673" i="2"/>
  <c r="BH673" i="2"/>
  <c r="BG673" i="2"/>
  <c r="BF673" i="2"/>
  <c r="T673" i="2"/>
  <c r="R673" i="2"/>
  <c r="P673" i="2"/>
  <c r="BI669" i="2"/>
  <c r="BH669" i="2"/>
  <c r="BG669" i="2"/>
  <c r="BF669" i="2"/>
  <c r="T669" i="2"/>
  <c r="R669" i="2"/>
  <c r="P669" i="2"/>
  <c r="BI665" i="2"/>
  <c r="BH665" i="2"/>
  <c r="BG665" i="2"/>
  <c r="BF665" i="2"/>
  <c r="T665" i="2"/>
  <c r="R665" i="2"/>
  <c r="P665" i="2"/>
  <c r="BI662" i="2"/>
  <c r="BH662" i="2"/>
  <c r="BG662" i="2"/>
  <c r="BF662" i="2"/>
  <c r="T662" i="2"/>
  <c r="R662" i="2"/>
  <c r="P662" i="2"/>
  <c r="BI659" i="2"/>
  <c r="BH659" i="2"/>
  <c r="BG659" i="2"/>
  <c r="BF659" i="2"/>
  <c r="T659" i="2"/>
  <c r="R659" i="2"/>
  <c r="P659" i="2"/>
  <c r="BI655" i="2"/>
  <c r="BH655" i="2"/>
  <c r="BG655" i="2"/>
  <c r="BF655" i="2"/>
  <c r="T655" i="2"/>
  <c r="R655" i="2"/>
  <c r="P655" i="2"/>
  <c r="BI651" i="2"/>
  <c r="BH651" i="2"/>
  <c r="BG651" i="2"/>
  <c r="BF651" i="2"/>
  <c r="T651" i="2"/>
  <c r="R651" i="2"/>
  <c r="P651" i="2"/>
  <c r="BI647" i="2"/>
  <c r="BH647" i="2"/>
  <c r="BG647" i="2"/>
  <c r="BF647" i="2"/>
  <c r="T647" i="2"/>
  <c r="R647" i="2"/>
  <c r="P647" i="2"/>
  <c r="BI643" i="2"/>
  <c r="BH643" i="2"/>
  <c r="BG643" i="2"/>
  <c r="BF643" i="2"/>
  <c r="T643" i="2"/>
  <c r="R643" i="2"/>
  <c r="P643" i="2"/>
  <c r="BI640" i="2"/>
  <c r="BH640" i="2"/>
  <c r="BG640" i="2"/>
  <c r="BF640" i="2"/>
  <c r="T640" i="2"/>
  <c r="R640" i="2"/>
  <c r="P640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29" i="2"/>
  <c r="BH629" i="2"/>
  <c r="BG629" i="2"/>
  <c r="BF629" i="2"/>
  <c r="T629" i="2"/>
  <c r="R629" i="2"/>
  <c r="P629" i="2"/>
  <c r="BI625" i="2"/>
  <c r="BH625" i="2"/>
  <c r="BG625" i="2"/>
  <c r="BF625" i="2"/>
  <c r="T625" i="2"/>
  <c r="R625" i="2"/>
  <c r="P625" i="2"/>
  <c r="BI621" i="2"/>
  <c r="BH621" i="2"/>
  <c r="BG621" i="2"/>
  <c r="BF621" i="2"/>
  <c r="T621" i="2"/>
  <c r="R621" i="2"/>
  <c r="P621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09" i="2"/>
  <c r="BH609" i="2"/>
  <c r="BG609" i="2"/>
  <c r="BF609" i="2"/>
  <c r="T609" i="2"/>
  <c r="R609" i="2"/>
  <c r="P609" i="2"/>
  <c r="BI606" i="2"/>
  <c r="BH606" i="2"/>
  <c r="BG606" i="2"/>
  <c r="BF606" i="2"/>
  <c r="T606" i="2"/>
  <c r="R606" i="2"/>
  <c r="P606" i="2"/>
  <c r="BI602" i="2"/>
  <c r="BH602" i="2"/>
  <c r="BG602" i="2"/>
  <c r="BF602" i="2"/>
  <c r="T602" i="2"/>
  <c r="R602" i="2"/>
  <c r="P602" i="2"/>
  <c r="BI598" i="2"/>
  <c r="BH598" i="2"/>
  <c r="BG598" i="2"/>
  <c r="BF598" i="2"/>
  <c r="T598" i="2"/>
  <c r="R598" i="2"/>
  <c r="P598" i="2"/>
  <c r="BI594" i="2"/>
  <c r="BH594" i="2"/>
  <c r="BG594" i="2"/>
  <c r="BF594" i="2"/>
  <c r="T594" i="2"/>
  <c r="R594" i="2"/>
  <c r="P594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R587" i="2"/>
  <c r="P587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T578" i="2" s="1"/>
  <c r="R579" i="2"/>
  <c r="R578" i="2"/>
  <c r="P579" i="2"/>
  <c r="P578" i="2" s="1"/>
  <c r="BI575" i="2"/>
  <c r="BH575" i="2"/>
  <c r="BG575" i="2"/>
  <c r="BF575" i="2"/>
  <c r="T575" i="2"/>
  <c r="R575" i="2"/>
  <c r="P575" i="2"/>
  <c r="BI573" i="2"/>
  <c r="BH573" i="2"/>
  <c r="BG573" i="2"/>
  <c r="BF573" i="2"/>
  <c r="T573" i="2"/>
  <c r="R573" i="2"/>
  <c r="P573" i="2"/>
  <c r="BI570" i="2"/>
  <c r="BH570" i="2"/>
  <c r="BG570" i="2"/>
  <c r="BF570" i="2"/>
  <c r="T570" i="2"/>
  <c r="R570" i="2"/>
  <c r="P570" i="2"/>
  <c r="BI565" i="2"/>
  <c r="BH565" i="2"/>
  <c r="BG565" i="2"/>
  <c r="BF565" i="2"/>
  <c r="T565" i="2"/>
  <c r="R565" i="2"/>
  <c r="P565" i="2"/>
  <c r="BI560" i="2"/>
  <c r="BH560" i="2"/>
  <c r="BG560" i="2"/>
  <c r="BF560" i="2"/>
  <c r="T560" i="2"/>
  <c r="R560" i="2"/>
  <c r="P560" i="2"/>
  <c r="BI555" i="2"/>
  <c r="BH555" i="2"/>
  <c r="BG555" i="2"/>
  <c r="BF555" i="2"/>
  <c r="T555" i="2"/>
  <c r="R555" i="2"/>
  <c r="P555" i="2"/>
  <c r="BI550" i="2"/>
  <c r="BH550" i="2"/>
  <c r="BG550" i="2"/>
  <c r="BF550" i="2"/>
  <c r="T550" i="2"/>
  <c r="R550" i="2"/>
  <c r="P550" i="2"/>
  <c r="BI545" i="2"/>
  <c r="BH545" i="2"/>
  <c r="BG545" i="2"/>
  <c r="BF545" i="2"/>
  <c r="T545" i="2"/>
  <c r="R545" i="2"/>
  <c r="P545" i="2"/>
  <c r="BI540" i="2"/>
  <c r="BH540" i="2"/>
  <c r="BG540" i="2"/>
  <c r="BF540" i="2"/>
  <c r="T540" i="2"/>
  <c r="R540" i="2"/>
  <c r="P540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1" i="2"/>
  <c r="BH511" i="2"/>
  <c r="BG511" i="2"/>
  <c r="BF511" i="2"/>
  <c r="T511" i="2"/>
  <c r="R511" i="2"/>
  <c r="P511" i="2"/>
  <c r="BI508" i="2"/>
  <c r="BH508" i="2"/>
  <c r="BG508" i="2"/>
  <c r="BF508" i="2"/>
  <c r="T508" i="2"/>
  <c r="R508" i="2"/>
  <c r="P508" i="2"/>
  <c r="BI504" i="2"/>
  <c r="BH504" i="2"/>
  <c r="BG504" i="2"/>
  <c r="BF504" i="2"/>
  <c r="T504" i="2"/>
  <c r="R504" i="2"/>
  <c r="P504" i="2"/>
  <c r="BI501" i="2"/>
  <c r="BH501" i="2"/>
  <c r="BG501" i="2"/>
  <c r="BF501" i="2"/>
  <c r="T501" i="2"/>
  <c r="R501" i="2"/>
  <c r="P501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T425" i="2"/>
  <c r="R426" i="2"/>
  <c r="R425" i="2" s="1"/>
  <c r="P426" i="2"/>
  <c r="P425" i="2"/>
  <c r="BI422" i="2"/>
  <c r="BH422" i="2"/>
  <c r="BG422" i="2"/>
  <c r="BF422" i="2"/>
  <c r="T422" i="2"/>
  <c r="R422" i="2"/>
  <c r="P422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5" i="2"/>
  <c r="BH405" i="2"/>
  <c r="BG405" i="2"/>
  <c r="BF405" i="2"/>
  <c r="T405" i="2"/>
  <c r="R405" i="2"/>
  <c r="P405" i="2"/>
  <c r="BI399" i="2"/>
  <c r="BH399" i="2"/>
  <c r="BG399" i="2"/>
  <c r="BF399" i="2"/>
  <c r="T399" i="2"/>
  <c r="R399" i="2"/>
  <c r="P399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4" i="2"/>
  <c r="BH384" i="2"/>
  <c r="BG384" i="2"/>
  <c r="BF384" i="2"/>
  <c r="T384" i="2"/>
  <c r="R384" i="2"/>
  <c r="P384" i="2"/>
  <c r="BI380" i="2"/>
  <c r="BH380" i="2"/>
  <c r="BG380" i="2"/>
  <c r="BF380" i="2"/>
  <c r="T380" i="2"/>
  <c r="R380" i="2"/>
  <c r="P380" i="2"/>
  <c r="BI376" i="2"/>
  <c r="BH376" i="2"/>
  <c r="BG376" i="2"/>
  <c r="BF376" i="2"/>
  <c r="T376" i="2"/>
  <c r="R376" i="2"/>
  <c r="P376" i="2"/>
  <c r="BI372" i="2"/>
  <c r="BH372" i="2"/>
  <c r="BG372" i="2"/>
  <c r="BF372" i="2"/>
  <c r="T372" i="2"/>
  <c r="R372" i="2"/>
  <c r="P372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29" i="2"/>
  <c r="BH329" i="2"/>
  <c r="BG329" i="2"/>
  <c r="BF329" i="2"/>
  <c r="T329" i="2"/>
  <c r="R329" i="2"/>
  <c r="P329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79" i="2"/>
  <c r="BH279" i="2"/>
  <c r="BG279" i="2"/>
  <c r="BF279" i="2"/>
  <c r="T279" i="2"/>
  <c r="R279" i="2"/>
  <c r="P279" i="2"/>
  <c r="BI273" i="2"/>
  <c r="BH273" i="2"/>
  <c r="BG273" i="2"/>
  <c r="BF273" i="2"/>
  <c r="T273" i="2"/>
  <c r="R273" i="2"/>
  <c r="P273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37" i="2"/>
  <c r="BH237" i="2"/>
  <c r="BG237" i="2"/>
  <c r="BF237" i="2"/>
  <c r="T237" i="2"/>
  <c r="R237" i="2"/>
  <c r="P237" i="2"/>
  <c r="BI228" i="2"/>
  <c r="BH228" i="2"/>
  <c r="BG228" i="2"/>
  <c r="BF228" i="2"/>
  <c r="T228" i="2"/>
  <c r="R228" i="2"/>
  <c r="P228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0" i="2"/>
  <c r="BH200" i="2"/>
  <c r="BG200" i="2"/>
  <c r="BF200" i="2"/>
  <c r="T200" i="2"/>
  <c r="R200" i="2"/>
  <c r="P200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T161" i="2" s="1"/>
  <c r="R162" i="2"/>
  <c r="R161" i="2"/>
  <c r="P162" i="2"/>
  <c r="P161" i="2" s="1"/>
  <c r="BI157" i="2"/>
  <c r="BH157" i="2"/>
  <c r="BG157" i="2"/>
  <c r="BF157" i="2"/>
  <c r="T157" i="2"/>
  <c r="T156" i="2"/>
  <c r="R157" i="2"/>
  <c r="R156" i="2" s="1"/>
  <c r="P157" i="2"/>
  <c r="P156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J101" i="2"/>
  <c r="J100" i="2"/>
  <c r="F100" i="2"/>
  <c r="F98" i="2"/>
  <c r="E96" i="2"/>
  <c r="J51" i="2"/>
  <c r="J50" i="2"/>
  <c r="F50" i="2"/>
  <c r="F48" i="2"/>
  <c r="E46" i="2"/>
  <c r="J16" i="2"/>
  <c r="E16" i="2"/>
  <c r="F101" i="2" s="1"/>
  <c r="J15" i="2"/>
  <c r="J10" i="2"/>
  <c r="J48" i="2"/>
  <c r="L50" i="1"/>
  <c r="AM50" i="1"/>
  <c r="AM49" i="1"/>
  <c r="L49" i="1"/>
  <c r="AM47" i="1"/>
  <c r="L47" i="1"/>
  <c r="L45" i="1"/>
  <c r="L44" i="1"/>
  <c r="J388" i="2"/>
  <c r="BK812" i="2"/>
  <c r="J376" i="2"/>
  <c r="BK555" i="2"/>
  <c r="J291" i="2"/>
  <c r="J845" i="2"/>
  <c r="J299" i="2"/>
  <c r="BK279" i="2"/>
  <c r="BK719" i="2"/>
  <c r="BK368" i="2"/>
  <c r="J354" i="2"/>
  <c r="BK469" i="2"/>
  <c r="BK200" i="2"/>
  <c r="BK777" i="2"/>
  <c r="J725" i="2"/>
  <c r="BK399" i="2"/>
  <c r="BK790" i="2"/>
  <c r="J939" i="2"/>
  <c r="BK885" i="2"/>
  <c r="J442" i="2"/>
  <c r="BK786" i="2"/>
  <c r="J587" i="2"/>
  <c r="J874" i="2"/>
  <c r="BK769" i="2"/>
  <c r="J573" i="2"/>
  <c r="BK517" i="2"/>
  <c r="BK180" i="2"/>
  <c r="BK508" i="2"/>
  <c r="BK685" i="2"/>
  <c r="BK889" i="2"/>
  <c r="J110" i="2"/>
  <c r="J621" i="2"/>
  <c r="J279" i="2"/>
  <c r="BK457" i="2"/>
  <c r="BK609" i="2"/>
  <c r="J959" i="2"/>
  <c r="J526" i="2"/>
  <c r="J372" i="2"/>
  <c r="BK462" i="2"/>
  <c r="J149" i="2"/>
  <c r="BK701" i="2"/>
  <c r="J533" i="2"/>
  <c r="BK805" i="2"/>
  <c r="BK491" i="2"/>
  <c r="J209" i="2"/>
  <c r="J540" i="2"/>
  <c r="J665" i="2"/>
  <c r="BK842" i="2"/>
  <c r="BK711" i="2"/>
  <c r="J878" i="2"/>
  <c r="BK744" i="2"/>
  <c r="J805" i="2"/>
  <c r="BK354" i="2"/>
  <c r="BK358" i="2"/>
  <c r="BK837" i="2"/>
  <c r="BK860" i="2"/>
  <c r="BK149" i="2"/>
  <c r="BK303" i="2"/>
  <c r="BK212" i="2"/>
  <c r="J647" i="2"/>
  <c r="BK362" i="2"/>
  <c r="J719" i="2"/>
  <c r="J462" i="2"/>
  <c r="BK747" i="2"/>
  <c r="J483" i="2"/>
  <c r="J744" i="2"/>
  <c r="J426" i="2"/>
  <c r="J358" i="2"/>
  <c r="BK713" i="2"/>
  <c r="BK146" i="2"/>
  <c r="J508" i="2"/>
  <c r="BK579" i="2"/>
  <c r="BK126" i="2"/>
  <c r="BK613" i="2"/>
  <c r="J747" i="2"/>
  <c r="BK311" i="2"/>
  <c r="BK951" i="2"/>
  <c r="BK914" i="2"/>
  <c r="J494" i="2"/>
  <c r="J910" i="2"/>
  <c r="BK725" i="2"/>
  <c r="BK344" i="2"/>
  <c r="BK751" i="2"/>
  <c r="BK167" i="2"/>
  <c r="J347" i="2"/>
  <c r="BK794" i="2"/>
  <c r="BK910" i="2"/>
  <c r="BK689" i="2"/>
  <c r="J754" i="2"/>
  <c r="J176" i="2"/>
  <c r="J412" i="2"/>
  <c r="BK917" i="2"/>
  <c r="J431" i="2"/>
  <c r="J837" i="2"/>
  <c r="J673" i="2"/>
  <c r="J697" i="2"/>
  <c r="BK535" i="2"/>
  <c r="J885" i="2"/>
  <c r="BK643" i="2"/>
  <c r="J751" i="2"/>
  <c r="J237" i="2"/>
  <c r="BK501" i="2"/>
  <c r="BK157" i="2"/>
  <c r="BK730" i="2"/>
  <c r="J594" i="2"/>
  <c r="J522" i="2"/>
  <c r="J344" i="2"/>
  <c r="J781" i="2"/>
  <c r="BK955" i="2"/>
  <c r="BK497" i="2"/>
  <c r="BK365" i="2"/>
  <c r="J250" i="2"/>
  <c r="J450" i="2"/>
  <c r="BK899" i="2"/>
  <c r="BK347" i="2"/>
  <c r="BK594" i="2"/>
  <c r="J828" i="2"/>
  <c r="BK426" i="2"/>
  <c r="J435" i="2"/>
  <c r="BK118" i="2"/>
  <c r="BK783" i="2"/>
  <c r="BK850" i="2"/>
  <c r="BK728" i="2"/>
  <c r="BK405" i="2"/>
  <c r="J185" i="2"/>
  <c r="BK781" i="2"/>
  <c r="BK855" i="2"/>
  <c r="J633" i="2"/>
  <c r="J146" i="2"/>
  <c r="BK583" i="2"/>
  <c r="J762" i="2"/>
  <c r="J677" i="2"/>
  <c r="J704" i="2"/>
  <c r="BK704" i="2"/>
  <c r="J415" i="2"/>
  <c r="J598" i="2"/>
  <c r="J133" i="2"/>
  <c r="J717" i="2"/>
  <c r="J943" i="2"/>
  <c r="J590" i="2"/>
  <c r="J246" i="2"/>
  <c r="J565" i="2"/>
  <c r="J613" i="2"/>
  <c r="BK110" i="2"/>
  <c r="BK454" i="2"/>
  <c r="J308" i="2"/>
  <c r="BK651" i="2"/>
  <c r="BK138" i="2"/>
  <c r="J629" i="2"/>
  <c r="J311" i="2"/>
  <c r="J575" i="2"/>
  <c r="BK228" i="2"/>
  <c r="J786" i="2"/>
  <c r="J951" i="2"/>
  <c r="BK959" i="2"/>
  <c r="BK590" i="2"/>
  <c r="J617" i="2"/>
  <c r="BK308" i="2"/>
  <c r="BK878" i="2"/>
  <c r="BK114" i="2"/>
  <c r="J669" i="2"/>
  <c r="J723" i="2"/>
  <c r="BK522" i="2"/>
  <c r="J625" i="2"/>
  <c r="BK162" i="2"/>
  <c r="J130" i="2"/>
  <c r="J480" i="2"/>
  <c r="BK874" i="2"/>
  <c r="BK123" i="2"/>
  <c r="J531" i="2"/>
  <c r="J783" i="2"/>
  <c r="BK130" i="2"/>
  <c r="J655" i="2"/>
  <c r="J329" i="2"/>
  <c r="J640" i="2"/>
  <c r="BK640" i="2"/>
  <c r="J303" i="2"/>
  <c r="J501" i="2"/>
  <c r="BK560" i="2"/>
  <c r="J555" i="2"/>
  <c r="J528" i="2"/>
  <c r="BK717" i="2"/>
  <c r="J497" i="2"/>
  <c r="J180" i="2"/>
  <c r="BK107" i="2"/>
  <c r="J701" i="2"/>
  <c r="BK531" i="2"/>
  <c r="BK681" i="2"/>
  <c r="J609" i="2"/>
  <c r="J273" i="2"/>
  <c r="BK633" i="2"/>
  <c r="BK384" i="2"/>
  <c r="J734" i="2"/>
  <c r="J636" i="2"/>
  <c r="J126" i="2"/>
  <c r="J511" i="2"/>
  <c r="J535" i="2"/>
  <c r="BK476" i="2"/>
  <c r="BK823" i="2"/>
  <c r="J350" i="2"/>
  <c r="J338" i="2"/>
  <c r="BK286" i="2"/>
  <c r="BK372" i="2"/>
  <c r="BK697" i="2"/>
  <c r="J855" i="2"/>
  <c r="J380" i="2"/>
  <c r="J693" i="2"/>
  <c r="J777" i="2"/>
  <c r="BK504" i="2"/>
  <c r="J157" i="2"/>
  <c r="BK762" i="2"/>
  <c r="J454" i="2"/>
  <c r="BK625" i="2"/>
  <c r="J405" i="2"/>
  <c r="BK570" i="2"/>
  <c r="BK237" i="2"/>
  <c r="J774" i="2"/>
  <c r="BK865" i="2"/>
  <c r="J399" i="2"/>
  <c r="BK550" i="2"/>
  <c r="BK472" i="2"/>
  <c r="BK669" i="2"/>
  <c r="J365" i="2"/>
  <c r="BK723" i="2"/>
  <c r="BK438" i="2"/>
  <c r="J162" i="2"/>
  <c r="J809" i="2"/>
  <c r="J769" i="2"/>
  <c r="J550" i="2"/>
  <c r="J842" i="2"/>
  <c r="BK809" i="2"/>
  <c r="J869" i="2"/>
  <c r="BK882" i="2"/>
  <c r="J823" i="2"/>
  <c r="BK422" i="2"/>
  <c r="BK192" i="2"/>
  <c r="BK734" i="2"/>
  <c r="BK171" i="2"/>
  <c r="J520" i="2"/>
  <c r="BK647" i="2"/>
  <c r="BK736" i="2"/>
  <c r="BK545" i="2"/>
  <c r="J711" i="2"/>
  <c r="BK943" i="2"/>
  <c r="J192" i="2"/>
  <c r="BK442" i="2"/>
  <c r="J200" i="2"/>
  <c r="J662" i="2"/>
  <c r="J286" i="2"/>
  <c r="BK655" i="2"/>
  <c r="BK526" i="2"/>
  <c r="J212" i="2"/>
  <c r="J171" i="2"/>
  <c r="J882" i="2"/>
  <c r="J812" i="2"/>
  <c r="BK869" i="2"/>
  <c r="BK380" i="2"/>
  <c r="BK693" i="2"/>
  <c r="J422" i="2"/>
  <c r="BK621" i="2"/>
  <c r="J362" i="2"/>
  <c r="BK189" i="2"/>
  <c r="BK185" i="2"/>
  <c r="J167" i="2"/>
  <c r="BK329" i="2"/>
  <c r="BK573" i="2"/>
  <c r="BK133" i="2"/>
  <c r="J766" i="2"/>
  <c r="BK483" i="2"/>
  <c r="BK921" i="2"/>
  <c r="BK511" i="2"/>
  <c r="J138" i="2"/>
  <c r="J107" i="2"/>
  <c r="BK465" i="2"/>
  <c r="J790" i="2"/>
  <c r="J418" i="2"/>
  <c r="J713" i="2"/>
  <c r="AS54" i="1"/>
  <c r="BK528" i="2"/>
  <c r="J560" i="2"/>
  <c r="J794" i="2"/>
  <c r="J728" i="2"/>
  <c r="BK708" i="2"/>
  <c r="BK565" i="2"/>
  <c r="J189" i="2"/>
  <c r="J228" i="2"/>
  <c r="BK487" i="2"/>
  <c r="J860" i="2"/>
  <c r="J438" i="2"/>
  <c r="J914" i="2"/>
  <c r="BK494" i="2"/>
  <c r="J772" i="2"/>
  <c r="BK412" i="2"/>
  <c r="BK598" i="2"/>
  <c r="BK435" i="2"/>
  <c r="BK480" i="2"/>
  <c r="BK376" i="2"/>
  <c r="J689" i="2"/>
  <c r="BK446" i="2"/>
  <c r="J476" i="2"/>
  <c r="J517" i="2"/>
  <c r="BK388" i="2"/>
  <c r="BK774" i="2"/>
  <c r="J319" i="2"/>
  <c r="BK323" i="2"/>
  <c r="BK766" i="2"/>
  <c r="J491" i="2"/>
  <c r="BK754" i="2"/>
  <c r="J384" i="2"/>
  <c r="BK341" i="2"/>
  <c r="BK845" i="2"/>
  <c r="BK659" i="2"/>
  <c r="BK665" i="2"/>
  <c r="J545" i="2"/>
  <c r="BK629" i="2"/>
  <c r="J889" i="2"/>
  <c r="BK350" i="2"/>
  <c r="J934" i="2"/>
  <c r="J947" i="2"/>
  <c r="J114" i="2"/>
  <c r="BK758" i="2"/>
  <c r="J736" i="2"/>
  <c r="BK540" i="2"/>
  <c r="BK636" i="2"/>
  <c r="J515" i="2"/>
  <c r="J118" i="2"/>
  <c r="J730" i="2"/>
  <c r="J758" i="2"/>
  <c r="BK662" i="2"/>
  <c r="BK606" i="2"/>
  <c r="BK924" i="2"/>
  <c r="J446" i="2"/>
  <c r="J570" i="2"/>
  <c r="J659" i="2"/>
  <c r="J341" i="2"/>
  <c r="J685" i="2"/>
  <c r="J368" i="2"/>
  <c r="J579" i="2"/>
  <c r="BK677" i="2"/>
  <c r="J583" i="2"/>
  <c r="J917" i="2"/>
  <c r="J924" i="2"/>
  <c r="J681" i="2"/>
  <c r="BK575" i="2"/>
  <c r="BK415" i="2"/>
  <c r="BK740" i="2"/>
  <c r="J504" i="2"/>
  <c r="BK947" i="2"/>
  <c r="J469" i="2"/>
  <c r="J323" i="2"/>
  <c r="BK673" i="2"/>
  <c r="J602" i="2"/>
  <c r="J708" i="2"/>
  <c r="J392" i="2"/>
  <c r="BK602" i="2"/>
  <c r="BK246" i="2"/>
  <c r="BK617" i="2"/>
  <c r="BK291" i="2"/>
  <c r="J472" i="2"/>
  <c r="BK153" i="2"/>
  <c r="BK392" i="2"/>
  <c r="BK828" i="2"/>
  <c r="BK319" i="2"/>
  <c r="J487" i="2"/>
  <c r="J153" i="2"/>
  <c r="J651" i="2"/>
  <c r="BK515" i="2"/>
  <c r="BK772" i="2"/>
  <c r="J921" i="2"/>
  <c r="BK209" i="2"/>
  <c r="BK520" i="2"/>
  <c r="BK299" i="2"/>
  <c r="BK250" i="2"/>
  <c r="BK934" i="2"/>
  <c r="BK587" i="2"/>
  <c r="J899" i="2"/>
  <c r="J850" i="2"/>
  <c r="J865" i="2"/>
  <c r="J457" i="2"/>
  <c r="BK418" i="2"/>
  <c r="BK533" i="2"/>
  <c r="J606" i="2"/>
  <c r="BK450" i="2"/>
  <c r="BK176" i="2"/>
  <c r="BK431" i="2"/>
  <c r="J123" i="2"/>
  <c r="BK338" i="2"/>
  <c r="J465" i="2"/>
  <c r="J643" i="2"/>
  <c r="J740" i="2"/>
  <c r="BK273" i="2"/>
  <c r="J955" i="2"/>
  <c r="BK939" i="2"/>
  <c r="R937" i="2" l="1"/>
  <c r="P937" i="2"/>
  <c r="T937" i="2"/>
  <c r="R166" i="2"/>
  <c r="P106" i="2"/>
  <c r="R137" i="2"/>
  <c r="R353" i="2"/>
  <c r="BK430" i="2"/>
  <c r="R449" i="2"/>
  <c r="P166" i="2"/>
  <c r="R337" i="2"/>
  <c r="T411" i="2"/>
  <c r="T430" i="2"/>
  <c r="BK475" i="2"/>
  <c r="J475" i="2"/>
  <c r="J69" i="2" s="1"/>
  <c r="R475" i="2"/>
  <c r="R601" i="2"/>
  <c r="BK166" i="2"/>
  <c r="J166" i="2" s="1"/>
  <c r="J61" i="2" s="1"/>
  <c r="T337" i="2"/>
  <c r="R486" i="2"/>
  <c r="T582" i="2"/>
  <c r="T688" i="2"/>
  <c r="T793" i="2"/>
  <c r="T137" i="2"/>
  <c r="P353" i="2"/>
  <c r="R430" i="2"/>
  <c r="P449" i="2"/>
  <c r="T475" i="2"/>
  <c r="P601" i="2"/>
  <c r="BK793" i="2"/>
  <c r="J793" i="2"/>
  <c r="J77" i="2"/>
  <c r="BK868" i="2"/>
  <c r="J868" i="2"/>
  <c r="J78" i="2"/>
  <c r="BK106" i="2"/>
  <c r="J106" i="2" s="1"/>
  <c r="J57" i="2" s="1"/>
  <c r="P137" i="2"/>
  <c r="T353" i="2"/>
  <c r="BK449" i="2"/>
  <c r="J449" i="2"/>
  <c r="J68" i="2"/>
  <c r="P475" i="2"/>
  <c r="T601" i="2"/>
  <c r="BK688" i="2"/>
  <c r="J688" i="2"/>
  <c r="J74" i="2"/>
  <c r="P688" i="2"/>
  <c r="P739" i="2"/>
  <c r="P888" i="2"/>
  <c r="T106" i="2"/>
  <c r="BK353" i="2"/>
  <c r="J353" i="2"/>
  <c r="J63" i="2"/>
  <c r="R411" i="2"/>
  <c r="P486" i="2"/>
  <c r="P582" i="2"/>
  <c r="R688" i="2"/>
  <c r="T739" i="2"/>
  <c r="T868" i="2"/>
  <c r="BK707" i="2"/>
  <c r="J707" i="2"/>
  <c r="J75" i="2"/>
  <c r="T707" i="2"/>
  <c r="T888" i="2"/>
  <c r="R106" i="2"/>
  <c r="R105" i="2"/>
  <c r="P337" i="2"/>
  <c r="P411" i="2"/>
  <c r="P430" i="2"/>
  <c r="T449" i="2"/>
  <c r="BK601" i="2"/>
  <c r="J601" i="2"/>
  <c r="J73" i="2"/>
  <c r="R739" i="2"/>
  <c r="BK888" i="2"/>
  <c r="J888" i="2"/>
  <c r="J79" i="2"/>
  <c r="P707" i="2"/>
  <c r="P793" i="2"/>
  <c r="R868" i="2"/>
  <c r="T166" i="2"/>
  <c r="BK411" i="2"/>
  <c r="J411" i="2" s="1"/>
  <c r="J64" i="2" s="1"/>
  <c r="T486" i="2"/>
  <c r="R582" i="2"/>
  <c r="BK739" i="2"/>
  <c r="J739" i="2"/>
  <c r="J76" i="2"/>
  <c r="R888" i="2"/>
  <c r="BK137" i="2"/>
  <c r="J137" i="2"/>
  <c r="J58" i="2"/>
  <c r="BK337" i="2"/>
  <c r="J337" i="2" s="1"/>
  <c r="J62" i="2" s="1"/>
  <c r="BK486" i="2"/>
  <c r="J486" i="2"/>
  <c r="J70" i="2" s="1"/>
  <c r="BK582" i="2"/>
  <c r="J582" i="2"/>
  <c r="J72" i="2"/>
  <c r="R707" i="2"/>
  <c r="R793" i="2"/>
  <c r="P868" i="2"/>
  <c r="BK425" i="2"/>
  <c r="J425" i="2" s="1"/>
  <c r="J65" i="2" s="1"/>
  <c r="BK161" i="2"/>
  <c r="J161" i="2"/>
  <c r="J60" i="2" s="1"/>
  <c r="BK946" i="2"/>
  <c r="J946" i="2"/>
  <c r="J83" i="2"/>
  <c r="BK156" i="2"/>
  <c r="J156" i="2"/>
  <c r="J59" i="2"/>
  <c r="BK578" i="2"/>
  <c r="J578" i="2" s="1"/>
  <c r="J71" i="2" s="1"/>
  <c r="BK938" i="2"/>
  <c r="BK950" i="2"/>
  <c r="J950" i="2" s="1"/>
  <c r="J84" i="2" s="1"/>
  <c r="BK954" i="2"/>
  <c r="J954" i="2"/>
  <c r="J85" i="2" s="1"/>
  <c r="BK942" i="2"/>
  <c r="J942" i="2"/>
  <c r="J82" i="2"/>
  <c r="BK958" i="2"/>
  <c r="J958" i="2"/>
  <c r="J86" i="2"/>
  <c r="BE123" i="2"/>
  <c r="BE200" i="2"/>
  <c r="BE323" i="2"/>
  <c r="BE338" i="2"/>
  <c r="BE354" i="2"/>
  <c r="BE368" i="2"/>
  <c r="BE380" i="2"/>
  <c r="BE446" i="2"/>
  <c r="BE462" i="2"/>
  <c r="BE465" i="2"/>
  <c r="BE469" i="2"/>
  <c r="BE476" i="2"/>
  <c r="BE487" i="2"/>
  <c r="BE526" i="2"/>
  <c r="BE535" i="2"/>
  <c r="BE651" i="2"/>
  <c r="BE662" i="2"/>
  <c r="BE719" i="2"/>
  <c r="BE747" i="2"/>
  <c r="BE794" i="2"/>
  <c r="BE959" i="2"/>
  <c r="BE118" i="2"/>
  <c r="BE130" i="2"/>
  <c r="BE176" i="2"/>
  <c r="BE209" i="2"/>
  <c r="BE286" i="2"/>
  <c r="BE362" i="2"/>
  <c r="BE388" i="2"/>
  <c r="BE422" i="2"/>
  <c r="BE431" i="2"/>
  <c r="BE515" i="2"/>
  <c r="BE655" i="2"/>
  <c r="BE669" i="2"/>
  <c r="BE673" i="2"/>
  <c r="BE677" i="2"/>
  <c r="BE701" i="2"/>
  <c r="BE708" i="2"/>
  <c r="BE723" i="2"/>
  <c r="BE842" i="2"/>
  <c r="BE855" i="2"/>
  <c r="BE878" i="2"/>
  <c r="BE889" i="2"/>
  <c r="BE910" i="2"/>
  <c r="BE939" i="2"/>
  <c r="BE951" i="2"/>
  <c r="BE171" i="2"/>
  <c r="BE212" i="2"/>
  <c r="BE303" i="2"/>
  <c r="BE365" i="2"/>
  <c r="BE435" i="2"/>
  <c r="BE450" i="2"/>
  <c r="BE508" i="2"/>
  <c r="BE583" i="2"/>
  <c r="BE594" i="2"/>
  <c r="BE609" i="2"/>
  <c r="BE633" i="2"/>
  <c r="BE717" i="2"/>
  <c r="BE736" i="2"/>
  <c r="BE769" i="2"/>
  <c r="BE777" i="2"/>
  <c r="BE790" i="2"/>
  <c r="BE860" i="2"/>
  <c r="BE899" i="2"/>
  <c r="BE921" i="2"/>
  <c r="BE924" i="2"/>
  <c r="BE947" i="2"/>
  <c r="BE955" i="2"/>
  <c r="J98" i="2"/>
  <c r="BE126" i="2"/>
  <c r="BE189" i="2"/>
  <c r="BE228" i="2"/>
  <c r="BE279" i="2"/>
  <c r="BE299" i="2"/>
  <c r="BE384" i="2"/>
  <c r="BE528" i="2"/>
  <c r="BE533" i="2"/>
  <c r="BE540" i="2"/>
  <c r="BE560" i="2"/>
  <c r="BE575" i="2"/>
  <c r="BE579" i="2"/>
  <c r="BE602" i="2"/>
  <c r="BE636" i="2"/>
  <c r="BE647" i="2"/>
  <c r="BE704" i="2"/>
  <c r="BE713" i="2"/>
  <c r="BE730" i="2"/>
  <c r="BE774" i="2"/>
  <c r="BE805" i="2"/>
  <c r="BE837" i="2"/>
  <c r="BE882" i="2"/>
  <c r="BE914" i="2"/>
  <c r="BE917" i="2"/>
  <c r="BE934" i="2"/>
  <c r="BE943" i="2"/>
  <c r="F51" i="2"/>
  <c r="BE180" i="2"/>
  <c r="BE291" i="2"/>
  <c r="BE308" i="2"/>
  <c r="BE319" i="2"/>
  <c r="BE341" i="2"/>
  <c r="BE399" i="2"/>
  <c r="BE412" i="2"/>
  <c r="BE491" i="2"/>
  <c r="BE501" i="2"/>
  <c r="BE511" i="2"/>
  <c r="BE517" i="2"/>
  <c r="BE606" i="2"/>
  <c r="BE621" i="2"/>
  <c r="BE659" i="2"/>
  <c r="BE681" i="2"/>
  <c r="BE762" i="2"/>
  <c r="BE772" i="2"/>
  <c r="BE185" i="2"/>
  <c r="BE273" i="2"/>
  <c r="BE372" i="2"/>
  <c r="BE415" i="2"/>
  <c r="BE454" i="2"/>
  <c r="BE504" i="2"/>
  <c r="BE555" i="2"/>
  <c r="BE598" i="2"/>
  <c r="BE617" i="2"/>
  <c r="BE740" i="2"/>
  <c r="BE754" i="2"/>
  <c r="BE845" i="2"/>
  <c r="BE865" i="2"/>
  <c r="BE250" i="2"/>
  <c r="BE418" i="2"/>
  <c r="BE457" i="2"/>
  <c r="BE472" i="2"/>
  <c r="BE483" i="2"/>
  <c r="BE522" i="2"/>
  <c r="BE697" i="2"/>
  <c r="BE711" i="2"/>
  <c r="BE725" i="2"/>
  <c r="BE758" i="2"/>
  <c r="BE766" i="2"/>
  <c r="BE786" i="2"/>
  <c r="BE110" i="2"/>
  <c r="BE149" i="2"/>
  <c r="BE157" i="2"/>
  <c r="BE167" i="2"/>
  <c r="BE329" i="2"/>
  <c r="BE350" i="2"/>
  <c r="BE689" i="2"/>
  <c r="BE781" i="2"/>
  <c r="BE685" i="2"/>
  <c r="BE728" i="2"/>
  <c r="BE751" i="2"/>
  <c r="BE783" i="2"/>
  <c r="BE850" i="2"/>
  <c r="BE874" i="2"/>
  <c r="BE114" i="2"/>
  <c r="BE146" i="2"/>
  <c r="BE153" i="2"/>
  <c r="BE162" i="2"/>
  <c r="BE246" i="2"/>
  <c r="BE344" i="2"/>
  <c r="BE376" i="2"/>
  <c r="BE392" i="2"/>
  <c r="BE405" i="2"/>
  <c r="BE426" i="2"/>
  <c r="BE442" i="2"/>
  <c r="BE497" i="2"/>
  <c r="BE587" i="2"/>
  <c r="BE625" i="2"/>
  <c r="BE640" i="2"/>
  <c r="BE744" i="2"/>
  <c r="BE812" i="2"/>
  <c r="BE869" i="2"/>
  <c r="BE885" i="2"/>
  <c r="BE133" i="2"/>
  <c r="BE138" i="2"/>
  <c r="BE192" i="2"/>
  <c r="BE311" i="2"/>
  <c r="BE347" i="2"/>
  <c r="BE358" i="2"/>
  <c r="BE480" i="2"/>
  <c r="BE531" i="2"/>
  <c r="BE545" i="2"/>
  <c r="BE570" i="2"/>
  <c r="BE613" i="2"/>
  <c r="BE643" i="2"/>
  <c r="BE809" i="2"/>
  <c r="BE823" i="2"/>
  <c r="BE828" i="2"/>
  <c r="BE107" i="2"/>
  <c r="BE237" i="2"/>
  <c r="BE438" i="2"/>
  <c r="BE494" i="2"/>
  <c r="BE520" i="2"/>
  <c r="BE550" i="2"/>
  <c r="BE565" i="2"/>
  <c r="BE573" i="2"/>
  <c r="BE590" i="2"/>
  <c r="BE629" i="2"/>
  <c r="BE665" i="2"/>
  <c r="BE693" i="2"/>
  <c r="BE734" i="2"/>
  <c r="F33" i="2"/>
  <c r="BB55" i="1"/>
  <c r="BB54" i="1" s="1"/>
  <c r="W31" i="1" s="1"/>
  <c r="J32" i="2"/>
  <c r="AW55" i="1" s="1"/>
  <c r="F34" i="2"/>
  <c r="BC55" i="1" s="1"/>
  <c r="BC54" i="1" s="1"/>
  <c r="AY54" i="1" s="1"/>
  <c r="F35" i="2"/>
  <c r="BD55" i="1" s="1"/>
  <c r="BD54" i="1" s="1"/>
  <c r="W33" i="1" s="1"/>
  <c r="F32" i="2"/>
  <c r="BA55" i="1" s="1"/>
  <c r="BA54" i="1" s="1"/>
  <c r="AW54" i="1" s="1"/>
  <c r="AK30" i="1" s="1"/>
  <c r="BK937" i="2" l="1"/>
  <c r="J937" i="2"/>
  <c r="J80" i="2"/>
  <c r="P429" i="2"/>
  <c r="R429" i="2"/>
  <c r="T429" i="2"/>
  <c r="R104" i="2"/>
  <c r="BK429" i="2"/>
  <c r="J429" i="2" s="1"/>
  <c r="J66" i="2" s="1"/>
  <c r="P105" i="2"/>
  <c r="P104" i="2"/>
  <c r="AU55" i="1" s="1"/>
  <c r="AU54" i="1" s="1"/>
  <c r="T105" i="2"/>
  <c r="T104" i="2"/>
  <c r="J430" i="2"/>
  <c r="J67" i="2" s="1"/>
  <c r="BK105" i="2"/>
  <c r="J105" i="2" s="1"/>
  <c r="J56" i="2" s="1"/>
  <c r="J938" i="2"/>
  <c r="J81" i="2"/>
  <c r="W32" i="1"/>
  <c r="J31" i="2"/>
  <c r="AV55" i="1" s="1"/>
  <c r="AT55" i="1" s="1"/>
  <c r="F31" i="2"/>
  <c r="AZ55" i="1" s="1"/>
  <c r="AZ54" i="1" s="1"/>
  <c r="AV54" i="1" s="1"/>
  <c r="AK29" i="1" s="1"/>
  <c r="AX54" i="1"/>
  <c r="W30" i="1"/>
  <c r="BK104" i="2" l="1"/>
  <c r="J104" i="2" s="1"/>
  <c r="J55" i="2" s="1"/>
  <c r="AT54" i="1"/>
  <c r="W29" i="1"/>
  <c r="J28" i="2" l="1"/>
  <c r="AG55" i="1" s="1"/>
  <c r="AG54" i="1" s="1"/>
  <c r="AK26" i="1" s="1"/>
  <c r="AK35" i="1" s="1"/>
  <c r="AN54" i="1" l="1"/>
  <c r="J37" i="2"/>
  <c r="AN55" i="1"/>
</calcChain>
</file>

<file path=xl/sharedStrings.xml><?xml version="1.0" encoding="utf-8"?>
<sst xmlns="http://schemas.openxmlformats.org/spreadsheetml/2006/main" count="7842" uniqueCount="1619">
  <si>
    <t>Export Komplet</t>
  </si>
  <si>
    <t>VZ</t>
  </si>
  <si>
    <t>2.0</t>
  </si>
  <si>
    <t>ZAMOK</t>
  </si>
  <si>
    <t>False</t>
  </si>
  <si>
    <t>{419dca12-d022-47bd-b64d-7b4228ecfce0}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</si>
  <si>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</si>
  <si>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</si>
  <si>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</si>
  <si>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</si>
  <si>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</si>
  <si>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</si>
  <si>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</si>
  <si>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</si>
  <si>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</si>
  <si>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</si>
  <si>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</si>
  <si>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budovy školy - ZŠ Zruč nad Sázavou</t>
  </si>
  <si>
    <t>KSO:</t>
  </si>
  <si>
    <t/>
  </si>
  <si>
    <t>CC-CZ:</t>
  </si>
  <si>
    <t>Místo:</t>
  </si>
  <si>
    <t>Okružní 643, 285 22 Zruč nad Sázavou</t>
  </si>
  <si>
    <t>Datum:</t>
  </si>
  <si>
    <t>27. 4. 2023</t>
  </si>
  <si>
    <t>Zadavatel:</t>
  </si>
  <si>
    <t>IČ:</t>
  </si>
  <si>
    <t>486 77 141</t>
  </si>
  <si>
    <t>Základní škola, Zruč nad Sázavou</t>
  </si>
  <si>
    <t>DIČ:</t>
  </si>
  <si>
    <t>Uchazeč:</t>
  </si>
  <si>
    <t>Vyplň údaj</t>
  </si>
  <si>
    <t>Projektant:</t>
  </si>
  <si>
    <t>271 00 669</t>
  </si>
  <si>
    <t>RAM projekt, s.r.o.</t>
  </si>
  <si>
    <t>CZ27100669</t>
  </si>
  <si>
    <t>True</t>
  </si>
  <si>
    <t>Zpracovatel:</t>
  </si>
  <si>
    <t>143 68 846</t>
  </si>
  <si>
    <t>Iveta Tůmová</t>
  </si>
  <si>
    <t>CZ8754222235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</si>
  <si>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</si>
  <si>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</si>
  <si>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</si>
  <si>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</si>
  <si>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</si>
  <si>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</si>
  <si>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</si>
  <si>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</si>
  <si>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</si>
  <si>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</si>
  <si>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</si>
  <si>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</si>
  <si>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</si>
  <si>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</si>
  <si>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</si>
  <si>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</si>
  <si>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</si>
  <si>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</si>
  <si>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</si>
  <si>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</si>
  <si>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</si>
  <si>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</si>
  <si>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</si>
  <si>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</si>
  <si>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</si>
  <si>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</si>
  <si>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</si>
  <si>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</si>
  <si>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</si>
  <si>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</si>
  <si>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</si>
  <si>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</si>
  <si>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</si>
  <si>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</si>
  <si>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</si>
  <si>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</si>
  <si>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</si>
  <si>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</si>
  <si>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</si>
  <si>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</si>
  <si>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</si>
  <si>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</si>
  <si>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</si>
  <si>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</si>
  <si>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</si>
  <si>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</si>
  <si>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</si>
  <si>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</si>
  <si>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</si>
  <si>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</si>
  <si>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</si>
  <si>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</si>
  <si>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</si>
  <si>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</si>
  <si>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</si>
  <si>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</si>
  <si>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</si>
  <si>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</si>
  <si>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</si>
  <si>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</si>
  <si>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</si>
  <si>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</si>
  <si>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</si>
  <si>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</si>
  <si>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</si>
  <si>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</si>
  <si>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</si>
  <si>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</si>
  <si>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</si>
  <si>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</si>
  <si>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</si>
  <si>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</si>
  <si>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</si>
  <si>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</si>
  <si>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</si>
  <si>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</si>
  <si>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</si>
  <si>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</si>
  <si>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</si>
  <si>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</si>
  <si>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</si>
  <si>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</si>
  <si>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</si>
  <si>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</si>
  <si>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</si>
  <si>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</si>
  <si>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</si>
  <si>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</si>
  <si>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</si>
  <si>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</si>
  <si>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</si>
  <si>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</si>
  <si>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</si>
  <si>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</si>
  <si>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</si>
  <si>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</si>
  <si>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</si>
  <si>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</si>
  <si>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112101122</t>
  </si>
  <si>
    <t>Odstranění stromů jehličnatých průměru kmene přes 300 do 500 mm</t>
  </si>
  <si>
    <t>kus</t>
  </si>
  <si>
    <t>CS ÚRS 2023 01</t>
  </si>
  <si>
    <t>4</t>
  </si>
  <si>
    <t>915387128</t>
  </si>
  <si>
    <t>PP</t>
  </si>
  <si>
    <t>Odstranění stromů s odřezáním kmene a s odvětvením jehličnatých bez odkornění, průměru kmene přes 300 do 500 mm</t>
  </si>
  <si>
    <t>Online PSC</t>
  </si>
  <si>
    <t>https://podminky.urs.cz/item/CS_URS_2023_01/112101122</t>
  </si>
  <si>
    <t>113106121</t>
  </si>
  <si>
    <t>Rozebrání dlažeb z betonových nebo kamenných dlaždic komunikací pro pěší ručně</t>
  </si>
  <si>
    <t>m2</t>
  </si>
  <si>
    <t>1843937271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</si>
  <si>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</si>
  <si>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https://podminky.urs.cz/item/CS_URS_2023_01/113106121</t>
  </si>
  <si>
    <t>VV</t>
  </si>
  <si>
    <t>"rozebrání stáv. dlažby k zpětné pokládce" 80</t>
  </si>
  <si>
    <t>3</t>
  </si>
  <si>
    <t>132112131</t>
  </si>
  <si>
    <t>Hloubení nezapažených rýh šířky do 800 mm v soudržných horninách třídy těžitelnosti I skupiny 1 a 2 ručně</t>
  </si>
  <si>
    <t>m3</t>
  </si>
  <si>
    <t>-2091961465</t>
  </si>
  <si>
    <t>Hloubení nezapažených rýh šířky do 800 mm ručně s urovnáním dna do předepsaného profilu a spádu v hornině třídy těžitelnosti I skupiny 1 a 2 soudržných</t>
  </si>
  <si>
    <t>https://podminky.urs.cz/item/CS_URS_2023_01/132112131</t>
  </si>
  <si>
    <t>111,2*0,6*0,8</t>
  </si>
  <si>
    <t>162211311</t>
  </si>
  <si>
    <t>Vodorovné přemístění výkopku z horniny třídy těžitelnosti I skupiny 1 až 3 stavebním kolečkem do 10 m</t>
  </si>
  <si>
    <t>-1480918926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</si>
  <si>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</si>
  <si>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https://podminky.urs.cz/item/CS_URS_2023_01/162211311</t>
  </si>
  <si>
    <t>53,376*1,3 'Přepočtené koeficientem množství</t>
  </si>
  <si>
    <t>5</t>
  </si>
  <si>
    <t>162751117</t>
  </si>
  <si>
    <t>Vodorovné přemístění přes 9 000 do 10000 m výkopku/sypaniny z horniny třídy těžitelnosti I skupiny 1 až 3</t>
  </si>
  <si>
    <t>1555251223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</si>
  <si>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</si>
  <si>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</si>
  <si>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6</t>
  </si>
  <si>
    <t>162751119</t>
  </si>
  <si>
    <t>Příplatek k vodorovnému přemístění výkopku/sypaniny z horniny třídy těžitelnosti I skupiny 1 až 3 ZKD 1000 m přes 10000 m</t>
  </si>
  <si>
    <t>-381965919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</si>
  <si>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</si>
  <si>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</si>
  <si>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69,389*10 'Přepočtené koeficientem množství</t>
  </si>
  <si>
    <t>7</t>
  </si>
  <si>
    <t>167151101</t>
  </si>
  <si>
    <t>Nakládání výkopku z hornin třídy těžitelnosti I skupiny 1 až 3 do 100 m3</t>
  </si>
  <si>
    <t>698048528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</si>
  <si>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</si>
  <si>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</si>
  <si>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8</t>
  </si>
  <si>
    <t>171201221</t>
  </si>
  <si>
    <t>Poplatek za uložení na skládce (skládkovné) zeminy a kamení kód odpadu 17 05 04</t>
  </si>
  <si>
    <t>t</t>
  </si>
  <si>
    <t>1586473837</t>
  </si>
  <si>
    <t>Poplatek za uložení stavebního odpadu na skládce (skládkovné) zeminy a kamení zatříděného do Katalogu odpadů pod kódem 17 05 04</t>
  </si>
  <si>
    <t>https://podminky.urs.cz/item/CS_URS_2023_01/171201221</t>
  </si>
  <si>
    <t>69,389*1,5 'Přepočtené koeficientem množství</t>
  </si>
  <si>
    <t>Zakládání</t>
  </si>
  <si>
    <t>9</t>
  </si>
  <si>
    <t>211561111</t>
  </si>
  <si>
    <t>Výplň odvodňovacích žeber nebo trativodů kamenivem hrubým drceným frakce 4 až 16 mm</t>
  </si>
  <si>
    <t>-437667812</t>
  </si>
  <si>
    <t>Výplň kamenivem do rýh odvodňovacích žeber nebo trativodů bez zhutnění, s úpravou povrchu výplně kamenivem hrubým drceným frakce 4 až 16 mm</t>
  </si>
  <si>
    <t>https://podminky.urs.cz/item/CS_URS_2023_01/211561111</t>
  </si>
  <si>
    <t xml:space="preserve">"dle PD, v.13" </t>
  </si>
  <si>
    <t>"odečet xps" -(91,02*0,12)</t>
  </si>
  <si>
    <t>"odečet tl kameniva zahrnuté v zp. montáži bet. dlažby tl. 40mm" -(80*0,6*0,04)</t>
  </si>
  <si>
    <t>Součet</t>
  </si>
  <si>
    <t>10</t>
  </si>
  <si>
    <t>212755214</t>
  </si>
  <si>
    <t>Trativody z drenážních trubek plastových flexibilních D 100 mm bez lože</t>
  </si>
  <si>
    <t>m</t>
  </si>
  <si>
    <t>495115726</t>
  </si>
  <si>
    <t>Trativody bez lože z drenážních trubek plastových flexibilních D 100 mm</t>
  </si>
  <si>
    <t>https://podminky.urs.cz/item/CS_URS_2023_01/212755214</t>
  </si>
  <si>
    <t>11</t>
  </si>
  <si>
    <t>213141111</t>
  </si>
  <si>
    <t>Zřízení vrstvy z geotextilie v rovině nebo ve sklonu do 1:5 š do 3 m</t>
  </si>
  <si>
    <t>1916281993</t>
  </si>
  <si>
    <t>Zřízení vrstvy z geotextilie filtrační, separační, odvodňovací, ochranné, výztužné nebo protierozní v rovině nebo ve sklonu do 1:5, šířky do 3 m</t>
  </si>
  <si>
    <t>https://podminky.urs.cz/item/CS_URS_2023_01/213141111</t>
  </si>
  <si>
    <t>120*0,35</t>
  </si>
  <si>
    <t>12</t>
  </si>
  <si>
    <t>M</t>
  </si>
  <si>
    <t>69311081</t>
  </si>
  <si>
    <t>geotextilie netkaná separační, ochranná, filtrační, drenážní PES 300g/m2</t>
  </si>
  <si>
    <t>-239718335</t>
  </si>
  <si>
    <t>42*1,1845 'Přepočtené koeficientem množství</t>
  </si>
  <si>
    <t>Svislé a kompletní konstrukce</t>
  </si>
  <si>
    <t>13</t>
  </si>
  <si>
    <t>342442113.R</t>
  </si>
  <si>
    <t>Doplnění stáv. příčky po posunutí otvoru pro dveře D1</t>
  </si>
  <si>
    <t>-2090663088</t>
  </si>
  <si>
    <t>"vč. začištění vnějších a vnitřních povrchů</t>
  </si>
  <si>
    <t>"posunutí dveří D1" 0,2*2</t>
  </si>
  <si>
    <t>Komunikace pozemní</t>
  </si>
  <si>
    <t>14</t>
  </si>
  <si>
    <t>596211112</t>
  </si>
  <si>
    <t>Kladení zámkové dlažby komunikací pro pěší ručně tl 60 mm skupiny A pl přes 100 do 300 m2</t>
  </si>
  <si>
    <t>-967919935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</si>
  <si>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</si>
  <si>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https://podminky.urs.cz/item/CS_URS_2023_01/596211112</t>
  </si>
  <si>
    <t>"zpětná pokládka rozebrané dlažby-pouze montáž" 80</t>
  </si>
  <si>
    <t>Úpravy povrchů, podlahy a osazování výplní</t>
  </si>
  <si>
    <t>612326121</t>
  </si>
  <si>
    <t>Sanační omítka jednovrstvá vnitřních stěn nanášená ručně</t>
  </si>
  <si>
    <t>363880514</t>
  </si>
  <si>
    <t>Omítka sanační vnitřních ploch jednovrstvá jednovrstvá, tloušťky do 20 mm nanášená ručně svislých konstrukcí stěn</t>
  </si>
  <si>
    <t>https://podminky.urs.cz/item/CS_URS_2023_01/612326121</t>
  </si>
  <si>
    <t>"m.č. 002 1PP" 20</t>
  </si>
  <si>
    <t>16</t>
  </si>
  <si>
    <t>621131121</t>
  </si>
  <si>
    <t>Penetrační nátěr vnějších podhledů nanášený ručně</t>
  </si>
  <si>
    <t>-100299140</t>
  </si>
  <si>
    <t>Podkladní a spojovací vrstva vnějších omítaných ploch penetrace nanášená ručně podhledů</t>
  </si>
  <si>
    <t>https://podminky.urs.cz/item/CS_URS_2023_01/621131121</t>
  </si>
  <si>
    <t>"penetrace podkladu před mt KZS</t>
  </si>
  <si>
    <t>"SZ" 5,18+5,18</t>
  </si>
  <si>
    <t>17</t>
  </si>
  <si>
    <t>621142001</t>
  </si>
  <si>
    <t>Potažení vnějších podhledů sklovláknitým pletivem vtlačeným do tenkovrstvé hmoty</t>
  </si>
  <si>
    <t>-1748743040</t>
  </si>
  <si>
    <t>Potažení vnějších ploch pletivem v ploše nebo pruzích, na plném podkladu sklovláknitým vtlačením do tmelu podhledů</t>
  </si>
  <si>
    <t>https://podminky.urs.cz/item/CS_URS_2023_01/621142001</t>
  </si>
  <si>
    <t>18</t>
  </si>
  <si>
    <t>621151031</t>
  </si>
  <si>
    <t>Penetrační silikonový nátěr vnějších pastovitých tenkovrstvých omítek podhledů</t>
  </si>
  <si>
    <t>-1847834424</t>
  </si>
  <si>
    <t>Penetrační nátěr vnějších pastovitých tenkovrstvých omítek silikonový podhledů</t>
  </si>
  <si>
    <t>https://podminky.urs.cz/item/CS_URS_2023_01/621151031</t>
  </si>
  <si>
    <t>"penetrační nátěr omítek</t>
  </si>
  <si>
    <t>19</t>
  </si>
  <si>
    <t>621211031</t>
  </si>
  <si>
    <t>Montáž kontaktního zateplení vnějších podhledů lepením a mechanickým kotvením polystyrénových desek do betonu nebo zdiva tl přes 120 do 160 mm</t>
  </si>
  <si>
    <t>1913794435</t>
  </si>
  <si>
    <t>Montáž kontaktního zateplení lepením a mechanickým kotvením z polystyrenových desek na vnější podhledy, na podklad betonový nebo z lehčeného betonu, z tvárnic keramických nebo vápenopískových, tloušťky desek přes 120 do 160 mm</t>
  </si>
  <si>
    <t>https://podminky.urs.cz/item/CS_URS_2023_01/621211031</t>
  </si>
  <si>
    <t>20</t>
  </si>
  <si>
    <t>28376079</t>
  </si>
  <si>
    <t>deska EPS grafitová fasádní λ=0,030-0,031 tl 160mm</t>
  </si>
  <si>
    <t>1982090209</t>
  </si>
  <si>
    <t>10,36*1,05 'Přepočtené koeficientem množství</t>
  </si>
  <si>
    <t>622151001</t>
  </si>
  <si>
    <t>Penetrační akrylátový nátěr vnějších pastovitých tenkovrstvých omítek stěn</t>
  </si>
  <si>
    <t>-972815621</t>
  </si>
  <si>
    <t>Penetrační nátěr vnějších pastovitých tenkovrstvých omítek akrylátový stěn</t>
  </si>
  <si>
    <t>https://podminky.urs.cz/item/CS_URS_2023_01/622151001</t>
  </si>
  <si>
    <t>"penetrace omítek</t>
  </si>
  <si>
    <t>"sokl XPS" 85,87</t>
  </si>
  <si>
    <t>"fasáda ost" 17,28+13,6</t>
  </si>
  <si>
    <t>"zídky" 8,56+8,11</t>
  </si>
  <si>
    <t>22</t>
  </si>
  <si>
    <t>622211021</t>
  </si>
  <si>
    <t>Montáž kontaktního zateplení vnějších stěn lepením a mechanickým kotvením polystyrénových desek do betonu a zdiva tl přes 80 do 120 mm</t>
  </si>
  <si>
    <t>-343142127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</si>
  <si>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</si>
  <si>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https://podminky.urs.cz/item/CS_URS_2023_01/622211021</t>
  </si>
  <si>
    <t>"sokl XPS tl. 120mm</t>
  </si>
  <si>
    <t>"JV" 13,45-1,3-0,97</t>
  </si>
  <si>
    <t>"JZ" 24,21-(0,47*2)</t>
  </si>
  <si>
    <t>"SZ" 32,82-(0,47*2)</t>
  </si>
  <si>
    <t>"SV" 20,48-(0,47*2)</t>
  </si>
  <si>
    <t>23</t>
  </si>
  <si>
    <t>28376423</t>
  </si>
  <si>
    <t>deska XPS hrana polodrážková a hladký povrch 300kPA tl 120mm</t>
  </si>
  <si>
    <t>-2102739662</t>
  </si>
  <si>
    <t>85,87*1,05 'Přepočtené koeficientem množství</t>
  </si>
  <si>
    <t>24</t>
  </si>
  <si>
    <t>622211031</t>
  </si>
  <si>
    <t>Montáž kontaktního zateplení vnějších stěn lepením a mechanickým kotvením polystyrénových desek do betonu a zdiva tl přes 120 do 160 mm</t>
  </si>
  <si>
    <t>1228098120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</si>
  <si>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</si>
  <si>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https://podminky.urs.cz/item/CS_URS_2023_01/622211031</t>
  </si>
  <si>
    <t>"fasáda tl. 160, vnitřní "L" krytých vstupů, odpočet otvorů, odpočet oken.pásů</t>
  </si>
  <si>
    <t>"JV" 137-40,17-10,38-18,36</t>
  </si>
  <si>
    <t>"JZ" 86,58+18,36-14,16</t>
  </si>
  <si>
    <t>"SZ" 115,11-18,84</t>
  </si>
  <si>
    <t>"SV" 85,52+18,36-2,2-12,48-1,8</t>
  </si>
  <si>
    <t>Mezisoučet</t>
  </si>
  <si>
    <t>"fasáda okenní pásy tl. 140"</t>
  </si>
  <si>
    <t>"JV" 1,53*12</t>
  </si>
  <si>
    <t>"JZ" 3+0,75+3,93+2,4</t>
  </si>
  <si>
    <t>"SZ" (2,62*5)+1,35+0,3</t>
  </si>
  <si>
    <t>"SV" 3,93+(0,75*2)+1,1</t>
  </si>
  <si>
    <t>25</t>
  </si>
  <si>
    <t>28376078</t>
  </si>
  <si>
    <t>deska EPS grafitová fasádní λ=0,030-0,031 tl 140mm</t>
  </si>
  <si>
    <t>1546081263</t>
  </si>
  <si>
    <t>49,72*1,05 'Přepočtené koeficientem množství</t>
  </si>
  <si>
    <t>26</t>
  </si>
  <si>
    <t>-678021697</t>
  </si>
  <si>
    <t>342,54*1,05 'Přepočtené koeficientem množství</t>
  </si>
  <si>
    <t>27</t>
  </si>
  <si>
    <t>621531022</t>
  </si>
  <si>
    <t>Tenkovrstvá silikonová zrnitá omítka zrnitost 2,0 mm vnějších podhledů</t>
  </si>
  <si>
    <t>-661217076</t>
  </si>
  <si>
    <t>Omítka tenkovrstvá silikonová vnějších ploch probarvená bez penetrace zatíraná (škrábaná), zrnitost 2,0 mm podhledů</t>
  </si>
  <si>
    <t>https://podminky.urs.cz/item/CS_URS_2023_01/621531022</t>
  </si>
  <si>
    <t>28</t>
  </si>
  <si>
    <t>622131121</t>
  </si>
  <si>
    <t>Penetrační nátěr vnějších stěn nanášený ručně</t>
  </si>
  <si>
    <t>-1521337629</t>
  </si>
  <si>
    <t>Podkladní a spojovací vrstva vnějších omítaných ploch penetrace nanášená ručně stěn</t>
  </si>
  <si>
    <t>https://podminky.urs.cz/item/CS_URS_2023_01/622131121</t>
  </si>
  <si>
    <t>29</t>
  </si>
  <si>
    <t>622135001</t>
  </si>
  <si>
    <t>Vyrovnání podkladu vnějších stěn maltou vápenocementovou tl do 10 mm</t>
  </si>
  <si>
    <t>1650289797</t>
  </si>
  <si>
    <t>Vyrovnání nerovností podkladu vnějších omítaných ploch maltou, tloušťky do 10 mm vápenocementovou stěn</t>
  </si>
  <si>
    <t>https://podminky.urs.cz/item/CS_URS_2023_01/622135001</t>
  </si>
  <si>
    <t>"sokl XPS pod úrovní terénu" 91,02*0,8</t>
  </si>
  <si>
    <t>"zídky JV" 8,56+8,11</t>
  </si>
  <si>
    <t>30</t>
  </si>
  <si>
    <t>622142001</t>
  </si>
  <si>
    <t>Potažení vnějších stěn sklovláknitým pletivem vtlačeným do tenkovrstvé hmoty</t>
  </si>
  <si>
    <t>-636604079</t>
  </si>
  <si>
    <t>Potažení vnějších ploch pletivem v ploše nebo pruzích, na plném podkladu sklovláknitým vtlačením do tmelu stěn</t>
  </si>
  <si>
    <t>https://podminky.urs.cz/item/CS_URS_2023_01/622142001</t>
  </si>
  <si>
    <t>"fasáda EPS" 342,54+49,72</t>
  </si>
  <si>
    <t>31</t>
  </si>
  <si>
    <t>622151031</t>
  </si>
  <si>
    <t>Penetrační silikonový nátěr vnějších pastovitých tenkovrstvých omítek stěn</t>
  </si>
  <si>
    <t>-719924928</t>
  </si>
  <si>
    <t>Penetrační nátěr vnějších pastovitých tenkovrstvých omítek silikonový stěn</t>
  </si>
  <si>
    <t>https://podminky.urs.cz/item/CS_URS_2023_01/622151031</t>
  </si>
  <si>
    <t>32</t>
  </si>
  <si>
    <t>622212051</t>
  </si>
  <si>
    <t>Montáž kontaktního zateplení vnějšího ostění, nadpraží nebo parapetu hl. špalety do 400 mm lepením desek z polystyrenu tl do 40 mm</t>
  </si>
  <si>
    <t>-733959111</t>
  </si>
  <si>
    <t>Montáž kontaktního zateplení vnějšího ostění, nadpraží nebo parapetu lepením z polystyrenových desek hloubky špalet přes 200 do 400 mm, tloušťky desek do 40 mm</t>
  </si>
  <si>
    <t>https://podminky.urs.cz/item/CS_URS_2023_01/622212051</t>
  </si>
  <si>
    <t>"JV" (7,8*2)+(7,36*13)</t>
  </si>
  <si>
    <t>"JZ" (7,36*3)+(4,9*3)+(2,8*2)+2,5</t>
  </si>
  <si>
    <t>"SV" (7,36*2)+(4,9*4)+(2,8*2)+2,2+4,9</t>
  </si>
  <si>
    <t>"SZ"5,4+(6,46*8)+(2,8*2)+(4,15*2)+(2,2*2)</t>
  </si>
  <si>
    <t>33</t>
  </si>
  <si>
    <t>28376801</t>
  </si>
  <si>
    <t>deska fenolická tepelně izolační fasádní λ=0,021 tl 30mm</t>
  </si>
  <si>
    <t>-2134990736</t>
  </si>
  <si>
    <t>278,56*0,3</t>
  </si>
  <si>
    <t>83,568*1,1 'Přepočtené koeficientem množství</t>
  </si>
  <si>
    <t>34</t>
  </si>
  <si>
    <t>622252001</t>
  </si>
  <si>
    <t>Montáž profilů kontaktního zateplení připevněných mechanicky</t>
  </si>
  <si>
    <t>405750364</t>
  </si>
  <si>
    <t>Montáž profilů kontaktního zateplení zakládacích soklových připevněných hmoždinkami</t>
  </si>
  <si>
    <t>https://podminky.urs.cz/item/CS_URS_2023_01/622252001</t>
  </si>
  <si>
    <t>"osazení na horní stranu stáv. soklu"</t>
  </si>
  <si>
    <t>110</t>
  </si>
  <si>
    <t>35</t>
  </si>
  <si>
    <t>59051653</t>
  </si>
  <si>
    <t>profil zakládací Al tl 0,7mm pro ETICS pro izolant tl 160mm</t>
  </si>
  <si>
    <t>569909385</t>
  </si>
  <si>
    <t>110*1,05 'Přepočtené koeficientem množství</t>
  </si>
  <si>
    <t>36</t>
  </si>
  <si>
    <t>622511112</t>
  </si>
  <si>
    <t>Tenkovrstvá akrylátová mozaiková střednězrnná omítka vnějších stěn</t>
  </si>
  <si>
    <t>1952914669</t>
  </si>
  <si>
    <t>Omítka tenkovrstvá akrylátová vnějších ploch probarvená bez penetrace mozaiková střednězrnná stěn</t>
  </si>
  <si>
    <t>https://podminky.urs.cz/item/CS_URS_2023_01/622511112</t>
  </si>
  <si>
    <t>11,18+23,27+31,88+19,54</t>
  </si>
  <si>
    <t>37</t>
  </si>
  <si>
    <t>622531022</t>
  </si>
  <si>
    <t>Tenkovrstvá silikonová zrnitá omítka zrnitost 2,0 mm vnějších stěn</t>
  </si>
  <si>
    <t>-1806560468</t>
  </si>
  <si>
    <t>Omítka tenkovrstvá silikonová vnějších ploch probarvená bez penetrace zatíraná (škrábaná), zrnitost 2,0 mm stěn</t>
  </si>
  <si>
    <t>https://podminky.urs.cz/item/CS_URS_2023_01/622531022</t>
  </si>
  <si>
    <t>38</t>
  </si>
  <si>
    <t>623135001</t>
  </si>
  <si>
    <t>Vyrovnání podkladu vnějších pilířů nebo sloupů maltou vápenocementovou tl do 10 mm</t>
  </si>
  <si>
    <t>697354718</t>
  </si>
  <si>
    <t>Vyrovnání nerovností podkladu vnějších omítaných ploch maltou, tloušťky do 10 mm vápenocementovou pilířů nebo sloupů</t>
  </si>
  <si>
    <t>https://podminky.urs.cz/item/CS_URS_2023_01/623135001</t>
  </si>
  <si>
    <t>"JZ" 22,63-5,35</t>
  </si>
  <si>
    <t>"SV" 13,6</t>
  </si>
  <si>
    <t>39</t>
  </si>
  <si>
    <t>629991011</t>
  </si>
  <si>
    <t>Zakrytí výplní otvorů a svislých ploch fólií přilepenou lepící páskou</t>
  </si>
  <si>
    <t>-920185625</t>
  </si>
  <si>
    <t>Zakrytí vnějších ploch před znečištěním včetně pozdějšího odkrytí výplní otvorů a svislých ploch fólií přilepenou lepící páskou</t>
  </si>
  <si>
    <t>https://podminky.urs.cz/item/CS_URS_2023_01/629991011</t>
  </si>
  <si>
    <t>(3,09*13)+(5,19*2)</t>
  </si>
  <si>
    <t>(3,09*3)+(1,5*3)+(0,47*2)</t>
  </si>
  <si>
    <t>(2,02*8)+(1,04*2)+2,15+(0,47*2)+(0,3*2)</t>
  </si>
  <si>
    <t>(3,09*2)+(1,5*4)+0,3+(0,47*2)</t>
  </si>
  <si>
    <t>Trubní vedení</t>
  </si>
  <si>
    <t>40</t>
  </si>
  <si>
    <t>877365926.R</t>
  </si>
  <si>
    <t>Přepojení posunutých stávajících svodů na stávající potrubí</t>
  </si>
  <si>
    <t>kpl</t>
  </si>
  <si>
    <t>-162913551</t>
  </si>
  <si>
    <t>"vč. pomocného a montážního mat" 1</t>
  </si>
  <si>
    <t>41</t>
  </si>
  <si>
    <t>895270001</t>
  </si>
  <si>
    <t>Proplachovací a kontrolní šachta z PVC-U vnější průměr 315 mm pro drenáže budov s lapačem písku užitné výšky 350 mm</t>
  </si>
  <si>
    <t>843583652</t>
  </si>
  <si>
    <t>Proplachovací a kontrolní šachta z PVC-U pro drenáže budov vnějšího průměru 315 mm pro napojení potrubí DN 200 s lapačem písku užitné výšky 350 mm</t>
  </si>
  <si>
    <t>https://podminky.urs.cz/item/CS_URS_2023_01/895270001</t>
  </si>
  <si>
    <t>42</t>
  </si>
  <si>
    <t>895270021</t>
  </si>
  <si>
    <t>Proplachovací a kontrolní šachta z PVC-U vnější průměr 315 mm pro drenáže budov šachtové prodloužení světlé hloubky 800 mm</t>
  </si>
  <si>
    <t>-1001060775</t>
  </si>
  <si>
    <t>Proplachovací a kontrolní šachta z PVC-U pro drenáže budov vnějšího průměru 315 mm šachtové prodloužení světlé hloubky 800 mm</t>
  </si>
  <si>
    <t>https://podminky.urs.cz/item/CS_URS_2023_01/895270021</t>
  </si>
  <si>
    <t>43</t>
  </si>
  <si>
    <t>895270031</t>
  </si>
  <si>
    <t>Proplachovací a kontrolní šachta z PVC-U vnější průměr 315 mm pro drenáže budov redukce DN 200/100-150</t>
  </si>
  <si>
    <t>-1318648233</t>
  </si>
  <si>
    <t>Proplachovací a kontrolní šachta z PVC-U pro drenáže budov vnějšího průměru 315 mm redukce DN 200/100-150</t>
  </si>
  <si>
    <t>https://podminky.urs.cz/item/CS_URS_2023_01/895270031</t>
  </si>
  <si>
    <t>44</t>
  </si>
  <si>
    <t>895270051</t>
  </si>
  <si>
    <t>Proplachovací a kontrolní šachta z PVC-U vnější průměr 315 mm pro drenáže budov poklop litinový pro třídu zatížení B 125</t>
  </si>
  <si>
    <t>-707514114</t>
  </si>
  <si>
    <t>Proplachovací a kontrolní šachta z PVC-U pro drenáže budov vnějšího průměru 315 mm poklop litinový bez ventilace pro třídu zatížení B 125</t>
  </si>
  <si>
    <t>https://podminky.urs.cz/item/CS_URS_2023_01/895270051</t>
  </si>
  <si>
    <t>Ostatní konstrukce a práce, bourání</t>
  </si>
  <si>
    <t>45</t>
  </si>
  <si>
    <t>941111111</t>
  </si>
  <si>
    <t>Montáž lešení řadového trubkového lehkého s podlahami zatížení do 200 kg/m2 š od 0,6 do 0,9 m v do 10 m</t>
  </si>
  <si>
    <t>607049028</t>
  </si>
  <si>
    <t>Montáž lešení řadového trubkového lehkého pracovního s podlahami s provozním zatížením tř. 3 do 200 kg/m2 šířky tř. W06 od 0,6 do 0,9 m, výšky do 10 m</t>
  </si>
  <si>
    <t>https://podminky.urs.cz/item/CS_URS_2023_01/941111111</t>
  </si>
  <si>
    <t>810,25</t>
  </si>
  <si>
    <t>46</t>
  </si>
  <si>
    <t>941111211</t>
  </si>
  <si>
    <t>Příplatek k lešení řadovému trubkovému lehkému s podlahami š 0,9 m v 10 m za první a ZKD den použití</t>
  </si>
  <si>
    <t>1907548689</t>
  </si>
  <si>
    <t>Montáž lešení řadového trubkového lehkého pracovního s podlahami s provozním zatížením tř. 3 do 200 kg/m2 Příplatek za první a každý další den použití lešení k ceně -1111</t>
  </si>
  <si>
    <t>https://podminky.urs.cz/item/CS_URS_2023_01/941111211</t>
  </si>
  <si>
    <t>810,25*270 'Přepočtené koeficientem množství</t>
  </si>
  <si>
    <t>47</t>
  </si>
  <si>
    <t>941111811</t>
  </si>
  <si>
    <t>Demontáž lešení řadového trubkového lehkého s podlahami zatížení do 200 kg/m2 š od 0,6 do 0,9 m v do 10 m</t>
  </si>
  <si>
    <t>1993158292</t>
  </si>
  <si>
    <t>Demontáž lešení řadového trubkového lehkého pracovního s podlahami s provozním zatížením tř. 3 do 200 kg/m2 šířky tř. W06 od 0,6 do 0,9 m, výšky do 10 m</t>
  </si>
  <si>
    <t>https://podminky.urs.cz/item/CS_URS_2023_01/941111811</t>
  </si>
  <si>
    <t>48</t>
  </si>
  <si>
    <t>949101111</t>
  </si>
  <si>
    <t>Lešení pomocné pro objekty pozemních staveb s lešeňovou podlahou v do 1,9 m zatížení do 150 kg/m2</t>
  </si>
  <si>
    <t>-540448655</t>
  </si>
  <si>
    <t>Lešení pomocné pracovní pro objekty pozemních staveb pro zatížení do 150 kg/m2, o výšce lešeňové podlahy do 1,9 m</t>
  </si>
  <si>
    <t>https://podminky.urs.cz/item/CS_URS_2023_01/949101111</t>
  </si>
  <si>
    <t>49</t>
  </si>
  <si>
    <t>962032230</t>
  </si>
  <si>
    <t>Bourání zdiva z cihel pálených nebo vápenopískových na MV nebo MVC do 1 m3</t>
  </si>
  <si>
    <t>1109684768</t>
  </si>
  <si>
    <t>Bourání zdiva nadzákladového z cihel nebo tvárnic z cihel pálených nebo vápenopískových, na maltu vápennou nebo vápenocementovou, objemu do 1 m3</t>
  </si>
  <si>
    <t>https://podminky.urs.cz/item/CS_URS_2023_01/962032230</t>
  </si>
  <si>
    <t>"odbourání zděných náběhů" 0,02*4</t>
  </si>
  <si>
    <t>50</t>
  </si>
  <si>
    <t>968062244</t>
  </si>
  <si>
    <t>Vybourání dřevěných rámů oken jednoduchých včetně křídel pl do 1 m2</t>
  </si>
  <si>
    <t>558203443</t>
  </si>
  <si>
    <t>Vybourání dřevěných rámů oken s křídly, dveřních zárubní, vrat, stěn, ostění nebo obkladů rámů oken s křídly jednoduchých, plochy do 1 m2</t>
  </si>
  <si>
    <t>https://podminky.urs.cz/item/CS_URS_2023_01/968062244</t>
  </si>
  <si>
    <t>"přístavek" 0,39</t>
  </si>
  <si>
    <t>51</t>
  </si>
  <si>
    <t>968072455</t>
  </si>
  <si>
    <t>Vybourání kovových dveřních zárubní pl do 2 m2</t>
  </si>
  <si>
    <t>225018241</t>
  </si>
  <si>
    <t>Vybourání kovových rámů oken s křídly, dveřních zárubní, vrat, stěn, ostění nebo obkladů dveřních zárubní, plochy do 2 m2</t>
  </si>
  <si>
    <t>https://podminky.urs.cz/item/CS_URS_2023_01/968072455</t>
  </si>
  <si>
    <t>"přístavek" 1,77</t>
  </si>
  <si>
    <t>52</t>
  </si>
  <si>
    <t>971081511</t>
  </si>
  <si>
    <t>Vybourání otvorů v deskových příčkách pl do 1 m2 tl do 50 mm</t>
  </si>
  <si>
    <t>980050244</t>
  </si>
  <si>
    <t>Vybourání otvorů v příčkách heraklitových, rabicových a jiných deskových plochy do 1 m2, tl. do 50 mm</t>
  </si>
  <si>
    <t>https://podminky.urs.cz/item/CS_URS_2023_01/971081511</t>
  </si>
  <si>
    <t>53</t>
  </si>
  <si>
    <t>978011191</t>
  </si>
  <si>
    <t>Otlučení (osekání) vnitřní vápenné nebo vápenocementové omítky stropů v rozsahu přes 50 do 100 %</t>
  </si>
  <si>
    <t>-219732672</t>
  </si>
  <si>
    <t>Otlučení vápenných nebo vápenocementových omítek vnitřních ploch stropů, v rozsahu přes 50 do 100 %</t>
  </si>
  <si>
    <t>https://podminky.urs.cz/item/CS_URS_2023_01/978011191</t>
  </si>
  <si>
    <t>54</t>
  </si>
  <si>
    <t>978013191</t>
  </si>
  <si>
    <t>Otlučení (osekání) vnitřní vápenné nebo vápenocementové omítky stěn v rozsahu přes 50 do 100 %</t>
  </si>
  <si>
    <t>256819632</t>
  </si>
  <si>
    <t>Otlučení vápenných nebo vápenocementových omítek vnitřních ploch stěn s vyškrabáním spar, s očištěním zdiva, v rozsahu přes 50 do 100 %</t>
  </si>
  <si>
    <t>https://podminky.urs.cz/item/CS_URS_2023_01/978013191</t>
  </si>
  <si>
    <t>55</t>
  </si>
  <si>
    <t>978015391</t>
  </si>
  <si>
    <t>Otlučení (osekání) vnější vápenné nebo vápenocementové omítky stupně členitosti 1 a 2 v rozsahu přes 80 do 100 %</t>
  </si>
  <si>
    <t>-1486710574</t>
  </si>
  <si>
    <t>Otlučení vápenných nebo vápenocementových omítek vnějších ploch s vyškrabáním spar a s očištěním zdiva stupně členitosti 1 a 2, v rozsahu přes 80 do 100 %</t>
  </si>
  <si>
    <t>https://podminky.urs.cz/item/CS_URS_2023_01/978015391</t>
  </si>
  <si>
    <t>56</t>
  </si>
  <si>
    <t>985141111</t>
  </si>
  <si>
    <t>Vyčištění trhlin a dutin ve zdivu š do 30 mm hl do 150 mm</t>
  </si>
  <si>
    <t>-1191055044</t>
  </si>
  <si>
    <t>Vyčištění trhlin nebo dutin ve zdivu šířky do 30 mm, hloubky do 150 mm</t>
  </si>
  <si>
    <t>https://podminky.urs.cz/item/CS_URS_2023_01/985141111</t>
  </si>
  <si>
    <t>8,1+9,75+8,1+2,8</t>
  </si>
  <si>
    <t>2,27+2,09+2,13+2,3</t>
  </si>
  <si>
    <t>57</t>
  </si>
  <si>
    <t>985421112.R</t>
  </si>
  <si>
    <t>Injektáž trhlin v cihelném, kamenném nebo smíšeném zdivurozpínavou cementovou šířka trhlin do 2 mm tloušťka zdiva přes 300 do 450 mm</t>
  </si>
  <si>
    <t>1758143875</t>
  </si>
  <si>
    <t>https://podminky.urs.cz/item/CS_URS_2023_01/985421112.R</t>
  </si>
  <si>
    <t>997</t>
  </si>
  <si>
    <t>Přesun sutě</t>
  </si>
  <si>
    <t>58</t>
  </si>
  <si>
    <t>997013212</t>
  </si>
  <si>
    <t>Vnitrostaveništní doprava suti a vybouraných hmot pro budovy v přes 6 do 9 m ručně</t>
  </si>
  <si>
    <t>1513883356</t>
  </si>
  <si>
    <t>Vnitrostaveništní doprava suti a vybouraných hmot vodorovně do 50 m svisle ručně pro budovy a haly výšky přes 6 do 9 m</t>
  </si>
  <si>
    <t>https://podminky.urs.cz/item/CS_URS_2023_01/997013212</t>
  </si>
  <si>
    <t>59</t>
  </si>
  <si>
    <t>997013501</t>
  </si>
  <si>
    <t>Odvoz suti a vybouraných hmot na skládku nebo meziskládku do 1 km se složením</t>
  </si>
  <si>
    <t>-316203647</t>
  </si>
  <si>
    <t>Odvoz suti a vybouraných hmot na skládku nebo meziskládku se složením, na vzdálenost do 1 km</t>
  </si>
  <si>
    <t>https://podminky.urs.cz/item/CS_URS_2023_01/997013501</t>
  </si>
  <si>
    <t>60</t>
  </si>
  <si>
    <t>997013509</t>
  </si>
  <si>
    <t>Příplatek k odvozu suti a vybouraných hmot na skládku ZKD 1 km přes 1 km</t>
  </si>
  <si>
    <t>-551302524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</si>
  <si>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</si>
  <si>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</si>
  <si>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67,66*19 'Přepočtené koeficientem množství</t>
  </si>
  <si>
    <t>61</t>
  </si>
  <si>
    <t>997013631</t>
  </si>
  <si>
    <t>Poplatek za uložení na skládce (skládkovné) stavebního odpadu směsného kód odpadu 17 09 04</t>
  </si>
  <si>
    <t>1700152694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</si>
  <si>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</si>
  <si>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</si>
  <si>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>998</t>
  </si>
  <si>
    <t>Přesun hmot</t>
  </si>
  <si>
    <t>62</t>
  </si>
  <si>
    <t>998011002</t>
  </si>
  <si>
    <t>Přesun hmot pro budovy zděné v přes 6 do 12 m</t>
  </si>
  <si>
    <t>-800651970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</si>
  <si>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</si>
  <si>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</si>
  <si>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</si>
  <si>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</si>
  <si>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</si>
  <si>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</si>
  <si>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63</t>
  </si>
  <si>
    <t>711112051</t>
  </si>
  <si>
    <t>Provedení izolace proti zemní vlhkosti svislé za studena 2x nátěr tekutou elastickou hydroizolací</t>
  </si>
  <si>
    <t>-1866428388</t>
  </si>
  <si>
    <t>Provedení izolace proti zemní vlhkosti natěradly a tmely za studena na ploše svislé S dvojnásobným nátěrem tekutou elastickou hydroizolací</t>
  </si>
  <si>
    <t>https://podminky.urs.cz/item/CS_URS_2023_01/711112051</t>
  </si>
  <si>
    <t>"sokl pod terénem" 91,02*0,8</t>
  </si>
  <si>
    <t>64</t>
  </si>
  <si>
    <t>24551030</t>
  </si>
  <si>
    <t>stěrka hydroizolační dvousložková cemento-polymerová vlákny vyztužená proti zemní vlhkosti</t>
  </si>
  <si>
    <t>kg</t>
  </si>
  <si>
    <t>1540175280</t>
  </si>
  <si>
    <t>72,816*2 'Přepočtené koeficientem množství</t>
  </si>
  <si>
    <t>65</t>
  </si>
  <si>
    <t>711161215</t>
  </si>
  <si>
    <t>Izolace proti zemní vlhkosti nopovou fólií svislá, nopek v 20,0 mm, tl do 1,0 mm</t>
  </si>
  <si>
    <t>2086559291</t>
  </si>
  <si>
    <t>Izolace proti zemní vlhkosti a beztlakové vodě nopovými fóliemi na ploše svislé S vrstva ochranná, odvětrávací a drenážní výška nopku 20,0 mm, tl. fólie do 1,0 mm</t>
  </si>
  <si>
    <t>https://podminky.urs.cz/item/CS_URS_2023_01/711161215</t>
  </si>
  <si>
    <t>66</t>
  </si>
  <si>
    <t>711161383</t>
  </si>
  <si>
    <t>Izolace proti zemní vlhkosti nopovou fólií ukončení horní lištou</t>
  </si>
  <si>
    <t>175219272</t>
  </si>
  <si>
    <t>Izolace proti zemní vlhkosti a beztlakové vodě nopovými fóliemi ostatní ukončení izolace lištou</t>
  </si>
  <si>
    <t>https://podminky.urs.cz/item/CS_URS_2023_01/711161383</t>
  </si>
  <si>
    <t>91,02</t>
  </si>
  <si>
    <t>67</t>
  </si>
  <si>
    <t>998711102</t>
  </si>
  <si>
    <t>Přesun hmot tonážní pro izolace proti vodě, vlhkosti a plynům v objektech v přes 6 do 12 m</t>
  </si>
  <si>
    <t>242503768</t>
  </si>
  <si>
    <t>Přesun hmot pro izolace proti vodě, vlhkosti a plynům stanovený z hmotnosti přesunovaného materiálu vodorovná dopravní vzdálenost do 50 m v objektech výšky přes 6 do 12 m</t>
  </si>
  <si>
    <t>https://podminky.urs.cz/item/CS_URS_2023_01/998711102</t>
  </si>
  <si>
    <t>713</t>
  </si>
  <si>
    <t>Izolace tepelné</t>
  </si>
  <si>
    <t>68</t>
  </si>
  <si>
    <t>713112813</t>
  </si>
  <si>
    <t>Odstranění tepelné izolace foukané běžných stavebních konstrukcí vodorovných tl přes 100 mm</t>
  </si>
  <si>
    <t>-1671697490</t>
  </si>
  <si>
    <t>Odstranění tepelné foukané izolace běžných stavebních konstrukcí vodorovných tloušťky vrstvy přes 100 mm</t>
  </si>
  <si>
    <t>https://podminky.urs.cz/item/CS_URS_2023_01/713112813</t>
  </si>
  <si>
    <t>"odkrytí stáv. foukané izolace pro provedení nátěru nosných kcí střechy-odhad" (26*(10,8*0,4))+(9*(6*0,4))</t>
  </si>
  <si>
    <t>69</t>
  </si>
  <si>
    <t>713114412.R</t>
  </si>
  <si>
    <t>Tepelná foukaná izolace vodorovných konstrukcí z minerálních vláken-montáž</t>
  </si>
  <si>
    <t>-1955141044</t>
  </si>
  <si>
    <t>"zpětné přihrnutí stáv. foukané izolace pro provedení nátěru nosných kcí střechy-odhad" (26*(10,8*0,4*0,2))+(9*(6*0,4*0,2))</t>
  </si>
  <si>
    <t>70</t>
  </si>
  <si>
    <t>713122131</t>
  </si>
  <si>
    <t>Izolace tepelná vkládaná mezi rošt z EPS pochozí půdy dvouvrstvá tl 160 mm</t>
  </si>
  <si>
    <t>-518754900</t>
  </si>
  <si>
    <t>Izolace pro pochozí půdy izolace tepelná vkládaná mezi rošty z EPS dvouvrstvá tloušťky 160 mm</t>
  </si>
  <si>
    <t>https://podminky.urs.cz/item/CS_URS_2023_01/713122131</t>
  </si>
  <si>
    <t>"doplnění stáv. foukané izolace minerál. izolací z tuhých desek tl. 140-160mm</t>
  </si>
  <si>
    <t>419,22+3,7</t>
  </si>
  <si>
    <t>71</t>
  </si>
  <si>
    <t>713122131.R</t>
  </si>
  <si>
    <t>Izolace pro pochozí půdy izolace tepelná vkládaná mezi rošty z EPS dvouvrstvá tloušťky 50 mm</t>
  </si>
  <si>
    <t>-1722485641</t>
  </si>
  <si>
    <t>"přetažení izolace na nosné kce v tl. cca 50mm" 27</t>
  </si>
  <si>
    <t>72</t>
  </si>
  <si>
    <t>713131141</t>
  </si>
  <si>
    <t>Montáž izolace tepelné stěn a základů lepením celoplošně rohoží, pásů, dílců, desek</t>
  </si>
  <si>
    <t>-1069239330</t>
  </si>
  <si>
    <t>Montáž tepelné izolace stěn rohožemi, pásy, deskami, dílci, bloky (izolační materiál ve specifikaci) lepením celoplošně</t>
  </si>
  <si>
    <t>https://podminky.urs.cz/item/CS_URS_2023_01/713131141</t>
  </si>
  <si>
    <t>"sokl pod terénem XPS" 91,02*0,8</t>
  </si>
  <si>
    <t>73</t>
  </si>
  <si>
    <t>28376458</t>
  </si>
  <si>
    <t>deska XPS hrana polodrážková a hladký povrch 500kPa tl 120mm</t>
  </si>
  <si>
    <t>-903647102</t>
  </si>
  <si>
    <t>72,816*1,05 'Přepočtené koeficientem množství</t>
  </si>
  <si>
    <t>74</t>
  </si>
  <si>
    <t>998713102</t>
  </si>
  <si>
    <t>Přesun hmot tonážní pro izolace tepelné v objektech v přes 6 do 12 m</t>
  </si>
  <si>
    <t>1509192509</t>
  </si>
  <si>
    <t>Přesun hmot pro izolace tepelné stanovený z hmotnosti přesunovaného materiálu vodorovná dopravní vzdálenost do 50 m v objektech výšky přes 6 m do 12 m</t>
  </si>
  <si>
    <t>https://podminky.urs.cz/item/CS_URS_2023_01/998713102</t>
  </si>
  <si>
    <t>721</t>
  </si>
  <si>
    <t>Zdravotechnika - vnitřní kanalizace</t>
  </si>
  <si>
    <t>75</t>
  </si>
  <si>
    <t>721241102</t>
  </si>
  <si>
    <t>Lapač střešních splavenin z litiny DN 125</t>
  </si>
  <si>
    <t>-531563481</t>
  </si>
  <si>
    <t>Lapače střešních splavenin litinové DN 125</t>
  </si>
  <si>
    <t>https://podminky.urs.cz/item/CS_URS_2023_01/721241102</t>
  </si>
  <si>
    <t>"S8" 7</t>
  </si>
  <si>
    <t>76</t>
  </si>
  <si>
    <t>721242804</t>
  </si>
  <si>
    <t>Demontáž lapače střešních splavenin DN 125</t>
  </si>
  <si>
    <t>-1977157739</t>
  </si>
  <si>
    <t>Demontáž lapačů střešních splavenin DN 125</t>
  </si>
  <si>
    <t>https://podminky.urs.cz/item/CS_URS_2023_01/721242804</t>
  </si>
  <si>
    <t>77</t>
  </si>
  <si>
    <t>998721102</t>
  </si>
  <si>
    <t>Přesun hmot tonážní pro vnitřní kanalizace v objektech v přes 6 do 12 m</t>
  </si>
  <si>
    <t>-1502770453</t>
  </si>
  <si>
    <t>Přesun hmot pro vnitřní kanalizace stanovený z hmotnosti přesunovaného materiálu vodorovná dopravní vzdálenost do 50 m v objektech výšky přes 6 do 12 m</t>
  </si>
  <si>
    <t>https://podminky.urs.cz/item/CS_URS_2023_01/998721102</t>
  </si>
  <si>
    <t>741</t>
  </si>
  <si>
    <t>Elektroinstalace - silnoproud</t>
  </si>
  <si>
    <t>78</t>
  </si>
  <si>
    <t>741310031</t>
  </si>
  <si>
    <t>Montáž spínač nástěnný 1-jednopólový prostředí venkovní/mokré se zapojením vodičů</t>
  </si>
  <si>
    <t>1979224555</t>
  </si>
  <si>
    <t>Montáž spínačů jedno nebo dvoupólových nástěnných se zapojením vodičů, pro prostředí venkovní nebo mokré spínačů, řazení 1-jednopólových</t>
  </si>
  <si>
    <t>https://podminky.urs.cz/item/CS_URS_2023_01/741310031</t>
  </si>
  <si>
    <t>"S5, dle PD" 2</t>
  </si>
  <si>
    <t>79</t>
  </si>
  <si>
    <t>34535015</t>
  </si>
  <si>
    <t>spínač nástěnný jednopólový, řazení 1, IP44, šroubové svorky</t>
  </si>
  <si>
    <t>-1581384239</t>
  </si>
  <si>
    <t>"S5, dle PD a výběru investora/projektanta" 2</t>
  </si>
  <si>
    <t>80</t>
  </si>
  <si>
    <t>741311857.R</t>
  </si>
  <si>
    <t>Demontáž koncových prvků elektroinstalace na fasádě</t>
  </si>
  <si>
    <t>-301261686</t>
  </si>
  <si>
    <t>"vypínače, svítidla" 7</t>
  </si>
  <si>
    <t>81</t>
  </si>
  <si>
    <t>741372063</t>
  </si>
  <si>
    <t>Montáž svítidlo LED exteriérové přisazené nástěnné hranaté nebo kruhové se zapojením vodičů</t>
  </si>
  <si>
    <t>-285194637</t>
  </si>
  <si>
    <t>Montáž svítidel s integrovaným zdrojem LED se zapojením vodičů exteriérových přisazených nástěnných hranatých nebo kruhových</t>
  </si>
  <si>
    <t>https://podminky.urs.cz/item/CS_URS_2023_01/741372063</t>
  </si>
  <si>
    <t>"S3 vč. pohybového čidla, dle výběru investora/projektanta" 3</t>
  </si>
  <si>
    <t>82</t>
  </si>
  <si>
    <t>34845004.R</t>
  </si>
  <si>
    <t>svítidlo exteriérové nástěnné přisazené LED</t>
  </si>
  <si>
    <t>-510729749</t>
  </si>
  <si>
    <t>"S3, vč. pohybového čidla, dle výběru investora/projektanta" 3</t>
  </si>
  <si>
    <t>83</t>
  </si>
  <si>
    <t>741372154</t>
  </si>
  <si>
    <t>Montáž svítidlo LED průmyslové přisazené stropní se zapojením vodičů</t>
  </si>
  <si>
    <t>735120399</t>
  </si>
  <si>
    <t>Montáž svítidel s integrovaným zdrojem LED se zapojením vodičů průmyslových přisazených stropních</t>
  </si>
  <si>
    <t>https://podminky.urs.cz/item/CS_URS_2023_01/741372154</t>
  </si>
  <si>
    <t>"S4 dle PD a výběru investora/projektanta" 2</t>
  </si>
  <si>
    <t>84</t>
  </si>
  <si>
    <t>34845009.R</t>
  </si>
  <si>
    <t>svítidlo exteriérové stropní LED</t>
  </si>
  <si>
    <t>-1048374146</t>
  </si>
  <si>
    <t>"S4, vč. pohybového čidla, dle výběru investora/projektanta" 2</t>
  </si>
  <si>
    <t>85</t>
  </si>
  <si>
    <t>741420001</t>
  </si>
  <si>
    <t>Montáž drát nebo lano hromosvodné svodové D do 10 mm s podpěrou</t>
  </si>
  <si>
    <t>134176241</t>
  </si>
  <si>
    <t>Montáž hromosvodného vedení svodových drátů nebo lan s podpěrami, Ø do 10 mm</t>
  </si>
  <si>
    <t>https://podminky.urs.cz/item/CS_URS_2023_01/741420001</t>
  </si>
  <si>
    <t>"odhad" 130</t>
  </si>
  <si>
    <t>86</t>
  </si>
  <si>
    <t>35442141</t>
  </si>
  <si>
    <t>drát D 8mm AlMgSi polotvrdý</t>
  </si>
  <si>
    <t>2091830433</t>
  </si>
  <si>
    <t>87</t>
  </si>
  <si>
    <t>741420022</t>
  </si>
  <si>
    <t>Montáž svorka hromosvodná se 3 a více šrouby</t>
  </si>
  <si>
    <t>-277994881</t>
  </si>
  <si>
    <t>Montáž hromosvodného vedení svorek se 3 a více šrouby</t>
  </si>
  <si>
    <t>https://podminky.urs.cz/item/CS_URS_2023_01/741420022</t>
  </si>
  <si>
    <t>88</t>
  </si>
  <si>
    <t>35441860</t>
  </si>
  <si>
    <t>svorka FeZn k jímací tyči - 4 šrouby</t>
  </si>
  <si>
    <t>-295443799</t>
  </si>
  <si>
    <t>89</t>
  </si>
  <si>
    <t>741420051</t>
  </si>
  <si>
    <t>Montáž vedení hromosvodné-úhelník nebo trubka s držáky do zdiva</t>
  </si>
  <si>
    <t>228046749</t>
  </si>
  <si>
    <t>Montáž hromosvodného vedení ochranných prvků úhelníků nebo trubek s držáky do zdiva</t>
  </si>
  <si>
    <t>https://podminky.urs.cz/item/CS_URS_2023_01/741420051</t>
  </si>
  <si>
    <t>"odhad" 5</t>
  </si>
  <si>
    <t>90</t>
  </si>
  <si>
    <t>35441830</t>
  </si>
  <si>
    <t>úhelník ochranný na ochranu svodu - 1700mm, FeZn</t>
  </si>
  <si>
    <t>-174292022</t>
  </si>
  <si>
    <t>91</t>
  </si>
  <si>
    <t>741420083</t>
  </si>
  <si>
    <t>Montáž vedení hromosvodné-štítek k označení svodu</t>
  </si>
  <si>
    <t>-775753043</t>
  </si>
  <si>
    <t>Montáž hromosvodného vedení doplňků štítků k označení svodů</t>
  </si>
  <si>
    <t>https://podminky.urs.cz/item/CS_URS_2023_01/741420083</t>
  </si>
  <si>
    <t>92</t>
  </si>
  <si>
    <t>35442110</t>
  </si>
  <si>
    <t>štítek plastový - čísla svodů</t>
  </si>
  <si>
    <t>1867774224</t>
  </si>
  <si>
    <t>93</t>
  </si>
  <si>
    <t>741420084.R</t>
  </si>
  <si>
    <t>Ostatní pomocné práce a materiál k hromosvodu vč. revize a měření, dokumentace skutečného provedení</t>
  </si>
  <si>
    <t>-489077188</t>
  </si>
  <si>
    <t>94</t>
  </si>
  <si>
    <t>741421811</t>
  </si>
  <si>
    <t>Demontáž drátu nebo lana svodového vedení D do 8 mm kolmý svod</t>
  </si>
  <si>
    <t>1832939221</t>
  </si>
  <si>
    <t>Demontáž hromosvodného vedení bez zachování funkčnosti svodových drátů nebo lan kolmého svodu, průměru do 8 mm</t>
  </si>
  <si>
    <t>https://podminky.urs.cz/item/CS_URS_2023_01/741421811</t>
  </si>
  <si>
    <t>"dle PD, v nezbytném rozsahu</t>
  </si>
  <si>
    <t>"odhad" 5*5</t>
  </si>
  <si>
    <t>95</t>
  </si>
  <si>
    <t>741421831</t>
  </si>
  <si>
    <t>Demontáž drátu nebo lana svodového vedení D do 8 mm šikmá střecha</t>
  </si>
  <si>
    <t>822811607</t>
  </si>
  <si>
    <t>Demontáž hromosvodného vedení bez zachování funkčnosti svodových drátů nebo lan na šikmé střeše, průměru do 8 mm</t>
  </si>
  <si>
    <t>https://podminky.urs.cz/item/CS_URS_2023_01/741421831</t>
  </si>
  <si>
    <t>96</t>
  </si>
  <si>
    <t>741421843</t>
  </si>
  <si>
    <t>Demontáž svorky šroubové hromosvodné se 2 šrouby</t>
  </si>
  <si>
    <t>-1220273244</t>
  </si>
  <si>
    <t>Demontáž hromosvodného vedení bez zachování funkčnosti svorek šroubových se 2 šrouby</t>
  </si>
  <si>
    <t>https://podminky.urs.cz/item/CS_URS_2023_01/741421843</t>
  </si>
  <si>
    <t>"odhad" 50</t>
  </si>
  <si>
    <t>97</t>
  </si>
  <si>
    <t>741421851</t>
  </si>
  <si>
    <t>Demontáž vedení hromosvodné-podpěra střešní pod hřeben</t>
  </si>
  <si>
    <t>229298520</t>
  </si>
  <si>
    <t>Demontáž hromosvodného vedení podpěr střešního vedení pod hřeben</t>
  </si>
  <si>
    <t>https://podminky.urs.cz/item/CS_URS_2023_01/741421851</t>
  </si>
  <si>
    <t>"odhad" 18</t>
  </si>
  <si>
    <t>98</t>
  </si>
  <si>
    <t>741421853</t>
  </si>
  <si>
    <t>Demontáž vedení hromosvodné-podpěra střešní pod tašky</t>
  </si>
  <si>
    <t>-2056325153</t>
  </si>
  <si>
    <t>Demontáž hromosvodného vedení podpěr střešního vedení pod tašky</t>
  </si>
  <si>
    <t>https://podminky.urs.cz/item/CS_URS_2023_01/741421853</t>
  </si>
  <si>
    <t>"odhad" 4*4</t>
  </si>
  <si>
    <t>99</t>
  </si>
  <si>
    <t>741421861</t>
  </si>
  <si>
    <t>Demontáž vedení hromosvodné-podpěra svislého vedení šroubovaného</t>
  </si>
  <si>
    <t>-1443158175</t>
  </si>
  <si>
    <t>Demontáž hromosvodného vedení podpěr svislého vedení šroubovaného</t>
  </si>
  <si>
    <t>https://podminky.urs.cz/item/CS_URS_2023_01/741421861</t>
  </si>
  <si>
    <t>100</t>
  </si>
  <si>
    <t>741421871</t>
  </si>
  <si>
    <t>Demontáž vedení hromosvodné-ochranného úhelníku délky do 1,4 m</t>
  </si>
  <si>
    <t>-868386433</t>
  </si>
  <si>
    <t>Demontáž hromosvodného vedení doplňků ochranných úhelníků, délky do 1,4 m</t>
  </si>
  <si>
    <t>https://podminky.urs.cz/item/CS_URS_2023_01/741421871</t>
  </si>
  <si>
    <t>"odhad" 4</t>
  </si>
  <si>
    <t>101</t>
  </si>
  <si>
    <t>741430004</t>
  </si>
  <si>
    <t>Montáž tyč jímací délky do 3 m na střešní hřeben</t>
  </si>
  <si>
    <t>1822839019</t>
  </si>
  <si>
    <t>Montáž jímacích tyčí délky do 3 m, na střešní hřeben</t>
  </si>
  <si>
    <t>https://podminky.urs.cz/item/CS_URS_2023_01/741430004</t>
  </si>
  <si>
    <t>102</t>
  </si>
  <si>
    <t>35441117</t>
  </si>
  <si>
    <t>tyč jímací s kovaným hrotem 1500mm Cu</t>
  </si>
  <si>
    <t>1817831934</t>
  </si>
  <si>
    <t>103</t>
  </si>
  <si>
    <t>998741102</t>
  </si>
  <si>
    <t>Přesun hmot tonážní pro silnoproud v objektech v přes 6 do 12 m</t>
  </si>
  <si>
    <t>-1324554325</t>
  </si>
  <si>
    <t>Přesun hmot pro silnoproud stanovený z hmotnosti přesunovaného materiálu vodorovná dopravní vzdálenost do 50 m v objektech výšky přes 6 do 12 m</t>
  </si>
  <si>
    <t>https://podminky.urs.cz/item/CS_URS_2023_01/998741102</t>
  </si>
  <si>
    <t>742</t>
  </si>
  <si>
    <t>Elektroinstalace - slaboproud</t>
  </si>
  <si>
    <t>104</t>
  </si>
  <si>
    <t>742121001.R</t>
  </si>
  <si>
    <t>Nová trasa vedení telefonního kabelu do objektu</t>
  </si>
  <si>
    <t>-1010262014</t>
  </si>
  <si>
    <t>"dle PD, bude před provedením odsouhlaseno investorem, před provedením zateplení fasády" 1</t>
  </si>
  <si>
    <t>762</t>
  </si>
  <si>
    <t>Konstrukce tesařské</t>
  </si>
  <si>
    <t>105</t>
  </si>
  <si>
    <t>762341210</t>
  </si>
  <si>
    <t>Montáž bednění střech rovných a šikmých sklonu do 60° z hrubých prken na sraz tl do 32 mm</t>
  </si>
  <si>
    <t>-2080623903</t>
  </si>
  <si>
    <t>Montáž bednění střech rovných a šikmých sklonu do 60° s vyřezáním otvorů z prken hrubých na sraz tl. do 32 mm</t>
  </si>
  <si>
    <t>https://podminky.urs.cz/item/CS_URS_2023_01/762341210</t>
  </si>
  <si>
    <t>"dle PD" 540+4,8</t>
  </si>
  <si>
    <t>106</t>
  </si>
  <si>
    <t>60515111</t>
  </si>
  <si>
    <t>řezivo jehličnaté boční prkno 20-30mm</t>
  </si>
  <si>
    <t>1220329828</t>
  </si>
  <si>
    <t>544,808*0,026 'Přepočtené koeficientem množství</t>
  </si>
  <si>
    <t>107</t>
  </si>
  <si>
    <t>762342811</t>
  </si>
  <si>
    <t>Demontáž laťování střech z latí osové vzdálenosti do 0,22 m</t>
  </si>
  <si>
    <t>-1809705093</t>
  </si>
  <si>
    <t>Demontáž bednění a laťování laťování střech sklonu do 60° se všemi nadstřešními konstrukcemi, z latí průřezové plochy do 25 cm2 při osové vzdálenosti do 0,22 m</t>
  </si>
  <si>
    <t>https://podminky.urs.cz/item/CS_URS_2023_01/762342811</t>
  </si>
  <si>
    <t>530+4,8</t>
  </si>
  <si>
    <t>108</t>
  </si>
  <si>
    <t>762511247</t>
  </si>
  <si>
    <t>Podlahové kce podkladové z desek OSB tl 25 mm na sraz šroubovaných</t>
  </si>
  <si>
    <t>821502872</t>
  </si>
  <si>
    <t>Podlahové konstrukce podkladové z dřevoštěpkových desek OSB jednovrstvých šroubovaných na sraz, tloušťky desky 25 mm</t>
  </si>
  <si>
    <t>https://podminky.urs.cz/item/CS_URS_2023_01/762511247</t>
  </si>
  <si>
    <t xml:space="preserve">"manipulační lávka" (33,2*1,2)+(9,75*1,2) </t>
  </si>
  <si>
    <t>109</t>
  </si>
  <si>
    <t>998762102</t>
  </si>
  <si>
    <t>Přesun hmot tonážní pro kce tesařské v objektech v přes 6 do 12 m</t>
  </si>
  <si>
    <t>2066825704</t>
  </si>
  <si>
    <t>Přesun hmot pro konstrukce tesařské stanovený z hmotnosti přesunovaného materiálu vodorovná dopravní vzdálenost do 50 m v objektech výšky přes 6 do 12 m</t>
  </si>
  <si>
    <t>https://podminky.urs.cz/item/CS_URS_2023_01/998762102</t>
  </si>
  <si>
    <t>764</t>
  </si>
  <si>
    <t>Konstrukce klempířské</t>
  </si>
  <si>
    <t>764002414</t>
  </si>
  <si>
    <t>Montáž strukturované oddělovací rohože jakkékoliv rš</t>
  </si>
  <si>
    <t>-693510866</t>
  </si>
  <si>
    <t>Montáž strukturované oddělovací rohože jakékoli rš</t>
  </si>
  <si>
    <t>https://podminky.urs.cz/item/CS_URS_2023_01/764002414</t>
  </si>
  <si>
    <t>111</t>
  </si>
  <si>
    <t>28329043</t>
  </si>
  <si>
    <t>fólie difuzně propustné s nakašírovanou strukturovanou rohoží pod hladkou plechovou krytinu se samolepící páskou v podélném přesahu</t>
  </si>
  <si>
    <t>1370194163</t>
  </si>
  <si>
    <t>544,8*1,15 'Přepočtené koeficientem množství</t>
  </si>
  <si>
    <t>112</t>
  </si>
  <si>
    <t>764002851</t>
  </si>
  <si>
    <t>Demontáž oplechování parapetů do suti</t>
  </si>
  <si>
    <t>622493113</t>
  </si>
  <si>
    <t>Demontáž klempířských konstrukcí oplechování parapetů do suti</t>
  </si>
  <si>
    <t>https://podminky.urs.cz/item/CS_URS_2023_01/764002851</t>
  </si>
  <si>
    <t>48,7+6</t>
  </si>
  <si>
    <t>113</t>
  </si>
  <si>
    <t>764002871</t>
  </si>
  <si>
    <t>Demontáž lemování zdí do suti</t>
  </si>
  <si>
    <t>107127439</t>
  </si>
  <si>
    <t>Demontáž klempířských konstrukcí lemování zdí do suti</t>
  </si>
  <si>
    <t>https://podminky.urs.cz/item/CS_URS_2023_01/764002871</t>
  </si>
  <si>
    <t>10,7+2,4</t>
  </si>
  <si>
    <t>114</t>
  </si>
  <si>
    <t>764004801</t>
  </si>
  <si>
    <t>Demontáž podokapního žlabu do suti</t>
  </si>
  <si>
    <t>-284079290</t>
  </si>
  <si>
    <t>Demontáž klempířských konstrukcí žlabu podokapního do suti</t>
  </si>
  <si>
    <t>https://podminky.urs.cz/item/CS_URS_2023_01/764004801</t>
  </si>
  <si>
    <t>115</t>
  </si>
  <si>
    <t>764004841</t>
  </si>
  <si>
    <t>Demontáž háku do suti</t>
  </si>
  <si>
    <t>-824304784</t>
  </si>
  <si>
    <t>Demontáž klempířských konstrukcí háku do suti</t>
  </si>
  <si>
    <t>https://podminky.urs.cz/item/CS_URS_2023_01/764004841</t>
  </si>
  <si>
    <t>"odhad" 100</t>
  </si>
  <si>
    <t>116</t>
  </si>
  <si>
    <t>764004861</t>
  </si>
  <si>
    <t>Demontáž svodu do suti</t>
  </si>
  <si>
    <t>850109471</t>
  </si>
  <si>
    <t>Demontáž klempířských konstrukcí svodu do suti</t>
  </si>
  <si>
    <t>https://podminky.urs.cz/item/CS_URS_2023_01/764004861</t>
  </si>
  <si>
    <t>40,3</t>
  </si>
  <si>
    <t>117</t>
  </si>
  <si>
    <t>764141311</t>
  </si>
  <si>
    <t>Krytina střechy rovné drážkováním ze svitků z TiZn lesklého plechu rš 670 mm sklonu do 30°</t>
  </si>
  <si>
    <t>86176389</t>
  </si>
  <si>
    <t>Krytina ze svitků nebo tabulí z titanzinkového lesklého válcovaného plechu s úpravou u okapů, prostupů a výčnělků střechy rovné drážkováním ze svitků rš 670 mm, sklon střechy do 30°</t>
  </si>
  <si>
    <t>https://podminky.urs.cz/item/CS_URS_2023_01/764141311</t>
  </si>
  <si>
    <t>118</t>
  </si>
  <si>
    <t>764233452.R</t>
  </si>
  <si>
    <t>Oplechování střešních prvků z TiZn střešní výlez rozměru 600 x 600 mm vč. podkladního plechu</t>
  </si>
  <si>
    <t>499266909</t>
  </si>
  <si>
    <t>"K10 dle PD" 2</t>
  </si>
  <si>
    <t>119</t>
  </si>
  <si>
    <t>764241306</t>
  </si>
  <si>
    <t>Oplechování větraného hřebene s větrací mřížkou z TiZn lesklého plechu rš 500 mm</t>
  </si>
  <si>
    <t>1036397423</t>
  </si>
  <si>
    <t>Oplechování střešních prvků z titanzinkového lesklého válcovaného plechu hřebene větraného, včetně větrací mřížky rš 500 mm</t>
  </si>
  <si>
    <t>https://podminky.urs.cz/item/CS_URS_2023_01/764241306</t>
  </si>
  <si>
    <t>34,25+10,3</t>
  </si>
  <si>
    <t>120</t>
  </si>
  <si>
    <t>764242304.R</t>
  </si>
  <si>
    <t>Oplechování štítu závětrnou lištou z TiZn lesklého plechu rš 312  mm</t>
  </si>
  <si>
    <t>-1715231798</t>
  </si>
  <si>
    <t>Oplechování střešních prvků z titanzinkového lesklého válcovaného plechu štítu závětrnou lištou rš 312 mm</t>
  </si>
  <si>
    <t>"K5a r. š. 312mm dle PD" 3,2</t>
  </si>
  <si>
    <t>121</t>
  </si>
  <si>
    <t>764242305</t>
  </si>
  <si>
    <t xml:space="preserve">Oplechování štítu závětrnou lištou z TiZn lesklého plechu rš 416 mm </t>
  </si>
  <si>
    <t>-427127182</t>
  </si>
  <si>
    <t>Oplechování střešních prvků z titanzinkového lesklého válcovaného plechu štítu závětrnou lištou rš 416 mm</t>
  </si>
  <si>
    <t>https://podminky.urs.cz/item/CS_URS_2023_01/764242305</t>
  </si>
  <si>
    <t>"K5 r. š. 416mm dle PD" 34,1</t>
  </si>
  <si>
    <t>122</t>
  </si>
  <si>
    <t>764242334</t>
  </si>
  <si>
    <t>Oplechování rovné okapové hrany z TiZn lesklého plechu rš 330 mm</t>
  </si>
  <si>
    <t>185056387</t>
  </si>
  <si>
    <t>Oplechování střešních prvků z titanzinkového lesklého válcovaného plechu okapu okapovým plechem střechy rovné rš 330 mm</t>
  </si>
  <si>
    <t>https://podminky.urs.cz/item/CS_URS_2023_01/764242334</t>
  </si>
  <si>
    <t>"pol. pro K4" 96</t>
  </si>
  <si>
    <t>123</t>
  </si>
  <si>
    <t>764246304</t>
  </si>
  <si>
    <t>Oplechování parapetů rovných mechanicky kotvené z TiZn lesklého plechu rš 330 mm</t>
  </si>
  <si>
    <t>-1178687520</t>
  </si>
  <si>
    <t>Oplechování parapetů z titanzinkového lesklého válcovaného plechu rovných mechanicky kotvené, bez rohů rš 330 mm</t>
  </si>
  <si>
    <t>https://podminky.urs.cz/item/CS_URS_2023_01/764246304</t>
  </si>
  <si>
    <t>"K2 r. š. 320mm dle PD" 6</t>
  </si>
  <si>
    <t>124</t>
  </si>
  <si>
    <t>764246305</t>
  </si>
  <si>
    <t>Oplechování parapetů rovných mechanicky kotvené z TiZn lesklého plechu rš 400 mm</t>
  </si>
  <si>
    <t>772471569</t>
  </si>
  <si>
    <t>Oplechování parapetů z titanzinkového lesklého válcovaného plechu rovných mechanicky kotvené, bez rohů rš 400 mm</t>
  </si>
  <si>
    <t>https://podminky.urs.cz/item/CS_URS_2023_01/764246305</t>
  </si>
  <si>
    <t>"K1 dle PD" 48,7</t>
  </si>
  <si>
    <t>125</t>
  </si>
  <si>
    <t>764248304.R</t>
  </si>
  <si>
    <t>Oplechování okapnice mezi okny z titanzinkového lesklého válcovaného plechu rovných, mechanicky kotvené rš 120 mm</t>
  </si>
  <si>
    <t>1855243398</t>
  </si>
  <si>
    <t>"K1a dle PD r. š. 120mm" 24,6</t>
  </si>
  <si>
    <t>126</t>
  </si>
  <si>
    <t>764341314.R</t>
  </si>
  <si>
    <t>Lemování rovných zdí střech s krytinou z TiZn lesklého plechu rš 300 mm</t>
  </si>
  <si>
    <t>1404565712</t>
  </si>
  <si>
    <t>Lemování zdí z titanzinkového lesklého válcovaného plechu boční nebo horní rovných, střech s krytinou skládanou mimo prejzovou rš 300 mm</t>
  </si>
  <si>
    <t>"K7 dle PD" 10,7</t>
  </si>
  <si>
    <t>127</t>
  </si>
  <si>
    <t>764344312</t>
  </si>
  <si>
    <t>Lemování střech s krytinou skládanou nebo plechovou bez lišty z TiZn lesklého plechu</t>
  </si>
  <si>
    <t>-51004275</t>
  </si>
  <si>
    <t>Lemování z titanzinkového lesklého válcovaného plechu bez lišty, střech s krytinou skládanou nebo z plechu</t>
  </si>
  <si>
    <t>https://podminky.urs.cz/item/CS_URS_2023_01/764344312</t>
  </si>
  <si>
    <t>"K8 r. š. 300mm, 300mm dl. 2,4mb" 1,44</t>
  </si>
  <si>
    <t>128</t>
  </si>
  <si>
    <t>764345302</t>
  </si>
  <si>
    <t>Lemování trub, konzol, držáků z TiZn lesklého plechu s krytinou prejzovou, vlnitou D přes 75 do 100 mm</t>
  </si>
  <si>
    <t>-1509275112</t>
  </si>
  <si>
    <t>Lemování trub, konzol, držáků a ostatních prvků z titanzinkového lesklého válcovaného plechu střech s krytinou prejzovou nebo vlnitou, průměr přes 75 do 100 mm</t>
  </si>
  <si>
    <t>https://podminky.urs.cz/item/CS_URS_2023_01/764345302</t>
  </si>
  <si>
    <t>"K9 dle PD" 1</t>
  </si>
  <si>
    <t>129</t>
  </si>
  <si>
    <t>764541305</t>
  </si>
  <si>
    <t>Žlab podokapní půlkruhový z TiZn lesklého plechu rš 330 mm</t>
  </si>
  <si>
    <t>-1448387106</t>
  </si>
  <si>
    <t>Žlab podokapní z titanzinkového lesklého válcovaného plechu včetně háků a čel půlkruhový rš 330 mm</t>
  </si>
  <si>
    <t>https://podminky.urs.cz/item/CS_URS_2023_01/764541305</t>
  </si>
  <si>
    <t>"K4 dle PD" 96</t>
  </si>
  <si>
    <t>130</t>
  </si>
  <si>
    <t>764541347</t>
  </si>
  <si>
    <t>Kotlík oválný (trychtýřový) pro podokapní žlaby z TiZn lesklého plechu 330/120 mm</t>
  </si>
  <si>
    <t>-1131035886</t>
  </si>
  <si>
    <t>Žlab podokapní z titanzinkového lesklého válcovaného plechu včetně háků a čel kotlík oválný (trychtýřový), rš žlabu/průměr svodu 330/120 mm</t>
  </si>
  <si>
    <t>https://podminky.urs.cz/item/CS_URS_2023_01/764541347</t>
  </si>
  <si>
    <t>"K3 dle PD" 7</t>
  </si>
  <si>
    <t>131</t>
  </si>
  <si>
    <t>764548324</t>
  </si>
  <si>
    <t>Svody kruhové včetně objímek, kolen, odskoků z TiZn lesklého plechu průměru 120 mm</t>
  </si>
  <si>
    <t>-883704433</t>
  </si>
  <si>
    <t>Svod z titanzinkového lesklého válcovaného plechu včetně objímek, kolen a odskoků kruhový, průměru 120 mm</t>
  </si>
  <si>
    <t>https://podminky.urs.cz/item/CS_URS_2023_01/764548324</t>
  </si>
  <si>
    <t>"K3 dle PD" 40,3</t>
  </si>
  <si>
    <t>132</t>
  </si>
  <si>
    <t>998764102</t>
  </si>
  <si>
    <t>Přesun hmot tonážní pro konstrukce klempířské v objektech v přes 6 do 12 m</t>
  </si>
  <si>
    <t>1800511726</t>
  </si>
  <si>
    <t>Přesun hmot pro konstrukce klempířské stanovený z hmotnosti přesunovaného materiálu vodorovná dopravní vzdálenost do 50 m v objektech výšky přes 6 do 12 m</t>
  </si>
  <si>
    <t>https://podminky.urs.cz/item/CS_URS_2023_01/998764102</t>
  </si>
  <si>
    <t>765</t>
  </si>
  <si>
    <t>Krytina skládaná</t>
  </si>
  <si>
    <t>133</t>
  </si>
  <si>
    <t>765131851</t>
  </si>
  <si>
    <t>Demontáž vlnité vláknocementové krytiny sklonu do 30° do suti</t>
  </si>
  <si>
    <t>1677128584</t>
  </si>
  <si>
    <t>Demontáž vláknocementové krytiny vlnité sklonu do 30° do suti</t>
  </si>
  <si>
    <t>https://podminky.urs.cz/item/CS_URS_2023_01/765131851</t>
  </si>
  <si>
    <t>134</t>
  </si>
  <si>
    <t>765131871</t>
  </si>
  <si>
    <t>Demontáž hřebene nebo nároží vlnité vláknocementové krytiny sklonu do 30° do suti</t>
  </si>
  <si>
    <t>-295369645</t>
  </si>
  <si>
    <t>Demontáž vláknocementové krytiny vlnité sklonu do 30° hřebene nebo nároží do suti</t>
  </si>
  <si>
    <t>https://podminky.urs.cz/item/CS_URS_2023_01/765131871</t>
  </si>
  <si>
    <t>34,05+9,9</t>
  </si>
  <si>
    <t>135</t>
  </si>
  <si>
    <t>765192001</t>
  </si>
  <si>
    <t>Nouzové (provizorní) zakrytí střechy plachtou</t>
  </si>
  <si>
    <t>1967879582</t>
  </si>
  <si>
    <t>Nouzové zakrytí střechy plachtou</t>
  </si>
  <si>
    <t>https://podminky.urs.cz/item/CS_URS_2023_01/765192001</t>
  </si>
  <si>
    <t>540+4,8</t>
  </si>
  <si>
    <t>136</t>
  </si>
  <si>
    <t>765192811</t>
  </si>
  <si>
    <t>Demontáž střešního výlezu jakékoliv plochy</t>
  </si>
  <si>
    <t>-306453974</t>
  </si>
  <si>
    <t>https://podminky.urs.cz/item/CS_URS_2023_01/765192811</t>
  </si>
  <si>
    <t>137</t>
  </si>
  <si>
    <t>998765102</t>
  </si>
  <si>
    <t>Přesun hmot tonážní pro krytiny skládané v objektech v přes 6 do 12 m</t>
  </si>
  <si>
    <t>1731383116</t>
  </si>
  <si>
    <t>Přesun hmot pro krytiny skládané stanovený z hmotnosti přesunovaného materiálu vodorovná dopravní vzdálenost do 50 m na objektech výšky přes 6 do 12 m</t>
  </si>
  <si>
    <t>https://podminky.urs.cz/item/CS_URS_2023_01/998765102</t>
  </si>
  <si>
    <t>766</t>
  </si>
  <si>
    <t>Konstrukce truhlářské</t>
  </si>
  <si>
    <t>138</t>
  </si>
  <si>
    <t>766231113</t>
  </si>
  <si>
    <t>Montáž sklápěcích půdních schodů</t>
  </si>
  <si>
    <t>755320035</t>
  </si>
  <si>
    <t>Montáž sklápěcích schodů na půdu s vyřezáním otvoru a kompletizací</t>
  </si>
  <si>
    <t>https://podminky.urs.cz/item/CS_URS_2023_01/766231113</t>
  </si>
  <si>
    <t>139</t>
  </si>
  <si>
    <t>61233171.R</t>
  </si>
  <si>
    <t>schody půdní stahovací kovové a plechovým víkem s vnitřní zateplovací vložkou - rozměr 90x50cm</t>
  </si>
  <si>
    <t>-187848777</t>
  </si>
  <si>
    <t>140</t>
  </si>
  <si>
    <t>766622217</t>
  </si>
  <si>
    <t>Montáž plastových oken plochy do 1 m2 otevíravých s rámem do celostěnových panelů</t>
  </si>
  <si>
    <t>-1482922460</t>
  </si>
  <si>
    <t>Montáž oken plastových plochy do 1 m2 včetně montáže rámu otevíravých do celostěnových panelů nebo ocelových rámů, výšky</t>
  </si>
  <si>
    <t>https://podminky.urs.cz/item/CS_URS_2023_01/766622217</t>
  </si>
  <si>
    <t>"O1 700x700" 1</t>
  </si>
  <si>
    <t>141</t>
  </si>
  <si>
    <t>61140049</t>
  </si>
  <si>
    <t>okno plastové otevíravé/sklopné dvojsklo do plochy 1m2</t>
  </si>
  <si>
    <t>169123243</t>
  </si>
  <si>
    <t>142</t>
  </si>
  <si>
    <t>766660002</t>
  </si>
  <si>
    <t>Montáž dveřních křídel otvíravých jednokřídlových š přes 0,8 m do ocelové zárubně</t>
  </si>
  <si>
    <t>1521915306</t>
  </si>
  <si>
    <t>Montáž dveřních křídel dřevěných nebo plastových otevíravých do ocelové zárubně povrchově upravených jednokřídlových, šířky přes 800 mm</t>
  </si>
  <si>
    <t>https://podminky.urs.cz/item/CS_URS_2023_01/766660002</t>
  </si>
  <si>
    <t>"D1" 1</t>
  </si>
  <si>
    <t>143</t>
  </si>
  <si>
    <t>61140500</t>
  </si>
  <si>
    <t>dveře jednokřídlé plastové bílé plné max rozměru otvoru 2,42m2 bezpečnostní třídy RC2</t>
  </si>
  <si>
    <t>1665914382</t>
  </si>
  <si>
    <t>144</t>
  </si>
  <si>
    <t>766671021.R</t>
  </si>
  <si>
    <t>Montáž střešního výlezu 60 x60</t>
  </si>
  <si>
    <t>-1075663110</t>
  </si>
  <si>
    <t>"S10" 2</t>
  </si>
  <si>
    <t>145</t>
  </si>
  <si>
    <t>55351066</t>
  </si>
  <si>
    <t>výlez střešní pro falcované Al střechy 60x60cm</t>
  </si>
  <si>
    <t>454724208</t>
  </si>
  <si>
    <t>výlez střešní pro falcované střechy 60x60cm</t>
  </si>
  <si>
    <t>146</t>
  </si>
  <si>
    <t>766694116</t>
  </si>
  <si>
    <t>Montáž parapetních desek dřevěných nebo plastových š do 30 cm</t>
  </si>
  <si>
    <t>286379285</t>
  </si>
  <si>
    <t>Montáž ostatních truhlářských konstrukcí parapetních desek dřevěných nebo plastových šířky do 300 mm</t>
  </si>
  <si>
    <t>https://podminky.urs.cz/item/CS_URS_2023_01/766694116</t>
  </si>
  <si>
    <t>"O1" 0,7</t>
  </si>
  <si>
    <t>147</t>
  </si>
  <si>
    <t>61140077</t>
  </si>
  <si>
    <t>parapet plastový vnitřní – š 150mm, barva bílá</t>
  </si>
  <si>
    <t>-1664599591</t>
  </si>
  <si>
    <t>148</t>
  </si>
  <si>
    <t>998766102</t>
  </si>
  <si>
    <t>Přesun hmot tonážní pro kce truhlářské v objektech v přes 6 do 12 m</t>
  </si>
  <si>
    <t>1602822082</t>
  </si>
  <si>
    <t>Přesun hmot pro konstrukce truhlářské stanovený z hmotnosti přesunovaného materiálu vodorovná dopravní vzdálenost do 50 m v objektech výšky přes 6 do 12 m</t>
  </si>
  <si>
    <t>https://podminky.urs.cz/item/CS_URS_2023_01/998766102</t>
  </si>
  <si>
    <t>767</t>
  </si>
  <si>
    <t>Konstrukce zámečnické</t>
  </si>
  <si>
    <t>149</t>
  </si>
  <si>
    <t>767531111</t>
  </si>
  <si>
    <t>Montáž vstupních kovových nebo plastových rohoží čistících zón</t>
  </si>
  <si>
    <t>-1384341948</t>
  </si>
  <si>
    <t>Montáž vstupních čistících zón z rohoží kovových nebo plastových</t>
  </si>
  <si>
    <t>https://podminky.urs.cz/item/CS_URS_2023_01/767531111</t>
  </si>
  <si>
    <t>150</t>
  </si>
  <si>
    <t>69752001</t>
  </si>
  <si>
    <t>rohož vstupní provedení hliník standard 27 mm</t>
  </si>
  <si>
    <t>-1364488324</t>
  </si>
  <si>
    <t>4*1,1 'Přepočtené koeficientem množství</t>
  </si>
  <si>
    <t>151</t>
  </si>
  <si>
    <t>767531121</t>
  </si>
  <si>
    <t>Osazení zapuštěného rámu z L profilů k čistícím rohožím</t>
  </si>
  <si>
    <t>1868772997</t>
  </si>
  <si>
    <t>Montáž vstupních čistících zón z rohoží osazení rámu mosazného nebo hliníkového zapuštěného z L profilů</t>
  </si>
  <si>
    <t>https://podminky.urs.cz/item/CS_URS_2023_01/767531121</t>
  </si>
  <si>
    <t>"návrh 2x0,5 4ks" 20</t>
  </si>
  <si>
    <t>152</t>
  </si>
  <si>
    <t>69752160</t>
  </si>
  <si>
    <t>rám pro zapuštění profil L-30/30 25/25 20/30 15/30-Al</t>
  </si>
  <si>
    <t>-1096728446</t>
  </si>
  <si>
    <t>20*1,1 'Přepočtené koeficientem množství</t>
  </si>
  <si>
    <t>153</t>
  </si>
  <si>
    <t>767531811</t>
  </si>
  <si>
    <t>Demontáž vstupních kovových nebo plastových čisticích rohoží</t>
  </si>
  <si>
    <t>986289098</t>
  </si>
  <si>
    <t>Demontáž vstupních čisticích zón rohoží kovových nebo plastových</t>
  </si>
  <si>
    <t>https://podminky.urs.cz/item/CS_URS_2023_01/767531811</t>
  </si>
  <si>
    <t>3,5</t>
  </si>
  <si>
    <t>154</t>
  </si>
  <si>
    <t>767531821</t>
  </si>
  <si>
    <t>Demontáž rámů k čisticím rohožím</t>
  </si>
  <si>
    <t>1581898472</t>
  </si>
  <si>
    <t>Demontáž vstupních čisticích zón rámů zapuštěných nebo náběhových</t>
  </si>
  <si>
    <t>https://podminky.urs.cz/item/CS_URS_2023_01/767531821</t>
  </si>
  <si>
    <t>155</t>
  </si>
  <si>
    <t>767646413</t>
  </si>
  <si>
    <t>Montáž revizních dveří a dvířek jednokřídlových s rámem plochy přes 1 m2</t>
  </si>
  <si>
    <t>-1566976946</t>
  </si>
  <si>
    <t>Montáž revizních dveří a dvířek hliníkových, ocelových nebo plastových s rámem jednokřídlových, plochy přes 1 m2</t>
  </si>
  <si>
    <t>https://podminky.urs.cz/item/CS_URS_2023_01/767646413</t>
  </si>
  <si>
    <t>"S7, S12, dle PD" (2*0,5)+(2*0,05)</t>
  </si>
  <si>
    <t>156</t>
  </si>
  <si>
    <t>56245711</t>
  </si>
  <si>
    <t>dvířka revizní 400x400 bílá se zámkem</t>
  </si>
  <si>
    <t>-1729926312</t>
  </si>
  <si>
    <t>"S7, S12, dle PD" 4</t>
  </si>
  <si>
    <t>157</t>
  </si>
  <si>
    <t>767810123</t>
  </si>
  <si>
    <t>Montáž mřížek větracích kruhových D přes 200 do 300 mm</t>
  </si>
  <si>
    <t>-533425533</t>
  </si>
  <si>
    <t>Montáž větracích mřížek ocelových kruhových, průměru přes 200 do 300 mm</t>
  </si>
  <si>
    <t>https://podminky.urs.cz/item/CS_URS_2023_01/767810123</t>
  </si>
  <si>
    <t>158</t>
  </si>
  <si>
    <t>55341425</t>
  </si>
  <si>
    <t>mřížka větrací nerezová se síťovinou 250x250mm</t>
  </si>
  <si>
    <t>-1034328955</t>
  </si>
  <si>
    <t>159</t>
  </si>
  <si>
    <t>767810811</t>
  </si>
  <si>
    <t>Demontáž mřížek větracích ocelových čtyřhranných nebo kruhových</t>
  </si>
  <si>
    <t>-1912113908</t>
  </si>
  <si>
    <t>Demontáž větracích mřížek ocelových čtyřhranných neho kruhových</t>
  </si>
  <si>
    <t>https://podminky.urs.cz/item/CS_URS_2023_01/767810811</t>
  </si>
  <si>
    <t>160</t>
  </si>
  <si>
    <t>767893112</t>
  </si>
  <si>
    <t>Montáž stříšek nad vstupy kotvených pomocí závěsů rovných, výplň z umělých hmot š přes 1,50 do 2,00 m</t>
  </si>
  <si>
    <t>867775570</t>
  </si>
  <si>
    <t>Montáž stříšek nad venkovními vstupy z kovových profilů kotvených k nosné konstrukci pomocí závěsů, výplň z umělých hmot rovná, šířky přes 1,50 do 2,00 m</t>
  </si>
  <si>
    <t>https://podminky.urs.cz/item/CS_URS_2023_01/767893112</t>
  </si>
  <si>
    <t>"S1, dle výběru investora/projektanta" 2</t>
  </si>
  <si>
    <t>161</t>
  </si>
  <si>
    <t>28319025</t>
  </si>
  <si>
    <t>stříška vchodová oblouková, kotvená pomocí konzol, hliníkový rám, výplň dutinkový polykarbonát 2000x900mm</t>
  </si>
  <si>
    <t>-352462240</t>
  </si>
  <si>
    <t>162</t>
  </si>
  <si>
    <t>767995114.R</t>
  </si>
  <si>
    <t>Montáž atypických zámečnických konstrukcí hm přes 20 do 50 kg</t>
  </si>
  <si>
    <t>552874856</t>
  </si>
  <si>
    <t>Montáž ostatních atypických zámečnických konstrukcí hmotnosti přes 20 do 50 kg</t>
  </si>
  <si>
    <t>"montáž ostatních fasádních prvků dle PD, cedule pro zpětnou montáž po zateplení fasády, nový držák vlajky fasádní 2ks vč. dodávky, ..."20</t>
  </si>
  <si>
    <t>163</t>
  </si>
  <si>
    <t>767996701</t>
  </si>
  <si>
    <t>Demontáž atypických zámečnických konstrukcí řezáním hm jednotlivých dílů do 50 kg</t>
  </si>
  <si>
    <t>-365520912</t>
  </si>
  <si>
    <t>Demontáž ostatních zámečnických konstrukcí řezáním o hmotnosti jednotlivých dílů do 50 kg</t>
  </si>
  <si>
    <t>https://podminky.urs.cz/item/CS_URS_2023_01/767996701</t>
  </si>
  <si>
    <t>"demontáž ostatních fasádních prvků dle PD, cedule pro zpětnou montáž po zateplení fasády, stáv. držák vlajky fasádní, ..."20</t>
  </si>
  <si>
    <t>164</t>
  </si>
  <si>
    <t>998767102</t>
  </si>
  <si>
    <t>Přesun hmot tonážní pro zámečnické konstrukce v objektech v přes 6 do 12 m</t>
  </si>
  <si>
    <t>-882107113</t>
  </si>
  <si>
    <t>Přesun hmot pro zámečnické konstrukce stanovený z hmotnosti přesunovaného materiálu vodorovná dopravní vzdálenost do 50 m v objektech výšky přes 6 do 12 m</t>
  </si>
  <si>
    <t>https://podminky.urs.cz/item/CS_URS_2023_01/998767102</t>
  </si>
  <si>
    <t>777</t>
  </si>
  <si>
    <t>Podlahy lité</t>
  </si>
  <si>
    <t>165</t>
  </si>
  <si>
    <t>777111101</t>
  </si>
  <si>
    <t>Zametení podkladu před provedením lité podlahy</t>
  </si>
  <si>
    <t>2001318706</t>
  </si>
  <si>
    <t>Příprava podkladu před provedením litých podlah zametení</t>
  </si>
  <si>
    <t>https://podminky.urs.cz/item/CS_URS_2023_01/777111101</t>
  </si>
  <si>
    <t>"podesty, rampy, koruny</t>
  </si>
  <si>
    <t>11+4,2+1,5+4,2+1,5+2,77+0,77+3,17+1,08</t>
  </si>
  <si>
    <t>"schodiště</t>
  </si>
  <si>
    <t>((1,93*2)*0,3*2)+((1,93*3*0,2)*2)</t>
  </si>
  <si>
    <t>((1,33*4)*0,3)+(1,33*5*0,18)</t>
  </si>
  <si>
    <t>((1,03*6)*0,3)+(1,03*7*0,18)</t>
  </si>
  <si>
    <t>((1,33*4)*0,3)+1,08+(1,33*5*0,21)</t>
  </si>
  <si>
    <t>166</t>
  </si>
  <si>
    <t>777111121</t>
  </si>
  <si>
    <t>Ruční broušení podkladu před provedením lité podlahy</t>
  </si>
  <si>
    <t>-166661017</t>
  </si>
  <si>
    <t>Příprava podkladu před provedením litých podlah obroušení ruční ( v místě styku se stěnou, v rozích apod.)</t>
  </si>
  <si>
    <t>https://podminky.urs.cz/item/CS_URS_2023_01/777111121</t>
  </si>
  <si>
    <t>6,27+7,43+7,43+6,9+3,6+7,91</t>
  </si>
  <si>
    <t>167</t>
  </si>
  <si>
    <t>777111123</t>
  </si>
  <si>
    <t>Strojní broušení podkladu před provedením lité podlahy</t>
  </si>
  <si>
    <t>-874900419</t>
  </si>
  <si>
    <t>Příprava podkladu před provedením litých podlah obroušení strojní</t>
  </si>
  <si>
    <t>https://podminky.urs.cz/item/CS_URS_2023_01/777111123</t>
  </si>
  <si>
    <t>168</t>
  </si>
  <si>
    <t>777121105</t>
  </si>
  <si>
    <t>Vyrovnání podkladu podlah stěrkou plněnou pískem pl přes 1,0 m2 tl do 3 mm</t>
  </si>
  <si>
    <t>-1117600004</t>
  </si>
  <si>
    <t>Vyrovnání podkladu epoxidovou stěrkou plněnou pískem, tloušťky do 3 mm, plochy přes 1,0 m2</t>
  </si>
  <si>
    <t>https://podminky.urs.cz/item/CS_URS_2023_01/777121105</t>
  </si>
  <si>
    <t>169</t>
  </si>
  <si>
    <t>777131111</t>
  </si>
  <si>
    <t>Penetrační epoxidový nátěr podlahy plněný pískem</t>
  </si>
  <si>
    <t>-105325298</t>
  </si>
  <si>
    <t>Penetrační nátěr podlahy epoxidový předem plněný pískem</t>
  </si>
  <si>
    <t>https://podminky.urs.cz/item/CS_URS_2023_01/777131111</t>
  </si>
  <si>
    <t>170</t>
  </si>
  <si>
    <t>777131211</t>
  </si>
  <si>
    <t>Penetrační epoxidový nátěr schodišťových stupňů plněný pískem</t>
  </si>
  <si>
    <t>987343493</t>
  </si>
  <si>
    <t>Penetrační nátěr schodišťových stupňů epoxidový předem plněný pískem</t>
  </si>
  <si>
    <t>https://podminky.urs.cz/item/CS_URS_2023_01/777131211</t>
  </si>
  <si>
    <t>171</t>
  </si>
  <si>
    <t>777211012</t>
  </si>
  <si>
    <t>Podlahy z epoxidové pryskyřice a oblázků křemičitých frakce 2 až 5 mm tl. 14 mm</t>
  </si>
  <si>
    <t>1803748371</t>
  </si>
  <si>
    <t>Podlahy z epoxidové pryskyřice a oblázků (kamenný koberec) křemičitých frakce 2 až 5 mm, tl. 14 mm</t>
  </si>
  <si>
    <t>https://podminky.urs.cz/item/CS_URS_2023_01/777211012</t>
  </si>
  <si>
    <t>172</t>
  </si>
  <si>
    <t>777211713</t>
  </si>
  <si>
    <t>Nátěr pro vytvoření protiskluzového povrchu</t>
  </si>
  <si>
    <t>-1392889564</t>
  </si>
  <si>
    <t>Podlahy z epoxidové pryskyřice a oblázků (kamenný koberec) ostatní práce nátěr pro vytvoření protiskluzového povrchu</t>
  </si>
  <si>
    <t>https://podminky.urs.cz/item/CS_URS_2023_01/777211713</t>
  </si>
  <si>
    <t>173</t>
  </si>
  <si>
    <t>777312013</t>
  </si>
  <si>
    <t>Podlahy z epoxidové pryskyřice a oblázků frakce 2 až 5 mm křemičitých na stupnice šířky do 300 mm</t>
  </si>
  <si>
    <t>426235581</t>
  </si>
  <si>
    <t>Podlahy na schodišťové stupně z epoxidové pryskyřice a oblázků (kamenný koberec) křemičitých frakce 2 až 5 mm stupnice, šířky do 300 mm</t>
  </si>
  <si>
    <t>https://podminky.urs.cz/item/CS_URS_2023_01/777312013</t>
  </si>
  <si>
    <t>(1,93*2*2)+(1,33*4)+(1,03*6)+(1,33*4)</t>
  </si>
  <si>
    <t>174</t>
  </si>
  <si>
    <t>777312025</t>
  </si>
  <si>
    <t>Podlahy z epoxidové pryskyřice a oblázků frakce 2 až 5 mm křemičitých na postupnice výšky přes 200 mm</t>
  </si>
  <si>
    <t>-1405271712</t>
  </si>
  <si>
    <t>Podlahy na schodišťové stupně z epoxidové pryskyřice a oblázků (kamenný koberec) křemičitých frakce 2 až 5 mm podstupnice, výšky přes 200 mm</t>
  </si>
  <si>
    <t>https://podminky.urs.cz/item/CS_URS_2023_01/777312025</t>
  </si>
  <si>
    <t>(1,93*3*2)+(1,33*5)+(1,03*7)+(1,33*5)</t>
  </si>
  <si>
    <t>175</t>
  </si>
  <si>
    <t>777313153</t>
  </si>
  <si>
    <t>Nátěr pro vytvoření protiskluzového povrchu schodišť stupnice šířky do 300 mm</t>
  </si>
  <si>
    <t>-1292162924</t>
  </si>
  <si>
    <t>Podlahy na schodišťové stupně z epoxidové pryskyřice a oblázků (kamenný koberec) ostatní práce nátěr pro vytvoření protiskluzového povrchu schodišť stupnice, šířky do 300 mm</t>
  </si>
  <si>
    <t>https://podminky.urs.cz/item/CS_URS_2023_01/777313153</t>
  </si>
  <si>
    <t>176</t>
  </si>
  <si>
    <t>777313165</t>
  </si>
  <si>
    <t>Nátěr pro vytvoření protiskluzového povrchu schodišť podstupnice výšky přes 200 mm</t>
  </si>
  <si>
    <t>1163535136</t>
  </si>
  <si>
    <t>Podlahy na schodišťové stupně z epoxidové pryskyřice a oblázků (kamenný koberec) ostatní práce nátěr pro vytvoření protiskluzového povrchu schodišť podstupnice, výšky přes 200 mm</t>
  </si>
  <si>
    <t>https://podminky.urs.cz/item/CS_URS_2023_01/777313165</t>
  </si>
  <si>
    <t>177</t>
  </si>
  <si>
    <t>998777102</t>
  </si>
  <si>
    <t>Přesun hmot tonážní pro podlahy lité v objektech v přes 6 do 12 m</t>
  </si>
  <si>
    <t>-1558216366</t>
  </si>
  <si>
    <t>Přesun hmot pro podlahy lité stanovený z hmotnosti přesunovaného materiálu vodorovná dopravní vzdálenost do 50 m v objektech výšky přes 6 do 12 m</t>
  </si>
  <si>
    <t>https://podminky.urs.cz/item/CS_URS_2023_01/998777102</t>
  </si>
  <si>
    <t>783</t>
  </si>
  <si>
    <t>Dokončovací práce - nátěry</t>
  </si>
  <si>
    <t>178</t>
  </si>
  <si>
    <t>783201201</t>
  </si>
  <si>
    <t>Obroušení tesařských konstrukcí před provedením nátěru</t>
  </si>
  <si>
    <t>-1071286296</t>
  </si>
  <si>
    <t>Příprava podkladu tesařských konstrukcí před provedením nátěru</t>
  </si>
  <si>
    <t>https://podminky.urs.cz/item/CS_URS_2023_01/783201201</t>
  </si>
  <si>
    <t>"očištění okartáčováním stáv. nosné kce střech</t>
  </si>
  <si>
    <t>466,44+63,02</t>
  </si>
  <si>
    <t>179</t>
  </si>
  <si>
    <t>783213121</t>
  </si>
  <si>
    <t>Napouštěcí dvojnásobný syntetický biocidní nátěr tesařských konstrukcí zabudovaných do konstrukce</t>
  </si>
  <si>
    <t>1587267577</t>
  </si>
  <si>
    <t xml:space="preserve">Preventivní napouštěcí nátěr tesařských prvků proti dřevokazným houbám, hmyzu a plísním zabudovaných do konstrukce dvojnásobný </t>
  </si>
  <si>
    <t>https://podminky.urs.cz/item/CS_URS_2023_01/783213121</t>
  </si>
  <si>
    <t>"stáv. nosná kce střechy" 466,44+63,02</t>
  </si>
  <si>
    <t>180</t>
  </si>
  <si>
    <t>783301401</t>
  </si>
  <si>
    <t>Ometení zámečnických konstrukcí</t>
  </si>
  <si>
    <t>1639324509</t>
  </si>
  <si>
    <t>Příprava podkladu zámečnických konstrukcí před provedením nátěru ometení</t>
  </si>
  <si>
    <t>https://podminky.urs.cz/item/CS_URS_2023_01/783301401</t>
  </si>
  <si>
    <t>36,4</t>
  </si>
  <si>
    <t>181</t>
  </si>
  <si>
    <t>783334201</t>
  </si>
  <si>
    <t>Základní antikorozní jednonásobný epoxidový nátěr zámečnických konstrukcí</t>
  </si>
  <si>
    <t>-1154942183</t>
  </si>
  <si>
    <t>Základní antikorozní nátěr zámečnických konstrukcí jednonásobný epoxidový</t>
  </si>
  <si>
    <t>https://podminky.urs.cz/item/CS_URS_2023_01/783334201</t>
  </si>
  <si>
    <t>182</t>
  </si>
  <si>
    <t>783337101</t>
  </si>
  <si>
    <t>Krycí jednonásobný epoxidový nátěr zámečnických konstrukcí</t>
  </si>
  <si>
    <t>-1921577702</t>
  </si>
  <si>
    <t>Krycí nátěr (email) zámečnických konstrukcí jednonásobný epoxidový</t>
  </si>
  <si>
    <t>https://podminky.urs.cz/item/CS_URS_2023_01/783337101</t>
  </si>
  <si>
    <t>784</t>
  </si>
  <si>
    <t>Dokončovací práce - malby a tapety</t>
  </si>
  <si>
    <t>183</t>
  </si>
  <si>
    <t>784111001</t>
  </si>
  <si>
    <t>Oprášení (ometení ) podkladu v místnostech v do 3,80 m</t>
  </si>
  <si>
    <t>745501473</t>
  </si>
  <si>
    <t>Oprášení (ometení) podkladu v místnostech výšky do 3,80 m</t>
  </si>
  <si>
    <t>https://podminky.urs.cz/item/CS_URS_2023_01/784111001</t>
  </si>
  <si>
    <t>"m.č. 002" 30,38+11,82</t>
  </si>
  <si>
    <t>"m.č. 04" 40+88,05</t>
  </si>
  <si>
    <t>"m.č. 09" 1,62+16,46</t>
  </si>
  <si>
    <t>"m.č. 22" 42,73+79,67</t>
  </si>
  <si>
    <t>"m.č. 23" 51,43+75,2</t>
  </si>
  <si>
    <t>"m.č. 24" 42,73+79,67</t>
  </si>
  <si>
    <t>184</t>
  </si>
  <si>
    <t>784121001</t>
  </si>
  <si>
    <t>Oškrabání malby v mísnostech v do 3,80 m</t>
  </si>
  <si>
    <t>-1068478947</t>
  </si>
  <si>
    <t>Oškrabání malby v místnostech výšky do 3,80 m</t>
  </si>
  <si>
    <t>https://podminky.urs.cz/item/CS_URS_2023_01/784121001</t>
  </si>
  <si>
    <t>"bude provedeno na základě skutečného stavu</t>
  </si>
  <si>
    <t>185</t>
  </si>
  <si>
    <t>784171101</t>
  </si>
  <si>
    <t>Zakrytí vnitřních podlah včetně pozdějšího odkrytí</t>
  </si>
  <si>
    <t>-1029720224</t>
  </si>
  <si>
    <t>Zakrytí nemalovaných ploch (materiál ve specifikaci) včetně pozdějšího odkrytí podlah</t>
  </si>
  <si>
    <t>https://podminky.urs.cz/item/CS_URS_2023_01/784171101</t>
  </si>
  <si>
    <t>11,82+40+1,62+42,73+51,43+42,73</t>
  </si>
  <si>
    <t>186</t>
  </si>
  <si>
    <t>28323156</t>
  </si>
  <si>
    <t>fólie pro malířské potřeby zakrývací tl 41µ 4x5m</t>
  </si>
  <si>
    <t>-1554804693</t>
  </si>
  <si>
    <t>190,33*1,05 'Přepočtené koeficientem množství</t>
  </si>
  <si>
    <t>187</t>
  </si>
  <si>
    <t>784171111</t>
  </si>
  <si>
    <t>Zakrytí vnitřních ploch stěn v místnostech v do 3,80 m</t>
  </si>
  <si>
    <t>-1609403477</t>
  </si>
  <si>
    <t>Zakrytí nemalovaných ploch (materiál ve specifikaci) včetně pozdějšího odkrytí svislých ploch např. stěn, oken, dveří v místnostech výšky do 3,80</t>
  </si>
  <si>
    <t>https://podminky.urs.cz/item/CS_URS_2023_01/784171111</t>
  </si>
  <si>
    <t>1,4+1,04+(2,02*5)+1,6+(3,09*13)+1,6+1,6</t>
  </si>
  <si>
    <t>188</t>
  </si>
  <si>
    <t>-2102237893</t>
  </si>
  <si>
    <t>57,51*1,05 'Přepočtené koeficientem množství</t>
  </si>
  <si>
    <t>189</t>
  </si>
  <si>
    <t>784181101</t>
  </si>
  <si>
    <t>Základní akrylátová jednonásobná bezbarvá penetrace podkladu v místnostech v do 3,80 m</t>
  </si>
  <si>
    <t>-1935918326</t>
  </si>
  <si>
    <t>Penetrace podkladu jednonásobná základní akrylátová bezbarvá v místnostech výšky do 3,80 m</t>
  </si>
  <si>
    <t>https://podminky.urs.cz/item/CS_URS_2023_01/784181101</t>
  </si>
  <si>
    <t>190</t>
  </si>
  <si>
    <t>784211101</t>
  </si>
  <si>
    <t>Dvojnásobné bílé malby ze směsí za mokra výborně oděruvzdorných v místnostech v do 3,80 m</t>
  </si>
  <si>
    <t>103153732</t>
  </si>
  <si>
    <t>Malby z malířských směsí oděruvzdorných za mokra dvojnásobné, bílé za mokra oděruvzdorné výborně v místnostech výšky do 3,80 m</t>
  </si>
  <si>
    <t>https://podminky.urs.cz/item/CS_URS_2023_01/784211101</t>
  </si>
  <si>
    <t>VRN</t>
  </si>
  <si>
    <t>Vedlejší rozpočtové náklady</t>
  </si>
  <si>
    <t>VRN1</t>
  </si>
  <si>
    <t>Průzkumné, geodetické a projektové práce</t>
  </si>
  <si>
    <t>191</t>
  </si>
  <si>
    <t>010001000</t>
  </si>
  <si>
    <t>…</t>
  </si>
  <si>
    <t>1024</t>
  </si>
  <si>
    <t>1708464401</t>
  </si>
  <si>
    <t>https://podminky.urs.cz/item/CS_URS_2023_01/010001000</t>
  </si>
  <si>
    <t>VRN3</t>
  </si>
  <si>
    <t>Zařízení staveniště</t>
  </si>
  <si>
    <t>192</t>
  </si>
  <si>
    <t>030001000</t>
  </si>
  <si>
    <t>1706303595</t>
  </si>
  <si>
    <t>https://podminky.urs.cz/item/CS_URS_2023_01/030001000</t>
  </si>
  <si>
    <t>VRN4</t>
  </si>
  <si>
    <t>Inženýrská činnost</t>
  </si>
  <si>
    <t>193</t>
  </si>
  <si>
    <t>040001000</t>
  </si>
  <si>
    <t>-530087918</t>
  </si>
  <si>
    <t>https://podminky.urs.cz/item/CS_URS_2023_01/040001000</t>
  </si>
  <si>
    <t>VRN6</t>
  </si>
  <si>
    <t>Územní vlivy</t>
  </si>
  <si>
    <t>194</t>
  </si>
  <si>
    <t>060001000</t>
  </si>
  <si>
    <t>901935582</t>
  </si>
  <si>
    <t>https://podminky.urs.cz/item/CS_URS_2023_01/060001000</t>
  </si>
  <si>
    <t>VRN7</t>
  </si>
  <si>
    <t>Provozní vlivy</t>
  </si>
  <si>
    <t>195</t>
  </si>
  <si>
    <t>070001000</t>
  </si>
  <si>
    <t>-185573550</t>
  </si>
  <si>
    <t>https://podminky.urs.cz/item/CS_URS_2023_01/070001000</t>
  </si>
  <si>
    <t>VRN9</t>
  </si>
  <si>
    <t>Ostatní náklady</t>
  </si>
  <si>
    <t>196</t>
  </si>
  <si>
    <t>090001000</t>
  </si>
  <si>
    <t>-1713032114</t>
  </si>
  <si>
    <t>https://podminky.urs.cz/item/CS_URS_2023_01/090001000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</si>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</sst>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767646413" TargetMode="External"/><Relationship Id="rId21" Type="http://schemas.openxmlformats.org/officeDocument/2006/relationships/hyperlink" Target="https://podminky.urs.cz/item/CS_URS_2023_01/621531022" TargetMode="External"/><Relationship Id="rId42" Type="http://schemas.openxmlformats.org/officeDocument/2006/relationships/hyperlink" Target="https://podminky.urs.cz/item/CS_URS_2023_01/968072455" TargetMode="External"/><Relationship Id="rId63" Type="http://schemas.openxmlformats.org/officeDocument/2006/relationships/hyperlink" Target="https://podminky.urs.cz/item/CS_URS_2023_01/721242804" TargetMode="External"/><Relationship Id="rId84" Type="http://schemas.openxmlformats.org/officeDocument/2006/relationships/hyperlink" Target="https://podminky.urs.cz/item/CS_URS_2023_01/998762102" TargetMode="External"/><Relationship Id="rId138" Type="http://schemas.openxmlformats.org/officeDocument/2006/relationships/hyperlink" Target="https://podminky.urs.cz/item/CS_URS_2023_01/783301401" TargetMode="External"/><Relationship Id="rId107" Type="http://schemas.openxmlformats.org/officeDocument/2006/relationships/hyperlink" Target="https://podminky.urs.cz/item/CS_URS_2023_01/998765102" TargetMode="External"/><Relationship Id="rId11" Type="http://schemas.openxmlformats.org/officeDocument/2006/relationships/hyperlink" Target="https://podminky.urs.cz/item/CS_URS_2023_01/213141111" TargetMode="External"/><Relationship Id="rId32" Type="http://schemas.openxmlformats.org/officeDocument/2006/relationships/hyperlink" Target="https://podminky.urs.cz/item/CS_URS_2023_01/895270001" TargetMode="External"/><Relationship Id="rId53" Type="http://schemas.openxmlformats.org/officeDocument/2006/relationships/hyperlink" Target="https://podminky.urs.cz/item/CS_URS_2023_01/998011002" TargetMode="External"/><Relationship Id="rId74" Type="http://schemas.openxmlformats.org/officeDocument/2006/relationships/hyperlink" Target="https://podminky.urs.cz/item/CS_URS_2023_01/741421843" TargetMode="External"/><Relationship Id="rId128" Type="http://schemas.openxmlformats.org/officeDocument/2006/relationships/hyperlink" Target="https://podminky.urs.cz/item/CS_URS_2023_01/777131211" TargetMode="External"/><Relationship Id="rId149" Type="http://schemas.openxmlformats.org/officeDocument/2006/relationships/hyperlink" Target="https://podminky.urs.cz/item/CS_URS_2023_01/040001000" TargetMode="External"/><Relationship Id="rId5" Type="http://schemas.openxmlformats.org/officeDocument/2006/relationships/hyperlink" Target="https://podminky.urs.cz/item/CS_URS_2023_01/162751117" TargetMode="External"/><Relationship Id="rId95" Type="http://schemas.openxmlformats.org/officeDocument/2006/relationships/hyperlink" Target="https://podminky.urs.cz/item/CS_URS_2023_01/764246304" TargetMode="External"/><Relationship Id="rId22" Type="http://schemas.openxmlformats.org/officeDocument/2006/relationships/hyperlink" Target="https://podminky.urs.cz/item/CS_URS_2023_01/622131121" TargetMode="External"/><Relationship Id="rId27" Type="http://schemas.openxmlformats.org/officeDocument/2006/relationships/hyperlink" Target="https://podminky.urs.cz/item/CS_URS_2023_01/622252001" TargetMode="External"/><Relationship Id="rId43" Type="http://schemas.openxmlformats.org/officeDocument/2006/relationships/hyperlink" Target="https://podminky.urs.cz/item/CS_URS_2023_01/971081511" TargetMode="External"/><Relationship Id="rId48" Type="http://schemas.openxmlformats.org/officeDocument/2006/relationships/hyperlink" Target="https://podminky.urs.cz/item/CS_URS_2023_01/985421112.R" TargetMode="External"/><Relationship Id="rId64" Type="http://schemas.openxmlformats.org/officeDocument/2006/relationships/hyperlink" Target="https://podminky.urs.cz/item/CS_URS_2023_01/998721102" TargetMode="External"/><Relationship Id="rId69" Type="http://schemas.openxmlformats.org/officeDocument/2006/relationships/hyperlink" Target="https://podminky.urs.cz/item/CS_URS_2023_01/741420022" TargetMode="External"/><Relationship Id="rId113" Type="http://schemas.openxmlformats.org/officeDocument/2006/relationships/hyperlink" Target="https://podminky.urs.cz/item/CS_URS_2023_01/767531111" TargetMode="External"/><Relationship Id="rId118" Type="http://schemas.openxmlformats.org/officeDocument/2006/relationships/hyperlink" Target="https://podminky.urs.cz/item/CS_URS_2023_01/767810123" TargetMode="External"/><Relationship Id="rId134" Type="http://schemas.openxmlformats.org/officeDocument/2006/relationships/hyperlink" Target="https://podminky.urs.cz/item/CS_URS_2023_01/777313165" TargetMode="External"/><Relationship Id="rId139" Type="http://schemas.openxmlformats.org/officeDocument/2006/relationships/hyperlink" Target="https://podminky.urs.cz/item/CS_URS_2023_01/783334201" TargetMode="External"/><Relationship Id="rId80" Type="http://schemas.openxmlformats.org/officeDocument/2006/relationships/hyperlink" Target="https://podminky.urs.cz/item/CS_URS_2023_01/998741102" TargetMode="External"/><Relationship Id="rId85" Type="http://schemas.openxmlformats.org/officeDocument/2006/relationships/hyperlink" Target="https://podminky.urs.cz/item/CS_URS_2023_01/764002414" TargetMode="External"/><Relationship Id="rId150" Type="http://schemas.openxmlformats.org/officeDocument/2006/relationships/hyperlink" Target="https://podminky.urs.cz/item/CS_URS_2023_01/060001000" TargetMode="External"/><Relationship Id="rId12" Type="http://schemas.openxmlformats.org/officeDocument/2006/relationships/hyperlink" Target="https://podminky.urs.cz/item/CS_URS_2023_01/596211112" TargetMode="External"/><Relationship Id="rId17" Type="http://schemas.openxmlformats.org/officeDocument/2006/relationships/hyperlink" Target="https://podminky.urs.cz/item/CS_URS_2023_01/621211031" TargetMode="External"/><Relationship Id="rId33" Type="http://schemas.openxmlformats.org/officeDocument/2006/relationships/hyperlink" Target="https://podminky.urs.cz/item/CS_URS_2023_01/895270021" TargetMode="External"/><Relationship Id="rId38" Type="http://schemas.openxmlformats.org/officeDocument/2006/relationships/hyperlink" Target="https://podminky.urs.cz/item/CS_URS_2023_01/941111811" TargetMode="External"/><Relationship Id="rId59" Type="http://schemas.openxmlformats.org/officeDocument/2006/relationships/hyperlink" Target="https://podminky.urs.cz/item/CS_URS_2023_01/713122131" TargetMode="External"/><Relationship Id="rId103" Type="http://schemas.openxmlformats.org/officeDocument/2006/relationships/hyperlink" Target="https://podminky.urs.cz/item/CS_URS_2023_01/765131851" TargetMode="External"/><Relationship Id="rId108" Type="http://schemas.openxmlformats.org/officeDocument/2006/relationships/hyperlink" Target="https://podminky.urs.cz/item/CS_URS_2023_01/766231113" TargetMode="External"/><Relationship Id="rId124" Type="http://schemas.openxmlformats.org/officeDocument/2006/relationships/hyperlink" Target="https://podminky.urs.cz/item/CS_URS_2023_01/777111121" TargetMode="External"/><Relationship Id="rId129" Type="http://schemas.openxmlformats.org/officeDocument/2006/relationships/hyperlink" Target="https://podminky.urs.cz/item/CS_URS_2023_01/777211012" TargetMode="External"/><Relationship Id="rId54" Type="http://schemas.openxmlformats.org/officeDocument/2006/relationships/hyperlink" Target="https://podminky.urs.cz/item/CS_URS_2023_01/711112051" TargetMode="External"/><Relationship Id="rId70" Type="http://schemas.openxmlformats.org/officeDocument/2006/relationships/hyperlink" Target="https://podminky.urs.cz/item/CS_URS_2023_01/741420051" TargetMode="External"/><Relationship Id="rId75" Type="http://schemas.openxmlformats.org/officeDocument/2006/relationships/hyperlink" Target="https://podminky.urs.cz/item/CS_URS_2023_01/741421851" TargetMode="External"/><Relationship Id="rId91" Type="http://schemas.openxmlformats.org/officeDocument/2006/relationships/hyperlink" Target="https://podminky.urs.cz/item/CS_URS_2023_01/764141311" TargetMode="External"/><Relationship Id="rId96" Type="http://schemas.openxmlformats.org/officeDocument/2006/relationships/hyperlink" Target="https://podminky.urs.cz/item/CS_URS_2023_01/764246305" TargetMode="External"/><Relationship Id="rId140" Type="http://schemas.openxmlformats.org/officeDocument/2006/relationships/hyperlink" Target="https://podminky.urs.cz/item/CS_URS_2023_01/783337101" TargetMode="External"/><Relationship Id="rId145" Type="http://schemas.openxmlformats.org/officeDocument/2006/relationships/hyperlink" Target="https://podminky.urs.cz/item/CS_URS_2023_01/784181101" TargetMode="External"/><Relationship Id="rId1" Type="http://schemas.openxmlformats.org/officeDocument/2006/relationships/hyperlink" Target="https://podminky.urs.cz/item/CS_URS_2023_01/112101122" TargetMode="External"/><Relationship Id="rId6" Type="http://schemas.openxmlformats.org/officeDocument/2006/relationships/hyperlink" Target="https://podminky.urs.cz/item/CS_URS_2023_01/162751119" TargetMode="External"/><Relationship Id="rId23" Type="http://schemas.openxmlformats.org/officeDocument/2006/relationships/hyperlink" Target="https://podminky.urs.cz/item/CS_URS_2023_01/622135001" TargetMode="External"/><Relationship Id="rId28" Type="http://schemas.openxmlformats.org/officeDocument/2006/relationships/hyperlink" Target="https://podminky.urs.cz/item/CS_URS_2023_01/622511112" TargetMode="External"/><Relationship Id="rId49" Type="http://schemas.openxmlformats.org/officeDocument/2006/relationships/hyperlink" Target="https://podminky.urs.cz/item/CS_URS_2023_01/997013212" TargetMode="External"/><Relationship Id="rId114" Type="http://schemas.openxmlformats.org/officeDocument/2006/relationships/hyperlink" Target="https://podminky.urs.cz/item/CS_URS_2023_01/767531121" TargetMode="External"/><Relationship Id="rId119" Type="http://schemas.openxmlformats.org/officeDocument/2006/relationships/hyperlink" Target="https://podminky.urs.cz/item/CS_URS_2023_01/767810811" TargetMode="External"/><Relationship Id="rId44" Type="http://schemas.openxmlformats.org/officeDocument/2006/relationships/hyperlink" Target="https://podminky.urs.cz/item/CS_URS_2023_01/978011191" TargetMode="External"/><Relationship Id="rId60" Type="http://schemas.openxmlformats.org/officeDocument/2006/relationships/hyperlink" Target="https://podminky.urs.cz/item/CS_URS_2023_01/713131141" TargetMode="External"/><Relationship Id="rId65" Type="http://schemas.openxmlformats.org/officeDocument/2006/relationships/hyperlink" Target="https://podminky.urs.cz/item/CS_URS_2023_01/741310031" TargetMode="External"/><Relationship Id="rId81" Type="http://schemas.openxmlformats.org/officeDocument/2006/relationships/hyperlink" Target="https://podminky.urs.cz/item/CS_URS_2023_01/762341210" TargetMode="External"/><Relationship Id="rId86" Type="http://schemas.openxmlformats.org/officeDocument/2006/relationships/hyperlink" Target="https://podminky.urs.cz/item/CS_URS_2023_01/764002851" TargetMode="External"/><Relationship Id="rId130" Type="http://schemas.openxmlformats.org/officeDocument/2006/relationships/hyperlink" Target="https://podminky.urs.cz/item/CS_URS_2023_01/777211713" TargetMode="External"/><Relationship Id="rId135" Type="http://schemas.openxmlformats.org/officeDocument/2006/relationships/hyperlink" Target="https://podminky.urs.cz/item/CS_URS_2023_01/998777102" TargetMode="External"/><Relationship Id="rId151" Type="http://schemas.openxmlformats.org/officeDocument/2006/relationships/hyperlink" Target="https://podminky.urs.cz/item/CS_URS_2023_01/070001000" TargetMode="External"/><Relationship Id="rId13" Type="http://schemas.openxmlformats.org/officeDocument/2006/relationships/hyperlink" Target="https://podminky.urs.cz/item/CS_URS_2023_01/612326121" TargetMode="External"/><Relationship Id="rId18" Type="http://schemas.openxmlformats.org/officeDocument/2006/relationships/hyperlink" Target="https://podminky.urs.cz/item/CS_URS_2023_01/622151001" TargetMode="External"/><Relationship Id="rId39" Type="http://schemas.openxmlformats.org/officeDocument/2006/relationships/hyperlink" Target="https://podminky.urs.cz/item/CS_URS_2023_01/949101111" TargetMode="External"/><Relationship Id="rId109" Type="http://schemas.openxmlformats.org/officeDocument/2006/relationships/hyperlink" Target="https://podminky.urs.cz/item/CS_URS_2023_01/766622217" TargetMode="External"/><Relationship Id="rId34" Type="http://schemas.openxmlformats.org/officeDocument/2006/relationships/hyperlink" Target="https://podminky.urs.cz/item/CS_URS_2023_01/895270031" TargetMode="External"/><Relationship Id="rId50" Type="http://schemas.openxmlformats.org/officeDocument/2006/relationships/hyperlink" Target="https://podminky.urs.cz/item/CS_URS_2023_01/997013501" TargetMode="External"/><Relationship Id="rId55" Type="http://schemas.openxmlformats.org/officeDocument/2006/relationships/hyperlink" Target="https://podminky.urs.cz/item/CS_URS_2023_01/711161215" TargetMode="External"/><Relationship Id="rId76" Type="http://schemas.openxmlformats.org/officeDocument/2006/relationships/hyperlink" Target="https://podminky.urs.cz/item/CS_URS_2023_01/741421853" TargetMode="External"/><Relationship Id="rId97" Type="http://schemas.openxmlformats.org/officeDocument/2006/relationships/hyperlink" Target="https://podminky.urs.cz/item/CS_URS_2023_01/764344312" TargetMode="External"/><Relationship Id="rId104" Type="http://schemas.openxmlformats.org/officeDocument/2006/relationships/hyperlink" Target="https://podminky.urs.cz/item/CS_URS_2023_01/765131871" TargetMode="External"/><Relationship Id="rId120" Type="http://schemas.openxmlformats.org/officeDocument/2006/relationships/hyperlink" Target="https://podminky.urs.cz/item/CS_URS_2023_01/767893112" TargetMode="External"/><Relationship Id="rId125" Type="http://schemas.openxmlformats.org/officeDocument/2006/relationships/hyperlink" Target="https://podminky.urs.cz/item/CS_URS_2023_01/777111123" TargetMode="External"/><Relationship Id="rId141" Type="http://schemas.openxmlformats.org/officeDocument/2006/relationships/hyperlink" Target="https://podminky.urs.cz/item/CS_URS_2023_01/784111001" TargetMode="External"/><Relationship Id="rId146" Type="http://schemas.openxmlformats.org/officeDocument/2006/relationships/hyperlink" Target="https://podminky.urs.cz/item/CS_URS_2023_01/784211101" TargetMode="External"/><Relationship Id="rId7" Type="http://schemas.openxmlformats.org/officeDocument/2006/relationships/hyperlink" Target="https://podminky.urs.cz/item/CS_URS_2023_01/167151101" TargetMode="External"/><Relationship Id="rId71" Type="http://schemas.openxmlformats.org/officeDocument/2006/relationships/hyperlink" Target="https://podminky.urs.cz/item/CS_URS_2023_01/741420083" TargetMode="External"/><Relationship Id="rId92" Type="http://schemas.openxmlformats.org/officeDocument/2006/relationships/hyperlink" Target="https://podminky.urs.cz/item/CS_URS_2023_01/764241306" TargetMode="External"/><Relationship Id="rId2" Type="http://schemas.openxmlformats.org/officeDocument/2006/relationships/hyperlink" Target="https://podminky.urs.cz/item/CS_URS_2023_01/113106121" TargetMode="External"/><Relationship Id="rId29" Type="http://schemas.openxmlformats.org/officeDocument/2006/relationships/hyperlink" Target="https://podminky.urs.cz/item/CS_URS_2023_01/622531022" TargetMode="External"/><Relationship Id="rId24" Type="http://schemas.openxmlformats.org/officeDocument/2006/relationships/hyperlink" Target="https://podminky.urs.cz/item/CS_URS_2023_01/622142001" TargetMode="External"/><Relationship Id="rId40" Type="http://schemas.openxmlformats.org/officeDocument/2006/relationships/hyperlink" Target="https://podminky.urs.cz/item/CS_URS_2023_01/962032230" TargetMode="External"/><Relationship Id="rId45" Type="http://schemas.openxmlformats.org/officeDocument/2006/relationships/hyperlink" Target="https://podminky.urs.cz/item/CS_URS_2023_01/978013191" TargetMode="External"/><Relationship Id="rId66" Type="http://schemas.openxmlformats.org/officeDocument/2006/relationships/hyperlink" Target="https://podminky.urs.cz/item/CS_URS_2023_01/741372063" TargetMode="External"/><Relationship Id="rId87" Type="http://schemas.openxmlformats.org/officeDocument/2006/relationships/hyperlink" Target="https://podminky.urs.cz/item/CS_URS_2023_01/764002871" TargetMode="External"/><Relationship Id="rId110" Type="http://schemas.openxmlformats.org/officeDocument/2006/relationships/hyperlink" Target="https://podminky.urs.cz/item/CS_URS_2023_01/766660002" TargetMode="External"/><Relationship Id="rId115" Type="http://schemas.openxmlformats.org/officeDocument/2006/relationships/hyperlink" Target="https://podminky.urs.cz/item/CS_URS_2023_01/767531811" TargetMode="External"/><Relationship Id="rId131" Type="http://schemas.openxmlformats.org/officeDocument/2006/relationships/hyperlink" Target="https://podminky.urs.cz/item/CS_URS_2023_01/777312013" TargetMode="External"/><Relationship Id="rId136" Type="http://schemas.openxmlformats.org/officeDocument/2006/relationships/hyperlink" Target="https://podminky.urs.cz/item/CS_URS_2023_01/783201201" TargetMode="External"/><Relationship Id="rId61" Type="http://schemas.openxmlformats.org/officeDocument/2006/relationships/hyperlink" Target="https://podminky.urs.cz/item/CS_URS_2023_01/998713102" TargetMode="External"/><Relationship Id="rId82" Type="http://schemas.openxmlformats.org/officeDocument/2006/relationships/hyperlink" Target="https://podminky.urs.cz/item/CS_URS_2023_01/762342811" TargetMode="External"/><Relationship Id="rId152" Type="http://schemas.openxmlformats.org/officeDocument/2006/relationships/hyperlink" Target="https://podminky.urs.cz/item/CS_URS_2023_01/090001000" TargetMode="External"/><Relationship Id="rId19" Type="http://schemas.openxmlformats.org/officeDocument/2006/relationships/hyperlink" Target="https://podminky.urs.cz/item/CS_URS_2023_01/622211021" TargetMode="External"/><Relationship Id="rId14" Type="http://schemas.openxmlformats.org/officeDocument/2006/relationships/hyperlink" Target="https://podminky.urs.cz/item/CS_URS_2023_01/621131121" TargetMode="External"/><Relationship Id="rId30" Type="http://schemas.openxmlformats.org/officeDocument/2006/relationships/hyperlink" Target="https://podminky.urs.cz/item/CS_URS_2023_01/623135001" TargetMode="External"/><Relationship Id="rId35" Type="http://schemas.openxmlformats.org/officeDocument/2006/relationships/hyperlink" Target="https://podminky.urs.cz/item/CS_URS_2023_01/895270051" TargetMode="External"/><Relationship Id="rId56" Type="http://schemas.openxmlformats.org/officeDocument/2006/relationships/hyperlink" Target="https://podminky.urs.cz/item/CS_URS_2023_01/711161383" TargetMode="External"/><Relationship Id="rId77" Type="http://schemas.openxmlformats.org/officeDocument/2006/relationships/hyperlink" Target="https://podminky.urs.cz/item/CS_URS_2023_01/741421861" TargetMode="External"/><Relationship Id="rId100" Type="http://schemas.openxmlformats.org/officeDocument/2006/relationships/hyperlink" Target="https://podminky.urs.cz/item/CS_URS_2023_01/764541347" TargetMode="External"/><Relationship Id="rId105" Type="http://schemas.openxmlformats.org/officeDocument/2006/relationships/hyperlink" Target="https://podminky.urs.cz/item/CS_URS_2023_01/765192001" TargetMode="External"/><Relationship Id="rId126" Type="http://schemas.openxmlformats.org/officeDocument/2006/relationships/hyperlink" Target="https://podminky.urs.cz/item/CS_URS_2023_01/777121105" TargetMode="External"/><Relationship Id="rId147" Type="http://schemas.openxmlformats.org/officeDocument/2006/relationships/hyperlink" Target="https://podminky.urs.cz/item/CS_URS_2023_01/010001000" TargetMode="External"/><Relationship Id="rId8" Type="http://schemas.openxmlformats.org/officeDocument/2006/relationships/hyperlink" Target="https://podminky.urs.cz/item/CS_URS_2023_01/171201221" TargetMode="External"/><Relationship Id="rId51" Type="http://schemas.openxmlformats.org/officeDocument/2006/relationships/hyperlink" Target="https://podminky.urs.cz/item/CS_URS_2023_01/997013509" TargetMode="External"/><Relationship Id="rId72" Type="http://schemas.openxmlformats.org/officeDocument/2006/relationships/hyperlink" Target="https://podminky.urs.cz/item/CS_URS_2023_01/741421811" TargetMode="External"/><Relationship Id="rId93" Type="http://schemas.openxmlformats.org/officeDocument/2006/relationships/hyperlink" Target="https://podminky.urs.cz/item/CS_URS_2023_01/764242305" TargetMode="External"/><Relationship Id="rId98" Type="http://schemas.openxmlformats.org/officeDocument/2006/relationships/hyperlink" Target="https://podminky.urs.cz/item/CS_URS_2023_01/764345302" TargetMode="External"/><Relationship Id="rId121" Type="http://schemas.openxmlformats.org/officeDocument/2006/relationships/hyperlink" Target="https://podminky.urs.cz/item/CS_URS_2023_01/767996701" TargetMode="External"/><Relationship Id="rId142" Type="http://schemas.openxmlformats.org/officeDocument/2006/relationships/hyperlink" Target="https://podminky.urs.cz/item/CS_URS_2023_01/784121001" TargetMode="External"/><Relationship Id="rId3" Type="http://schemas.openxmlformats.org/officeDocument/2006/relationships/hyperlink" Target="https://podminky.urs.cz/item/CS_URS_2023_01/132112131" TargetMode="External"/><Relationship Id="rId25" Type="http://schemas.openxmlformats.org/officeDocument/2006/relationships/hyperlink" Target="https://podminky.urs.cz/item/CS_URS_2023_01/622151031" TargetMode="External"/><Relationship Id="rId46" Type="http://schemas.openxmlformats.org/officeDocument/2006/relationships/hyperlink" Target="https://podminky.urs.cz/item/CS_URS_2023_01/978015391" TargetMode="External"/><Relationship Id="rId67" Type="http://schemas.openxmlformats.org/officeDocument/2006/relationships/hyperlink" Target="https://podminky.urs.cz/item/CS_URS_2023_01/741372154" TargetMode="External"/><Relationship Id="rId116" Type="http://schemas.openxmlformats.org/officeDocument/2006/relationships/hyperlink" Target="https://podminky.urs.cz/item/CS_URS_2023_01/767531821" TargetMode="External"/><Relationship Id="rId137" Type="http://schemas.openxmlformats.org/officeDocument/2006/relationships/hyperlink" Target="https://podminky.urs.cz/item/CS_URS_2023_01/783213121" TargetMode="External"/><Relationship Id="rId20" Type="http://schemas.openxmlformats.org/officeDocument/2006/relationships/hyperlink" Target="https://podminky.urs.cz/item/CS_URS_2023_01/622211031" TargetMode="External"/><Relationship Id="rId41" Type="http://schemas.openxmlformats.org/officeDocument/2006/relationships/hyperlink" Target="https://podminky.urs.cz/item/CS_URS_2023_01/968062244" TargetMode="External"/><Relationship Id="rId62" Type="http://schemas.openxmlformats.org/officeDocument/2006/relationships/hyperlink" Target="https://podminky.urs.cz/item/CS_URS_2023_01/721241102" TargetMode="External"/><Relationship Id="rId83" Type="http://schemas.openxmlformats.org/officeDocument/2006/relationships/hyperlink" Target="https://podminky.urs.cz/item/CS_URS_2023_01/762511247" TargetMode="External"/><Relationship Id="rId88" Type="http://schemas.openxmlformats.org/officeDocument/2006/relationships/hyperlink" Target="https://podminky.urs.cz/item/CS_URS_2023_01/764004801" TargetMode="External"/><Relationship Id="rId111" Type="http://schemas.openxmlformats.org/officeDocument/2006/relationships/hyperlink" Target="https://podminky.urs.cz/item/CS_URS_2023_01/766694116" TargetMode="External"/><Relationship Id="rId132" Type="http://schemas.openxmlformats.org/officeDocument/2006/relationships/hyperlink" Target="https://podminky.urs.cz/item/CS_URS_2023_01/777312025" TargetMode="External"/><Relationship Id="rId153" Type="http://schemas.openxmlformats.org/officeDocument/2006/relationships/drawing" Target="../drawings/drawing2.xml"/><Relationship Id="rId15" Type="http://schemas.openxmlformats.org/officeDocument/2006/relationships/hyperlink" Target="https://podminky.urs.cz/item/CS_URS_2023_01/621142001" TargetMode="External"/><Relationship Id="rId36" Type="http://schemas.openxmlformats.org/officeDocument/2006/relationships/hyperlink" Target="https://podminky.urs.cz/item/CS_URS_2023_01/941111111" TargetMode="External"/><Relationship Id="rId57" Type="http://schemas.openxmlformats.org/officeDocument/2006/relationships/hyperlink" Target="https://podminky.urs.cz/item/CS_URS_2023_01/998711102" TargetMode="External"/><Relationship Id="rId106" Type="http://schemas.openxmlformats.org/officeDocument/2006/relationships/hyperlink" Target="https://podminky.urs.cz/item/CS_URS_2023_01/765192811" TargetMode="External"/><Relationship Id="rId127" Type="http://schemas.openxmlformats.org/officeDocument/2006/relationships/hyperlink" Target="https://podminky.urs.cz/item/CS_URS_2023_01/777131111" TargetMode="External"/><Relationship Id="rId10" Type="http://schemas.openxmlformats.org/officeDocument/2006/relationships/hyperlink" Target="https://podminky.urs.cz/item/CS_URS_2023_01/212755214" TargetMode="External"/><Relationship Id="rId31" Type="http://schemas.openxmlformats.org/officeDocument/2006/relationships/hyperlink" Target="https://podminky.urs.cz/item/CS_URS_2023_01/629991011" TargetMode="External"/><Relationship Id="rId52" Type="http://schemas.openxmlformats.org/officeDocument/2006/relationships/hyperlink" Target="https://podminky.urs.cz/item/CS_URS_2023_01/997013631" TargetMode="External"/><Relationship Id="rId73" Type="http://schemas.openxmlformats.org/officeDocument/2006/relationships/hyperlink" Target="https://podminky.urs.cz/item/CS_URS_2023_01/741421831" TargetMode="External"/><Relationship Id="rId78" Type="http://schemas.openxmlformats.org/officeDocument/2006/relationships/hyperlink" Target="https://podminky.urs.cz/item/CS_URS_2023_01/741421871" TargetMode="External"/><Relationship Id="rId94" Type="http://schemas.openxmlformats.org/officeDocument/2006/relationships/hyperlink" Target="https://podminky.urs.cz/item/CS_URS_2023_01/764242334" TargetMode="External"/><Relationship Id="rId99" Type="http://schemas.openxmlformats.org/officeDocument/2006/relationships/hyperlink" Target="https://podminky.urs.cz/item/CS_URS_2023_01/764541305" TargetMode="External"/><Relationship Id="rId101" Type="http://schemas.openxmlformats.org/officeDocument/2006/relationships/hyperlink" Target="https://podminky.urs.cz/item/CS_URS_2023_01/764548324" TargetMode="External"/><Relationship Id="rId122" Type="http://schemas.openxmlformats.org/officeDocument/2006/relationships/hyperlink" Target="https://podminky.urs.cz/item/CS_URS_2023_01/998767102" TargetMode="External"/><Relationship Id="rId143" Type="http://schemas.openxmlformats.org/officeDocument/2006/relationships/hyperlink" Target="https://podminky.urs.cz/item/CS_URS_2023_01/784171101" TargetMode="External"/><Relationship Id="rId148" Type="http://schemas.openxmlformats.org/officeDocument/2006/relationships/hyperlink" Target="https://podminky.urs.cz/item/CS_URS_2023_01/030001000" TargetMode="External"/><Relationship Id="rId4" Type="http://schemas.openxmlformats.org/officeDocument/2006/relationships/hyperlink" Target="https://podminky.urs.cz/item/CS_URS_2023_01/162211311" TargetMode="External"/><Relationship Id="rId9" Type="http://schemas.openxmlformats.org/officeDocument/2006/relationships/hyperlink" Target="https://podminky.urs.cz/item/CS_URS_2023_01/211561111" TargetMode="External"/><Relationship Id="rId26" Type="http://schemas.openxmlformats.org/officeDocument/2006/relationships/hyperlink" Target="https://podminky.urs.cz/item/CS_URS_2023_01/622212051" TargetMode="External"/><Relationship Id="rId47" Type="http://schemas.openxmlformats.org/officeDocument/2006/relationships/hyperlink" Target="https://podminky.urs.cz/item/CS_URS_2023_01/985141111" TargetMode="External"/><Relationship Id="rId68" Type="http://schemas.openxmlformats.org/officeDocument/2006/relationships/hyperlink" Target="https://podminky.urs.cz/item/CS_URS_2023_01/741420001" TargetMode="External"/><Relationship Id="rId89" Type="http://schemas.openxmlformats.org/officeDocument/2006/relationships/hyperlink" Target="https://podminky.urs.cz/item/CS_URS_2023_01/764004841" TargetMode="External"/><Relationship Id="rId112" Type="http://schemas.openxmlformats.org/officeDocument/2006/relationships/hyperlink" Target="https://podminky.urs.cz/item/CS_URS_2023_01/998766102" TargetMode="External"/><Relationship Id="rId133" Type="http://schemas.openxmlformats.org/officeDocument/2006/relationships/hyperlink" Target="https://podminky.urs.cz/item/CS_URS_2023_01/777313153" TargetMode="External"/><Relationship Id="rId16" Type="http://schemas.openxmlformats.org/officeDocument/2006/relationships/hyperlink" Target="https://podminky.urs.cz/item/CS_URS_2023_01/621151031" TargetMode="External"/><Relationship Id="rId37" Type="http://schemas.openxmlformats.org/officeDocument/2006/relationships/hyperlink" Target="https://podminky.urs.cz/item/CS_URS_2023_01/941111211" TargetMode="External"/><Relationship Id="rId58" Type="http://schemas.openxmlformats.org/officeDocument/2006/relationships/hyperlink" Target="https://podminky.urs.cz/item/CS_URS_2023_01/713112813" TargetMode="External"/><Relationship Id="rId79" Type="http://schemas.openxmlformats.org/officeDocument/2006/relationships/hyperlink" Target="https://podminky.urs.cz/item/CS_URS_2023_01/741430004" TargetMode="External"/><Relationship Id="rId102" Type="http://schemas.openxmlformats.org/officeDocument/2006/relationships/hyperlink" Target="https://podminky.urs.cz/item/CS_URS_2023_01/998764102" TargetMode="External"/><Relationship Id="rId123" Type="http://schemas.openxmlformats.org/officeDocument/2006/relationships/hyperlink" Target="https://podminky.urs.cz/item/CS_URS_2023_01/777111101" TargetMode="External"/><Relationship Id="rId144" Type="http://schemas.openxmlformats.org/officeDocument/2006/relationships/hyperlink" Target="https://podminky.urs.cz/item/CS_URS_2023_01/784171111" TargetMode="External"/><Relationship Id="rId90" Type="http://schemas.openxmlformats.org/officeDocument/2006/relationships/hyperlink" Target="https://podminky.urs.cz/item/CS_URS_2023_01/76400486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64" t="s">
        <v>14</v>
      </c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R5" s="21"/>
      <c r="BE5" s="261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66" t="s">
        <v>17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R6" s="21"/>
      <c r="BE6" s="262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62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62"/>
      <c r="BS8" s="18" t="s">
        <v>6</v>
      </c>
    </row>
    <row r="9" spans="1:74" ht="14.45" customHeight="1">
      <c r="B9" s="21"/>
      <c r="AR9" s="21"/>
      <c r="BE9" s="262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262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19</v>
      </c>
      <c r="AR11" s="21"/>
      <c r="BE11" s="262"/>
      <c r="BS11" s="18" t="s">
        <v>6</v>
      </c>
    </row>
    <row r="12" spans="1:74" ht="6.95" customHeight="1">
      <c r="B12" s="21"/>
      <c r="AR12" s="21"/>
      <c r="BE12" s="262"/>
      <c r="BS12" s="18" t="s">
        <v>6</v>
      </c>
    </row>
    <row r="13" spans="1:74" ht="12" customHeight="1">
      <c r="B13" s="21"/>
      <c r="D13" s="28" t="s">
        <v>30</v>
      </c>
      <c r="AK13" s="28" t="s">
        <v>26</v>
      </c>
      <c r="AN13" s="30" t="s">
        <v>31</v>
      </c>
      <c r="AR13" s="21"/>
      <c r="BE13" s="262"/>
      <c r="BS13" s="18" t="s">
        <v>6</v>
      </c>
    </row>
    <row r="14" spans="1:74" ht="12.75">
      <c r="B14" s="21"/>
      <c r="E14" s="267" t="s">
        <v>31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8" t="s">
        <v>29</v>
      </c>
      <c r="AN14" s="30" t="s">
        <v>31</v>
      </c>
      <c r="AR14" s="21"/>
      <c r="BE14" s="262"/>
      <c r="BS14" s="18" t="s">
        <v>6</v>
      </c>
    </row>
    <row r="15" spans="1:74" ht="6.95" customHeight="1">
      <c r="B15" s="21"/>
      <c r="AR15" s="21"/>
      <c r="BE15" s="262"/>
      <c r="BS15" s="18" t="s">
        <v>4</v>
      </c>
    </row>
    <row r="16" spans="1:74" ht="12" customHeight="1">
      <c r="B16" s="21"/>
      <c r="D16" s="28" t="s">
        <v>32</v>
      </c>
      <c r="AK16" s="28" t="s">
        <v>26</v>
      </c>
      <c r="AN16" s="26" t="s">
        <v>33</v>
      </c>
      <c r="AR16" s="21"/>
      <c r="BE16" s="262"/>
      <c r="BS16" s="18" t="s">
        <v>4</v>
      </c>
    </row>
    <row r="17" spans="2:71" ht="18.399999999999999" customHeight="1">
      <c r="B17" s="21"/>
      <c r="E17" s="26" t="s">
        <v>34</v>
      </c>
      <c r="AK17" s="28" t="s">
        <v>29</v>
      </c>
      <c r="AN17" s="26" t="s">
        <v>35</v>
      </c>
      <c r="AR17" s="21"/>
      <c r="BE17" s="262"/>
      <c r="BS17" s="18" t="s">
        <v>36</v>
      </c>
    </row>
    <row r="18" spans="2:71" ht="6.95" customHeight="1">
      <c r="B18" s="21"/>
      <c r="AR18" s="21"/>
      <c r="BE18" s="262"/>
      <c r="BS18" s="18" t="s">
        <v>6</v>
      </c>
    </row>
    <row r="19" spans="2:71" ht="12" customHeight="1">
      <c r="B19" s="21"/>
      <c r="D19" s="28" t="s">
        <v>37</v>
      </c>
      <c r="AK19" s="28" t="s">
        <v>26</v>
      </c>
      <c r="AN19" s="26" t="s">
        <v>38</v>
      </c>
      <c r="AR19" s="21"/>
      <c r="BE19" s="262"/>
      <c r="BS19" s="18" t="s">
        <v>6</v>
      </c>
    </row>
    <row r="20" spans="2:71" ht="18.399999999999999" customHeight="1">
      <c r="B20" s="21"/>
      <c r="E20" s="26" t="s">
        <v>39</v>
      </c>
      <c r="AK20" s="28" t="s">
        <v>29</v>
      </c>
      <c r="AN20" s="26" t="s">
        <v>40</v>
      </c>
      <c r="AR20" s="21"/>
      <c r="BE20" s="262"/>
      <c r="BS20" s="18" t="s">
        <v>36</v>
      </c>
    </row>
    <row r="21" spans="2:71" ht="6.95" customHeight="1">
      <c r="B21" s="21"/>
      <c r="AR21" s="21"/>
      <c r="BE21" s="262"/>
    </row>
    <row r="22" spans="2:71" ht="12" customHeight="1">
      <c r="B22" s="21"/>
      <c r="D22" s="28" t="s">
        <v>41</v>
      </c>
      <c r="AR22" s="21"/>
      <c r="BE22" s="262"/>
    </row>
    <row r="23" spans="2:71" ht="47.25" customHeight="1">
      <c r="B23" s="21"/>
      <c r="E23" s="269" t="s">
        <v>42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R23" s="21"/>
      <c r="BE23" s="262"/>
    </row>
    <row r="24" spans="2:71" ht="6.95" customHeight="1">
      <c r="B24" s="21"/>
      <c r="AR24" s="21"/>
      <c r="BE24" s="262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2"/>
    </row>
    <row r="26" spans="2:71" s="1" customFormat="1" ht="25.9" customHeight="1">
      <c r="B26" s="33"/>
      <c r="D26" s="34" t="s">
        <v>43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0">
        <f>ROUND(AG54,2)</f>
        <v>0</v>
      </c>
      <c r="AL26" s="271"/>
      <c r="AM26" s="271"/>
      <c r="AN26" s="271"/>
      <c r="AO26" s="271"/>
      <c r="AR26" s="33"/>
      <c r="BE26" s="262"/>
    </row>
    <row r="27" spans="2:71" s="1" customFormat="1" ht="6.95" customHeight="1">
      <c r="B27" s="33"/>
      <c r="AR27" s="33"/>
      <c r="BE27" s="262"/>
    </row>
    <row r="28" spans="2:71" s="1" customFormat="1" ht="12.75">
      <c r="B28" s="33"/>
      <c r="L28" s="272" t="s">
        <v>44</v>
      </c>
      <c r="M28" s="272"/>
      <c r="N28" s="272"/>
      <c r="O28" s="272"/>
      <c r="P28" s="272"/>
      <c r="W28" s="272" t="s">
        <v>45</v>
      </c>
      <c r="X28" s="272"/>
      <c r="Y28" s="272"/>
      <c r="Z28" s="272"/>
      <c r="AA28" s="272"/>
      <c r="AB28" s="272"/>
      <c r="AC28" s="272"/>
      <c r="AD28" s="272"/>
      <c r="AE28" s="272"/>
      <c r="AK28" s="272" t="s">
        <v>46</v>
      </c>
      <c r="AL28" s="272"/>
      <c r="AM28" s="272"/>
      <c r="AN28" s="272"/>
      <c r="AO28" s="272"/>
      <c r="AR28" s="33"/>
      <c r="BE28" s="262"/>
    </row>
    <row r="29" spans="2:71" s="2" customFormat="1" ht="14.45" customHeight="1">
      <c r="B29" s="37"/>
      <c r="D29" s="28" t="s">
        <v>47</v>
      </c>
      <c r="F29" s="28" t="s">
        <v>48</v>
      </c>
      <c r="L29" s="275">
        <v>0.21</v>
      </c>
      <c r="M29" s="274"/>
      <c r="N29" s="274"/>
      <c r="O29" s="274"/>
      <c r="P29" s="274"/>
      <c r="W29" s="273">
        <f>ROUND(AZ54, 2)</f>
        <v>0</v>
      </c>
      <c r="X29" s="274"/>
      <c r="Y29" s="274"/>
      <c r="Z29" s="274"/>
      <c r="AA29" s="274"/>
      <c r="AB29" s="274"/>
      <c r="AC29" s="274"/>
      <c r="AD29" s="274"/>
      <c r="AE29" s="274"/>
      <c r="AK29" s="273">
        <f>ROUND(AV54, 2)</f>
        <v>0</v>
      </c>
      <c r="AL29" s="274"/>
      <c r="AM29" s="274"/>
      <c r="AN29" s="274"/>
      <c r="AO29" s="274"/>
      <c r="AR29" s="37"/>
      <c r="BE29" s="263"/>
    </row>
    <row r="30" spans="2:71" s="2" customFormat="1" ht="14.45" customHeight="1">
      <c r="B30" s="37"/>
      <c r="F30" s="28" t="s">
        <v>49</v>
      </c>
      <c r="L30" s="275">
        <v>0.15</v>
      </c>
      <c r="M30" s="274"/>
      <c r="N30" s="274"/>
      <c r="O30" s="274"/>
      <c r="P30" s="274"/>
      <c r="W30" s="273">
        <f>ROUND(BA54, 2)</f>
        <v>0</v>
      </c>
      <c r="X30" s="274"/>
      <c r="Y30" s="274"/>
      <c r="Z30" s="274"/>
      <c r="AA30" s="274"/>
      <c r="AB30" s="274"/>
      <c r="AC30" s="274"/>
      <c r="AD30" s="274"/>
      <c r="AE30" s="274"/>
      <c r="AK30" s="273">
        <f>ROUND(AW54, 2)</f>
        <v>0</v>
      </c>
      <c r="AL30" s="274"/>
      <c r="AM30" s="274"/>
      <c r="AN30" s="274"/>
      <c r="AO30" s="274"/>
      <c r="AR30" s="37"/>
      <c r="BE30" s="263"/>
    </row>
    <row r="31" spans="2:71" s="2" customFormat="1" ht="14.45" hidden="1" customHeight="1">
      <c r="B31" s="37"/>
      <c r="F31" s="28" t="s">
        <v>50</v>
      </c>
      <c r="L31" s="275">
        <v>0.21</v>
      </c>
      <c r="M31" s="274"/>
      <c r="N31" s="274"/>
      <c r="O31" s="274"/>
      <c r="P31" s="274"/>
      <c r="W31" s="273">
        <f>ROUND(BB54, 2)</f>
        <v>0</v>
      </c>
      <c r="X31" s="274"/>
      <c r="Y31" s="274"/>
      <c r="Z31" s="274"/>
      <c r="AA31" s="274"/>
      <c r="AB31" s="274"/>
      <c r="AC31" s="274"/>
      <c r="AD31" s="274"/>
      <c r="AE31" s="274"/>
      <c r="AK31" s="273">
        <v>0</v>
      </c>
      <c r="AL31" s="274"/>
      <c r="AM31" s="274"/>
      <c r="AN31" s="274"/>
      <c r="AO31" s="274"/>
      <c r="AR31" s="37"/>
      <c r="BE31" s="263"/>
    </row>
    <row r="32" spans="2:71" s="2" customFormat="1" ht="14.45" hidden="1" customHeight="1">
      <c r="B32" s="37"/>
      <c r="F32" s="28" t="s">
        <v>51</v>
      </c>
      <c r="L32" s="275">
        <v>0.15</v>
      </c>
      <c r="M32" s="274"/>
      <c r="N32" s="274"/>
      <c r="O32" s="274"/>
      <c r="P32" s="274"/>
      <c r="W32" s="273">
        <f>ROUND(BC54, 2)</f>
        <v>0</v>
      </c>
      <c r="X32" s="274"/>
      <c r="Y32" s="274"/>
      <c r="Z32" s="274"/>
      <c r="AA32" s="274"/>
      <c r="AB32" s="274"/>
      <c r="AC32" s="274"/>
      <c r="AD32" s="274"/>
      <c r="AE32" s="274"/>
      <c r="AK32" s="273">
        <v>0</v>
      </c>
      <c r="AL32" s="274"/>
      <c r="AM32" s="274"/>
      <c r="AN32" s="274"/>
      <c r="AO32" s="274"/>
      <c r="AR32" s="37"/>
      <c r="BE32" s="263"/>
    </row>
    <row r="33" spans="2:44" s="2" customFormat="1" ht="14.45" hidden="1" customHeight="1">
      <c r="B33" s="37"/>
      <c r="F33" s="28" t="s">
        <v>52</v>
      </c>
      <c r="L33" s="275">
        <v>0</v>
      </c>
      <c r="M33" s="274"/>
      <c r="N33" s="274"/>
      <c r="O33" s="274"/>
      <c r="P33" s="274"/>
      <c r="W33" s="273">
        <f>ROUND(BD54, 2)</f>
        <v>0</v>
      </c>
      <c r="X33" s="274"/>
      <c r="Y33" s="274"/>
      <c r="Z33" s="274"/>
      <c r="AA33" s="274"/>
      <c r="AB33" s="274"/>
      <c r="AC33" s="274"/>
      <c r="AD33" s="274"/>
      <c r="AE33" s="274"/>
      <c r="AK33" s="273">
        <v>0</v>
      </c>
      <c r="AL33" s="274"/>
      <c r="AM33" s="274"/>
      <c r="AN33" s="274"/>
      <c r="AO33" s="274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54</v>
      </c>
      <c r="U35" s="40"/>
      <c r="V35" s="40"/>
      <c r="W35" s="40"/>
      <c r="X35" s="276" t="s">
        <v>55</v>
      </c>
      <c r="Y35" s="277"/>
      <c r="Z35" s="277"/>
      <c r="AA35" s="277"/>
      <c r="AB35" s="277"/>
      <c r="AC35" s="40"/>
      <c r="AD35" s="40"/>
      <c r="AE35" s="40"/>
      <c r="AF35" s="40"/>
      <c r="AG35" s="40"/>
      <c r="AH35" s="40"/>
      <c r="AI35" s="40"/>
      <c r="AJ35" s="40"/>
      <c r="AK35" s="278">
        <f>SUM(AK26:AK33)</f>
        <v>0</v>
      </c>
      <c r="AL35" s="277"/>
      <c r="AM35" s="277"/>
      <c r="AN35" s="277"/>
      <c r="AO35" s="279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56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22006</v>
      </c>
      <c r="AR44" s="46"/>
    </row>
    <row r="45" spans="2:44" s="4" customFormat="1" ht="36.950000000000003" customHeight="1">
      <c r="B45" s="47"/>
      <c r="C45" s="48" t="s">
        <v>16</v>
      </c>
      <c r="L45" s="280" t="str">
        <f>K6</f>
        <v>Zateplení budovy školy - ZŠ Zruč nad Sázavou</v>
      </c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Okružní 643, 285 22 Zruč nad Sázavou</v>
      </c>
      <c r="AI47" s="28" t="s">
        <v>23</v>
      </c>
      <c r="AM47" s="282" t="str">
        <f>IF(AN8= "","",AN8)</f>
        <v>27. 4. 2023</v>
      </c>
      <c r="AN47" s="282"/>
      <c r="AR47" s="33"/>
    </row>
    <row r="48" spans="2:44" s="1" customFormat="1" ht="6.95" customHeight="1">
      <c r="B48" s="33"/>
      <c r="AR48" s="33"/>
    </row>
    <row r="49" spans="1:90" s="1" customFormat="1" ht="15.2" customHeight="1">
      <c r="B49" s="33"/>
      <c r="C49" s="28" t="s">
        <v>25</v>
      </c>
      <c r="L49" s="3" t="str">
        <f>IF(E11= "","",E11)</f>
        <v>Základní škola, Zruč nad Sázavou</v>
      </c>
      <c r="AI49" s="28" t="s">
        <v>32</v>
      </c>
      <c r="AM49" s="283" t="str">
        <f>IF(E17="","",E17)</f>
        <v>RAM projekt, s.r.o.</v>
      </c>
      <c r="AN49" s="284"/>
      <c r="AO49" s="284"/>
      <c r="AP49" s="284"/>
      <c r="AR49" s="33"/>
      <c r="AS49" s="285" t="s">
        <v>57</v>
      </c>
      <c r="AT49" s="28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0" s="1" customFormat="1" ht="15.2" customHeight="1">
      <c r="B50" s="33"/>
      <c r="C50" s="28" t="s">
        <v>30</v>
      </c>
      <c r="L50" s="3" t="str">
        <f>IF(E14= "Vyplň údaj","",E14)</f>
        <v/>
      </c>
      <c r="AI50" s="28" t="s">
        <v>37</v>
      </c>
      <c r="AM50" s="283" t="str">
        <f>IF(E20="","",E20)</f>
        <v>Iveta Tůmová</v>
      </c>
      <c r="AN50" s="284"/>
      <c r="AO50" s="284"/>
      <c r="AP50" s="284"/>
      <c r="AR50" s="33"/>
      <c r="AS50" s="287"/>
      <c r="AT50" s="288"/>
      <c r="BD50" s="54"/>
    </row>
    <row r="51" spans="1:90" s="1" customFormat="1" ht="10.9" customHeight="1">
      <c r="B51" s="33"/>
      <c r="AR51" s="33"/>
      <c r="AS51" s="287"/>
      <c r="AT51" s="288"/>
      <c r="BD51" s="54"/>
    </row>
    <row r="52" spans="1:90" s="1" customFormat="1" ht="29.25" customHeight="1">
      <c r="B52" s="33"/>
      <c r="C52" s="289" t="s">
        <v>58</v>
      </c>
      <c r="D52" s="290"/>
      <c r="E52" s="290"/>
      <c r="F52" s="290"/>
      <c r="G52" s="290"/>
      <c r="H52" s="55"/>
      <c r="I52" s="291" t="s">
        <v>59</v>
      </c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2" t="s">
        <v>60</v>
      </c>
      <c r="AH52" s="290"/>
      <c r="AI52" s="290"/>
      <c r="AJ52" s="290"/>
      <c r="AK52" s="290"/>
      <c r="AL52" s="290"/>
      <c r="AM52" s="290"/>
      <c r="AN52" s="291" t="s">
        <v>61</v>
      </c>
      <c r="AO52" s="290"/>
      <c r="AP52" s="290"/>
      <c r="AQ52" s="56" t="s">
        <v>62</v>
      </c>
      <c r="AR52" s="33"/>
      <c r="AS52" s="57" t="s">
        <v>63</v>
      </c>
      <c r="AT52" s="58" t="s">
        <v>64</v>
      </c>
      <c r="AU52" s="58" t="s">
        <v>65</v>
      </c>
      <c r="AV52" s="58" t="s">
        <v>66</v>
      </c>
      <c r="AW52" s="58" t="s">
        <v>67</v>
      </c>
      <c r="AX52" s="58" t="s">
        <v>68</v>
      </c>
      <c r="AY52" s="58" t="s">
        <v>69</v>
      </c>
      <c r="AZ52" s="58" t="s">
        <v>70</v>
      </c>
      <c r="BA52" s="58" t="s">
        <v>71</v>
      </c>
      <c r="BB52" s="58" t="s">
        <v>72</v>
      </c>
      <c r="BC52" s="58" t="s">
        <v>73</v>
      </c>
      <c r="BD52" s="59" t="s">
        <v>74</v>
      </c>
    </row>
    <row r="53" spans="1:90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0" s="5" customFormat="1" ht="32.450000000000003" customHeight="1">
      <c r="B54" s="61"/>
      <c r="C54" s="62" t="s">
        <v>75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6">
        <f>ROUND(AG55,2)</f>
        <v>0</v>
      </c>
      <c r="AH54" s="296"/>
      <c r="AI54" s="296"/>
      <c r="AJ54" s="296"/>
      <c r="AK54" s="296"/>
      <c r="AL54" s="296"/>
      <c r="AM54" s="296"/>
      <c r="AN54" s="297">
        <f>SUM(AG54,AT54)</f>
        <v>0</v>
      </c>
      <c r="AO54" s="297"/>
      <c r="AP54" s="297"/>
      <c r="AQ54" s="65" t="s">
        <v>19</v>
      </c>
      <c r="AR54" s="61"/>
      <c r="AS54" s="66">
        <f>ROUND(AS55,2)</f>
        <v>0</v>
      </c>
      <c r="AT54" s="67">
        <f>ROUND(SUM(AV54:AW54),2)</f>
        <v>0</v>
      </c>
      <c r="AU54" s="68">
        <f>ROUND(AU55,5)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0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76</v>
      </c>
      <c r="BT54" s="70" t="s">
        <v>77</v>
      </c>
      <c r="BV54" s="70" t="s">
        <v>78</v>
      </c>
      <c r="BW54" s="70" t="s">
        <v>5</v>
      </c>
      <c r="BX54" s="70" t="s">
        <v>79</v>
      </c>
      <c r="CL54" s="70" t="s">
        <v>19</v>
      </c>
    </row>
    <row r="55" spans="1:90" s="6" customFormat="1" ht="24.75" customHeight="1">
      <c r="A55" s="71" t="s">
        <v>80</v>
      </c>
      <c r="B55" s="72"/>
      <c r="C55" s="73"/>
      <c r="D55" s="295" t="s">
        <v>14</v>
      </c>
      <c r="E55" s="295"/>
      <c r="F55" s="295"/>
      <c r="G55" s="295"/>
      <c r="H55" s="295"/>
      <c r="I55" s="74"/>
      <c r="J55" s="295" t="s">
        <v>17</v>
      </c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3">
        <f>'22006 - Zateplení budovy ...'!J28</f>
        <v>0</v>
      </c>
      <c r="AH55" s="294"/>
      <c r="AI55" s="294"/>
      <c r="AJ55" s="294"/>
      <c r="AK55" s="294"/>
      <c r="AL55" s="294"/>
      <c r="AM55" s="294"/>
      <c r="AN55" s="293">
        <f>SUM(AG55,AT55)</f>
        <v>0</v>
      </c>
      <c r="AO55" s="294"/>
      <c r="AP55" s="294"/>
      <c r="AQ55" s="75" t="s">
        <v>81</v>
      </c>
      <c r="AR55" s="72"/>
      <c r="AS55" s="76">
        <v>0</v>
      </c>
      <c r="AT55" s="77">
        <f>ROUND(SUM(AV55:AW55),2)</f>
        <v>0</v>
      </c>
      <c r="AU55" s="78">
        <f>'22006 - Zateplení budovy ...'!P104</f>
        <v>0</v>
      </c>
      <c r="AV55" s="77">
        <f>'22006 - Zateplení budovy ...'!J31</f>
        <v>0</v>
      </c>
      <c r="AW55" s="77">
        <f>'22006 - Zateplení budovy ...'!J32</f>
        <v>0</v>
      </c>
      <c r="AX55" s="77">
        <f>'22006 - Zateplení budovy ...'!J33</f>
        <v>0</v>
      </c>
      <c r="AY55" s="77">
        <f>'22006 - Zateplení budovy ...'!J34</f>
        <v>0</v>
      </c>
      <c r="AZ55" s="77">
        <f>'22006 - Zateplení budovy ...'!F31</f>
        <v>0</v>
      </c>
      <c r="BA55" s="77">
        <f>'22006 - Zateplení budovy ...'!F32</f>
        <v>0</v>
      </c>
      <c r="BB55" s="77">
        <f>'22006 - Zateplení budovy ...'!F33</f>
        <v>0</v>
      </c>
      <c r="BC55" s="77">
        <f>'22006 - Zateplení budovy ...'!F34</f>
        <v>0</v>
      </c>
      <c r="BD55" s="79">
        <f>'22006 - Zateplení budovy ...'!F35</f>
        <v>0</v>
      </c>
      <c r="BT55" s="80" t="s">
        <v>82</v>
      </c>
      <c r="BU55" s="80" t="s">
        <v>83</v>
      </c>
      <c r="BV55" s="80" t="s">
        <v>78</v>
      </c>
      <c r="BW55" s="80" t="s">
        <v>5</v>
      </c>
      <c r="BX55" s="80" t="s">
        <v>79</v>
      </c>
      <c r="CL55" s="80" t="s">
        <v>19</v>
      </c>
    </row>
    <row r="56" spans="1:90" s="1" customFormat="1" ht="30" customHeight="1">
      <c r="B56" s="33"/>
      <c r="AR56" s="33"/>
    </row>
    <row r="57" spans="1:90" s="1" customFormat="1" ht="6.95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3"/>
    </row>
  </sheetData>
  <sheetProtection algorithmName="SHA-512" hashValue="mO3Gt5MxJY7FTNlVGMjYAJNYZXC2sIARIU7rnNpH5HDLc7NaxiTd9S6D2/xyQi7AnLHTOI5le8/NsHxLEVK4hw==" saltValue="ryMWlQ87Oe151HYvfhBVVLRKxIpAKULo0boHsuI1F2kfHqtF3sFNMK5+fMIwYFNIccyEOxVMNFOnszhlck2kj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2006 - Zateplení budovy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62"/>
  <sheetViews>
    <sheetView showGridLines="0" tabSelected="1" topLeftCell="A90" workbookViewId="0">
      <selection activeCell="I115" sqref="I11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8" t="s">
        <v>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85</v>
      </c>
      <c r="L4" s="21"/>
      <c r="M4" s="81" t="s">
        <v>10</v>
      </c>
      <c r="AT4" s="18" t="s">
        <v>4</v>
      </c>
    </row>
    <row r="5" spans="2:46" ht="6.95" customHeight="1">
      <c r="B5" s="21"/>
      <c r="L5" s="21"/>
    </row>
    <row r="6" spans="2:46" s="1" customFormat="1" ht="12" customHeight="1">
      <c r="B6" s="33"/>
      <c r="D6" s="28" t="s">
        <v>16</v>
      </c>
      <c r="L6" s="33"/>
    </row>
    <row r="7" spans="2:46" s="1" customFormat="1" ht="16.5" customHeight="1">
      <c r="B7" s="33"/>
      <c r="E7" s="280" t="s">
        <v>17</v>
      </c>
      <c r="F7" s="298"/>
      <c r="G7" s="298"/>
      <c r="H7" s="298"/>
      <c r="L7" s="33"/>
    </row>
    <row r="8" spans="2:46" s="1" customFormat="1" ht="11.25">
      <c r="B8" s="33"/>
      <c r="L8" s="33"/>
    </row>
    <row r="9" spans="2:46" s="1" customFormat="1" ht="12" customHeight="1">
      <c r="B9" s="33"/>
      <c r="D9" s="28" t="s">
        <v>18</v>
      </c>
      <c r="F9" s="26" t="s">
        <v>19</v>
      </c>
      <c r="I9" s="28" t="s">
        <v>20</v>
      </c>
      <c r="J9" s="26" t="s">
        <v>19</v>
      </c>
      <c r="L9" s="33"/>
    </row>
    <row r="10" spans="2:46" s="1" customFormat="1" ht="12" customHeight="1">
      <c r="B10" s="33"/>
      <c r="D10" s="28" t="s">
        <v>21</v>
      </c>
      <c r="F10" s="26" t="s">
        <v>22</v>
      </c>
      <c r="I10" s="28" t="s">
        <v>23</v>
      </c>
      <c r="J10" s="50" t="str">
        <f>'Rekapitulace stavby'!AN8</f>
        <v>27. 4. 2023</v>
      </c>
      <c r="L10" s="33"/>
    </row>
    <row r="11" spans="2:46" s="1" customFormat="1" ht="10.9" customHeight="1">
      <c r="B11" s="33"/>
      <c r="L11" s="33"/>
    </row>
    <row r="12" spans="2:46" s="1" customFormat="1" ht="12" customHeight="1">
      <c r="B12" s="33"/>
      <c r="D12" s="28" t="s">
        <v>25</v>
      </c>
      <c r="I12" s="28" t="s">
        <v>26</v>
      </c>
      <c r="J12" s="26" t="s">
        <v>27</v>
      </c>
      <c r="L12" s="33"/>
    </row>
    <row r="13" spans="2:46" s="1" customFormat="1" ht="18" customHeight="1">
      <c r="B13" s="33"/>
      <c r="E13" s="26" t="s">
        <v>28</v>
      </c>
      <c r="I13" s="28" t="s">
        <v>29</v>
      </c>
      <c r="J13" s="26" t="s">
        <v>19</v>
      </c>
      <c r="L13" s="33"/>
    </row>
    <row r="14" spans="2:46" s="1" customFormat="1" ht="6.95" customHeight="1">
      <c r="B14" s="33"/>
      <c r="L14" s="33"/>
    </row>
    <row r="15" spans="2:46" s="1" customFormat="1" ht="12" customHeight="1">
      <c r="B15" s="33"/>
      <c r="D15" s="28" t="s">
        <v>30</v>
      </c>
      <c r="I15" s="28" t="s">
        <v>26</v>
      </c>
      <c r="J15" s="29" t="str">
        <f>'Rekapitulace stavby'!AN13</f>
        <v>Vyplň údaj</v>
      </c>
      <c r="L15" s="33"/>
    </row>
    <row r="16" spans="2:46" s="1" customFormat="1" ht="18" customHeight="1">
      <c r="B16" s="33"/>
      <c r="E16" s="299" t="str">
        <f>'Rekapitulace stavby'!E14</f>
        <v>Vyplň údaj</v>
      </c>
      <c r="F16" s="264"/>
      <c r="G16" s="264"/>
      <c r="H16" s="264"/>
      <c r="I16" s="28" t="s">
        <v>29</v>
      </c>
      <c r="J16" s="29" t="str">
        <f>'Rekapitulace stavby'!AN14</f>
        <v>Vyplň údaj</v>
      </c>
      <c r="L16" s="33"/>
    </row>
    <row r="17" spans="2:12" s="1" customFormat="1" ht="6.95" customHeight="1">
      <c r="B17" s="33"/>
      <c r="L17" s="33"/>
    </row>
    <row r="18" spans="2:12" s="1" customFormat="1" ht="12" customHeight="1">
      <c r="B18" s="33"/>
      <c r="D18" s="28" t="s">
        <v>32</v>
      </c>
      <c r="I18" s="28" t="s">
        <v>26</v>
      </c>
      <c r="J18" s="26" t="s">
        <v>33</v>
      </c>
      <c r="L18" s="33"/>
    </row>
    <row r="19" spans="2:12" s="1" customFormat="1" ht="18" customHeight="1">
      <c r="B19" s="33"/>
      <c r="E19" s="26" t="s">
        <v>34</v>
      </c>
      <c r="I19" s="28" t="s">
        <v>29</v>
      </c>
      <c r="J19" s="26" t="s">
        <v>35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37</v>
      </c>
      <c r="I21" s="28" t="s">
        <v>26</v>
      </c>
      <c r="J21" s="26" t="s">
        <v>38</v>
      </c>
      <c r="L21" s="33"/>
    </row>
    <row r="22" spans="2:12" s="1" customFormat="1" ht="18" customHeight="1">
      <c r="B22" s="33"/>
      <c r="E22" s="26" t="s">
        <v>39</v>
      </c>
      <c r="I22" s="28" t="s">
        <v>29</v>
      </c>
      <c r="J22" s="26" t="s">
        <v>40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41</v>
      </c>
      <c r="L24" s="33"/>
    </row>
    <row r="25" spans="2:12" s="7" customFormat="1" ht="71.25" customHeight="1">
      <c r="B25" s="82"/>
      <c r="E25" s="269" t="s">
        <v>42</v>
      </c>
      <c r="F25" s="269"/>
      <c r="G25" s="269"/>
      <c r="H25" s="269"/>
      <c r="L25" s="82"/>
    </row>
    <row r="26" spans="2:12" s="1" customFormat="1" ht="6.95" customHeight="1">
      <c r="B26" s="33"/>
      <c r="L26" s="33"/>
    </row>
    <row r="27" spans="2:12" s="1" customFormat="1" ht="6.95" customHeight="1">
      <c r="B27" s="33"/>
      <c r="D27" s="51"/>
      <c r="E27" s="51"/>
      <c r="F27" s="51"/>
      <c r="G27" s="51"/>
      <c r="H27" s="51"/>
      <c r="I27" s="51"/>
      <c r="J27" s="51"/>
      <c r="K27" s="51"/>
      <c r="L27" s="33"/>
    </row>
    <row r="28" spans="2:12" s="1" customFormat="1" ht="25.35" customHeight="1">
      <c r="B28" s="33"/>
      <c r="D28" s="83" t="s">
        <v>43</v>
      </c>
      <c r="J28" s="64">
        <f>ROUND(J104, 2)</f>
        <v>0</v>
      </c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14.45" customHeight="1">
      <c r="B30" s="33"/>
      <c r="F30" s="36" t="s">
        <v>45</v>
      </c>
      <c r="I30" s="36" t="s">
        <v>44</v>
      </c>
      <c r="J30" s="36" t="s">
        <v>46</v>
      </c>
      <c r="L30" s="33"/>
    </row>
    <row r="31" spans="2:12" s="1" customFormat="1" ht="14.45" customHeight="1">
      <c r="B31" s="33"/>
      <c r="D31" s="53" t="s">
        <v>47</v>
      </c>
      <c r="E31" s="28" t="s">
        <v>48</v>
      </c>
      <c r="F31" s="84">
        <f>ROUND((SUM(BE104:BE961)),  2)</f>
        <v>0</v>
      </c>
      <c r="I31" s="85">
        <v>0.21</v>
      </c>
      <c r="J31" s="84">
        <f>ROUND(((SUM(BE104:BE961))*I31),  2)</f>
        <v>0</v>
      </c>
      <c r="L31" s="33"/>
    </row>
    <row r="32" spans="2:12" s="1" customFormat="1" ht="14.45" customHeight="1">
      <c r="B32" s="33"/>
      <c r="E32" s="28" t="s">
        <v>49</v>
      </c>
      <c r="F32" s="84">
        <f>ROUND((SUM(BF104:BF961)),  2)</f>
        <v>0</v>
      </c>
      <c r="I32" s="85">
        <v>0.15</v>
      </c>
      <c r="J32" s="84">
        <f>ROUND(((SUM(BF104:BF961))*I32),  2)</f>
        <v>0</v>
      </c>
      <c r="L32" s="33"/>
    </row>
    <row r="33" spans="2:12" s="1" customFormat="1" ht="14.45" hidden="1" customHeight="1">
      <c r="B33" s="33"/>
      <c r="E33" s="28" t="s">
        <v>50</v>
      </c>
      <c r="F33" s="84">
        <f>ROUND((SUM(BG104:BG961)),  2)</f>
        <v>0</v>
      </c>
      <c r="I33" s="85">
        <v>0.21</v>
      </c>
      <c r="J33" s="84">
        <f>0</f>
        <v>0</v>
      </c>
      <c r="L33" s="33"/>
    </row>
    <row r="34" spans="2:12" s="1" customFormat="1" ht="14.45" hidden="1" customHeight="1">
      <c r="B34" s="33"/>
      <c r="E34" s="28" t="s">
        <v>51</v>
      </c>
      <c r="F34" s="84">
        <f>ROUND((SUM(BH104:BH961)),  2)</f>
        <v>0</v>
      </c>
      <c r="I34" s="85">
        <v>0.15</v>
      </c>
      <c r="J34" s="84">
        <f>0</f>
        <v>0</v>
      </c>
      <c r="L34" s="33"/>
    </row>
    <row r="35" spans="2:12" s="1" customFormat="1" ht="14.45" hidden="1" customHeight="1">
      <c r="B35" s="33"/>
      <c r="E35" s="28" t="s">
        <v>52</v>
      </c>
      <c r="F35" s="84">
        <f>ROUND((SUM(BI104:BI961)),  2)</f>
        <v>0</v>
      </c>
      <c r="I35" s="85">
        <v>0</v>
      </c>
      <c r="J35" s="84">
        <f>0</f>
        <v>0</v>
      </c>
      <c r="L35" s="33"/>
    </row>
    <row r="36" spans="2:12" s="1" customFormat="1" ht="6.95" customHeight="1">
      <c r="B36" s="33"/>
      <c r="L36" s="33"/>
    </row>
    <row r="37" spans="2:12" s="1" customFormat="1" ht="25.35" customHeight="1">
      <c r="B37" s="33"/>
      <c r="C37" s="86"/>
      <c r="D37" s="87" t="s">
        <v>53</v>
      </c>
      <c r="E37" s="55"/>
      <c r="F37" s="55"/>
      <c r="G37" s="88" t="s">
        <v>54</v>
      </c>
      <c r="H37" s="89" t="s">
        <v>55</v>
      </c>
      <c r="I37" s="55"/>
      <c r="J37" s="90">
        <f>SUM(J28:J35)</f>
        <v>0</v>
      </c>
      <c r="K37" s="91"/>
      <c r="L37" s="33"/>
    </row>
    <row r="38" spans="2:12" s="1" customFormat="1" ht="14.45" customHeight="1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33"/>
    </row>
    <row r="42" spans="2:12" s="1" customFormat="1" ht="6.95" customHeight="1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33"/>
    </row>
    <row r="43" spans="2:12" s="1" customFormat="1" ht="24.95" customHeight="1">
      <c r="B43" s="33"/>
      <c r="C43" s="22" t="s">
        <v>86</v>
      </c>
      <c r="L43" s="33"/>
    </row>
    <row r="44" spans="2:12" s="1" customFormat="1" ht="6.95" customHeight="1">
      <c r="B44" s="33"/>
      <c r="L44" s="33"/>
    </row>
    <row r="45" spans="2:12" s="1" customFormat="1" ht="12" customHeight="1">
      <c r="B45" s="33"/>
      <c r="C45" s="28" t="s">
        <v>16</v>
      </c>
      <c r="L45" s="33"/>
    </row>
    <row r="46" spans="2:12" s="1" customFormat="1" ht="16.5" customHeight="1">
      <c r="B46" s="33"/>
      <c r="E46" s="280" t="str">
        <f>E7</f>
        <v>Zateplení budovy školy - ZŠ Zruč nad Sázavou</v>
      </c>
      <c r="F46" s="298"/>
      <c r="G46" s="298"/>
      <c r="H46" s="298"/>
      <c r="L46" s="33"/>
    </row>
    <row r="47" spans="2:12" s="1" customFormat="1" ht="6.95" customHeight="1">
      <c r="B47" s="33"/>
      <c r="L47" s="33"/>
    </row>
    <row r="48" spans="2:12" s="1" customFormat="1" ht="12" customHeight="1">
      <c r="B48" s="33"/>
      <c r="C48" s="28" t="s">
        <v>21</v>
      </c>
      <c r="F48" s="26" t="str">
        <f>F10</f>
        <v>Okružní 643, 285 22 Zruč nad Sázavou</v>
      </c>
      <c r="I48" s="28" t="s">
        <v>23</v>
      </c>
      <c r="J48" s="50" t="str">
        <f>IF(J10="","",J10)</f>
        <v>27. 4. 2023</v>
      </c>
      <c r="L48" s="33"/>
    </row>
    <row r="49" spans="2:47" s="1" customFormat="1" ht="6.95" customHeight="1">
      <c r="B49" s="33"/>
      <c r="L49" s="33"/>
    </row>
    <row r="50" spans="2:47" s="1" customFormat="1" ht="15.2" customHeight="1">
      <c r="B50" s="33"/>
      <c r="C50" s="28" t="s">
        <v>25</v>
      </c>
      <c r="F50" s="26" t="str">
        <f>E13</f>
        <v>Základní škola, Zruč nad Sázavou</v>
      </c>
      <c r="I50" s="28" t="s">
        <v>32</v>
      </c>
      <c r="J50" s="31" t="str">
        <f>E19</f>
        <v>RAM projekt, s.r.o.</v>
      </c>
      <c r="L50" s="33"/>
    </row>
    <row r="51" spans="2:47" s="1" customFormat="1" ht="15.2" customHeight="1">
      <c r="B51" s="33"/>
      <c r="C51" s="28" t="s">
        <v>30</v>
      </c>
      <c r="F51" s="26" t="str">
        <f>IF(E16="","",E16)</f>
        <v>Vyplň údaj</v>
      </c>
      <c r="I51" s="28" t="s">
        <v>37</v>
      </c>
      <c r="J51" s="31" t="str">
        <f>E22</f>
        <v>Iveta Tůmová</v>
      </c>
      <c r="L51" s="33"/>
    </row>
    <row r="52" spans="2:47" s="1" customFormat="1" ht="10.35" customHeight="1">
      <c r="B52" s="33"/>
      <c r="L52" s="33"/>
    </row>
    <row r="53" spans="2:47" s="1" customFormat="1" ht="29.25" customHeight="1">
      <c r="B53" s="33"/>
      <c r="C53" s="92" t="s">
        <v>87</v>
      </c>
      <c r="D53" s="86"/>
      <c r="E53" s="86"/>
      <c r="F53" s="86"/>
      <c r="G53" s="86"/>
      <c r="H53" s="86"/>
      <c r="I53" s="86"/>
      <c r="J53" s="93" t="s">
        <v>88</v>
      </c>
      <c r="K53" s="86"/>
      <c r="L53" s="33"/>
    </row>
    <row r="54" spans="2:47" s="1" customFormat="1" ht="10.35" customHeight="1">
      <c r="B54" s="33"/>
      <c r="L54" s="33"/>
    </row>
    <row r="55" spans="2:47" s="1" customFormat="1" ht="22.9" customHeight="1">
      <c r="B55" s="33"/>
      <c r="C55" s="94" t="s">
        <v>75</v>
      </c>
      <c r="J55" s="64">
        <f>J104</f>
        <v>0</v>
      </c>
      <c r="L55" s="33"/>
      <c r="AU55" s="18" t="s">
        <v>89</v>
      </c>
    </row>
    <row r="56" spans="2:47" s="8" customFormat="1" ht="24.95" customHeight="1">
      <c r="B56" s="95"/>
      <c r="D56" s="96" t="s">
        <v>90</v>
      </c>
      <c r="E56" s="97"/>
      <c r="F56" s="97"/>
      <c r="G56" s="97"/>
      <c r="H56" s="97"/>
      <c r="I56" s="97"/>
      <c r="J56" s="98">
        <f>J105</f>
        <v>0</v>
      </c>
      <c r="L56" s="95"/>
    </row>
    <row r="57" spans="2:47" s="9" customFormat="1" ht="19.899999999999999" customHeight="1">
      <c r="B57" s="99"/>
      <c r="D57" s="100" t="s">
        <v>91</v>
      </c>
      <c r="E57" s="101"/>
      <c r="F57" s="101"/>
      <c r="G57" s="101"/>
      <c r="H57" s="101"/>
      <c r="I57" s="101"/>
      <c r="J57" s="102">
        <f>J106</f>
        <v>0</v>
      </c>
      <c r="L57" s="99"/>
    </row>
    <row r="58" spans="2:47" s="9" customFormat="1" ht="19.899999999999999" customHeight="1">
      <c r="B58" s="99"/>
      <c r="D58" s="100" t="s">
        <v>92</v>
      </c>
      <c r="E58" s="101"/>
      <c r="F58" s="101"/>
      <c r="G58" s="101"/>
      <c r="H58" s="101"/>
      <c r="I58" s="101"/>
      <c r="J58" s="102">
        <f>J137</f>
        <v>0</v>
      </c>
      <c r="L58" s="99"/>
    </row>
    <row r="59" spans="2:47" s="9" customFormat="1" ht="19.899999999999999" customHeight="1">
      <c r="B59" s="99"/>
      <c r="D59" s="100" t="s">
        <v>93</v>
      </c>
      <c r="E59" s="101"/>
      <c r="F59" s="101"/>
      <c r="G59" s="101"/>
      <c r="H59" s="101"/>
      <c r="I59" s="101"/>
      <c r="J59" s="102">
        <f>J156</f>
        <v>0</v>
      </c>
      <c r="L59" s="99"/>
    </row>
    <row r="60" spans="2:47" s="9" customFormat="1" ht="19.899999999999999" customHeight="1">
      <c r="B60" s="99"/>
      <c r="D60" s="100" t="s">
        <v>94</v>
      </c>
      <c r="E60" s="101"/>
      <c r="F60" s="101"/>
      <c r="G60" s="101"/>
      <c r="H60" s="101"/>
      <c r="I60" s="101"/>
      <c r="J60" s="102">
        <f>J161</f>
        <v>0</v>
      </c>
      <c r="L60" s="99"/>
    </row>
    <row r="61" spans="2:47" s="9" customFormat="1" ht="19.899999999999999" customHeight="1">
      <c r="B61" s="99"/>
      <c r="D61" s="100" t="s">
        <v>95</v>
      </c>
      <c r="E61" s="101"/>
      <c r="F61" s="101"/>
      <c r="G61" s="101"/>
      <c r="H61" s="101"/>
      <c r="I61" s="101"/>
      <c r="J61" s="102">
        <f>J166</f>
        <v>0</v>
      </c>
      <c r="L61" s="99"/>
    </row>
    <row r="62" spans="2:47" s="9" customFormat="1" ht="19.899999999999999" customHeight="1">
      <c r="B62" s="99"/>
      <c r="D62" s="100" t="s">
        <v>96</v>
      </c>
      <c r="E62" s="101"/>
      <c r="F62" s="101"/>
      <c r="G62" s="101"/>
      <c r="H62" s="101"/>
      <c r="I62" s="101"/>
      <c r="J62" s="102">
        <f>J337</f>
        <v>0</v>
      </c>
      <c r="L62" s="99"/>
    </row>
    <row r="63" spans="2:47" s="9" customFormat="1" ht="19.899999999999999" customHeight="1">
      <c r="B63" s="99"/>
      <c r="D63" s="100" t="s">
        <v>97</v>
      </c>
      <c r="E63" s="101"/>
      <c r="F63" s="101"/>
      <c r="G63" s="101"/>
      <c r="H63" s="101"/>
      <c r="I63" s="101"/>
      <c r="J63" s="102">
        <f>J353</f>
        <v>0</v>
      </c>
      <c r="L63" s="99"/>
    </row>
    <row r="64" spans="2:47" s="9" customFormat="1" ht="19.899999999999999" customHeight="1">
      <c r="B64" s="99"/>
      <c r="D64" s="100" t="s">
        <v>98</v>
      </c>
      <c r="E64" s="101"/>
      <c r="F64" s="101"/>
      <c r="G64" s="101"/>
      <c r="H64" s="101"/>
      <c r="I64" s="101"/>
      <c r="J64" s="102">
        <f>J411</f>
        <v>0</v>
      </c>
      <c r="L64" s="99"/>
    </row>
    <row r="65" spans="2:12" s="9" customFormat="1" ht="19.899999999999999" customHeight="1">
      <c r="B65" s="99"/>
      <c r="D65" s="100" t="s">
        <v>99</v>
      </c>
      <c r="E65" s="101"/>
      <c r="F65" s="101"/>
      <c r="G65" s="101"/>
      <c r="H65" s="101"/>
      <c r="I65" s="101"/>
      <c r="J65" s="102">
        <f>J425</f>
        <v>0</v>
      </c>
      <c r="L65" s="99"/>
    </row>
    <row r="66" spans="2:12" s="8" customFormat="1" ht="24.95" customHeight="1">
      <c r="B66" s="95"/>
      <c r="D66" s="96" t="s">
        <v>100</v>
      </c>
      <c r="E66" s="97"/>
      <c r="F66" s="97"/>
      <c r="G66" s="97"/>
      <c r="H66" s="97"/>
      <c r="I66" s="97"/>
      <c r="J66" s="98">
        <f>J429</f>
        <v>0</v>
      </c>
      <c r="L66" s="95"/>
    </row>
    <row r="67" spans="2:12" s="9" customFormat="1" ht="19.899999999999999" customHeight="1">
      <c r="B67" s="99"/>
      <c r="D67" s="100" t="s">
        <v>101</v>
      </c>
      <c r="E67" s="101"/>
      <c r="F67" s="101"/>
      <c r="G67" s="101"/>
      <c r="H67" s="101"/>
      <c r="I67" s="101"/>
      <c r="J67" s="102">
        <f>J430</f>
        <v>0</v>
      </c>
      <c r="L67" s="99"/>
    </row>
    <row r="68" spans="2:12" s="9" customFormat="1" ht="19.899999999999999" customHeight="1">
      <c r="B68" s="99"/>
      <c r="D68" s="100" t="s">
        <v>102</v>
      </c>
      <c r="E68" s="101"/>
      <c r="F68" s="101"/>
      <c r="G68" s="101"/>
      <c r="H68" s="101"/>
      <c r="I68" s="101"/>
      <c r="J68" s="102">
        <f>J449</f>
        <v>0</v>
      </c>
      <c r="L68" s="99"/>
    </row>
    <row r="69" spans="2:12" s="9" customFormat="1" ht="19.899999999999999" customHeight="1">
      <c r="B69" s="99"/>
      <c r="D69" s="100" t="s">
        <v>103</v>
      </c>
      <c r="E69" s="101"/>
      <c r="F69" s="101"/>
      <c r="G69" s="101"/>
      <c r="H69" s="101"/>
      <c r="I69" s="101"/>
      <c r="J69" s="102">
        <f>J475</f>
        <v>0</v>
      </c>
      <c r="L69" s="99"/>
    </row>
    <row r="70" spans="2:12" s="9" customFormat="1" ht="19.899999999999999" customHeight="1">
      <c r="B70" s="99"/>
      <c r="D70" s="100" t="s">
        <v>104</v>
      </c>
      <c r="E70" s="101"/>
      <c r="F70" s="101"/>
      <c r="G70" s="101"/>
      <c r="H70" s="101"/>
      <c r="I70" s="101"/>
      <c r="J70" s="102">
        <f>J486</f>
        <v>0</v>
      </c>
      <c r="L70" s="99"/>
    </row>
    <row r="71" spans="2:12" s="9" customFormat="1" ht="19.899999999999999" customHeight="1">
      <c r="B71" s="99"/>
      <c r="D71" s="100" t="s">
        <v>105</v>
      </c>
      <c r="E71" s="101"/>
      <c r="F71" s="101"/>
      <c r="G71" s="101"/>
      <c r="H71" s="101"/>
      <c r="I71" s="101"/>
      <c r="J71" s="102">
        <f>J578</f>
        <v>0</v>
      </c>
      <c r="L71" s="99"/>
    </row>
    <row r="72" spans="2:12" s="9" customFormat="1" ht="19.899999999999999" customHeight="1">
      <c r="B72" s="99"/>
      <c r="D72" s="100" t="s">
        <v>106</v>
      </c>
      <c r="E72" s="101"/>
      <c r="F72" s="101"/>
      <c r="G72" s="101"/>
      <c r="H72" s="101"/>
      <c r="I72" s="101"/>
      <c r="J72" s="102">
        <f>J582</f>
        <v>0</v>
      </c>
      <c r="L72" s="99"/>
    </row>
    <row r="73" spans="2:12" s="9" customFormat="1" ht="19.899999999999999" customHeight="1">
      <c r="B73" s="99"/>
      <c r="D73" s="100" t="s">
        <v>107</v>
      </c>
      <c r="E73" s="101"/>
      <c r="F73" s="101"/>
      <c r="G73" s="101"/>
      <c r="H73" s="101"/>
      <c r="I73" s="101"/>
      <c r="J73" s="102">
        <f>J601</f>
        <v>0</v>
      </c>
      <c r="L73" s="99"/>
    </row>
    <row r="74" spans="2:12" s="9" customFormat="1" ht="19.899999999999999" customHeight="1">
      <c r="B74" s="99"/>
      <c r="D74" s="100" t="s">
        <v>108</v>
      </c>
      <c r="E74" s="101"/>
      <c r="F74" s="101"/>
      <c r="G74" s="101"/>
      <c r="H74" s="101"/>
      <c r="I74" s="101"/>
      <c r="J74" s="102">
        <f>J688</f>
        <v>0</v>
      </c>
      <c r="L74" s="99"/>
    </row>
    <row r="75" spans="2:12" s="9" customFormat="1" ht="19.899999999999999" customHeight="1">
      <c r="B75" s="99"/>
      <c r="D75" s="100" t="s">
        <v>109</v>
      </c>
      <c r="E75" s="101"/>
      <c r="F75" s="101"/>
      <c r="G75" s="101"/>
      <c r="H75" s="101"/>
      <c r="I75" s="101"/>
      <c r="J75" s="102">
        <f>J707</f>
        <v>0</v>
      </c>
      <c r="L75" s="99"/>
    </row>
    <row r="76" spans="2:12" s="9" customFormat="1" ht="19.899999999999999" customHeight="1">
      <c r="B76" s="99"/>
      <c r="D76" s="100" t="s">
        <v>110</v>
      </c>
      <c r="E76" s="101"/>
      <c r="F76" s="101"/>
      <c r="G76" s="101"/>
      <c r="H76" s="101"/>
      <c r="I76" s="101"/>
      <c r="J76" s="102">
        <f>J739</f>
        <v>0</v>
      </c>
      <c r="L76" s="99"/>
    </row>
    <row r="77" spans="2:12" s="9" customFormat="1" ht="19.899999999999999" customHeight="1">
      <c r="B77" s="99"/>
      <c r="D77" s="100" t="s">
        <v>111</v>
      </c>
      <c r="E77" s="101"/>
      <c r="F77" s="101"/>
      <c r="G77" s="101"/>
      <c r="H77" s="101"/>
      <c r="I77" s="101"/>
      <c r="J77" s="102">
        <f>J793</f>
        <v>0</v>
      </c>
      <c r="L77" s="99"/>
    </row>
    <row r="78" spans="2:12" s="9" customFormat="1" ht="19.899999999999999" customHeight="1">
      <c r="B78" s="99"/>
      <c r="D78" s="100" t="s">
        <v>112</v>
      </c>
      <c r="E78" s="101"/>
      <c r="F78" s="101"/>
      <c r="G78" s="101"/>
      <c r="H78" s="101"/>
      <c r="I78" s="101"/>
      <c r="J78" s="102">
        <f>J868</f>
        <v>0</v>
      </c>
      <c r="L78" s="99"/>
    </row>
    <row r="79" spans="2:12" s="9" customFormat="1" ht="19.899999999999999" customHeight="1">
      <c r="B79" s="99"/>
      <c r="D79" s="100" t="s">
        <v>113</v>
      </c>
      <c r="E79" s="101"/>
      <c r="F79" s="101"/>
      <c r="G79" s="101"/>
      <c r="H79" s="101"/>
      <c r="I79" s="101"/>
      <c r="J79" s="102">
        <f>J888</f>
        <v>0</v>
      </c>
      <c r="L79" s="99"/>
    </row>
    <row r="80" spans="2:12" s="8" customFormat="1" ht="24.95" customHeight="1">
      <c r="B80" s="95"/>
      <c r="D80" s="96" t="s">
        <v>114</v>
      </c>
      <c r="E80" s="97"/>
      <c r="F80" s="97"/>
      <c r="G80" s="97"/>
      <c r="H80" s="97"/>
      <c r="I80" s="97"/>
      <c r="J80" s="98">
        <f>J937</f>
        <v>0</v>
      </c>
      <c r="L80" s="95"/>
    </row>
    <row r="81" spans="2:12" s="9" customFormat="1" ht="19.899999999999999" customHeight="1">
      <c r="B81" s="99"/>
      <c r="D81" s="100" t="s">
        <v>115</v>
      </c>
      <c r="E81" s="101"/>
      <c r="F81" s="101"/>
      <c r="G81" s="101"/>
      <c r="H81" s="101"/>
      <c r="I81" s="101"/>
      <c r="J81" s="102">
        <f>J938</f>
        <v>0</v>
      </c>
      <c r="L81" s="99"/>
    </row>
    <row r="82" spans="2:12" s="9" customFormat="1" ht="19.899999999999999" customHeight="1">
      <c r="B82" s="99"/>
      <c r="D82" s="100" t="s">
        <v>116</v>
      </c>
      <c r="E82" s="101"/>
      <c r="F82" s="101"/>
      <c r="G82" s="101"/>
      <c r="H82" s="101"/>
      <c r="I82" s="101"/>
      <c r="J82" s="102">
        <f>J942</f>
        <v>0</v>
      </c>
      <c r="L82" s="99"/>
    </row>
    <row r="83" spans="2:12" s="9" customFormat="1" ht="19.899999999999999" customHeight="1">
      <c r="B83" s="99"/>
      <c r="D83" s="100" t="s">
        <v>117</v>
      </c>
      <c r="E83" s="101"/>
      <c r="F83" s="101"/>
      <c r="G83" s="101"/>
      <c r="H83" s="101"/>
      <c r="I83" s="101"/>
      <c r="J83" s="102">
        <f>J946</f>
        <v>0</v>
      </c>
      <c r="L83" s="99"/>
    </row>
    <row r="84" spans="2:12" s="9" customFormat="1" ht="19.899999999999999" customHeight="1">
      <c r="B84" s="99"/>
      <c r="D84" s="100" t="s">
        <v>118</v>
      </c>
      <c r="E84" s="101"/>
      <c r="F84" s="101"/>
      <c r="G84" s="101"/>
      <c r="H84" s="101"/>
      <c r="I84" s="101"/>
      <c r="J84" s="102">
        <f>J950</f>
        <v>0</v>
      </c>
      <c r="L84" s="99"/>
    </row>
    <row r="85" spans="2:12" s="9" customFormat="1" ht="19.899999999999999" customHeight="1">
      <c r="B85" s="99"/>
      <c r="D85" s="100" t="s">
        <v>119</v>
      </c>
      <c r="E85" s="101"/>
      <c r="F85" s="101"/>
      <c r="G85" s="101"/>
      <c r="H85" s="101"/>
      <c r="I85" s="101"/>
      <c r="J85" s="102">
        <f>J954</f>
        <v>0</v>
      </c>
      <c r="L85" s="99"/>
    </row>
    <row r="86" spans="2:12" s="9" customFormat="1" ht="19.899999999999999" customHeight="1">
      <c r="B86" s="99"/>
      <c r="D86" s="100" t="s">
        <v>120</v>
      </c>
      <c r="E86" s="101"/>
      <c r="F86" s="101"/>
      <c r="G86" s="101"/>
      <c r="H86" s="101"/>
      <c r="I86" s="101"/>
      <c r="J86" s="102">
        <f>J958</f>
        <v>0</v>
      </c>
      <c r="L86" s="99"/>
    </row>
    <row r="87" spans="2:12" s="1" customFormat="1" ht="21.75" customHeight="1">
      <c r="B87" s="33"/>
      <c r="L87" s="33"/>
    </row>
    <row r="88" spans="2:12" s="1" customFormat="1" ht="6.95" customHeight="1"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33"/>
    </row>
    <row r="92" spans="2:12" s="1" customFormat="1" ht="6.95" customHeight="1"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33"/>
    </row>
    <row r="93" spans="2:12" s="1" customFormat="1" ht="24.95" customHeight="1">
      <c r="B93" s="33"/>
      <c r="C93" s="22" t="s">
        <v>121</v>
      </c>
      <c r="L93" s="33"/>
    </row>
    <row r="94" spans="2:12" s="1" customFormat="1" ht="6.95" customHeight="1">
      <c r="B94" s="33"/>
      <c r="L94" s="33"/>
    </row>
    <row r="95" spans="2:12" s="1" customFormat="1" ht="12" customHeight="1">
      <c r="B95" s="33"/>
      <c r="C95" s="28" t="s">
        <v>16</v>
      </c>
      <c r="L95" s="33"/>
    </row>
    <row r="96" spans="2:12" s="1" customFormat="1" ht="16.5" customHeight="1">
      <c r="B96" s="33"/>
      <c r="E96" s="280" t="str">
        <f>E7</f>
        <v>Zateplení budovy školy - ZŠ Zruč nad Sázavou</v>
      </c>
      <c r="F96" s="298"/>
      <c r="G96" s="298"/>
      <c r="H96" s="298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8" t="s">
        <v>21</v>
      </c>
      <c r="F98" s="26" t="str">
        <f>F10</f>
        <v>Okružní 643, 285 22 Zruč nad Sázavou</v>
      </c>
      <c r="I98" s="28" t="s">
        <v>23</v>
      </c>
      <c r="J98" s="50" t="str">
        <f>IF(J10="","",J10)</f>
        <v>27. 4. 2023</v>
      </c>
      <c r="L98" s="33"/>
    </row>
    <row r="99" spans="2:65" s="1" customFormat="1" ht="6.95" customHeight="1">
      <c r="B99" s="33"/>
      <c r="L99" s="33"/>
    </row>
    <row r="100" spans="2:65" s="1" customFormat="1" ht="15.2" customHeight="1">
      <c r="B100" s="33"/>
      <c r="C100" s="28" t="s">
        <v>25</v>
      </c>
      <c r="F100" s="26" t="str">
        <f>E13</f>
        <v>Základní škola, Zruč nad Sázavou</v>
      </c>
      <c r="I100" s="28" t="s">
        <v>32</v>
      </c>
      <c r="J100" s="31" t="str">
        <f>E19</f>
        <v>RAM projekt, s.r.o.</v>
      </c>
      <c r="L100" s="33"/>
    </row>
    <row r="101" spans="2:65" s="1" customFormat="1" ht="15.2" customHeight="1">
      <c r="B101" s="33"/>
      <c r="C101" s="28" t="s">
        <v>30</v>
      </c>
      <c r="F101" s="26" t="str">
        <f>IF(E16="","",E16)</f>
        <v>Vyplň údaj</v>
      </c>
      <c r="I101" s="28" t="s">
        <v>37</v>
      </c>
      <c r="J101" s="31" t="str">
        <f>E22</f>
        <v>Iveta Tůmová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03"/>
      <c r="C103" s="104" t="s">
        <v>122</v>
      </c>
      <c r="D103" s="105" t="s">
        <v>62</v>
      </c>
      <c r="E103" s="105" t="s">
        <v>58</v>
      </c>
      <c r="F103" s="105" t="s">
        <v>59</v>
      </c>
      <c r="G103" s="105" t="s">
        <v>123</v>
      </c>
      <c r="H103" s="105" t="s">
        <v>124</v>
      </c>
      <c r="I103" s="105" t="s">
        <v>125</v>
      </c>
      <c r="J103" s="105" t="s">
        <v>88</v>
      </c>
      <c r="K103" s="106" t="s">
        <v>126</v>
      </c>
      <c r="L103" s="103"/>
      <c r="M103" s="57" t="s">
        <v>19</v>
      </c>
      <c r="N103" s="58" t="s">
        <v>47</v>
      </c>
      <c r="O103" s="58" t="s">
        <v>127</v>
      </c>
      <c r="P103" s="58" t="s">
        <v>128</v>
      </c>
      <c r="Q103" s="58" t="s">
        <v>129</v>
      </c>
      <c r="R103" s="58" t="s">
        <v>130</v>
      </c>
      <c r="S103" s="58" t="s">
        <v>131</v>
      </c>
      <c r="T103" s="59" t="s">
        <v>132</v>
      </c>
    </row>
    <row r="104" spans="2:65" s="1" customFormat="1" ht="22.9" customHeight="1">
      <c r="B104" s="33"/>
      <c r="C104" s="62" t="s">
        <v>133</v>
      </c>
      <c r="J104" s="107">
        <f>BK104</f>
        <v>0</v>
      </c>
      <c r="L104" s="33"/>
      <c r="M104" s="60"/>
      <c r="N104" s="51"/>
      <c r="O104" s="51"/>
      <c r="P104" s="108">
        <f>P105+P429+P937</f>
        <v>0</v>
      </c>
      <c r="Q104" s="51"/>
      <c r="R104" s="108">
        <f>R105+R429+R937</f>
        <v>43.357500129999998</v>
      </c>
      <c r="S104" s="51"/>
      <c r="T104" s="109">
        <f>T105+T429+T937</f>
        <v>67.659731100000002</v>
      </c>
      <c r="AT104" s="18" t="s">
        <v>76</v>
      </c>
      <c r="AU104" s="18" t="s">
        <v>89</v>
      </c>
      <c r="BK104" s="110">
        <f>BK105+BK429+BK937</f>
        <v>0</v>
      </c>
    </row>
    <row r="105" spans="2:65" s="11" customFormat="1" ht="25.9" customHeight="1">
      <c r="B105" s="111"/>
      <c r="D105" s="112" t="s">
        <v>76</v>
      </c>
      <c r="E105" s="113" t="s">
        <v>134</v>
      </c>
      <c r="F105" s="113" t="s">
        <v>135</v>
      </c>
      <c r="I105" s="114"/>
      <c r="J105" s="115">
        <f>BK105</f>
        <v>0</v>
      </c>
      <c r="L105" s="111"/>
      <c r="M105" s="116"/>
      <c r="P105" s="117">
        <f>P106+P137+P156+P161+P166+P337+P353+P411+P425</f>
        <v>0</v>
      </c>
      <c r="R105" s="117">
        <f>R106+R137+R156+R161+R166+R337+R353+R411+R425</f>
        <v>22.02170388</v>
      </c>
      <c r="T105" s="118">
        <f>T106+T137+T156+T161+T166+T337+T353+T411+T425</f>
        <v>52.207169999999998</v>
      </c>
      <c r="AR105" s="112" t="s">
        <v>82</v>
      </c>
      <c r="AT105" s="119" t="s">
        <v>76</v>
      </c>
      <c r="AU105" s="119" t="s">
        <v>77</v>
      </c>
      <c r="AY105" s="112" t="s">
        <v>136</v>
      </c>
      <c r="BK105" s="120">
        <f>BK106+BK137+BK156+BK161+BK166+BK337+BK353+BK411+BK425</f>
        <v>0</v>
      </c>
    </row>
    <row r="106" spans="2:65" s="11" customFormat="1" ht="22.9" customHeight="1">
      <c r="B106" s="111"/>
      <c r="D106" s="112" t="s">
        <v>76</v>
      </c>
      <c r="E106" s="121" t="s">
        <v>82</v>
      </c>
      <c r="F106" s="121" t="s">
        <v>137</v>
      </c>
      <c r="I106" s="114"/>
      <c r="J106" s="122">
        <f>BK106</f>
        <v>0</v>
      </c>
      <c r="L106" s="111"/>
      <c r="M106" s="116"/>
      <c r="P106" s="117">
        <f>SUM(P107:P136)</f>
        <v>0</v>
      </c>
      <c r="R106" s="117">
        <f>SUM(R107:R136)</f>
        <v>0</v>
      </c>
      <c r="T106" s="118">
        <f>SUM(T107:T136)</f>
        <v>20.399999999999999</v>
      </c>
      <c r="AR106" s="112" t="s">
        <v>82</v>
      </c>
      <c r="AT106" s="119" t="s">
        <v>76</v>
      </c>
      <c r="AU106" s="119" t="s">
        <v>82</v>
      </c>
      <c r="AY106" s="112" t="s">
        <v>136</v>
      </c>
      <c r="BK106" s="120">
        <f>SUM(BK107:BK136)</f>
        <v>0</v>
      </c>
    </row>
    <row r="107" spans="2:65" s="1" customFormat="1" ht="24.2" customHeight="1">
      <c r="B107" s="33"/>
      <c r="C107" s="123" t="s">
        <v>82</v>
      </c>
      <c r="D107" s="123" t="s">
        <v>138</v>
      </c>
      <c r="E107" s="124" t="s">
        <v>139</v>
      </c>
      <c r="F107" s="125" t="s">
        <v>140</v>
      </c>
      <c r="G107" s="126" t="s">
        <v>141</v>
      </c>
      <c r="H107" s="127">
        <v>1</v>
      </c>
      <c r="I107" s="128"/>
      <c r="J107" s="129">
        <f>ROUND(I107*H107,2)</f>
        <v>0</v>
      </c>
      <c r="K107" s="125" t="s">
        <v>142</v>
      </c>
      <c r="L107" s="33"/>
      <c r="M107" s="130" t="s">
        <v>19</v>
      </c>
      <c r="N107" s="131" t="s">
        <v>48</v>
      </c>
      <c r="P107" s="132">
        <f>O107*H107</f>
        <v>0</v>
      </c>
      <c r="Q107" s="132">
        <v>0</v>
      </c>
      <c r="R107" s="132">
        <f>Q107*H107</f>
        <v>0</v>
      </c>
      <c r="S107" s="132">
        <v>0</v>
      </c>
      <c r="T107" s="133">
        <f>S107*H107</f>
        <v>0</v>
      </c>
      <c r="AR107" s="134" t="s">
        <v>143</v>
      </c>
      <c r="AT107" s="134" t="s">
        <v>138</v>
      </c>
      <c r="AU107" s="134" t="s">
        <v>84</v>
      </c>
      <c r="AY107" s="18" t="s">
        <v>136</v>
      </c>
      <c r="BE107" s="135">
        <f>IF(N107="základní",J107,0)</f>
        <v>0</v>
      </c>
      <c r="BF107" s="135">
        <f>IF(N107="snížená",J107,0)</f>
        <v>0</v>
      </c>
      <c r="BG107" s="135">
        <f>IF(N107="zákl. přenesená",J107,0)</f>
        <v>0</v>
      </c>
      <c r="BH107" s="135">
        <f>IF(N107="sníž. přenesená",J107,0)</f>
        <v>0</v>
      </c>
      <c r="BI107" s="135">
        <f>IF(N107="nulová",J107,0)</f>
        <v>0</v>
      </c>
      <c r="BJ107" s="18" t="s">
        <v>82</v>
      </c>
      <c r="BK107" s="135">
        <f>ROUND(I107*H107,2)</f>
        <v>0</v>
      </c>
      <c r="BL107" s="18" t="s">
        <v>143</v>
      </c>
      <c r="BM107" s="134" t="s">
        <v>144</v>
      </c>
    </row>
    <row r="108" spans="2:65" s="1" customFormat="1" ht="19.5">
      <c r="B108" s="33"/>
      <c r="D108" s="136" t="s">
        <v>145</v>
      </c>
      <c r="F108" s="137" t="s">
        <v>146</v>
      </c>
      <c r="I108" s="138"/>
      <c r="L108" s="33"/>
      <c r="M108" s="139"/>
      <c r="T108" s="54"/>
      <c r="AT108" s="18" t="s">
        <v>145</v>
      </c>
      <c r="AU108" s="18" t="s">
        <v>84</v>
      </c>
    </row>
    <row r="109" spans="2:65" s="1" customFormat="1" ht="11.25">
      <c r="B109" s="33"/>
      <c r="D109" s="140" t="s">
        <v>147</v>
      </c>
      <c r="F109" s="141" t="s">
        <v>148</v>
      </c>
      <c r="I109" s="138"/>
      <c r="L109" s="33"/>
      <c r="M109" s="139"/>
      <c r="T109" s="54"/>
      <c r="AT109" s="18" t="s">
        <v>147</v>
      </c>
      <c r="AU109" s="18" t="s">
        <v>84</v>
      </c>
    </row>
    <row r="110" spans="2:65" s="1" customFormat="1" ht="24.2" customHeight="1">
      <c r="B110" s="33"/>
      <c r="C110" s="123" t="s">
        <v>84</v>
      </c>
      <c r="D110" s="123" t="s">
        <v>138</v>
      </c>
      <c r="E110" s="124" t="s">
        <v>149</v>
      </c>
      <c r="F110" s="125" t="s">
        <v>150</v>
      </c>
      <c r="G110" s="126" t="s">
        <v>151</v>
      </c>
      <c r="H110" s="127">
        <v>80</v>
      </c>
      <c r="I110" s="128"/>
      <c r="J110" s="129">
        <f>ROUND(I110*H110,2)</f>
        <v>0</v>
      </c>
      <c r="K110" s="125" t="s">
        <v>142</v>
      </c>
      <c r="L110" s="33"/>
      <c r="M110" s="130" t="s">
        <v>19</v>
      </c>
      <c r="N110" s="131" t="s">
        <v>48</v>
      </c>
      <c r="P110" s="132">
        <f>O110*H110</f>
        <v>0</v>
      </c>
      <c r="Q110" s="132">
        <v>0</v>
      </c>
      <c r="R110" s="132">
        <f>Q110*H110</f>
        <v>0</v>
      </c>
      <c r="S110" s="132">
        <v>0.255</v>
      </c>
      <c r="T110" s="133">
        <f>S110*H110</f>
        <v>20.399999999999999</v>
      </c>
      <c r="AR110" s="134" t="s">
        <v>143</v>
      </c>
      <c r="AT110" s="134" t="s">
        <v>138</v>
      </c>
      <c r="AU110" s="134" t="s">
        <v>84</v>
      </c>
      <c r="AY110" s="18" t="s">
        <v>136</v>
      </c>
      <c r="BE110" s="135">
        <f>IF(N110="základní",J110,0)</f>
        <v>0</v>
      </c>
      <c r="BF110" s="135">
        <f>IF(N110="snížená",J110,0)</f>
        <v>0</v>
      </c>
      <c r="BG110" s="135">
        <f>IF(N110="zákl. přenesená",J110,0)</f>
        <v>0</v>
      </c>
      <c r="BH110" s="135">
        <f>IF(N110="sníž. přenesená",J110,0)</f>
        <v>0</v>
      </c>
      <c r="BI110" s="135">
        <f>IF(N110="nulová",J110,0)</f>
        <v>0</v>
      </c>
      <c r="BJ110" s="18" t="s">
        <v>82</v>
      </c>
      <c r="BK110" s="135">
        <f>ROUND(I110*H110,2)</f>
        <v>0</v>
      </c>
      <c r="BL110" s="18" t="s">
        <v>143</v>
      </c>
      <c r="BM110" s="134" t="s">
        <v>152</v>
      </c>
    </row>
    <row r="111" spans="2:65" s="1" customFormat="1" ht="48.75">
      <c r="B111" s="33"/>
      <c r="D111" s="136" t="s">
        <v>145</v>
      </c>
      <c r="F111" s="137" t="s">
        <v>153</v>
      </c>
      <c r="I111" s="138"/>
      <c r="L111" s="33"/>
      <c r="M111" s="139"/>
      <c r="T111" s="54"/>
      <c r="AT111" s="18" t="s">
        <v>145</v>
      </c>
      <c r="AU111" s="18" t="s">
        <v>84</v>
      </c>
    </row>
    <row r="112" spans="2:65" s="1" customFormat="1" ht="11.25">
      <c r="B112" s="33"/>
      <c r="D112" s="140" t="s">
        <v>147</v>
      </c>
      <c r="F112" s="141" t="s">
        <v>154</v>
      </c>
      <c r="I112" s="138"/>
      <c r="L112" s="33"/>
      <c r="M112" s="139"/>
      <c r="T112" s="54"/>
      <c r="AT112" s="18" t="s">
        <v>147</v>
      </c>
      <c r="AU112" s="18" t="s">
        <v>84</v>
      </c>
    </row>
    <row r="113" spans="2:65" s="12" customFormat="1" ht="11.25">
      <c r="B113" s="142"/>
      <c r="D113" s="136" t="s">
        <v>155</v>
      </c>
      <c r="E113" s="143" t="s">
        <v>19</v>
      </c>
      <c r="F113" s="144" t="s">
        <v>156</v>
      </c>
      <c r="H113" s="145">
        <v>80</v>
      </c>
      <c r="I113" s="146"/>
      <c r="L113" s="142"/>
      <c r="M113" s="147"/>
      <c r="T113" s="148"/>
      <c r="AT113" s="143" t="s">
        <v>155</v>
      </c>
      <c r="AU113" s="143" t="s">
        <v>84</v>
      </c>
      <c r="AV113" s="12" t="s">
        <v>84</v>
      </c>
      <c r="AW113" s="12" t="s">
        <v>36</v>
      </c>
      <c r="AX113" s="12" t="s">
        <v>82</v>
      </c>
      <c r="AY113" s="143" t="s">
        <v>136</v>
      </c>
    </row>
    <row r="114" spans="2:65" s="1" customFormat="1" ht="37.9" customHeight="1">
      <c r="B114" s="33"/>
      <c r="C114" s="123" t="s">
        <v>157</v>
      </c>
      <c r="D114" s="123" t="s">
        <v>138</v>
      </c>
      <c r="E114" s="124" t="s">
        <v>158</v>
      </c>
      <c r="F114" s="125" t="s">
        <v>159</v>
      </c>
      <c r="G114" s="126" t="s">
        <v>160</v>
      </c>
      <c r="H114" s="127">
        <v>53.375999999999998</v>
      </c>
      <c r="I114" s="128"/>
      <c r="J114" s="129">
        <f>ROUND(I114*H114,2)</f>
        <v>0</v>
      </c>
      <c r="K114" s="125" t="s">
        <v>142</v>
      </c>
      <c r="L114" s="33"/>
      <c r="M114" s="130" t="s">
        <v>19</v>
      </c>
      <c r="N114" s="131" t="s">
        <v>48</v>
      </c>
      <c r="P114" s="132">
        <f>O114*H114</f>
        <v>0</v>
      </c>
      <c r="Q114" s="132">
        <v>0</v>
      </c>
      <c r="R114" s="132">
        <f>Q114*H114</f>
        <v>0</v>
      </c>
      <c r="S114" s="132">
        <v>0</v>
      </c>
      <c r="T114" s="133">
        <f>S114*H114</f>
        <v>0</v>
      </c>
      <c r="AR114" s="134" t="s">
        <v>143</v>
      </c>
      <c r="AT114" s="134" t="s">
        <v>138</v>
      </c>
      <c r="AU114" s="134" t="s">
        <v>84</v>
      </c>
      <c r="AY114" s="18" t="s">
        <v>136</v>
      </c>
      <c r="BE114" s="135">
        <f>IF(N114="základní",J114,0)</f>
        <v>0</v>
      </c>
      <c r="BF114" s="135">
        <f>IF(N114="snížená",J114,0)</f>
        <v>0</v>
      </c>
      <c r="BG114" s="135">
        <f>IF(N114="zákl. přenesená",J114,0)</f>
        <v>0</v>
      </c>
      <c r="BH114" s="135">
        <f>IF(N114="sníž. přenesená",J114,0)</f>
        <v>0</v>
      </c>
      <c r="BI114" s="135">
        <f>IF(N114="nulová",J114,0)</f>
        <v>0</v>
      </c>
      <c r="BJ114" s="18" t="s">
        <v>82</v>
      </c>
      <c r="BK114" s="135">
        <f>ROUND(I114*H114,2)</f>
        <v>0</v>
      </c>
      <c r="BL114" s="18" t="s">
        <v>143</v>
      </c>
      <c r="BM114" s="134" t="s">
        <v>161</v>
      </c>
    </row>
    <row r="115" spans="2:65" s="1" customFormat="1" ht="29.25">
      <c r="B115" s="33"/>
      <c r="D115" s="136" t="s">
        <v>145</v>
      </c>
      <c r="F115" s="137" t="s">
        <v>162</v>
      </c>
      <c r="I115" s="138"/>
      <c r="L115" s="33"/>
      <c r="M115" s="139"/>
      <c r="T115" s="54"/>
      <c r="AT115" s="18" t="s">
        <v>145</v>
      </c>
      <c r="AU115" s="18" t="s">
        <v>84</v>
      </c>
    </row>
    <row r="116" spans="2:65" s="1" customFormat="1" ht="11.25">
      <c r="B116" s="33"/>
      <c r="D116" s="140" t="s">
        <v>147</v>
      </c>
      <c r="F116" s="141" t="s">
        <v>163</v>
      </c>
      <c r="I116" s="138"/>
      <c r="L116" s="33"/>
      <c r="M116" s="139"/>
      <c r="T116" s="54"/>
      <c r="AT116" s="18" t="s">
        <v>147</v>
      </c>
      <c r="AU116" s="18" t="s">
        <v>84</v>
      </c>
    </row>
    <row r="117" spans="2:65" s="12" customFormat="1" ht="11.25">
      <c r="B117" s="142"/>
      <c r="D117" s="136" t="s">
        <v>155</v>
      </c>
      <c r="E117" s="143" t="s">
        <v>19</v>
      </c>
      <c r="F117" s="144" t="s">
        <v>164</v>
      </c>
      <c r="H117" s="145">
        <v>53.375999999999998</v>
      </c>
      <c r="I117" s="146"/>
      <c r="L117" s="142"/>
      <c r="M117" s="147"/>
      <c r="T117" s="148"/>
      <c r="AT117" s="143" t="s">
        <v>155</v>
      </c>
      <c r="AU117" s="143" t="s">
        <v>84</v>
      </c>
      <c r="AV117" s="12" t="s">
        <v>84</v>
      </c>
      <c r="AW117" s="12" t="s">
        <v>36</v>
      </c>
      <c r="AX117" s="12" t="s">
        <v>82</v>
      </c>
      <c r="AY117" s="143" t="s">
        <v>136</v>
      </c>
    </row>
    <row r="118" spans="2:65" s="1" customFormat="1" ht="37.9" customHeight="1">
      <c r="B118" s="33"/>
      <c r="C118" s="123" t="s">
        <v>143</v>
      </c>
      <c r="D118" s="123" t="s">
        <v>138</v>
      </c>
      <c r="E118" s="124" t="s">
        <v>165</v>
      </c>
      <c r="F118" s="125" t="s">
        <v>166</v>
      </c>
      <c r="G118" s="126" t="s">
        <v>160</v>
      </c>
      <c r="H118" s="127">
        <v>69.388999999999996</v>
      </c>
      <c r="I118" s="128"/>
      <c r="J118" s="129">
        <f>ROUND(I118*H118,2)</f>
        <v>0</v>
      </c>
      <c r="K118" s="125" t="s">
        <v>142</v>
      </c>
      <c r="L118" s="33"/>
      <c r="M118" s="130" t="s">
        <v>19</v>
      </c>
      <c r="N118" s="131" t="s">
        <v>48</v>
      </c>
      <c r="P118" s="132">
        <f>O118*H118</f>
        <v>0</v>
      </c>
      <c r="Q118" s="132">
        <v>0</v>
      </c>
      <c r="R118" s="132">
        <f>Q118*H118</f>
        <v>0</v>
      </c>
      <c r="S118" s="132">
        <v>0</v>
      </c>
      <c r="T118" s="133">
        <f>S118*H118</f>
        <v>0</v>
      </c>
      <c r="AR118" s="134" t="s">
        <v>143</v>
      </c>
      <c r="AT118" s="134" t="s">
        <v>138</v>
      </c>
      <c r="AU118" s="134" t="s">
        <v>84</v>
      </c>
      <c r="AY118" s="18" t="s">
        <v>136</v>
      </c>
      <c r="BE118" s="135">
        <f>IF(N118="základní",J118,0)</f>
        <v>0</v>
      </c>
      <c r="BF118" s="135">
        <f>IF(N118="snížená",J118,0)</f>
        <v>0</v>
      </c>
      <c r="BG118" s="135">
        <f>IF(N118="zákl. přenesená",J118,0)</f>
        <v>0</v>
      </c>
      <c r="BH118" s="135">
        <f>IF(N118="sníž. přenesená",J118,0)</f>
        <v>0</v>
      </c>
      <c r="BI118" s="135">
        <f>IF(N118="nulová",J118,0)</f>
        <v>0</v>
      </c>
      <c r="BJ118" s="18" t="s">
        <v>82</v>
      </c>
      <c r="BK118" s="135">
        <f>ROUND(I118*H118,2)</f>
        <v>0</v>
      </c>
      <c r="BL118" s="18" t="s">
        <v>143</v>
      </c>
      <c r="BM118" s="134" t="s">
        <v>167</v>
      </c>
    </row>
    <row r="119" spans="2:65" s="1" customFormat="1" ht="39">
      <c r="B119" s="33"/>
      <c r="D119" s="136" t="s">
        <v>145</v>
      </c>
      <c r="F119" s="137" t="s">
        <v>168</v>
      </c>
      <c r="I119" s="138"/>
      <c r="L119" s="33"/>
      <c r="M119" s="139"/>
      <c r="T119" s="54"/>
      <c r="AT119" s="18" t="s">
        <v>145</v>
      </c>
      <c r="AU119" s="18" t="s">
        <v>84</v>
      </c>
    </row>
    <row r="120" spans="2:65" s="1" customFormat="1" ht="11.25">
      <c r="B120" s="33"/>
      <c r="D120" s="140" t="s">
        <v>147</v>
      </c>
      <c r="F120" s="141" t="s">
        <v>169</v>
      </c>
      <c r="I120" s="138"/>
      <c r="L120" s="33"/>
      <c r="M120" s="139"/>
      <c r="T120" s="54"/>
      <c r="AT120" s="18" t="s">
        <v>147</v>
      </c>
      <c r="AU120" s="18" t="s">
        <v>84</v>
      </c>
    </row>
    <row r="121" spans="2:65" s="12" customFormat="1" ht="11.25">
      <c r="B121" s="142"/>
      <c r="D121" s="136" t="s">
        <v>155</v>
      </c>
      <c r="E121" s="143" t="s">
        <v>19</v>
      </c>
      <c r="F121" s="144" t="s">
        <v>164</v>
      </c>
      <c r="H121" s="145">
        <v>53.375999999999998</v>
      </c>
      <c r="I121" s="146"/>
      <c r="L121" s="142"/>
      <c r="M121" s="147"/>
      <c r="T121" s="148"/>
      <c r="AT121" s="143" t="s">
        <v>155</v>
      </c>
      <c r="AU121" s="143" t="s">
        <v>84</v>
      </c>
      <c r="AV121" s="12" t="s">
        <v>84</v>
      </c>
      <c r="AW121" s="12" t="s">
        <v>36</v>
      </c>
      <c r="AX121" s="12" t="s">
        <v>82</v>
      </c>
      <c r="AY121" s="143" t="s">
        <v>136</v>
      </c>
    </row>
    <row r="122" spans="2:65" s="12" customFormat="1" ht="11.25">
      <c r="B122" s="142"/>
      <c r="D122" s="136" t="s">
        <v>155</v>
      </c>
      <c r="F122" s="144" t="s">
        <v>170</v>
      </c>
      <c r="H122" s="145">
        <v>69.388999999999996</v>
      </c>
      <c r="I122" s="146"/>
      <c r="L122" s="142"/>
      <c r="M122" s="147"/>
      <c r="T122" s="148"/>
      <c r="AT122" s="143" t="s">
        <v>155</v>
      </c>
      <c r="AU122" s="143" t="s">
        <v>84</v>
      </c>
      <c r="AV122" s="12" t="s">
        <v>84</v>
      </c>
      <c r="AW122" s="12" t="s">
        <v>4</v>
      </c>
      <c r="AX122" s="12" t="s">
        <v>82</v>
      </c>
      <c r="AY122" s="143" t="s">
        <v>136</v>
      </c>
    </row>
    <row r="123" spans="2:65" s="1" customFormat="1" ht="37.9" customHeight="1">
      <c r="B123" s="33"/>
      <c r="C123" s="123" t="s">
        <v>171</v>
      </c>
      <c r="D123" s="123" t="s">
        <v>138</v>
      </c>
      <c r="E123" s="124" t="s">
        <v>172</v>
      </c>
      <c r="F123" s="125" t="s">
        <v>173</v>
      </c>
      <c r="G123" s="126" t="s">
        <v>160</v>
      </c>
      <c r="H123" s="127">
        <v>69.388999999999996</v>
      </c>
      <c r="I123" s="128"/>
      <c r="J123" s="129">
        <f>ROUND(I123*H123,2)</f>
        <v>0</v>
      </c>
      <c r="K123" s="125" t="s">
        <v>142</v>
      </c>
      <c r="L123" s="33"/>
      <c r="M123" s="130" t="s">
        <v>19</v>
      </c>
      <c r="N123" s="131" t="s">
        <v>48</v>
      </c>
      <c r="P123" s="132">
        <f>O123*H123</f>
        <v>0</v>
      </c>
      <c r="Q123" s="132">
        <v>0</v>
      </c>
      <c r="R123" s="132">
        <f>Q123*H123</f>
        <v>0</v>
      </c>
      <c r="S123" s="132">
        <v>0</v>
      </c>
      <c r="T123" s="133">
        <f>S123*H123</f>
        <v>0</v>
      </c>
      <c r="AR123" s="134" t="s">
        <v>143</v>
      </c>
      <c r="AT123" s="134" t="s">
        <v>138</v>
      </c>
      <c r="AU123" s="134" t="s">
        <v>84</v>
      </c>
      <c r="AY123" s="18" t="s">
        <v>136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8" t="s">
        <v>82</v>
      </c>
      <c r="BK123" s="135">
        <f>ROUND(I123*H123,2)</f>
        <v>0</v>
      </c>
      <c r="BL123" s="18" t="s">
        <v>143</v>
      </c>
      <c r="BM123" s="134" t="s">
        <v>174</v>
      </c>
    </row>
    <row r="124" spans="2:65" s="1" customFormat="1" ht="39">
      <c r="B124" s="33"/>
      <c r="D124" s="136" t="s">
        <v>145</v>
      </c>
      <c r="F124" s="137" t="s">
        <v>175</v>
      </c>
      <c r="I124" s="138"/>
      <c r="L124" s="33"/>
      <c r="M124" s="139"/>
      <c r="T124" s="54"/>
      <c r="AT124" s="18" t="s">
        <v>145</v>
      </c>
      <c r="AU124" s="18" t="s">
        <v>84</v>
      </c>
    </row>
    <row r="125" spans="2:65" s="1" customFormat="1" ht="11.25">
      <c r="B125" s="33"/>
      <c r="D125" s="140" t="s">
        <v>147</v>
      </c>
      <c r="F125" s="141" t="s">
        <v>176</v>
      </c>
      <c r="I125" s="138"/>
      <c r="L125" s="33"/>
      <c r="M125" s="139"/>
      <c r="T125" s="54"/>
      <c r="AT125" s="18" t="s">
        <v>147</v>
      </c>
      <c r="AU125" s="18" t="s">
        <v>84</v>
      </c>
    </row>
    <row r="126" spans="2:65" s="1" customFormat="1" ht="37.9" customHeight="1">
      <c r="B126" s="33"/>
      <c r="C126" s="123" t="s">
        <v>177</v>
      </c>
      <c r="D126" s="123" t="s">
        <v>138</v>
      </c>
      <c r="E126" s="124" t="s">
        <v>178</v>
      </c>
      <c r="F126" s="125" t="s">
        <v>179</v>
      </c>
      <c r="G126" s="126" t="s">
        <v>160</v>
      </c>
      <c r="H126" s="127">
        <v>693.89</v>
      </c>
      <c r="I126" s="128"/>
      <c r="J126" s="129">
        <f>ROUND(I126*H126,2)</f>
        <v>0</v>
      </c>
      <c r="K126" s="125" t="s">
        <v>142</v>
      </c>
      <c r="L126" s="33"/>
      <c r="M126" s="130" t="s">
        <v>19</v>
      </c>
      <c r="N126" s="131" t="s">
        <v>48</v>
      </c>
      <c r="P126" s="132">
        <f>O126*H126</f>
        <v>0</v>
      </c>
      <c r="Q126" s="132">
        <v>0</v>
      </c>
      <c r="R126" s="132">
        <f>Q126*H126</f>
        <v>0</v>
      </c>
      <c r="S126" s="132">
        <v>0</v>
      </c>
      <c r="T126" s="133">
        <f>S126*H126</f>
        <v>0</v>
      </c>
      <c r="AR126" s="134" t="s">
        <v>143</v>
      </c>
      <c r="AT126" s="134" t="s">
        <v>138</v>
      </c>
      <c r="AU126" s="134" t="s">
        <v>84</v>
      </c>
      <c r="AY126" s="18" t="s">
        <v>136</v>
      </c>
      <c r="BE126" s="135">
        <f>IF(N126="základní",J126,0)</f>
        <v>0</v>
      </c>
      <c r="BF126" s="135">
        <f>IF(N126="snížená",J126,0)</f>
        <v>0</v>
      </c>
      <c r="BG126" s="135">
        <f>IF(N126="zákl. přenesená",J126,0)</f>
        <v>0</v>
      </c>
      <c r="BH126" s="135">
        <f>IF(N126="sníž. přenesená",J126,0)</f>
        <v>0</v>
      </c>
      <c r="BI126" s="135">
        <f>IF(N126="nulová",J126,0)</f>
        <v>0</v>
      </c>
      <c r="BJ126" s="18" t="s">
        <v>82</v>
      </c>
      <c r="BK126" s="135">
        <f>ROUND(I126*H126,2)</f>
        <v>0</v>
      </c>
      <c r="BL126" s="18" t="s">
        <v>143</v>
      </c>
      <c r="BM126" s="134" t="s">
        <v>180</v>
      </c>
    </row>
    <row r="127" spans="2:65" s="1" customFormat="1" ht="48.75">
      <c r="B127" s="33"/>
      <c r="D127" s="136" t="s">
        <v>145</v>
      </c>
      <c r="F127" s="137" t="s">
        <v>181</v>
      </c>
      <c r="I127" s="138"/>
      <c r="L127" s="33"/>
      <c r="M127" s="139"/>
      <c r="T127" s="54"/>
      <c r="AT127" s="18" t="s">
        <v>145</v>
      </c>
      <c r="AU127" s="18" t="s">
        <v>84</v>
      </c>
    </row>
    <row r="128" spans="2:65" s="1" customFormat="1" ht="11.25">
      <c r="B128" s="33"/>
      <c r="D128" s="140" t="s">
        <v>147</v>
      </c>
      <c r="F128" s="141" t="s">
        <v>182</v>
      </c>
      <c r="I128" s="138"/>
      <c r="L128" s="33"/>
      <c r="M128" s="139"/>
      <c r="T128" s="54"/>
      <c r="AT128" s="18" t="s">
        <v>147</v>
      </c>
      <c r="AU128" s="18" t="s">
        <v>84</v>
      </c>
    </row>
    <row r="129" spans="2:65" s="12" customFormat="1" ht="11.25">
      <c r="B129" s="142"/>
      <c r="D129" s="136" t="s">
        <v>155</v>
      </c>
      <c r="F129" s="144" t="s">
        <v>183</v>
      </c>
      <c r="H129" s="145">
        <v>693.89</v>
      </c>
      <c r="I129" s="146"/>
      <c r="L129" s="142"/>
      <c r="M129" s="147"/>
      <c r="T129" s="148"/>
      <c r="AT129" s="143" t="s">
        <v>155</v>
      </c>
      <c r="AU129" s="143" t="s">
        <v>84</v>
      </c>
      <c r="AV129" s="12" t="s">
        <v>84</v>
      </c>
      <c r="AW129" s="12" t="s">
        <v>4</v>
      </c>
      <c r="AX129" s="12" t="s">
        <v>82</v>
      </c>
      <c r="AY129" s="143" t="s">
        <v>136</v>
      </c>
    </row>
    <row r="130" spans="2:65" s="1" customFormat="1" ht="24.2" customHeight="1">
      <c r="B130" s="33"/>
      <c r="C130" s="123" t="s">
        <v>184</v>
      </c>
      <c r="D130" s="123" t="s">
        <v>138</v>
      </c>
      <c r="E130" s="124" t="s">
        <v>185</v>
      </c>
      <c r="F130" s="125" t="s">
        <v>186</v>
      </c>
      <c r="G130" s="126" t="s">
        <v>160</v>
      </c>
      <c r="H130" s="127">
        <v>69.388999999999996</v>
      </c>
      <c r="I130" s="128"/>
      <c r="J130" s="129">
        <f>ROUND(I130*H130,2)</f>
        <v>0</v>
      </c>
      <c r="K130" s="125" t="s">
        <v>142</v>
      </c>
      <c r="L130" s="33"/>
      <c r="M130" s="130" t="s">
        <v>19</v>
      </c>
      <c r="N130" s="131" t="s">
        <v>48</v>
      </c>
      <c r="P130" s="132">
        <f>O130*H130</f>
        <v>0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143</v>
      </c>
      <c r="AT130" s="134" t="s">
        <v>138</v>
      </c>
      <c r="AU130" s="134" t="s">
        <v>84</v>
      </c>
      <c r="AY130" s="18" t="s">
        <v>136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8" t="s">
        <v>82</v>
      </c>
      <c r="BK130" s="135">
        <f>ROUND(I130*H130,2)</f>
        <v>0</v>
      </c>
      <c r="BL130" s="18" t="s">
        <v>143</v>
      </c>
      <c r="BM130" s="134" t="s">
        <v>187</v>
      </c>
    </row>
    <row r="131" spans="2:65" s="1" customFormat="1" ht="29.25">
      <c r="B131" s="33"/>
      <c r="D131" s="136" t="s">
        <v>145</v>
      </c>
      <c r="F131" s="137" t="s">
        <v>188</v>
      </c>
      <c r="I131" s="138"/>
      <c r="L131" s="33"/>
      <c r="M131" s="139"/>
      <c r="T131" s="54"/>
      <c r="AT131" s="18" t="s">
        <v>145</v>
      </c>
      <c r="AU131" s="18" t="s">
        <v>84</v>
      </c>
    </row>
    <row r="132" spans="2:65" s="1" customFormat="1" ht="11.25">
      <c r="B132" s="33"/>
      <c r="D132" s="140" t="s">
        <v>147</v>
      </c>
      <c r="F132" s="141" t="s">
        <v>189</v>
      </c>
      <c r="I132" s="138"/>
      <c r="L132" s="33"/>
      <c r="M132" s="139"/>
      <c r="T132" s="54"/>
      <c r="AT132" s="18" t="s">
        <v>147</v>
      </c>
      <c r="AU132" s="18" t="s">
        <v>84</v>
      </c>
    </row>
    <row r="133" spans="2:65" s="1" customFormat="1" ht="24.2" customHeight="1">
      <c r="B133" s="33"/>
      <c r="C133" s="123" t="s">
        <v>190</v>
      </c>
      <c r="D133" s="123" t="s">
        <v>138</v>
      </c>
      <c r="E133" s="124" t="s">
        <v>191</v>
      </c>
      <c r="F133" s="125" t="s">
        <v>192</v>
      </c>
      <c r="G133" s="126" t="s">
        <v>193</v>
      </c>
      <c r="H133" s="127">
        <v>104.084</v>
      </c>
      <c r="I133" s="128"/>
      <c r="J133" s="129">
        <f>ROUND(I133*H133,2)</f>
        <v>0</v>
      </c>
      <c r="K133" s="125" t="s">
        <v>142</v>
      </c>
      <c r="L133" s="33"/>
      <c r="M133" s="130" t="s">
        <v>19</v>
      </c>
      <c r="N133" s="131" t="s">
        <v>48</v>
      </c>
      <c r="P133" s="132">
        <f>O133*H133</f>
        <v>0</v>
      </c>
      <c r="Q133" s="132">
        <v>0</v>
      </c>
      <c r="R133" s="132">
        <f>Q133*H133</f>
        <v>0</v>
      </c>
      <c r="S133" s="132">
        <v>0</v>
      </c>
      <c r="T133" s="133">
        <f>S133*H133</f>
        <v>0</v>
      </c>
      <c r="AR133" s="134" t="s">
        <v>143</v>
      </c>
      <c r="AT133" s="134" t="s">
        <v>138</v>
      </c>
      <c r="AU133" s="134" t="s">
        <v>84</v>
      </c>
      <c r="AY133" s="18" t="s">
        <v>136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8" t="s">
        <v>82</v>
      </c>
      <c r="BK133" s="135">
        <f>ROUND(I133*H133,2)</f>
        <v>0</v>
      </c>
      <c r="BL133" s="18" t="s">
        <v>143</v>
      </c>
      <c r="BM133" s="134" t="s">
        <v>194</v>
      </c>
    </row>
    <row r="134" spans="2:65" s="1" customFormat="1" ht="29.25">
      <c r="B134" s="33"/>
      <c r="D134" s="136" t="s">
        <v>145</v>
      </c>
      <c r="F134" s="137" t="s">
        <v>195</v>
      </c>
      <c r="I134" s="138"/>
      <c r="L134" s="33"/>
      <c r="M134" s="139"/>
      <c r="T134" s="54"/>
      <c r="AT134" s="18" t="s">
        <v>145</v>
      </c>
      <c r="AU134" s="18" t="s">
        <v>84</v>
      </c>
    </row>
    <row r="135" spans="2:65" s="1" customFormat="1" ht="11.25">
      <c r="B135" s="33"/>
      <c r="D135" s="140" t="s">
        <v>147</v>
      </c>
      <c r="F135" s="141" t="s">
        <v>196</v>
      </c>
      <c r="I135" s="138"/>
      <c r="L135" s="33"/>
      <c r="M135" s="139"/>
      <c r="T135" s="54"/>
      <c r="AT135" s="18" t="s">
        <v>147</v>
      </c>
      <c r="AU135" s="18" t="s">
        <v>84</v>
      </c>
    </row>
    <row r="136" spans="2:65" s="12" customFormat="1" ht="11.25">
      <c r="B136" s="142"/>
      <c r="D136" s="136" t="s">
        <v>155</v>
      </c>
      <c r="F136" s="144" t="s">
        <v>197</v>
      </c>
      <c r="H136" s="145">
        <v>104.084</v>
      </c>
      <c r="I136" s="146"/>
      <c r="L136" s="142"/>
      <c r="M136" s="147"/>
      <c r="T136" s="148"/>
      <c r="AT136" s="143" t="s">
        <v>155</v>
      </c>
      <c r="AU136" s="143" t="s">
        <v>84</v>
      </c>
      <c r="AV136" s="12" t="s">
        <v>84</v>
      </c>
      <c r="AW136" s="12" t="s">
        <v>4</v>
      </c>
      <c r="AX136" s="12" t="s">
        <v>82</v>
      </c>
      <c r="AY136" s="143" t="s">
        <v>136</v>
      </c>
    </row>
    <row r="137" spans="2:65" s="11" customFormat="1" ht="22.9" customHeight="1">
      <c r="B137" s="111"/>
      <c r="D137" s="112" t="s">
        <v>76</v>
      </c>
      <c r="E137" s="121" t="s">
        <v>84</v>
      </c>
      <c r="F137" s="121" t="s">
        <v>198</v>
      </c>
      <c r="I137" s="114"/>
      <c r="J137" s="122">
        <f>BK137</f>
        <v>0</v>
      </c>
      <c r="L137" s="111"/>
      <c r="M137" s="116"/>
      <c r="P137" s="117">
        <f>SUM(P138:P155)</f>
        <v>0</v>
      </c>
      <c r="R137" s="117">
        <f>SUM(R138:R155)</f>
        <v>7.79247E-2</v>
      </c>
      <c r="T137" s="118">
        <f>SUM(T138:T155)</f>
        <v>0</v>
      </c>
      <c r="AR137" s="112" t="s">
        <v>82</v>
      </c>
      <c r="AT137" s="119" t="s">
        <v>76</v>
      </c>
      <c r="AU137" s="119" t="s">
        <v>82</v>
      </c>
      <c r="AY137" s="112" t="s">
        <v>136</v>
      </c>
      <c r="BK137" s="120">
        <f>SUM(BK138:BK155)</f>
        <v>0</v>
      </c>
    </row>
    <row r="138" spans="2:65" s="1" customFormat="1" ht="33" customHeight="1">
      <c r="B138" s="33"/>
      <c r="C138" s="123" t="s">
        <v>199</v>
      </c>
      <c r="D138" s="123" t="s">
        <v>138</v>
      </c>
      <c r="E138" s="124" t="s">
        <v>200</v>
      </c>
      <c r="F138" s="125" t="s">
        <v>201</v>
      </c>
      <c r="G138" s="126" t="s">
        <v>160</v>
      </c>
      <c r="H138" s="127">
        <v>40.533999999999999</v>
      </c>
      <c r="I138" s="128"/>
      <c r="J138" s="129">
        <f>ROUND(I138*H138,2)</f>
        <v>0</v>
      </c>
      <c r="K138" s="125" t="s">
        <v>142</v>
      </c>
      <c r="L138" s="33"/>
      <c r="M138" s="130" t="s">
        <v>19</v>
      </c>
      <c r="N138" s="131" t="s">
        <v>48</v>
      </c>
      <c r="P138" s="132">
        <f>O138*H138</f>
        <v>0</v>
      </c>
      <c r="Q138" s="132">
        <v>0</v>
      </c>
      <c r="R138" s="132">
        <f>Q138*H138</f>
        <v>0</v>
      </c>
      <c r="S138" s="132">
        <v>0</v>
      </c>
      <c r="T138" s="133">
        <f>S138*H138</f>
        <v>0</v>
      </c>
      <c r="AR138" s="134" t="s">
        <v>143</v>
      </c>
      <c r="AT138" s="134" t="s">
        <v>138</v>
      </c>
      <c r="AU138" s="134" t="s">
        <v>84</v>
      </c>
      <c r="AY138" s="18" t="s">
        <v>136</v>
      </c>
      <c r="BE138" s="135">
        <f>IF(N138="základní",J138,0)</f>
        <v>0</v>
      </c>
      <c r="BF138" s="135">
        <f>IF(N138="snížená",J138,0)</f>
        <v>0</v>
      </c>
      <c r="BG138" s="135">
        <f>IF(N138="zákl. přenesená",J138,0)</f>
        <v>0</v>
      </c>
      <c r="BH138" s="135">
        <f>IF(N138="sníž. přenesená",J138,0)</f>
        <v>0</v>
      </c>
      <c r="BI138" s="135">
        <f>IF(N138="nulová",J138,0)</f>
        <v>0</v>
      </c>
      <c r="BJ138" s="18" t="s">
        <v>82</v>
      </c>
      <c r="BK138" s="135">
        <f>ROUND(I138*H138,2)</f>
        <v>0</v>
      </c>
      <c r="BL138" s="18" t="s">
        <v>143</v>
      </c>
      <c r="BM138" s="134" t="s">
        <v>202</v>
      </c>
    </row>
    <row r="139" spans="2:65" s="1" customFormat="1" ht="29.25">
      <c r="B139" s="33"/>
      <c r="D139" s="136" t="s">
        <v>145</v>
      </c>
      <c r="F139" s="137" t="s">
        <v>203</v>
      </c>
      <c r="I139" s="138"/>
      <c r="L139" s="33"/>
      <c r="M139" s="139"/>
      <c r="T139" s="54"/>
      <c r="AT139" s="18" t="s">
        <v>145</v>
      </c>
      <c r="AU139" s="18" t="s">
        <v>84</v>
      </c>
    </row>
    <row r="140" spans="2:65" s="1" customFormat="1" ht="11.25">
      <c r="B140" s="33"/>
      <c r="D140" s="140" t="s">
        <v>147</v>
      </c>
      <c r="F140" s="141" t="s">
        <v>204</v>
      </c>
      <c r="I140" s="138"/>
      <c r="L140" s="33"/>
      <c r="M140" s="139"/>
      <c r="T140" s="54"/>
      <c r="AT140" s="18" t="s">
        <v>147</v>
      </c>
      <c r="AU140" s="18" t="s">
        <v>84</v>
      </c>
    </row>
    <row r="141" spans="2:65" s="13" customFormat="1" ht="11.25">
      <c r="B141" s="149"/>
      <c r="D141" s="136" t="s">
        <v>155</v>
      </c>
      <c r="E141" s="150" t="s">
        <v>19</v>
      </c>
      <c r="F141" s="151" t="s">
        <v>205</v>
      </c>
      <c r="H141" s="150" t="s">
        <v>19</v>
      </c>
      <c r="I141" s="152"/>
      <c r="L141" s="149"/>
      <c r="M141" s="153"/>
      <c r="T141" s="154"/>
      <c r="AT141" s="150" t="s">
        <v>155</v>
      </c>
      <c r="AU141" s="150" t="s">
        <v>84</v>
      </c>
      <c r="AV141" s="13" t="s">
        <v>82</v>
      </c>
      <c r="AW141" s="13" t="s">
        <v>36</v>
      </c>
      <c r="AX141" s="13" t="s">
        <v>77</v>
      </c>
      <c r="AY141" s="150" t="s">
        <v>136</v>
      </c>
    </row>
    <row r="142" spans="2:65" s="12" customFormat="1" ht="11.25">
      <c r="B142" s="142"/>
      <c r="D142" s="136" t="s">
        <v>155</v>
      </c>
      <c r="E142" s="143" t="s">
        <v>19</v>
      </c>
      <c r="F142" s="144" t="s">
        <v>164</v>
      </c>
      <c r="H142" s="145">
        <v>53.375999999999998</v>
      </c>
      <c r="I142" s="146"/>
      <c r="L142" s="142"/>
      <c r="M142" s="147"/>
      <c r="T142" s="148"/>
      <c r="AT142" s="143" t="s">
        <v>155</v>
      </c>
      <c r="AU142" s="143" t="s">
        <v>84</v>
      </c>
      <c r="AV142" s="12" t="s">
        <v>84</v>
      </c>
      <c r="AW142" s="12" t="s">
        <v>36</v>
      </c>
      <c r="AX142" s="12" t="s">
        <v>77</v>
      </c>
      <c r="AY142" s="143" t="s">
        <v>136</v>
      </c>
    </row>
    <row r="143" spans="2:65" s="12" customFormat="1" ht="11.25">
      <c r="B143" s="142"/>
      <c r="D143" s="136" t="s">
        <v>155</v>
      </c>
      <c r="E143" s="143" t="s">
        <v>19</v>
      </c>
      <c r="F143" s="144" t="s">
        <v>206</v>
      </c>
      <c r="H143" s="145">
        <v>-10.922000000000001</v>
      </c>
      <c r="I143" s="146"/>
      <c r="L143" s="142"/>
      <c r="M143" s="147"/>
      <c r="T143" s="148"/>
      <c r="AT143" s="143" t="s">
        <v>155</v>
      </c>
      <c r="AU143" s="143" t="s">
        <v>84</v>
      </c>
      <c r="AV143" s="12" t="s">
        <v>84</v>
      </c>
      <c r="AW143" s="12" t="s">
        <v>36</v>
      </c>
      <c r="AX143" s="12" t="s">
        <v>77</v>
      </c>
      <c r="AY143" s="143" t="s">
        <v>136</v>
      </c>
    </row>
    <row r="144" spans="2:65" s="12" customFormat="1" ht="22.5">
      <c r="B144" s="142"/>
      <c r="D144" s="136" t="s">
        <v>155</v>
      </c>
      <c r="E144" s="143" t="s">
        <v>19</v>
      </c>
      <c r="F144" s="144" t="s">
        <v>207</v>
      </c>
      <c r="H144" s="145">
        <v>-1.92</v>
      </c>
      <c r="I144" s="146"/>
      <c r="L144" s="142"/>
      <c r="M144" s="147"/>
      <c r="T144" s="148"/>
      <c r="AT144" s="143" t="s">
        <v>155</v>
      </c>
      <c r="AU144" s="143" t="s">
        <v>84</v>
      </c>
      <c r="AV144" s="12" t="s">
        <v>84</v>
      </c>
      <c r="AW144" s="12" t="s">
        <v>36</v>
      </c>
      <c r="AX144" s="12" t="s">
        <v>77</v>
      </c>
      <c r="AY144" s="143" t="s">
        <v>136</v>
      </c>
    </row>
    <row r="145" spans="2:65" s="14" customFormat="1" ht="11.25">
      <c r="B145" s="155"/>
      <c r="D145" s="136" t="s">
        <v>155</v>
      </c>
      <c r="E145" s="156" t="s">
        <v>19</v>
      </c>
      <c r="F145" s="157" t="s">
        <v>208</v>
      </c>
      <c r="H145" s="158">
        <v>40.533999999999999</v>
      </c>
      <c r="I145" s="159"/>
      <c r="L145" s="155"/>
      <c r="M145" s="160"/>
      <c r="T145" s="161"/>
      <c r="AT145" s="156" t="s">
        <v>155</v>
      </c>
      <c r="AU145" s="156" t="s">
        <v>84</v>
      </c>
      <c r="AV145" s="14" t="s">
        <v>143</v>
      </c>
      <c r="AW145" s="14" t="s">
        <v>36</v>
      </c>
      <c r="AX145" s="14" t="s">
        <v>82</v>
      </c>
      <c r="AY145" s="156" t="s">
        <v>136</v>
      </c>
    </row>
    <row r="146" spans="2:65" s="1" customFormat="1" ht="24.2" customHeight="1">
      <c r="B146" s="33"/>
      <c r="C146" s="123" t="s">
        <v>209</v>
      </c>
      <c r="D146" s="123" t="s">
        <v>138</v>
      </c>
      <c r="E146" s="124" t="s">
        <v>210</v>
      </c>
      <c r="F146" s="125" t="s">
        <v>211</v>
      </c>
      <c r="G146" s="126" t="s">
        <v>212</v>
      </c>
      <c r="H146" s="127">
        <v>120</v>
      </c>
      <c r="I146" s="128"/>
      <c r="J146" s="129">
        <f>ROUND(I146*H146,2)</f>
        <v>0</v>
      </c>
      <c r="K146" s="125" t="s">
        <v>142</v>
      </c>
      <c r="L146" s="33"/>
      <c r="M146" s="130" t="s">
        <v>19</v>
      </c>
      <c r="N146" s="131" t="s">
        <v>48</v>
      </c>
      <c r="P146" s="132">
        <f>O146*H146</f>
        <v>0</v>
      </c>
      <c r="Q146" s="132">
        <v>4.8999999999999998E-4</v>
      </c>
      <c r="R146" s="132">
        <f>Q146*H146</f>
        <v>5.8799999999999998E-2</v>
      </c>
      <c r="S146" s="132">
        <v>0</v>
      </c>
      <c r="T146" s="133">
        <f>S146*H146</f>
        <v>0</v>
      </c>
      <c r="AR146" s="134" t="s">
        <v>143</v>
      </c>
      <c r="AT146" s="134" t="s">
        <v>138</v>
      </c>
      <c r="AU146" s="134" t="s">
        <v>84</v>
      </c>
      <c r="AY146" s="18" t="s">
        <v>136</v>
      </c>
      <c r="BE146" s="135">
        <f>IF(N146="základní",J146,0)</f>
        <v>0</v>
      </c>
      <c r="BF146" s="135">
        <f>IF(N146="snížená",J146,0)</f>
        <v>0</v>
      </c>
      <c r="BG146" s="135">
        <f>IF(N146="zákl. přenesená",J146,0)</f>
        <v>0</v>
      </c>
      <c r="BH146" s="135">
        <f>IF(N146="sníž. přenesená",J146,0)</f>
        <v>0</v>
      </c>
      <c r="BI146" s="135">
        <f>IF(N146="nulová",J146,0)</f>
        <v>0</v>
      </c>
      <c r="BJ146" s="18" t="s">
        <v>82</v>
      </c>
      <c r="BK146" s="135">
        <f>ROUND(I146*H146,2)</f>
        <v>0</v>
      </c>
      <c r="BL146" s="18" t="s">
        <v>143</v>
      </c>
      <c r="BM146" s="134" t="s">
        <v>213</v>
      </c>
    </row>
    <row r="147" spans="2:65" s="1" customFormat="1" ht="19.5">
      <c r="B147" s="33"/>
      <c r="D147" s="136" t="s">
        <v>145</v>
      </c>
      <c r="F147" s="137" t="s">
        <v>214</v>
      </c>
      <c r="I147" s="138"/>
      <c r="L147" s="33"/>
      <c r="M147" s="139"/>
      <c r="T147" s="54"/>
      <c r="AT147" s="18" t="s">
        <v>145</v>
      </c>
      <c r="AU147" s="18" t="s">
        <v>84</v>
      </c>
    </row>
    <row r="148" spans="2:65" s="1" customFormat="1" ht="11.25">
      <c r="B148" s="33"/>
      <c r="D148" s="140" t="s">
        <v>147</v>
      </c>
      <c r="F148" s="141" t="s">
        <v>215</v>
      </c>
      <c r="I148" s="138"/>
      <c r="L148" s="33"/>
      <c r="M148" s="139"/>
      <c r="T148" s="54"/>
      <c r="AT148" s="18" t="s">
        <v>147</v>
      </c>
      <c r="AU148" s="18" t="s">
        <v>84</v>
      </c>
    </row>
    <row r="149" spans="2:65" s="1" customFormat="1" ht="24.2" customHeight="1">
      <c r="B149" s="33"/>
      <c r="C149" s="123" t="s">
        <v>216</v>
      </c>
      <c r="D149" s="123" t="s">
        <v>138</v>
      </c>
      <c r="E149" s="124" t="s">
        <v>217</v>
      </c>
      <c r="F149" s="125" t="s">
        <v>218</v>
      </c>
      <c r="G149" s="126" t="s">
        <v>151</v>
      </c>
      <c r="H149" s="127">
        <v>42</v>
      </c>
      <c r="I149" s="128"/>
      <c r="J149" s="129">
        <f>ROUND(I149*H149,2)</f>
        <v>0</v>
      </c>
      <c r="K149" s="125" t="s">
        <v>142</v>
      </c>
      <c r="L149" s="33"/>
      <c r="M149" s="130" t="s">
        <v>19</v>
      </c>
      <c r="N149" s="131" t="s">
        <v>48</v>
      </c>
      <c r="P149" s="132">
        <f>O149*H149</f>
        <v>0</v>
      </c>
      <c r="Q149" s="132">
        <v>1E-4</v>
      </c>
      <c r="R149" s="132">
        <f>Q149*H149</f>
        <v>4.2000000000000006E-3</v>
      </c>
      <c r="S149" s="132">
        <v>0</v>
      </c>
      <c r="T149" s="133">
        <f>S149*H149</f>
        <v>0</v>
      </c>
      <c r="AR149" s="134" t="s">
        <v>143</v>
      </c>
      <c r="AT149" s="134" t="s">
        <v>138</v>
      </c>
      <c r="AU149" s="134" t="s">
        <v>84</v>
      </c>
      <c r="AY149" s="18" t="s">
        <v>136</v>
      </c>
      <c r="BE149" s="135">
        <f>IF(N149="základní",J149,0)</f>
        <v>0</v>
      </c>
      <c r="BF149" s="135">
        <f>IF(N149="snížená",J149,0)</f>
        <v>0</v>
      </c>
      <c r="BG149" s="135">
        <f>IF(N149="zákl. přenesená",J149,0)</f>
        <v>0</v>
      </c>
      <c r="BH149" s="135">
        <f>IF(N149="sníž. přenesená",J149,0)</f>
        <v>0</v>
      </c>
      <c r="BI149" s="135">
        <f>IF(N149="nulová",J149,0)</f>
        <v>0</v>
      </c>
      <c r="BJ149" s="18" t="s">
        <v>82</v>
      </c>
      <c r="BK149" s="135">
        <f>ROUND(I149*H149,2)</f>
        <v>0</v>
      </c>
      <c r="BL149" s="18" t="s">
        <v>143</v>
      </c>
      <c r="BM149" s="134" t="s">
        <v>219</v>
      </c>
    </row>
    <row r="150" spans="2:65" s="1" customFormat="1" ht="29.25">
      <c r="B150" s="33"/>
      <c r="D150" s="136" t="s">
        <v>145</v>
      </c>
      <c r="F150" s="137" t="s">
        <v>220</v>
      </c>
      <c r="I150" s="138"/>
      <c r="L150" s="33"/>
      <c r="M150" s="139"/>
      <c r="T150" s="54"/>
      <c r="AT150" s="18" t="s">
        <v>145</v>
      </c>
      <c r="AU150" s="18" t="s">
        <v>84</v>
      </c>
    </row>
    <row r="151" spans="2:65" s="1" customFormat="1" ht="11.25">
      <c r="B151" s="33"/>
      <c r="D151" s="140" t="s">
        <v>147</v>
      </c>
      <c r="F151" s="141" t="s">
        <v>221</v>
      </c>
      <c r="I151" s="138"/>
      <c r="L151" s="33"/>
      <c r="M151" s="139"/>
      <c r="T151" s="54"/>
      <c r="AT151" s="18" t="s">
        <v>147</v>
      </c>
      <c r="AU151" s="18" t="s">
        <v>84</v>
      </c>
    </row>
    <row r="152" spans="2:65" s="12" customFormat="1" ht="11.25">
      <c r="B152" s="142"/>
      <c r="D152" s="136" t="s">
        <v>155</v>
      </c>
      <c r="E152" s="143" t="s">
        <v>19</v>
      </c>
      <c r="F152" s="144" t="s">
        <v>222</v>
      </c>
      <c r="H152" s="145">
        <v>42</v>
      </c>
      <c r="I152" s="146"/>
      <c r="L152" s="142"/>
      <c r="M152" s="147"/>
      <c r="T152" s="148"/>
      <c r="AT152" s="143" t="s">
        <v>155</v>
      </c>
      <c r="AU152" s="143" t="s">
        <v>84</v>
      </c>
      <c r="AV152" s="12" t="s">
        <v>84</v>
      </c>
      <c r="AW152" s="12" t="s">
        <v>36</v>
      </c>
      <c r="AX152" s="12" t="s">
        <v>82</v>
      </c>
      <c r="AY152" s="143" t="s">
        <v>136</v>
      </c>
    </row>
    <row r="153" spans="2:65" s="1" customFormat="1" ht="24.2" customHeight="1">
      <c r="B153" s="33"/>
      <c r="C153" s="162" t="s">
        <v>223</v>
      </c>
      <c r="D153" s="162" t="s">
        <v>224</v>
      </c>
      <c r="E153" s="163" t="s">
        <v>225</v>
      </c>
      <c r="F153" s="164" t="s">
        <v>226</v>
      </c>
      <c r="G153" s="165" t="s">
        <v>151</v>
      </c>
      <c r="H153" s="166">
        <v>49.749000000000002</v>
      </c>
      <c r="I153" s="167"/>
      <c r="J153" s="168">
        <f>ROUND(I153*H153,2)</f>
        <v>0</v>
      </c>
      <c r="K153" s="164" t="s">
        <v>142</v>
      </c>
      <c r="L153" s="169"/>
      <c r="M153" s="170" t="s">
        <v>19</v>
      </c>
      <c r="N153" s="171" t="s">
        <v>48</v>
      </c>
      <c r="P153" s="132">
        <f>O153*H153</f>
        <v>0</v>
      </c>
      <c r="Q153" s="132">
        <v>2.9999999999999997E-4</v>
      </c>
      <c r="R153" s="132">
        <f>Q153*H153</f>
        <v>1.4924699999999999E-2</v>
      </c>
      <c r="S153" s="132">
        <v>0</v>
      </c>
      <c r="T153" s="133">
        <f>S153*H153</f>
        <v>0</v>
      </c>
      <c r="AR153" s="134" t="s">
        <v>190</v>
      </c>
      <c r="AT153" s="134" t="s">
        <v>224</v>
      </c>
      <c r="AU153" s="134" t="s">
        <v>84</v>
      </c>
      <c r="AY153" s="18" t="s">
        <v>136</v>
      </c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8" t="s">
        <v>82</v>
      </c>
      <c r="BK153" s="135">
        <f>ROUND(I153*H153,2)</f>
        <v>0</v>
      </c>
      <c r="BL153" s="18" t="s">
        <v>143</v>
      </c>
      <c r="BM153" s="134" t="s">
        <v>227</v>
      </c>
    </row>
    <row r="154" spans="2:65" s="1" customFormat="1" ht="19.5">
      <c r="B154" s="33"/>
      <c r="D154" s="136" t="s">
        <v>145</v>
      </c>
      <c r="F154" s="137" t="s">
        <v>226</v>
      </c>
      <c r="I154" s="138"/>
      <c r="L154" s="33"/>
      <c r="M154" s="139"/>
      <c r="T154" s="54"/>
      <c r="AT154" s="18" t="s">
        <v>145</v>
      </c>
      <c r="AU154" s="18" t="s">
        <v>84</v>
      </c>
    </row>
    <row r="155" spans="2:65" s="12" customFormat="1" ht="11.25">
      <c r="B155" s="142"/>
      <c r="D155" s="136" t="s">
        <v>155</v>
      </c>
      <c r="F155" s="144" t="s">
        <v>228</v>
      </c>
      <c r="H155" s="145">
        <v>49.749000000000002</v>
      </c>
      <c r="I155" s="146"/>
      <c r="L155" s="142"/>
      <c r="M155" s="147"/>
      <c r="T155" s="148"/>
      <c r="AT155" s="143" t="s">
        <v>155</v>
      </c>
      <c r="AU155" s="143" t="s">
        <v>84</v>
      </c>
      <c r="AV155" s="12" t="s">
        <v>84</v>
      </c>
      <c r="AW155" s="12" t="s">
        <v>4</v>
      </c>
      <c r="AX155" s="12" t="s">
        <v>82</v>
      </c>
      <c r="AY155" s="143" t="s">
        <v>136</v>
      </c>
    </row>
    <row r="156" spans="2:65" s="11" customFormat="1" ht="22.9" customHeight="1">
      <c r="B156" s="111"/>
      <c r="D156" s="112" t="s">
        <v>76</v>
      </c>
      <c r="E156" s="121" t="s">
        <v>157</v>
      </c>
      <c r="F156" s="121" t="s">
        <v>229</v>
      </c>
      <c r="I156" s="114"/>
      <c r="J156" s="122">
        <f>BK156</f>
        <v>0</v>
      </c>
      <c r="L156" s="111"/>
      <c r="M156" s="116"/>
      <c r="P156" s="117">
        <f>SUM(P157:P160)</f>
        <v>0</v>
      </c>
      <c r="R156" s="117">
        <f>SUM(R157:R160)</f>
        <v>6.4104000000000008E-2</v>
      </c>
      <c r="T156" s="118">
        <f>SUM(T157:T160)</f>
        <v>0</v>
      </c>
      <c r="AR156" s="112" t="s">
        <v>82</v>
      </c>
      <c r="AT156" s="119" t="s">
        <v>76</v>
      </c>
      <c r="AU156" s="119" t="s">
        <v>82</v>
      </c>
      <c r="AY156" s="112" t="s">
        <v>136</v>
      </c>
      <c r="BK156" s="120">
        <f>SUM(BK157:BK160)</f>
        <v>0</v>
      </c>
    </row>
    <row r="157" spans="2:65" s="1" customFormat="1" ht="21.75" customHeight="1">
      <c r="B157" s="33"/>
      <c r="C157" s="123" t="s">
        <v>230</v>
      </c>
      <c r="D157" s="123" t="s">
        <v>138</v>
      </c>
      <c r="E157" s="124" t="s">
        <v>231</v>
      </c>
      <c r="F157" s="125" t="s">
        <v>232</v>
      </c>
      <c r="G157" s="126" t="s">
        <v>151</v>
      </c>
      <c r="H157" s="127">
        <v>0.4</v>
      </c>
      <c r="I157" s="128"/>
      <c r="J157" s="129">
        <f>ROUND(I157*H157,2)</f>
        <v>0</v>
      </c>
      <c r="K157" s="125" t="s">
        <v>19</v>
      </c>
      <c r="L157" s="33"/>
      <c r="M157" s="130" t="s">
        <v>19</v>
      </c>
      <c r="N157" s="131" t="s">
        <v>48</v>
      </c>
      <c r="P157" s="132">
        <f>O157*H157</f>
        <v>0</v>
      </c>
      <c r="Q157" s="132">
        <v>0.16026000000000001</v>
      </c>
      <c r="R157" s="132">
        <f>Q157*H157</f>
        <v>6.4104000000000008E-2</v>
      </c>
      <c r="S157" s="132">
        <v>0</v>
      </c>
      <c r="T157" s="133">
        <f>S157*H157</f>
        <v>0</v>
      </c>
      <c r="AR157" s="134" t="s">
        <v>143</v>
      </c>
      <c r="AT157" s="134" t="s">
        <v>138</v>
      </c>
      <c r="AU157" s="134" t="s">
        <v>84</v>
      </c>
      <c r="AY157" s="18" t="s">
        <v>136</v>
      </c>
      <c r="BE157" s="135">
        <f>IF(N157="základní",J157,0)</f>
        <v>0</v>
      </c>
      <c r="BF157" s="135">
        <f>IF(N157="snížená",J157,0)</f>
        <v>0</v>
      </c>
      <c r="BG157" s="135">
        <f>IF(N157="zákl. přenesená",J157,0)</f>
        <v>0</v>
      </c>
      <c r="BH157" s="135">
        <f>IF(N157="sníž. přenesená",J157,0)</f>
        <v>0</v>
      </c>
      <c r="BI157" s="135">
        <f>IF(N157="nulová",J157,0)</f>
        <v>0</v>
      </c>
      <c r="BJ157" s="18" t="s">
        <v>82</v>
      </c>
      <c r="BK157" s="135">
        <f>ROUND(I157*H157,2)</f>
        <v>0</v>
      </c>
      <c r="BL157" s="18" t="s">
        <v>143</v>
      </c>
      <c r="BM157" s="134" t="s">
        <v>233</v>
      </c>
    </row>
    <row r="158" spans="2:65" s="1" customFormat="1" ht="11.25">
      <c r="B158" s="33"/>
      <c r="D158" s="136" t="s">
        <v>145</v>
      </c>
      <c r="F158" s="137" t="s">
        <v>232</v>
      </c>
      <c r="I158" s="138"/>
      <c r="L158" s="33"/>
      <c r="M158" s="139"/>
      <c r="T158" s="54"/>
      <c r="AT158" s="18" t="s">
        <v>145</v>
      </c>
      <c r="AU158" s="18" t="s">
        <v>84</v>
      </c>
    </row>
    <row r="159" spans="2:65" s="13" customFormat="1" ht="11.25">
      <c r="B159" s="149"/>
      <c r="D159" s="136" t="s">
        <v>155</v>
      </c>
      <c r="E159" s="150" t="s">
        <v>19</v>
      </c>
      <c r="F159" s="151" t="s">
        <v>234</v>
      </c>
      <c r="H159" s="150" t="s">
        <v>19</v>
      </c>
      <c r="I159" s="152"/>
      <c r="L159" s="149"/>
      <c r="M159" s="153"/>
      <c r="T159" s="154"/>
      <c r="AT159" s="150" t="s">
        <v>155</v>
      </c>
      <c r="AU159" s="150" t="s">
        <v>84</v>
      </c>
      <c r="AV159" s="13" t="s">
        <v>82</v>
      </c>
      <c r="AW159" s="13" t="s">
        <v>36</v>
      </c>
      <c r="AX159" s="13" t="s">
        <v>77</v>
      </c>
      <c r="AY159" s="150" t="s">
        <v>136</v>
      </c>
    </row>
    <row r="160" spans="2:65" s="12" customFormat="1" ht="11.25">
      <c r="B160" s="142"/>
      <c r="D160" s="136" t="s">
        <v>155</v>
      </c>
      <c r="E160" s="143" t="s">
        <v>19</v>
      </c>
      <c r="F160" s="144" t="s">
        <v>235</v>
      </c>
      <c r="H160" s="145">
        <v>0.4</v>
      </c>
      <c r="I160" s="146"/>
      <c r="L160" s="142"/>
      <c r="M160" s="147"/>
      <c r="T160" s="148"/>
      <c r="AT160" s="143" t="s">
        <v>155</v>
      </c>
      <c r="AU160" s="143" t="s">
        <v>84</v>
      </c>
      <c r="AV160" s="12" t="s">
        <v>84</v>
      </c>
      <c r="AW160" s="12" t="s">
        <v>36</v>
      </c>
      <c r="AX160" s="12" t="s">
        <v>82</v>
      </c>
      <c r="AY160" s="143" t="s">
        <v>136</v>
      </c>
    </row>
    <row r="161" spans="2:65" s="11" customFormat="1" ht="22.9" customHeight="1">
      <c r="B161" s="111"/>
      <c r="D161" s="112" t="s">
        <v>76</v>
      </c>
      <c r="E161" s="121" t="s">
        <v>171</v>
      </c>
      <c r="F161" s="121" t="s">
        <v>236</v>
      </c>
      <c r="I161" s="114"/>
      <c r="J161" s="122">
        <f>BK161</f>
        <v>0</v>
      </c>
      <c r="L161" s="111"/>
      <c r="M161" s="116"/>
      <c r="P161" s="117">
        <f>SUM(P162:P165)</f>
        <v>0</v>
      </c>
      <c r="R161" s="117">
        <f>SUM(R162:R165)</f>
        <v>7.1375999999999991</v>
      </c>
      <c r="T161" s="118">
        <f>SUM(T162:T165)</f>
        <v>0</v>
      </c>
      <c r="AR161" s="112" t="s">
        <v>82</v>
      </c>
      <c r="AT161" s="119" t="s">
        <v>76</v>
      </c>
      <c r="AU161" s="119" t="s">
        <v>82</v>
      </c>
      <c r="AY161" s="112" t="s">
        <v>136</v>
      </c>
      <c r="BK161" s="120">
        <f>SUM(BK162:BK165)</f>
        <v>0</v>
      </c>
    </row>
    <row r="162" spans="2:65" s="1" customFormat="1" ht="33" customHeight="1">
      <c r="B162" s="33"/>
      <c r="C162" s="123" t="s">
        <v>237</v>
      </c>
      <c r="D162" s="123" t="s">
        <v>138</v>
      </c>
      <c r="E162" s="124" t="s">
        <v>238</v>
      </c>
      <c r="F162" s="125" t="s">
        <v>239</v>
      </c>
      <c r="G162" s="126" t="s">
        <v>151</v>
      </c>
      <c r="H162" s="127">
        <v>80</v>
      </c>
      <c r="I162" s="128"/>
      <c r="J162" s="129">
        <f>ROUND(I162*H162,2)</f>
        <v>0</v>
      </c>
      <c r="K162" s="125" t="s">
        <v>142</v>
      </c>
      <c r="L162" s="33"/>
      <c r="M162" s="130" t="s">
        <v>19</v>
      </c>
      <c r="N162" s="131" t="s">
        <v>48</v>
      </c>
      <c r="P162" s="132">
        <f>O162*H162</f>
        <v>0</v>
      </c>
      <c r="Q162" s="132">
        <v>8.9219999999999994E-2</v>
      </c>
      <c r="R162" s="132">
        <f>Q162*H162</f>
        <v>7.1375999999999991</v>
      </c>
      <c r="S162" s="132">
        <v>0</v>
      </c>
      <c r="T162" s="133">
        <f>S162*H162</f>
        <v>0</v>
      </c>
      <c r="AR162" s="134" t="s">
        <v>143</v>
      </c>
      <c r="AT162" s="134" t="s">
        <v>138</v>
      </c>
      <c r="AU162" s="134" t="s">
        <v>84</v>
      </c>
      <c r="AY162" s="18" t="s">
        <v>136</v>
      </c>
      <c r="BE162" s="135">
        <f>IF(N162="základní",J162,0)</f>
        <v>0</v>
      </c>
      <c r="BF162" s="135">
        <f>IF(N162="snížená",J162,0)</f>
        <v>0</v>
      </c>
      <c r="BG162" s="135">
        <f>IF(N162="zákl. přenesená",J162,0)</f>
        <v>0</v>
      </c>
      <c r="BH162" s="135">
        <f>IF(N162="sníž. přenesená",J162,0)</f>
        <v>0</v>
      </c>
      <c r="BI162" s="135">
        <f>IF(N162="nulová",J162,0)</f>
        <v>0</v>
      </c>
      <c r="BJ162" s="18" t="s">
        <v>82</v>
      </c>
      <c r="BK162" s="135">
        <f>ROUND(I162*H162,2)</f>
        <v>0</v>
      </c>
      <c r="BL162" s="18" t="s">
        <v>143</v>
      </c>
      <c r="BM162" s="134" t="s">
        <v>240</v>
      </c>
    </row>
    <row r="163" spans="2:65" s="1" customFormat="1" ht="48.75">
      <c r="B163" s="33"/>
      <c r="D163" s="136" t="s">
        <v>145</v>
      </c>
      <c r="F163" s="137" t="s">
        <v>241</v>
      </c>
      <c r="I163" s="138"/>
      <c r="L163" s="33"/>
      <c r="M163" s="139"/>
      <c r="T163" s="54"/>
      <c r="AT163" s="18" t="s">
        <v>145</v>
      </c>
      <c r="AU163" s="18" t="s">
        <v>84</v>
      </c>
    </row>
    <row r="164" spans="2:65" s="1" customFormat="1" ht="11.25">
      <c r="B164" s="33"/>
      <c r="D164" s="140" t="s">
        <v>147</v>
      </c>
      <c r="F164" s="141" t="s">
        <v>242</v>
      </c>
      <c r="I164" s="138"/>
      <c r="L164" s="33"/>
      <c r="M164" s="139"/>
      <c r="T164" s="54"/>
      <c r="AT164" s="18" t="s">
        <v>147</v>
      </c>
      <c r="AU164" s="18" t="s">
        <v>84</v>
      </c>
    </row>
    <row r="165" spans="2:65" s="12" customFormat="1" ht="11.25">
      <c r="B165" s="142"/>
      <c r="D165" s="136" t="s">
        <v>155</v>
      </c>
      <c r="E165" s="143" t="s">
        <v>19</v>
      </c>
      <c r="F165" s="144" t="s">
        <v>243</v>
      </c>
      <c r="H165" s="145">
        <v>80</v>
      </c>
      <c r="I165" s="146"/>
      <c r="L165" s="142"/>
      <c r="M165" s="147"/>
      <c r="T165" s="148"/>
      <c r="AT165" s="143" t="s">
        <v>155</v>
      </c>
      <c r="AU165" s="143" t="s">
        <v>84</v>
      </c>
      <c r="AV165" s="12" t="s">
        <v>84</v>
      </c>
      <c r="AW165" s="12" t="s">
        <v>36</v>
      </c>
      <c r="AX165" s="12" t="s">
        <v>82</v>
      </c>
      <c r="AY165" s="143" t="s">
        <v>136</v>
      </c>
    </row>
    <row r="166" spans="2:65" s="11" customFormat="1" ht="22.9" customHeight="1">
      <c r="B166" s="111"/>
      <c r="D166" s="112" t="s">
        <v>76</v>
      </c>
      <c r="E166" s="121" t="s">
        <v>177</v>
      </c>
      <c r="F166" s="121" t="s">
        <v>244</v>
      </c>
      <c r="I166" s="114"/>
      <c r="J166" s="122">
        <f>BK166</f>
        <v>0</v>
      </c>
      <c r="L166" s="111"/>
      <c r="M166" s="116"/>
      <c r="P166" s="117">
        <f>SUM(P167:P336)</f>
        <v>0</v>
      </c>
      <c r="R166" s="117">
        <f>SUM(R167:R336)</f>
        <v>14.08078678</v>
      </c>
      <c r="T166" s="118">
        <f>SUM(T167:T336)</f>
        <v>0</v>
      </c>
      <c r="AR166" s="112" t="s">
        <v>82</v>
      </c>
      <c r="AT166" s="119" t="s">
        <v>76</v>
      </c>
      <c r="AU166" s="119" t="s">
        <v>82</v>
      </c>
      <c r="AY166" s="112" t="s">
        <v>136</v>
      </c>
      <c r="BK166" s="120">
        <f>SUM(BK167:BK336)</f>
        <v>0</v>
      </c>
    </row>
    <row r="167" spans="2:65" s="1" customFormat="1" ht="24.2" customHeight="1">
      <c r="B167" s="33"/>
      <c r="C167" s="123" t="s">
        <v>8</v>
      </c>
      <c r="D167" s="123" t="s">
        <v>138</v>
      </c>
      <c r="E167" s="124" t="s">
        <v>245</v>
      </c>
      <c r="F167" s="125" t="s">
        <v>246</v>
      </c>
      <c r="G167" s="126" t="s">
        <v>151</v>
      </c>
      <c r="H167" s="127">
        <v>20</v>
      </c>
      <c r="I167" s="128"/>
      <c r="J167" s="129">
        <f>ROUND(I167*H167,2)</f>
        <v>0</v>
      </c>
      <c r="K167" s="125" t="s">
        <v>142</v>
      </c>
      <c r="L167" s="33"/>
      <c r="M167" s="130" t="s">
        <v>19</v>
      </c>
      <c r="N167" s="131" t="s">
        <v>48</v>
      </c>
      <c r="P167" s="132">
        <f>O167*H167</f>
        <v>0</v>
      </c>
      <c r="Q167" s="132">
        <v>2.1000000000000001E-2</v>
      </c>
      <c r="R167" s="132">
        <f>Q167*H167</f>
        <v>0.42000000000000004</v>
      </c>
      <c r="S167" s="132">
        <v>0</v>
      </c>
      <c r="T167" s="133">
        <f>S167*H167</f>
        <v>0</v>
      </c>
      <c r="AR167" s="134" t="s">
        <v>143</v>
      </c>
      <c r="AT167" s="134" t="s">
        <v>138</v>
      </c>
      <c r="AU167" s="134" t="s">
        <v>84</v>
      </c>
      <c r="AY167" s="18" t="s">
        <v>136</v>
      </c>
      <c r="BE167" s="135">
        <f>IF(N167="základní",J167,0)</f>
        <v>0</v>
      </c>
      <c r="BF167" s="135">
        <f>IF(N167="snížená",J167,0)</f>
        <v>0</v>
      </c>
      <c r="BG167" s="135">
        <f>IF(N167="zákl. přenesená",J167,0)</f>
        <v>0</v>
      </c>
      <c r="BH167" s="135">
        <f>IF(N167="sníž. přenesená",J167,0)</f>
        <v>0</v>
      </c>
      <c r="BI167" s="135">
        <f>IF(N167="nulová",J167,0)</f>
        <v>0</v>
      </c>
      <c r="BJ167" s="18" t="s">
        <v>82</v>
      </c>
      <c r="BK167" s="135">
        <f>ROUND(I167*H167,2)</f>
        <v>0</v>
      </c>
      <c r="BL167" s="18" t="s">
        <v>143</v>
      </c>
      <c r="BM167" s="134" t="s">
        <v>247</v>
      </c>
    </row>
    <row r="168" spans="2:65" s="1" customFormat="1" ht="19.5">
      <c r="B168" s="33"/>
      <c r="D168" s="136" t="s">
        <v>145</v>
      </c>
      <c r="F168" s="137" t="s">
        <v>248</v>
      </c>
      <c r="I168" s="138"/>
      <c r="L168" s="33"/>
      <c r="M168" s="139"/>
      <c r="T168" s="54"/>
      <c r="AT168" s="18" t="s">
        <v>145</v>
      </c>
      <c r="AU168" s="18" t="s">
        <v>84</v>
      </c>
    </row>
    <row r="169" spans="2:65" s="1" customFormat="1" ht="11.25">
      <c r="B169" s="33"/>
      <c r="D169" s="140" t="s">
        <v>147</v>
      </c>
      <c r="F169" s="141" t="s">
        <v>249</v>
      </c>
      <c r="I169" s="138"/>
      <c r="L169" s="33"/>
      <c r="M169" s="139"/>
      <c r="T169" s="54"/>
      <c r="AT169" s="18" t="s">
        <v>147</v>
      </c>
      <c r="AU169" s="18" t="s">
        <v>84</v>
      </c>
    </row>
    <row r="170" spans="2:65" s="12" customFormat="1" ht="11.25">
      <c r="B170" s="142"/>
      <c r="D170" s="136" t="s">
        <v>155</v>
      </c>
      <c r="E170" s="143" t="s">
        <v>19</v>
      </c>
      <c r="F170" s="144" t="s">
        <v>250</v>
      </c>
      <c r="H170" s="145">
        <v>20</v>
      </c>
      <c r="I170" s="146"/>
      <c r="L170" s="142"/>
      <c r="M170" s="147"/>
      <c r="T170" s="148"/>
      <c r="AT170" s="143" t="s">
        <v>155</v>
      </c>
      <c r="AU170" s="143" t="s">
        <v>84</v>
      </c>
      <c r="AV170" s="12" t="s">
        <v>84</v>
      </c>
      <c r="AW170" s="12" t="s">
        <v>36</v>
      </c>
      <c r="AX170" s="12" t="s">
        <v>82</v>
      </c>
      <c r="AY170" s="143" t="s">
        <v>136</v>
      </c>
    </row>
    <row r="171" spans="2:65" s="1" customFormat="1" ht="21.75" customHeight="1">
      <c r="B171" s="33"/>
      <c r="C171" s="123" t="s">
        <v>251</v>
      </c>
      <c r="D171" s="123" t="s">
        <v>138</v>
      </c>
      <c r="E171" s="124" t="s">
        <v>252</v>
      </c>
      <c r="F171" s="125" t="s">
        <v>253</v>
      </c>
      <c r="G171" s="126" t="s">
        <v>151</v>
      </c>
      <c r="H171" s="127">
        <v>10.36</v>
      </c>
      <c r="I171" s="128"/>
      <c r="J171" s="129">
        <f>ROUND(I171*H171,2)</f>
        <v>0</v>
      </c>
      <c r="K171" s="125" t="s">
        <v>142</v>
      </c>
      <c r="L171" s="33"/>
      <c r="M171" s="130" t="s">
        <v>19</v>
      </c>
      <c r="N171" s="131" t="s">
        <v>48</v>
      </c>
      <c r="P171" s="132">
        <f>O171*H171</f>
        <v>0</v>
      </c>
      <c r="Q171" s="132">
        <v>2.5999999999999998E-4</v>
      </c>
      <c r="R171" s="132">
        <f>Q171*H171</f>
        <v>2.6935999999999996E-3</v>
      </c>
      <c r="S171" s="132">
        <v>0</v>
      </c>
      <c r="T171" s="133">
        <f>S171*H171</f>
        <v>0</v>
      </c>
      <c r="AR171" s="134" t="s">
        <v>143</v>
      </c>
      <c r="AT171" s="134" t="s">
        <v>138</v>
      </c>
      <c r="AU171" s="134" t="s">
        <v>84</v>
      </c>
      <c r="AY171" s="18" t="s">
        <v>136</v>
      </c>
      <c r="BE171" s="135">
        <f>IF(N171="základní",J171,0)</f>
        <v>0</v>
      </c>
      <c r="BF171" s="135">
        <f>IF(N171="snížená",J171,0)</f>
        <v>0</v>
      </c>
      <c r="BG171" s="135">
        <f>IF(N171="zákl. přenesená",J171,0)</f>
        <v>0</v>
      </c>
      <c r="BH171" s="135">
        <f>IF(N171="sníž. přenesená",J171,0)</f>
        <v>0</v>
      </c>
      <c r="BI171" s="135">
        <f>IF(N171="nulová",J171,0)</f>
        <v>0</v>
      </c>
      <c r="BJ171" s="18" t="s">
        <v>82</v>
      </c>
      <c r="BK171" s="135">
        <f>ROUND(I171*H171,2)</f>
        <v>0</v>
      </c>
      <c r="BL171" s="18" t="s">
        <v>143</v>
      </c>
      <c r="BM171" s="134" t="s">
        <v>254</v>
      </c>
    </row>
    <row r="172" spans="2:65" s="1" customFormat="1" ht="19.5">
      <c r="B172" s="33"/>
      <c r="D172" s="136" t="s">
        <v>145</v>
      </c>
      <c r="F172" s="137" t="s">
        <v>255</v>
      </c>
      <c r="I172" s="138"/>
      <c r="L172" s="33"/>
      <c r="M172" s="139"/>
      <c r="T172" s="54"/>
      <c r="AT172" s="18" t="s">
        <v>145</v>
      </c>
      <c r="AU172" s="18" t="s">
        <v>84</v>
      </c>
    </row>
    <row r="173" spans="2:65" s="1" customFormat="1" ht="11.25">
      <c r="B173" s="33"/>
      <c r="D173" s="140" t="s">
        <v>147</v>
      </c>
      <c r="F173" s="141" t="s">
        <v>256</v>
      </c>
      <c r="I173" s="138"/>
      <c r="L173" s="33"/>
      <c r="M173" s="139"/>
      <c r="T173" s="54"/>
      <c r="AT173" s="18" t="s">
        <v>147</v>
      </c>
      <c r="AU173" s="18" t="s">
        <v>84</v>
      </c>
    </row>
    <row r="174" spans="2:65" s="13" customFormat="1" ht="11.25">
      <c r="B174" s="149"/>
      <c r="D174" s="136" t="s">
        <v>155</v>
      </c>
      <c r="E174" s="150" t="s">
        <v>19</v>
      </c>
      <c r="F174" s="151" t="s">
        <v>257</v>
      </c>
      <c r="H174" s="150" t="s">
        <v>19</v>
      </c>
      <c r="I174" s="152"/>
      <c r="L174" s="149"/>
      <c r="M174" s="153"/>
      <c r="T174" s="154"/>
      <c r="AT174" s="150" t="s">
        <v>155</v>
      </c>
      <c r="AU174" s="150" t="s">
        <v>84</v>
      </c>
      <c r="AV174" s="13" t="s">
        <v>82</v>
      </c>
      <c r="AW174" s="13" t="s">
        <v>36</v>
      </c>
      <c r="AX174" s="13" t="s">
        <v>77</v>
      </c>
      <c r="AY174" s="150" t="s">
        <v>136</v>
      </c>
    </row>
    <row r="175" spans="2:65" s="12" customFormat="1" ht="11.25">
      <c r="B175" s="142"/>
      <c r="D175" s="136" t="s">
        <v>155</v>
      </c>
      <c r="E175" s="143" t="s">
        <v>19</v>
      </c>
      <c r="F175" s="144" t="s">
        <v>258</v>
      </c>
      <c r="H175" s="145">
        <v>10.36</v>
      </c>
      <c r="I175" s="146"/>
      <c r="L175" s="142"/>
      <c r="M175" s="147"/>
      <c r="T175" s="148"/>
      <c r="AT175" s="143" t="s">
        <v>155</v>
      </c>
      <c r="AU175" s="143" t="s">
        <v>84</v>
      </c>
      <c r="AV175" s="12" t="s">
        <v>84</v>
      </c>
      <c r="AW175" s="12" t="s">
        <v>36</v>
      </c>
      <c r="AX175" s="12" t="s">
        <v>82</v>
      </c>
      <c r="AY175" s="143" t="s">
        <v>136</v>
      </c>
    </row>
    <row r="176" spans="2:65" s="1" customFormat="1" ht="24.2" customHeight="1">
      <c r="B176" s="33"/>
      <c r="C176" s="123" t="s">
        <v>259</v>
      </c>
      <c r="D176" s="123" t="s">
        <v>138</v>
      </c>
      <c r="E176" s="124" t="s">
        <v>260</v>
      </c>
      <c r="F176" s="125" t="s">
        <v>261</v>
      </c>
      <c r="G176" s="126" t="s">
        <v>151</v>
      </c>
      <c r="H176" s="127">
        <v>10.36</v>
      </c>
      <c r="I176" s="128"/>
      <c r="J176" s="129">
        <f>ROUND(I176*H176,2)</f>
        <v>0</v>
      </c>
      <c r="K176" s="125" t="s">
        <v>142</v>
      </c>
      <c r="L176" s="33"/>
      <c r="M176" s="130" t="s">
        <v>19</v>
      </c>
      <c r="N176" s="131" t="s">
        <v>48</v>
      </c>
      <c r="P176" s="132">
        <f>O176*H176</f>
        <v>0</v>
      </c>
      <c r="Q176" s="132">
        <v>4.3800000000000002E-3</v>
      </c>
      <c r="R176" s="132">
        <f>Q176*H176</f>
        <v>4.5376800000000002E-2</v>
      </c>
      <c r="S176" s="132">
        <v>0</v>
      </c>
      <c r="T176" s="133">
        <f>S176*H176</f>
        <v>0</v>
      </c>
      <c r="AR176" s="134" t="s">
        <v>143</v>
      </c>
      <c r="AT176" s="134" t="s">
        <v>138</v>
      </c>
      <c r="AU176" s="134" t="s">
        <v>84</v>
      </c>
      <c r="AY176" s="18" t="s">
        <v>136</v>
      </c>
      <c r="BE176" s="135">
        <f>IF(N176="základní",J176,0)</f>
        <v>0</v>
      </c>
      <c r="BF176" s="135">
        <f>IF(N176="snížená",J176,0)</f>
        <v>0</v>
      </c>
      <c r="BG176" s="135">
        <f>IF(N176="zákl. přenesená",J176,0)</f>
        <v>0</v>
      </c>
      <c r="BH176" s="135">
        <f>IF(N176="sníž. přenesená",J176,0)</f>
        <v>0</v>
      </c>
      <c r="BI176" s="135">
        <f>IF(N176="nulová",J176,0)</f>
        <v>0</v>
      </c>
      <c r="BJ176" s="18" t="s">
        <v>82</v>
      </c>
      <c r="BK176" s="135">
        <f>ROUND(I176*H176,2)</f>
        <v>0</v>
      </c>
      <c r="BL176" s="18" t="s">
        <v>143</v>
      </c>
      <c r="BM176" s="134" t="s">
        <v>262</v>
      </c>
    </row>
    <row r="177" spans="2:65" s="1" customFormat="1" ht="19.5">
      <c r="B177" s="33"/>
      <c r="D177" s="136" t="s">
        <v>145</v>
      </c>
      <c r="F177" s="137" t="s">
        <v>263</v>
      </c>
      <c r="I177" s="138"/>
      <c r="L177" s="33"/>
      <c r="M177" s="139"/>
      <c r="T177" s="54"/>
      <c r="AT177" s="18" t="s">
        <v>145</v>
      </c>
      <c r="AU177" s="18" t="s">
        <v>84</v>
      </c>
    </row>
    <row r="178" spans="2:65" s="1" customFormat="1" ht="11.25">
      <c r="B178" s="33"/>
      <c r="D178" s="140" t="s">
        <v>147</v>
      </c>
      <c r="F178" s="141" t="s">
        <v>264</v>
      </c>
      <c r="I178" s="138"/>
      <c r="L178" s="33"/>
      <c r="M178" s="139"/>
      <c r="T178" s="54"/>
      <c r="AT178" s="18" t="s">
        <v>147</v>
      </c>
      <c r="AU178" s="18" t="s">
        <v>84</v>
      </c>
    </row>
    <row r="179" spans="2:65" s="12" customFormat="1" ht="11.25">
      <c r="B179" s="142"/>
      <c r="D179" s="136" t="s">
        <v>155</v>
      </c>
      <c r="E179" s="143" t="s">
        <v>19</v>
      </c>
      <c r="F179" s="144" t="s">
        <v>258</v>
      </c>
      <c r="H179" s="145">
        <v>10.36</v>
      </c>
      <c r="I179" s="146"/>
      <c r="L179" s="142"/>
      <c r="M179" s="147"/>
      <c r="T179" s="148"/>
      <c r="AT179" s="143" t="s">
        <v>155</v>
      </c>
      <c r="AU179" s="143" t="s">
        <v>84</v>
      </c>
      <c r="AV179" s="12" t="s">
        <v>84</v>
      </c>
      <c r="AW179" s="12" t="s">
        <v>36</v>
      </c>
      <c r="AX179" s="12" t="s">
        <v>82</v>
      </c>
      <c r="AY179" s="143" t="s">
        <v>136</v>
      </c>
    </row>
    <row r="180" spans="2:65" s="1" customFormat="1" ht="24.2" customHeight="1">
      <c r="B180" s="33"/>
      <c r="C180" s="123" t="s">
        <v>265</v>
      </c>
      <c r="D180" s="123" t="s">
        <v>138</v>
      </c>
      <c r="E180" s="124" t="s">
        <v>266</v>
      </c>
      <c r="F180" s="125" t="s">
        <v>267</v>
      </c>
      <c r="G180" s="126" t="s">
        <v>151</v>
      </c>
      <c r="H180" s="127">
        <v>10.36</v>
      </c>
      <c r="I180" s="128"/>
      <c r="J180" s="129">
        <f>ROUND(I180*H180,2)</f>
        <v>0</v>
      </c>
      <c r="K180" s="125" t="s">
        <v>142</v>
      </c>
      <c r="L180" s="33"/>
      <c r="M180" s="130" t="s">
        <v>19</v>
      </c>
      <c r="N180" s="131" t="s">
        <v>48</v>
      </c>
      <c r="P180" s="132">
        <f>O180*H180</f>
        <v>0</v>
      </c>
      <c r="Q180" s="132">
        <v>1.3999999999999999E-4</v>
      </c>
      <c r="R180" s="132">
        <f>Q180*H180</f>
        <v>1.4503999999999997E-3</v>
      </c>
      <c r="S180" s="132">
        <v>0</v>
      </c>
      <c r="T180" s="133">
        <f>S180*H180</f>
        <v>0</v>
      </c>
      <c r="AR180" s="134" t="s">
        <v>143</v>
      </c>
      <c r="AT180" s="134" t="s">
        <v>138</v>
      </c>
      <c r="AU180" s="134" t="s">
        <v>84</v>
      </c>
      <c r="AY180" s="18" t="s">
        <v>136</v>
      </c>
      <c r="BE180" s="135">
        <f>IF(N180="základní",J180,0)</f>
        <v>0</v>
      </c>
      <c r="BF180" s="135">
        <f>IF(N180="snížená",J180,0)</f>
        <v>0</v>
      </c>
      <c r="BG180" s="135">
        <f>IF(N180="zákl. přenesená",J180,0)</f>
        <v>0</v>
      </c>
      <c r="BH180" s="135">
        <f>IF(N180="sníž. přenesená",J180,0)</f>
        <v>0</v>
      </c>
      <c r="BI180" s="135">
        <f>IF(N180="nulová",J180,0)</f>
        <v>0</v>
      </c>
      <c r="BJ180" s="18" t="s">
        <v>82</v>
      </c>
      <c r="BK180" s="135">
        <f>ROUND(I180*H180,2)</f>
        <v>0</v>
      </c>
      <c r="BL180" s="18" t="s">
        <v>143</v>
      </c>
      <c r="BM180" s="134" t="s">
        <v>268</v>
      </c>
    </row>
    <row r="181" spans="2:65" s="1" customFormat="1" ht="19.5">
      <c r="B181" s="33"/>
      <c r="D181" s="136" t="s">
        <v>145</v>
      </c>
      <c r="F181" s="137" t="s">
        <v>269</v>
      </c>
      <c r="I181" s="138"/>
      <c r="L181" s="33"/>
      <c r="M181" s="139"/>
      <c r="T181" s="54"/>
      <c r="AT181" s="18" t="s">
        <v>145</v>
      </c>
      <c r="AU181" s="18" t="s">
        <v>84</v>
      </c>
    </row>
    <row r="182" spans="2:65" s="1" customFormat="1" ht="11.25">
      <c r="B182" s="33"/>
      <c r="D182" s="140" t="s">
        <v>147</v>
      </c>
      <c r="F182" s="141" t="s">
        <v>270</v>
      </c>
      <c r="I182" s="138"/>
      <c r="L182" s="33"/>
      <c r="M182" s="139"/>
      <c r="T182" s="54"/>
      <c r="AT182" s="18" t="s">
        <v>147</v>
      </c>
      <c r="AU182" s="18" t="s">
        <v>84</v>
      </c>
    </row>
    <row r="183" spans="2:65" s="13" customFormat="1" ht="11.25">
      <c r="B183" s="149"/>
      <c r="D183" s="136" t="s">
        <v>155</v>
      </c>
      <c r="E183" s="150" t="s">
        <v>19</v>
      </c>
      <c r="F183" s="151" t="s">
        <v>271</v>
      </c>
      <c r="H183" s="150" t="s">
        <v>19</v>
      </c>
      <c r="I183" s="152"/>
      <c r="L183" s="149"/>
      <c r="M183" s="153"/>
      <c r="T183" s="154"/>
      <c r="AT183" s="150" t="s">
        <v>155</v>
      </c>
      <c r="AU183" s="150" t="s">
        <v>84</v>
      </c>
      <c r="AV183" s="13" t="s">
        <v>82</v>
      </c>
      <c r="AW183" s="13" t="s">
        <v>36</v>
      </c>
      <c r="AX183" s="13" t="s">
        <v>77</v>
      </c>
      <c r="AY183" s="150" t="s">
        <v>136</v>
      </c>
    </row>
    <row r="184" spans="2:65" s="12" customFormat="1" ht="11.25">
      <c r="B184" s="142"/>
      <c r="D184" s="136" t="s">
        <v>155</v>
      </c>
      <c r="E184" s="143" t="s">
        <v>19</v>
      </c>
      <c r="F184" s="144" t="s">
        <v>258</v>
      </c>
      <c r="H184" s="145">
        <v>10.36</v>
      </c>
      <c r="I184" s="146"/>
      <c r="L184" s="142"/>
      <c r="M184" s="147"/>
      <c r="T184" s="148"/>
      <c r="AT184" s="143" t="s">
        <v>155</v>
      </c>
      <c r="AU184" s="143" t="s">
        <v>84</v>
      </c>
      <c r="AV184" s="12" t="s">
        <v>84</v>
      </c>
      <c r="AW184" s="12" t="s">
        <v>36</v>
      </c>
      <c r="AX184" s="12" t="s">
        <v>82</v>
      </c>
      <c r="AY184" s="143" t="s">
        <v>136</v>
      </c>
    </row>
    <row r="185" spans="2:65" s="1" customFormat="1" ht="44.25" customHeight="1">
      <c r="B185" s="33"/>
      <c r="C185" s="123" t="s">
        <v>272</v>
      </c>
      <c r="D185" s="123" t="s">
        <v>138</v>
      </c>
      <c r="E185" s="124" t="s">
        <v>273</v>
      </c>
      <c r="F185" s="125" t="s">
        <v>274</v>
      </c>
      <c r="G185" s="126" t="s">
        <v>151</v>
      </c>
      <c r="H185" s="127">
        <v>10.36</v>
      </c>
      <c r="I185" s="128"/>
      <c r="J185" s="129">
        <f>ROUND(I185*H185,2)</f>
        <v>0</v>
      </c>
      <c r="K185" s="125" t="s">
        <v>142</v>
      </c>
      <c r="L185" s="33"/>
      <c r="M185" s="130" t="s">
        <v>19</v>
      </c>
      <c r="N185" s="131" t="s">
        <v>48</v>
      </c>
      <c r="P185" s="132">
        <f>O185*H185</f>
        <v>0</v>
      </c>
      <c r="Q185" s="132">
        <v>8.6999999999999994E-3</v>
      </c>
      <c r="R185" s="132">
        <f>Q185*H185</f>
        <v>9.013199999999999E-2</v>
      </c>
      <c r="S185" s="132">
        <v>0</v>
      </c>
      <c r="T185" s="133">
        <f>S185*H185</f>
        <v>0</v>
      </c>
      <c r="AR185" s="134" t="s">
        <v>143</v>
      </c>
      <c r="AT185" s="134" t="s">
        <v>138</v>
      </c>
      <c r="AU185" s="134" t="s">
        <v>84</v>
      </c>
      <c r="AY185" s="18" t="s">
        <v>136</v>
      </c>
      <c r="BE185" s="135">
        <f>IF(N185="základní",J185,0)</f>
        <v>0</v>
      </c>
      <c r="BF185" s="135">
        <f>IF(N185="snížená",J185,0)</f>
        <v>0</v>
      </c>
      <c r="BG185" s="135">
        <f>IF(N185="zákl. přenesená",J185,0)</f>
        <v>0</v>
      </c>
      <c r="BH185" s="135">
        <f>IF(N185="sníž. přenesená",J185,0)</f>
        <v>0</v>
      </c>
      <c r="BI185" s="135">
        <f>IF(N185="nulová",J185,0)</f>
        <v>0</v>
      </c>
      <c r="BJ185" s="18" t="s">
        <v>82</v>
      </c>
      <c r="BK185" s="135">
        <f>ROUND(I185*H185,2)</f>
        <v>0</v>
      </c>
      <c r="BL185" s="18" t="s">
        <v>143</v>
      </c>
      <c r="BM185" s="134" t="s">
        <v>275</v>
      </c>
    </row>
    <row r="186" spans="2:65" s="1" customFormat="1" ht="39">
      <c r="B186" s="33"/>
      <c r="D186" s="136" t="s">
        <v>145</v>
      </c>
      <c r="F186" s="137" t="s">
        <v>276</v>
      </c>
      <c r="I186" s="138"/>
      <c r="L186" s="33"/>
      <c r="M186" s="139"/>
      <c r="T186" s="54"/>
      <c r="AT186" s="18" t="s">
        <v>145</v>
      </c>
      <c r="AU186" s="18" t="s">
        <v>84</v>
      </c>
    </row>
    <row r="187" spans="2:65" s="1" customFormat="1" ht="11.25">
      <c r="B187" s="33"/>
      <c r="D187" s="140" t="s">
        <v>147</v>
      </c>
      <c r="F187" s="141" t="s">
        <v>277</v>
      </c>
      <c r="I187" s="138"/>
      <c r="L187" s="33"/>
      <c r="M187" s="139"/>
      <c r="T187" s="54"/>
      <c r="AT187" s="18" t="s">
        <v>147</v>
      </c>
      <c r="AU187" s="18" t="s">
        <v>84</v>
      </c>
    </row>
    <row r="188" spans="2:65" s="12" customFormat="1" ht="11.25">
      <c r="B188" s="142"/>
      <c r="D188" s="136" t="s">
        <v>155</v>
      </c>
      <c r="E188" s="143" t="s">
        <v>19</v>
      </c>
      <c r="F188" s="144" t="s">
        <v>258</v>
      </c>
      <c r="H188" s="145">
        <v>10.36</v>
      </c>
      <c r="I188" s="146"/>
      <c r="L188" s="142"/>
      <c r="M188" s="147"/>
      <c r="T188" s="148"/>
      <c r="AT188" s="143" t="s">
        <v>155</v>
      </c>
      <c r="AU188" s="143" t="s">
        <v>84</v>
      </c>
      <c r="AV188" s="12" t="s">
        <v>84</v>
      </c>
      <c r="AW188" s="12" t="s">
        <v>36</v>
      </c>
      <c r="AX188" s="12" t="s">
        <v>82</v>
      </c>
      <c r="AY188" s="143" t="s">
        <v>136</v>
      </c>
    </row>
    <row r="189" spans="2:65" s="1" customFormat="1" ht="21.75" customHeight="1">
      <c r="B189" s="33"/>
      <c r="C189" s="162" t="s">
        <v>278</v>
      </c>
      <c r="D189" s="162" t="s">
        <v>224</v>
      </c>
      <c r="E189" s="163" t="s">
        <v>279</v>
      </c>
      <c r="F189" s="164" t="s">
        <v>280</v>
      </c>
      <c r="G189" s="165" t="s">
        <v>151</v>
      </c>
      <c r="H189" s="166">
        <v>10.878</v>
      </c>
      <c r="I189" s="167"/>
      <c r="J189" s="168">
        <f>ROUND(I189*H189,2)</f>
        <v>0</v>
      </c>
      <c r="K189" s="164" t="s">
        <v>142</v>
      </c>
      <c r="L189" s="169"/>
      <c r="M189" s="170" t="s">
        <v>19</v>
      </c>
      <c r="N189" s="171" t="s">
        <v>48</v>
      </c>
      <c r="P189" s="132">
        <f>O189*H189</f>
        <v>0</v>
      </c>
      <c r="Q189" s="132">
        <v>2.3999999999999998E-3</v>
      </c>
      <c r="R189" s="132">
        <f>Q189*H189</f>
        <v>2.6107199999999997E-2</v>
      </c>
      <c r="S189" s="132">
        <v>0</v>
      </c>
      <c r="T189" s="133">
        <f>S189*H189</f>
        <v>0</v>
      </c>
      <c r="AR189" s="134" t="s">
        <v>190</v>
      </c>
      <c r="AT189" s="134" t="s">
        <v>224</v>
      </c>
      <c r="AU189" s="134" t="s">
        <v>84</v>
      </c>
      <c r="AY189" s="18" t="s">
        <v>136</v>
      </c>
      <c r="BE189" s="135">
        <f>IF(N189="základní",J189,0)</f>
        <v>0</v>
      </c>
      <c r="BF189" s="135">
        <f>IF(N189="snížená",J189,0)</f>
        <v>0</v>
      </c>
      <c r="BG189" s="135">
        <f>IF(N189="zákl. přenesená",J189,0)</f>
        <v>0</v>
      </c>
      <c r="BH189" s="135">
        <f>IF(N189="sníž. přenesená",J189,0)</f>
        <v>0</v>
      </c>
      <c r="BI189" s="135">
        <f>IF(N189="nulová",J189,0)</f>
        <v>0</v>
      </c>
      <c r="BJ189" s="18" t="s">
        <v>82</v>
      </c>
      <c r="BK189" s="135">
        <f>ROUND(I189*H189,2)</f>
        <v>0</v>
      </c>
      <c r="BL189" s="18" t="s">
        <v>143</v>
      </c>
      <c r="BM189" s="134" t="s">
        <v>281</v>
      </c>
    </row>
    <row r="190" spans="2:65" s="1" customFormat="1" ht="11.25">
      <c r="B190" s="33"/>
      <c r="D190" s="136" t="s">
        <v>145</v>
      </c>
      <c r="F190" s="137" t="s">
        <v>280</v>
      </c>
      <c r="I190" s="138"/>
      <c r="L190" s="33"/>
      <c r="M190" s="139"/>
      <c r="T190" s="54"/>
      <c r="AT190" s="18" t="s">
        <v>145</v>
      </c>
      <c r="AU190" s="18" t="s">
        <v>84</v>
      </c>
    </row>
    <row r="191" spans="2:65" s="12" customFormat="1" ht="11.25">
      <c r="B191" s="142"/>
      <c r="D191" s="136" t="s">
        <v>155</v>
      </c>
      <c r="F191" s="144" t="s">
        <v>282</v>
      </c>
      <c r="H191" s="145">
        <v>10.878</v>
      </c>
      <c r="I191" s="146"/>
      <c r="L191" s="142"/>
      <c r="M191" s="147"/>
      <c r="T191" s="148"/>
      <c r="AT191" s="143" t="s">
        <v>155</v>
      </c>
      <c r="AU191" s="143" t="s">
        <v>84</v>
      </c>
      <c r="AV191" s="12" t="s">
        <v>84</v>
      </c>
      <c r="AW191" s="12" t="s">
        <v>4</v>
      </c>
      <c r="AX191" s="12" t="s">
        <v>82</v>
      </c>
      <c r="AY191" s="143" t="s">
        <v>136</v>
      </c>
    </row>
    <row r="192" spans="2:65" s="1" customFormat="1" ht="24.2" customHeight="1">
      <c r="B192" s="33"/>
      <c r="C192" s="123" t="s">
        <v>7</v>
      </c>
      <c r="D192" s="123" t="s">
        <v>138</v>
      </c>
      <c r="E192" s="124" t="s">
        <v>283</v>
      </c>
      <c r="F192" s="125" t="s">
        <v>284</v>
      </c>
      <c r="G192" s="126" t="s">
        <v>151</v>
      </c>
      <c r="H192" s="127">
        <v>133.41999999999999</v>
      </c>
      <c r="I192" s="128"/>
      <c r="J192" s="129">
        <f>ROUND(I192*H192,2)</f>
        <v>0</v>
      </c>
      <c r="K192" s="125" t="s">
        <v>142</v>
      </c>
      <c r="L192" s="33"/>
      <c r="M192" s="130" t="s">
        <v>19</v>
      </c>
      <c r="N192" s="131" t="s">
        <v>48</v>
      </c>
      <c r="P192" s="132">
        <f>O192*H192</f>
        <v>0</v>
      </c>
      <c r="Q192" s="132">
        <v>2.2000000000000001E-4</v>
      </c>
      <c r="R192" s="132">
        <f>Q192*H192</f>
        <v>2.9352399999999997E-2</v>
      </c>
      <c r="S192" s="132">
        <v>0</v>
      </c>
      <c r="T192" s="133">
        <f>S192*H192</f>
        <v>0</v>
      </c>
      <c r="AR192" s="134" t="s">
        <v>143</v>
      </c>
      <c r="AT192" s="134" t="s">
        <v>138</v>
      </c>
      <c r="AU192" s="134" t="s">
        <v>84</v>
      </c>
      <c r="AY192" s="18" t="s">
        <v>136</v>
      </c>
      <c r="BE192" s="135">
        <f>IF(N192="základní",J192,0)</f>
        <v>0</v>
      </c>
      <c r="BF192" s="135">
        <f>IF(N192="snížená",J192,0)</f>
        <v>0</v>
      </c>
      <c r="BG192" s="135">
        <f>IF(N192="zákl. přenesená",J192,0)</f>
        <v>0</v>
      </c>
      <c r="BH192" s="135">
        <f>IF(N192="sníž. přenesená",J192,0)</f>
        <v>0</v>
      </c>
      <c r="BI192" s="135">
        <f>IF(N192="nulová",J192,0)</f>
        <v>0</v>
      </c>
      <c r="BJ192" s="18" t="s">
        <v>82</v>
      </c>
      <c r="BK192" s="135">
        <f>ROUND(I192*H192,2)</f>
        <v>0</v>
      </c>
      <c r="BL192" s="18" t="s">
        <v>143</v>
      </c>
      <c r="BM192" s="134" t="s">
        <v>285</v>
      </c>
    </row>
    <row r="193" spans="2:65" s="1" customFormat="1" ht="19.5">
      <c r="B193" s="33"/>
      <c r="D193" s="136" t="s">
        <v>145</v>
      </c>
      <c r="F193" s="137" t="s">
        <v>286</v>
      </c>
      <c r="I193" s="138"/>
      <c r="L193" s="33"/>
      <c r="M193" s="139"/>
      <c r="T193" s="54"/>
      <c r="AT193" s="18" t="s">
        <v>145</v>
      </c>
      <c r="AU193" s="18" t="s">
        <v>84</v>
      </c>
    </row>
    <row r="194" spans="2:65" s="1" customFormat="1" ht="11.25">
      <c r="B194" s="33"/>
      <c r="D194" s="140" t="s">
        <v>147</v>
      </c>
      <c r="F194" s="141" t="s">
        <v>287</v>
      </c>
      <c r="I194" s="138"/>
      <c r="L194" s="33"/>
      <c r="M194" s="139"/>
      <c r="T194" s="54"/>
      <c r="AT194" s="18" t="s">
        <v>147</v>
      </c>
      <c r="AU194" s="18" t="s">
        <v>84</v>
      </c>
    </row>
    <row r="195" spans="2:65" s="13" customFormat="1" ht="11.25">
      <c r="B195" s="149"/>
      <c r="D195" s="136" t="s">
        <v>155</v>
      </c>
      <c r="E195" s="150" t="s">
        <v>19</v>
      </c>
      <c r="F195" s="151" t="s">
        <v>288</v>
      </c>
      <c r="H195" s="150" t="s">
        <v>19</v>
      </c>
      <c r="I195" s="152"/>
      <c r="L195" s="149"/>
      <c r="M195" s="153"/>
      <c r="T195" s="154"/>
      <c r="AT195" s="150" t="s">
        <v>155</v>
      </c>
      <c r="AU195" s="150" t="s">
        <v>84</v>
      </c>
      <c r="AV195" s="13" t="s">
        <v>82</v>
      </c>
      <c r="AW195" s="13" t="s">
        <v>36</v>
      </c>
      <c r="AX195" s="13" t="s">
        <v>77</v>
      </c>
      <c r="AY195" s="150" t="s">
        <v>136</v>
      </c>
    </row>
    <row r="196" spans="2:65" s="12" customFormat="1" ht="11.25">
      <c r="B196" s="142"/>
      <c r="D196" s="136" t="s">
        <v>155</v>
      </c>
      <c r="E196" s="143" t="s">
        <v>19</v>
      </c>
      <c r="F196" s="144" t="s">
        <v>289</v>
      </c>
      <c r="H196" s="145">
        <v>85.87</v>
      </c>
      <c r="I196" s="146"/>
      <c r="L196" s="142"/>
      <c r="M196" s="147"/>
      <c r="T196" s="148"/>
      <c r="AT196" s="143" t="s">
        <v>155</v>
      </c>
      <c r="AU196" s="143" t="s">
        <v>84</v>
      </c>
      <c r="AV196" s="12" t="s">
        <v>84</v>
      </c>
      <c r="AW196" s="12" t="s">
        <v>36</v>
      </c>
      <c r="AX196" s="12" t="s">
        <v>77</v>
      </c>
      <c r="AY196" s="143" t="s">
        <v>136</v>
      </c>
    </row>
    <row r="197" spans="2:65" s="12" customFormat="1" ht="11.25">
      <c r="B197" s="142"/>
      <c r="D197" s="136" t="s">
        <v>155</v>
      </c>
      <c r="E197" s="143" t="s">
        <v>19</v>
      </c>
      <c r="F197" s="144" t="s">
        <v>290</v>
      </c>
      <c r="H197" s="145">
        <v>30.88</v>
      </c>
      <c r="I197" s="146"/>
      <c r="L197" s="142"/>
      <c r="M197" s="147"/>
      <c r="T197" s="148"/>
      <c r="AT197" s="143" t="s">
        <v>155</v>
      </c>
      <c r="AU197" s="143" t="s">
        <v>84</v>
      </c>
      <c r="AV197" s="12" t="s">
        <v>84</v>
      </c>
      <c r="AW197" s="12" t="s">
        <v>36</v>
      </c>
      <c r="AX197" s="12" t="s">
        <v>77</v>
      </c>
      <c r="AY197" s="143" t="s">
        <v>136</v>
      </c>
    </row>
    <row r="198" spans="2:65" s="12" customFormat="1" ht="11.25">
      <c r="B198" s="142"/>
      <c r="D198" s="136" t="s">
        <v>155</v>
      </c>
      <c r="E198" s="143" t="s">
        <v>19</v>
      </c>
      <c r="F198" s="144" t="s">
        <v>291</v>
      </c>
      <c r="H198" s="145">
        <v>16.670000000000002</v>
      </c>
      <c r="I198" s="146"/>
      <c r="L198" s="142"/>
      <c r="M198" s="147"/>
      <c r="T198" s="148"/>
      <c r="AT198" s="143" t="s">
        <v>155</v>
      </c>
      <c r="AU198" s="143" t="s">
        <v>84</v>
      </c>
      <c r="AV198" s="12" t="s">
        <v>84</v>
      </c>
      <c r="AW198" s="12" t="s">
        <v>36</v>
      </c>
      <c r="AX198" s="12" t="s">
        <v>77</v>
      </c>
      <c r="AY198" s="143" t="s">
        <v>136</v>
      </c>
    </row>
    <row r="199" spans="2:65" s="14" customFormat="1" ht="11.25">
      <c r="B199" s="155"/>
      <c r="D199" s="136" t="s">
        <v>155</v>
      </c>
      <c r="E199" s="156" t="s">
        <v>19</v>
      </c>
      <c r="F199" s="157" t="s">
        <v>208</v>
      </c>
      <c r="H199" s="158">
        <v>133.41999999999999</v>
      </c>
      <c r="I199" s="159"/>
      <c r="L199" s="155"/>
      <c r="M199" s="160"/>
      <c r="T199" s="161"/>
      <c r="AT199" s="156" t="s">
        <v>155</v>
      </c>
      <c r="AU199" s="156" t="s">
        <v>84</v>
      </c>
      <c r="AV199" s="14" t="s">
        <v>143</v>
      </c>
      <c r="AW199" s="14" t="s">
        <v>36</v>
      </c>
      <c r="AX199" s="14" t="s">
        <v>82</v>
      </c>
      <c r="AY199" s="156" t="s">
        <v>136</v>
      </c>
    </row>
    <row r="200" spans="2:65" s="1" customFormat="1" ht="44.25" customHeight="1">
      <c r="B200" s="33"/>
      <c r="C200" s="123" t="s">
        <v>292</v>
      </c>
      <c r="D200" s="123" t="s">
        <v>138</v>
      </c>
      <c r="E200" s="124" t="s">
        <v>293</v>
      </c>
      <c r="F200" s="125" t="s">
        <v>294</v>
      </c>
      <c r="G200" s="126" t="s">
        <v>151</v>
      </c>
      <c r="H200" s="127">
        <v>85.87</v>
      </c>
      <c r="I200" s="128"/>
      <c r="J200" s="129">
        <f>ROUND(I200*H200,2)</f>
        <v>0</v>
      </c>
      <c r="K200" s="125" t="s">
        <v>142</v>
      </c>
      <c r="L200" s="33"/>
      <c r="M200" s="130" t="s">
        <v>19</v>
      </c>
      <c r="N200" s="131" t="s">
        <v>48</v>
      </c>
      <c r="P200" s="132">
        <f>O200*H200</f>
        <v>0</v>
      </c>
      <c r="Q200" s="132">
        <v>8.5199999999999998E-3</v>
      </c>
      <c r="R200" s="132">
        <f>Q200*H200</f>
        <v>0.73161240000000005</v>
      </c>
      <c r="S200" s="132">
        <v>0</v>
      </c>
      <c r="T200" s="133">
        <f>S200*H200</f>
        <v>0</v>
      </c>
      <c r="AR200" s="134" t="s">
        <v>143</v>
      </c>
      <c r="AT200" s="134" t="s">
        <v>138</v>
      </c>
      <c r="AU200" s="134" t="s">
        <v>84</v>
      </c>
      <c r="AY200" s="18" t="s">
        <v>136</v>
      </c>
      <c r="BE200" s="135">
        <f>IF(N200="základní",J200,0)</f>
        <v>0</v>
      </c>
      <c r="BF200" s="135">
        <f>IF(N200="snížená",J200,0)</f>
        <v>0</v>
      </c>
      <c r="BG200" s="135">
        <f>IF(N200="zákl. přenesená",J200,0)</f>
        <v>0</v>
      </c>
      <c r="BH200" s="135">
        <f>IF(N200="sníž. přenesená",J200,0)</f>
        <v>0</v>
      </c>
      <c r="BI200" s="135">
        <f>IF(N200="nulová",J200,0)</f>
        <v>0</v>
      </c>
      <c r="BJ200" s="18" t="s">
        <v>82</v>
      </c>
      <c r="BK200" s="135">
        <f>ROUND(I200*H200,2)</f>
        <v>0</v>
      </c>
      <c r="BL200" s="18" t="s">
        <v>143</v>
      </c>
      <c r="BM200" s="134" t="s">
        <v>295</v>
      </c>
    </row>
    <row r="201" spans="2:65" s="1" customFormat="1" ht="39">
      <c r="B201" s="33"/>
      <c r="D201" s="136" t="s">
        <v>145</v>
      </c>
      <c r="F201" s="137" t="s">
        <v>296</v>
      </c>
      <c r="I201" s="138"/>
      <c r="L201" s="33"/>
      <c r="M201" s="139"/>
      <c r="T201" s="54"/>
      <c r="AT201" s="18" t="s">
        <v>145</v>
      </c>
      <c r="AU201" s="18" t="s">
        <v>84</v>
      </c>
    </row>
    <row r="202" spans="2:65" s="1" customFormat="1" ht="11.25">
      <c r="B202" s="33"/>
      <c r="D202" s="140" t="s">
        <v>147</v>
      </c>
      <c r="F202" s="141" t="s">
        <v>297</v>
      </c>
      <c r="I202" s="138"/>
      <c r="L202" s="33"/>
      <c r="M202" s="139"/>
      <c r="T202" s="54"/>
      <c r="AT202" s="18" t="s">
        <v>147</v>
      </c>
      <c r="AU202" s="18" t="s">
        <v>84</v>
      </c>
    </row>
    <row r="203" spans="2:65" s="13" customFormat="1" ht="11.25">
      <c r="B203" s="149"/>
      <c r="D203" s="136" t="s">
        <v>155</v>
      </c>
      <c r="E203" s="150" t="s">
        <v>19</v>
      </c>
      <c r="F203" s="151" t="s">
        <v>298</v>
      </c>
      <c r="H203" s="150" t="s">
        <v>19</v>
      </c>
      <c r="I203" s="152"/>
      <c r="L203" s="149"/>
      <c r="M203" s="153"/>
      <c r="T203" s="154"/>
      <c r="AT203" s="150" t="s">
        <v>155</v>
      </c>
      <c r="AU203" s="150" t="s">
        <v>84</v>
      </c>
      <c r="AV203" s="13" t="s">
        <v>82</v>
      </c>
      <c r="AW203" s="13" t="s">
        <v>36</v>
      </c>
      <c r="AX203" s="13" t="s">
        <v>77</v>
      </c>
      <c r="AY203" s="150" t="s">
        <v>136</v>
      </c>
    </row>
    <row r="204" spans="2:65" s="12" customFormat="1" ht="11.25">
      <c r="B204" s="142"/>
      <c r="D204" s="136" t="s">
        <v>155</v>
      </c>
      <c r="E204" s="143" t="s">
        <v>19</v>
      </c>
      <c r="F204" s="144" t="s">
        <v>299</v>
      </c>
      <c r="H204" s="145">
        <v>11.18</v>
      </c>
      <c r="I204" s="146"/>
      <c r="L204" s="142"/>
      <c r="M204" s="147"/>
      <c r="T204" s="148"/>
      <c r="AT204" s="143" t="s">
        <v>155</v>
      </c>
      <c r="AU204" s="143" t="s">
        <v>84</v>
      </c>
      <c r="AV204" s="12" t="s">
        <v>84</v>
      </c>
      <c r="AW204" s="12" t="s">
        <v>36</v>
      </c>
      <c r="AX204" s="12" t="s">
        <v>77</v>
      </c>
      <c r="AY204" s="143" t="s">
        <v>136</v>
      </c>
    </row>
    <row r="205" spans="2:65" s="12" customFormat="1" ht="11.25">
      <c r="B205" s="142"/>
      <c r="D205" s="136" t="s">
        <v>155</v>
      </c>
      <c r="E205" s="143" t="s">
        <v>19</v>
      </c>
      <c r="F205" s="144" t="s">
        <v>300</v>
      </c>
      <c r="H205" s="145">
        <v>23.27</v>
      </c>
      <c r="I205" s="146"/>
      <c r="L205" s="142"/>
      <c r="M205" s="147"/>
      <c r="T205" s="148"/>
      <c r="AT205" s="143" t="s">
        <v>155</v>
      </c>
      <c r="AU205" s="143" t="s">
        <v>84</v>
      </c>
      <c r="AV205" s="12" t="s">
        <v>84</v>
      </c>
      <c r="AW205" s="12" t="s">
        <v>36</v>
      </c>
      <c r="AX205" s="12" t="s">
        <v>77</v>
      </c>
      <c r="AY205" s="143" t="s">
        <v>136</v>
      </c>
    </row>
    <row r="206" spans="2:65" s="12" customFormat="1" ht="11.25">
      <c r="B206" s="142"/>
      <c r="D206" s="136" t="s">
        <v>155</v>
      </c>
      <c r="E206" s="143" t="s">
        <v>19</v>
      </c>
      <c r="F206" s="144" t="s">
        <v>301</v>
      </c>
      <c r="H206" s="145">
        <v>31.88</v>
      </c>
      <c r="I206" s="146"/>
      <c r="L206" s="142"/>
      <c r="M206" s="147"/>
      <c r="T206" s="148"/>
      <c r="AT206" s="143" t="s">
        <v>155</v>
      </c>
      <c r="AU206" s="143" t="s">
        <v>84</v>
      </c>
      <c r="AV206" s="12" t="s">
        <v>84</v>
      </c>
      <c r="AW206" s="12" t="s">
        <v>36</v>
      </c>
      <c r="AX206" s="12" t="s">
        <v>77</v>
      </c>
      <c r="AY206" s="143" t="s">
        <v>136</v>
      </c>
    </row>
    <row r="207" spans="2:65" s="12" customFormat="1" ht="11.25">
      <c r="B207" s="142"/>
      <c r="D207" s="136" t="s">
        <v>155</v>
      </c>
      <c r="E207" s="143" t="s">
        <v>19</v>
      </c>
      <c r="F207" s="144" t="s">
        <v>302</v>
      </c>
      <c r="H207" s="145">
        <v>19.54</v>
      </c>
      <c r="I207" s="146"/>
      <c r="L207" s="142"/>
      <c r="M207" s="147"/>
      <c r="T207" s="148"/>
      <c r="AT207" s="143" t="s">
        <v>155</v>
      </c>
      <c r="AU207" s="143" t="s">
        <v>84</v>
      </c>
      <c r="AV207" s="12" t="s">
        <v>84</v>
      </c>
      <c r="AW207" s="12" t="s">
        <v>36</v>
      </c>
      <c r="AX207" s="12" t="s">
        <v>77</v>
      </c>
      <c r="AY207" s="143" t="s">
        <v>136</v>
      </c>
    </row>
    <row r="208" spans="2:65" s="14" customFormat="1" ht="11.25">
      <c r="B208" s="155"/>
      <c r="D208" s="136" t="s">
        <v>155</v>
      </c>
      <c r="E208" s="156" t="s">
        <v>19</v>
      </c>
      <c r="F208" s="157" t="s">
        <v>208</v>
      </c>
      <c r="H208" s="158">
        <v>85.87</v>
      </c>
      <c r="I208" s="159"/>
      <c r="L208" s="155"/>
      <c r="M208" s="160"/>
      <c r="T208" s="161"/>
      <c r="AT208" s="156" t="s">
        <v>155</v>
      </c>
      <c r="AU208" s="156" t="s">
        <v>84</v>
      </c>
      <c r="AV208" s="14" t="s">
        <v>143</v>
      </c>
      <c r="AW208" s="14" t="s">
        <v>36</v>
      </c>
      <c r="AX208" s="14" t="s">
        <v>82</v>
      </c>
      <c r="AY208" s="156" t="s">
        <v>136</v>
      </c>
    </row>
    <row r="209" spans="2:65" s="1" customFormat="1" ht="24.2" customHeight="1">
      <c r="B209" s="33"/>
      <c r="C209" s="162" t="s">
        <v>303</v>
      </c>
      <c r="D209" s="162" t="s">
        <v>224</v>
      </c>
      <c r="E209" s="163" t="s">
        <v>304</v>
      </c>
      <c r="F209" s="164" t="s">
        <v>305</v>
      </c>
      <c r="G209" s="165" t="s">
        <v>151</v>
      </c>
      <c r="H209" s="166">
        <v>90.164000000000001</v>
      </c>
      <c r="I209" s="167"/>
      <c r="J209" s="168">
        <f>ROUND(I209*H209,2)</f>
        <v>0</v>
      </c>
      <c r="K209" s="164" t="s">
        <v>142</v>
      </c>
      <c r="L209" s="169"/>
      <c r="M209" s="170" t="s">
        <v>19</v>
      </c>
      <c r="N209" s="171" t="s">
        <v>48</v>
      </c>
      <c r="P209" s="132">
        <f>O209*H209</f>
        <v>0</v>
      </c>
      <c r="Q209" s="132">
        <v>3.5999999999999999E-3</v>
      </c>
      <c r="R209" s="132">
        <f>Q209*H209</f>
        <v>0.3245904</v>
      </c>
      <c r="S209" s="132">
        <v>0</v>
      </c>
      <c r="T209" s="133">
        <f>S209*H209</f>
        <v>0</v>
      </c>
      <c r="AR209" s="134" t="s">
        <v>190</v>
      </c>
      <c r="AT209" s="134" t="s">
        <v>224</v>
      </c>
      <c r="AU209" s="134" t="s">
        <v>84</v>
      </c>
      <c r="AY209" s="18" t="s">
        <v>136</v>
      </c>
      <c r="BE209" s="135">
        <f>IF(N209="základní",J209,0)</f>
        <v>0</v>
      </c>
      <c r="BF209" s="135">
        <f>IF(N209="snížená",J209,0)</f>
        <v>0</v>
      </c>
      <c r="BG209" s="135">
        <f>IF(N209="zákl. přenesená",J209,0)</f>
        <v>0</v>
      </c>
      <c r="BH209" s="135">
        <f>IF(N209="sníž. přenesená",J209,0)</f>
        <v>0</v>
      </c>
      <c r="BI209" s="135">
        <f>IF(N209="nulová",J209,0)</f>
        <v>0</v>
      </c>
      <c r="BJ209" s="18" t="s">
        <v>82</v>
      </c>
      <c r="BK209" s="135">
        <f>ROUND(I209*H209,2)</f>
        <v>0</v>
      </c>
      <c r="BL209" s="18" t="s">
        <v>143</v>
      </c>
      <c r="BM209" s="134" t="s">
        <v>306</v>
      </c>
    </row>
    <row r="210" spans="2:65" s="1" customFormat="1" ht="11.25">
      <c r="B210" s="33"/>
      <c r="D210" s="136" t="s">
        <v>145</v>
      </c>
      <c r="F210" s="137" t="s">
        <v>305</v>
      </c>
      <c r="I210" s="138"/>
      <c r="L210" s="33"/>
      <c r="M210" s="139"/>
      <c r="T210" s="54"/>
      <c r="AT210" s="18" t="s">
        <v>145</v>
      </c>
      <c r="AU210" s="18" t="s">
        <v>84</v>
      </c>
    </row>
    <row r="211" spans="2:65" s="12" customFormat="1" ht="11.25">
      <c r="B211" s="142"/>
      <c r="D211" s="136" t="s">
        <v>155</v>
      </c>
      <c r="F211" s="144" t="s">
        <v>307</v>
      </c>
      <c r="H211" s="145">
        <v>90.164000000000001</v>
      </c>
      <c r="I211" s="146"/>
      <c r="L211" s="142"/>
      <c r="M211" s="147"/>
      <c r="T211" s="148"/>
      <c r="AT211" s="143" t="s">
        <v>155</v>
      </c>
      <c r="AU211" s="143" t="s">
        <v>84</v>
      </c>
      <c r="AV211" s="12" t="s">
        <v>84</v>
      </c>
      <c r="AW211" s="12" t="s">
        <v>4</v>
      </c>
      <c r="AX211" s="12" t="s">
        <v>82</v>
      </c>
      <c r="AY211" s="143" t="s">
        <v>136</v>
      </c>
    </row>
    <row r="212" spans="2:65" s="1" customFormat="1" ht="44.25" customHeight="1">
      <c r="B212" s="33"/>
      <c r="C212" s="123" t="s">
        <v>308</v>
      </c>
      <c r="D212" s="123" t="s">
        <v>138</v>
      </c>
      <c r="E212" s="124" t="s">
        <v>309</v>
      </c>
      <c r="F212" s="125" t="s">
        <v>310</v>
      </c>
      <c r="G212" s="126" t="s">
        <v>151</v>
      </c>
      <c r="H212" s="127">
        <v>392.26</v>
      </c>
      <c r="I212" s="128"/>
      <c r="J212" s="129">
        <f>ROUND(I212*H212,2)</f>
        <v>0</v>
      </c>
      <c r="K212" s="125" t="s">
        <v>142</v>
      </c>
      <c r="L212" s="33"/>
      <c r="M212" s="130" t="s">
        <v>19</v>
      </c>
      <c r="N212" s="131" t="s">
        <v>48</v>
      </c>
      <c r="P212" s="132">
        <f>O212*H212</f>
        <v>0</v>
      </c>
      <c r="Q212" s="132">
        <v>8.6E-3</v>
      </c>
      <c r="R212" s="132">
        <f>Q212*H212</f>
        <v>3.3734359999999999</v>
      </c>
      <c r="S212" s="132">
        <v>0</v>
      </c>
      <c r="T212" s="133">
        <f>S212*H212</f>
        <v>0</v>
      </c>
      <c r="AR212" s="134" t="s">
        <v>143</v>
      </c>
      <c r="AT212" s="134" t="s">
        <v>138</v>
      </c>
      <c r="AU212" s="134" t="s">
        <v>84</v>
      </c>
      <c r="AY212" s="18" t="s">
        <v>136</v>
      </c>
      <c r="BE212" s="135">
        <f>IF(N212="základní",J212,0)</f>
        <v>0</v>
      </c>
      <c r="BF212" s="135">
        <f>IF(N212="snížená",J212,0)</f>
        <v>0</v>
      </c>
      <c r="BG212" s="135">
        <f>IF(N212="zákl. přenesená",J212,0)</f>
        <v>0</v>
      </c>
      <c r="BH212" s="135">
        <f>IF(N212="sníž. přenesená",J212,0)</f>
        <v>0</v>
      </c>
      <c r="BI212" s="135">
        <f>IF(N212="nulová",J212,0)</f>
        <v>0</v>
      </c>
      <c r="BJ212" s="18" t="s">
        <v>82</v>
      </c>
      <c r="BK212" s="135">
        <f>ROUND(I212*H212,2)</f>
        <v>0</v>
      </c>
      <c r="BL212" s="18" t="s">
        <v>143</v>
      </c>
      <c r="BM212" s="134" t="s">
        <v>311</v>
      </c>
    </row>
    <row r="213" spans="2:65" s="1" customFormat="1" ht="39">
      <c r="B213" s="33"/>
      <c r="D213" s="136" t="s">
        <v>145</v>
      </c>
      <c r="F213" s="137" t="s">
        <v>312</v>
      </c>
      <c r="I213" s="138"/>
      <c r="L213" s="33"/>
      <c r="M213" s="139"/>
      <c r="T213" s="54"/>
      <c r="AT213" s="18" t="s">
        <v>145</v>
      </c>
      <c r="AU213" s="18" t="s">
        <v>84</v>
      </c>
    </row>
    <row r="214" spans="2:65" s="1" customFormat="1" ht="11.25">
      <c r="B214" s="33"/>
      <c r="D214" s="140" t="s">
        <v>147</v>
      </c>
      <c r="F214" s="141" t="s">
        <v>313</v>
      </c>
      <c r="I214" s="138"/>
      <c r="L214" s="33"/>
      <c r="M214" s="139"/>
      <c r="T214" s="54"/>
      <c r="AT214" s="18" t="s">
        <v>147</v>
      </c>
      <c r="AU214" s="18" t="s">
        <v>84</v>
      </c>
    </row>
    <row r="215" spans="2:65" s="13" customFormat="1" ht="22.5">
      <c r="B215" s="149"/>
      <c r="D215" s="136" t="s">
        <v>155</v>
      </c>
      <c r="E215" s="150" t="s">
        <v>19</v>
      </c>
      <c r="F215" s="151" t="s">
        <v>314</v>
      </c>
      <c r="H215" s="150" t="s">
        <v>19</v>
      </c>
      <c r="I215" s="152"/>
      <c r="L215" s="149"/>
      <c r="M215" s="153"/>
      <c r="T215" s="154"/>
      <c r="AT215" s="150" t="s">
        <v>155</v>
      </c>
      <c r="AU215" s="150" t="s">
        <v>84</v>
      </c>
      <c r="AV215" s="13" t="s">
        <v>82</v>
      </c>
      <c r="AW215" s="13" t="s">
        <v>36</v>
      </c>
      <c r="AX215" s="13" t="s">
        <v>77</v>
      </c>
      <c r="AY215" s="150" t="s">
        <v>136</v>
      </c>
    </row>
    <row r="216" spans="2:65" s="12" customFormat="1" ht="11.25">
      <c r="B216" s="142"/>
      <c r="D216" s="136" t="s">
        <v>155</v>
      </c>
      <c r="E216" s="143" t="s">
        <v>19</v>
      </c>
      <c r="F216" s="144" t="s">
        <v>315</v>
      </c>
      <c r="H216" s="145">
        <v>68.09</v>
      </c>
      <c r="I216" s="146"/>
      <c r="L216" s="142"/>
      <c r="M216" s="147"/>
      <c r="T216" s="148"/>
      <c r="AT216" s="143" t="s">
        <v>155</v>
      </c>
      <c r="AU216" s="143" t="s">
        <v>84</v>
      </c>
      <c r="AV216" s="12" t="s">
        <v>84</v>
      </c>
      <c r="AW216" s="12" t="s">
        <v>36</v>
      </c>
      <c r="AX216" s="12" t="s">
        <v>77</v>
      </c>
      <c r="AY216" s="143" t="s">
        <v>136</v>
      </c>
    </row>
    <row r="217" spans="2:65" s="12" customFormat="1" ht="11.25">
      <c r="B217" s="142"/>
      <c r="D217" s="136" t="s">
        <v>155</v>
      </c>
      <c r="E217" s="143" t="s">
        <v>19</v>
      </c>
      <c r="F217" s="144" t="s">
        <v>316</v>
      </c>
      <c r="H217" s="145">
        <v>90.78</v>
      </c>
      <c r="I217" s="146"/>
      <c r="L217" s="142"/>
      <c r="M217" s="147"/>
      <c r="T217" s="148"/>
      <c r="AT217" s="143" t="s">
        <v>155</v>
      </c>
      <c r="AU217" s="143" t="s">
        <v>84</v>
      </c>
      <c r="AV217" s="12" t="s">
        <v>84</v>
      </c>
      <c r="AW217" s="12" t="s">
        <v>36</v>
      </c>
      <c r="AX217" s="12" t="s">
        <v>77</v>
      </c>
      <c r="AY217" s="143" t="s">
        <v>136</v>
      </c>
    </row>
    <row r="218" spans="2:65" s="12" customFormat="1" ht="11.25">
      <c r="B218" s="142"/>
      <c r="D218" s="136" t="s">
        <v>155</v>
      </c>
      <c r="E218" s="143" t="s">
        <v>19</v>
      </c>
      <c r="F218" s="144" t="s">
        <v>317</v>
      </c>
      <c r="H218" s="145">
        <v>96.27</v>
      </c>
      <c r="I218" s="146"/>
      <c r="L218" s="142"/>
      <c r="M218" s="147"/>
      <c r="T218" s="148"/>
      <c r="AT218" s="143" t="s">
        <v>155</v>
      </c>
      <c r="AU218" s="143" t="s">
        <v>84</v>
      </c>
      <c r="AV218" s="12" t="s">
        <v>84</v>
      </c>
      <c r="AW218" s="12" t="s">
        <v>36</v>
      </c>
      <c r="AX218" s="12" t="s">
        <v>77</v>
      </c>
      <c r="AY218" s="143" t="s">
        <v>136</v>
      </c>
    </row>
    <row r="219" spans="2:65" s="12" customFormat="1" ht="11.25">
      <c r="B219" s="142"/>
      <c r="D219" s="136" t="s">
        <v>155</v>
      </c>
      <c r="E219" s="143" t="s">
        <v>19</v>
      </c>
      <c r="F219" s="144" t="s">
        <v>318</v>
      </c>
      <c r="H219" s="145">
        <v>87.4</v>
      </c>
      <c r="I219" s="146"/>
      <c r="L219" s="142"/>
      <c r="M219" s="147"/>
      <c r="T219" s="148"/>
      <c r="AT219" s="143" t="s">
        <v>155</v>
      </c>
      <c r="AU219" s="143" t="s">
        <v>84</v>
      </c>
      <c r="AV219" s="12" t="s">
        <v>84</v>
      </c>
      <c r="AW219" s="12" t="s">
        <v>36</v>
      </c>
      <c r="AX219" s="12" t="s">
        <v>77</v>
      </c>
      <c r="AY219" s="143" t="s">
        <v>136</v>
      </c>
    </row>
    <row r="220" spans="2:65" s="15" customFormat="1" ht="11.25">
      <c r="B220" s="172"/>
      <c r="D220" s="136" t="s">
        <v>155</v>
      </c>
      <c r="E220" s="173" t="s">
        <v>19</v>
      </c>
      <c r="F220" s="174" t="s">
        <v>319</v>
      </c>
      <c r="H220" s="175">
        <v>342.54</v>
      </c>
      <c r="I220" s="176"/>
      <c r="L220" s="172"/>
      <c r="M220" s="177"/>
      <c r="T220" s="178"/>
      <c r="AT220" s="173" t="s">
        <v>155</v>
      </c>
      <c r="AU220" s="173" t="s">
        <v>84</v>
      </c>
      <c r="AV220" s="15" t="s">
        <v>157</v>
      </c>
      <c r="AW220" s="15" t="s">
        <v>36</v>
      </c>
      <c r="AX220" s="15" t="s">
        <v>77</v>
      </c>
      <c r="AY220" s="173" t="s">
        <v>136</v>
      </c>
    </row>
    <row r="221" spans="2:65" s="13" customFormat="1" ht="11.25">
      <c r="B221" s="149"/>
      <c r="D221" s="136" t="s">
        <v>155</v>
      </c>
      <c r="E221" s="150" t="s">
        <v>19</v>
      </c>
      <c r="F221" s="151" t="s">
        <v>320</v>
      </c>
      <c r="H221" s="150" t="s">
        <v>19</v>
      </c>
      <c r="I221" s="152"/>
      <c r="L221" s="149"/>
      <c r="M221" s="153"/>
      <c r="T221" s="154"/>
      <c r="AT221" s="150" t="s">
        <v>155</v>
      </c>
      <c r="AU221" s="150" t="s">
        <v>84</v>
      </c>
      <c r="AV221" s="13" t="s">
        <v>82</v>
      </c>
      <c r="AW221" s="13" t="s">
        <v>36</v>
      </c>
      <c r="AX221" s="13" t="s">
        <v>77</v>
      </c>
      <c r="AY221" s="150" t="s">
        <v>136</v>
      </c>
    </row>
    <row r="222" spans="2:65" s="12" customFormat="1" ht="11.25">
      <c r="B222" s="142"/>
      <c r="D222" s="136" t="s">
        <v>155</v>
      </c>
      <c r="E222" s="143" t="s">
        <v>19</v>
      </c>
      <c r="F222" s="144" t="s">
        <v>321</v>
      </c>
      <c r="H222" s="145">
        <v>18.36</v>
      </c>
      <c r="I222" s="146"/>
      <c r="L222" s="142"/>
      <c r="M222" s="147"/>
      <c r="T222" s="148"/>
      <c r="AT222" s="143" t="s">
        <v>155</v>
      </c>
      <c r="AU222" s="143" t="s">
        <v>84</v>
      </c>
      <c r="AV222" s="12" t="s">
        <v>84</v>
      </c>
      <c r="AW222" s="12" t="s">
        <v>36</v>
      </c>
      <c r="AX222" s="12" t="s">
        <v>77</v>
      </c>
      <c r="AY222" s="143" t="s">
        <v>136</v>
      </c>
    </row>
    <row r="223" spans="2:65" s="12" customFormat="1" ht="11.25">
      <c r="B223" s="142"/>
      <c r="D223" s="136" t="s">
        <v>155</v>
      </c>
      <c r="E223" s="143" t="s">
        <v>19</v>
      </c>
      <c r="F223" s="144" t="s">
        <v>322</v>
      </c>
      <c r="H223" s="145">
        <v>10.08</v>
      </c>
      <c r="I223" s="146"/>
      <c r="L223" s="142"/>
      <c r="M223" s="147"/>
      <c r="T223" s="148"/>
      <c r="AT223" s="143" t="s">
        <v>155</v>
      </c>
      <c r="AU223" s="143" t="s">
        <v>84</v>
      </c>
      <c r="AV223" s="12" t="s">
        <v>84</v>
      </c>
      <c r="AW223" s="12" t="s">
        <v>36</v>
      </c>
      <c r="AX223" s="12" t="s">
        <v>77</v>
      </c>
      <c r="AY223" s="143" t="s">
        <v>136</v>
      </c>
    </row>
    <row r="224" spans="2:65" s="12" customFormat="1" ht="11.25">
      <c r="B224" s="142"/>
      <c r="D224" s="136" t="s">
        <v>155</v>
      </c>
      <c r="E224" s="143" t="s">
        <v>19</v>
      </c>
      <c r="F224" s="144" t="s">
        <v>323</v>
      </c>
      <c r="H224" s="145">
        <v>14.75</v>
      </c>
      <c r="I224" s="146"/>
      <c r="L224" s="142"/>
      <c r="M224" s="147"/>
      <c r="T224" s="148"/>
      <c r="AT224" s="143" t="s">
        <v>155</v>
      </c>
      <c r="AU224" s="143" t="s">
        <v>84</v>
      </c>
      <c r="AV224" s="12" t="s">
        <v>84</v>
      </c>
      <c r="AW224" s="12" t="s">
        <v>36</v>
      </c>
      <c r="AX224" s="12" t="s">
        <v>77</v>
      </c>
      <c r="AY224" s="143" t="s">
        <v>136</v>
      </c>
    </row>
    <row r="225" spans="2:65" s="12" customFormat="1" ht="11.25">
      <c r="B225" s="142"/>
      <c r="D225" s="136" t="s">
        <v>155</v>
      </c>
      <c r="E225" s="143" t="s">
        <v>19</v>
      </c>
      <c r="F225" s="144" t="s">
        <v>324</v>
      </c>
      <c r="H225" s="145">
        <v>6.53</v>
      </c>
      <c r="I225" s="146"/>
      <c r="L225" s="142"/>
      <c r="M225" s="147"/>
      <c r="T225" s="148"/>
      <c r="AT225" s="143" t="s">
        <v>155</v>
      </c>
      <c r="AU225" s="143" t="s">
        <v>84</v>
      </c>
      <c r="AV225" s="12" t="s">
        <v>84</v>
      </c>
      <c r="AW225" s="12" t="s">
        <v>36</v>
      </c>
      <c r="AX225" s="12" t="s">
        <v>77</v>
      </c>
      <c r="AY225" s="143" t="s">
        <v>136</v>
      </c>
    </row>
    <row r="226" spans="2:65" s="15" customFormat="1" ht="11.25">
      <c r="B226" s="172"/>
      <c r="D226" s="136" t="s">
        <v>155</v>
      </c>
      <c r="E226" s="173" t="s">
        <v>19</v>
      </c>
      <c r="F226" s="174" t="s">
        <v>319</v>
      </c>
      <c r="H226" s="175">
        <v>49.72</v>
      </c>
      <c r="I226" s="176"/>
      <c r="L226" s="172"/>
      <c r="M226" s="177"/>
      <c r="T226" s="178"/>
      <c r="AT226" s="173" t="s">
        <v>155</v>
      </c>
      <c r="AU226" s="173" t="s">
        <v>84</v>
      </c>
      <c r="AV226" s="15" t="s">
        <v>157</v>
      </c>
      <c r="AW226" s="15" t="s">
        <v>36</v>
      </c>
      <c r="AX226" s="15" t="s">
        <v>77</v>
      </c>
      <c r="AY226" s="173" t="s">
        <v>136</v>
      </c>
    </row>
    <row r="227" spans="2:65" s="14" customFormat="1" ht="11.25">
      <c r="B227" s="155"/>
      <c r="D227" s="136" t="s">
        <v>155</v>
      </c>
      <c r="E227" s="156" t="s">
        <v>19</v>
      </c>
      <c r="F227" s="157" t="s">
        <v>208</v>
      </c>
      <c r="H227" s="158">
        <v>392.26</v>
      </c>
      <c r="I227" s="159"/>
      <c r="L227" s="155"/>
      <c r="M227" s="160"/>
      <c r="T227" s="161"/>
      <c r="AT227" s="156" t="s">
        <v>155</v>
      </c>
      <c r="AU227" s="156" t="s">
        <v>84</v>
      </c>
      <c r="AV227" s="14" t="s">
        <v>143</v>
      </c>
      <c r="AW227" s="14" t="s">
        <v>36</v>
      </c>
      <c r="AX227" s="14" t="s">
        <v>82</v>
      </c>
      <c r="AY227" s="156" t="s">
        <v>136</v>
      </c>
    </row>
    <row r="228" spans="2:65" s="1" customFormat="1" ht="21.75" customHeight="1">
      <c r="B228" s="33"/>
      <c r="C228" s="162" t="s">
        <v>325</v>
      </c>
      <c r="D228" s="162" t="s">
        <v>224</v>
      </c>
      <c r="E228" s="163" t="s">
        <v>326</v>
      </c>
      <c r="F228" s="164" t="s">
        <v>327</v>
      </c>
      <c r="G228" s="165" t="s">
        <v>151</v>
      </c>
      <c r="H228" s="166">
        <v>52.206000000000003</v>
      </c>
      <c r="I228" s="167"/>
      <c r="J228" s="168">
        <f>ROUND(I228*H228,2)</f>
        <v>0</v>
      </c>
      <c r="K228" s="164" t="s">
        <v>142</v>
      </c>
      <c r="L228" s="169"/>
      <c r="M228" s="170" t="s">
        <v>19</v>
      </c>
      <c r="N228" s="171" t="s">
        <v>48</v>
      </c>
      <c r="P228" s="132">
        <f>O228*H228</f>
        <v>0</v>
      </c>
      <c r="Q228" s="132">
        <v>2.0999999999999999E-3</v>
      </c>
      <c r="R228" s="132">
        <f>Q228*H228</f>
        <v>0.1096326</v>
      </c>
      <c r="S228" s="132">
        <v>0</v>
      </c>
      <c r="T228" s="133">
        <f>S228*H228</f>
        <v>0</v>
      </c>
      <c r="AR228" s="134" t="s">
        <v>190</v>
      </c>
      <c r="AT228" s="134" t="s">
        <v>224</v>
      </c>
      <c r="AU228" s="134" t="s">
        <v>84</v>
      </c>
      <c r="AY228" s="18" t="s">
        <v>136</v>
      </c>
      <c r="BE228" s="135">
        <f>IF(N228="základní",J228,0)</f>
        <v>0</v>
      </c>
      <c r="BF228" s="135">
        <f>IF(N228="snížená",J228,0)</f>
        <v>0</v>
      </c>
      <c r="BG228" s="135">
        <f>IF(N228="zákl. přenesená",J228,0)</f>
        <v>0</v>
      </c>
      <c r="BH228" s="135">
        <f>IF(N228="sníž. přenesená",J228,0)</f>
        <v>0</v>
      </c>
      <c r="BI228" s="135">
        <f>IF(N228="nulová",J228,0)</f>
        <v>0</v>
      </c>
      <c r="BJ228" s="18" t="s">
        <v>82</v>
      </c>
      <c r="BK228" s="135">
        <f>ROUND(I228*H228,2)</f>
        <v>0</v>
      </c>
      <c r="BL228" s="18" t="s">
        <v>143</v>
      </c>
      <c r="BM228" s="134" t="s">
        <v>328</v>
      </c>
    </row>
    <row r="229" spans="2:65" s="1" customFormat="1" ht="11.25">
      <c r="B229" s="33"/>
      <c r="D229" s="136" t="s">
        <v>145</v>
      </c>
      <c r="F229" s="137" t="s">
        <v>327</v>
      </c>
      <c r="I229" s="138"/>
      <c r="L229" s="33"/>
      <c r="M229" s="139"/>
      <c r="T229" s="54"/>
      <c r="AT229" s="18" t="s">
        <v>145</v>
      </c>
      <c r="AU229" s="18" t="s">
        <v>84</v>
      </c>
    </row>
    <row r="230" spans="2:65" s="13" customFormat="1" ht="11.25">
      <c r="B230" s="149"/>
      <c r="D230" s="136" t="s">
        <v>155</v>
      </c>
      <c r="E230" s="150" t="s">
        <v>19</v>
      </c>
      <c r="F230" s="151" t="s">
        <v>320</v>
      </c>
      <c r="H230" s="150" t="s">
        <v>19</v>
      </c>
      <c r="I230" s="152"/>
      <c r="L230" s="149"/>
      <c r="M230" s="153"/>
      <c r="T230" s="154"/>
      <c r="AT230" s="150" t="s">
        <v>155</v>
      </c>
      <c r="AU230" s="150" t="s">
        <v>84</v>
      </c>
      <c r="AV230" s="13" t="s">
        <v>82</v>
      </c>
      <c r="AW230" s="13" t="s">
        <v>36</v>
      </c>
      <c r="AX230" s="13" t="s">
        <v>77</v>
      </c>
      <c r="AY230" s="150" t="s">
        <v>136</v>
      </c>
    </row>
    <row r="231" spans="2:65" s="12" customFormat="1" ht="11.25">
      <c r="B231" s="142"/>
      <c r="D231" s="136" t="s">
        <v>155</v>
      </c>
      <c r="E231" s="143" t="s">
        <v>19</v>
      </c>
      <c r="F231" s="144" t="s">
        <v>321</v>
      </c>
      <c r="H231" s="145">
        <v>18.36</v>
      </c>
      <c r="I231" s="146"/>
      <c r="L231" s="142"/>
      <c r="M231" s="147"/>
      <c r="T231" s="148"/>
      <c r="AT231" s="143" t="s">
        <v>155</v>
      </c>
      <c r="AU231" s="143" t="s">
        <v>84</v>
      </c>
      <c r="AV231" s="12" t="s">
        <v>84</v>
      </c>
      <c r="AW231" s="12" t="s">
        <v>36</v>
      </c>
      <c r="AX231" s="12" t="s">
        <v>77</v>
      </c>
      <c r="AY231" s="143" t="s">
        <v>136</v>
      </c>
    </row>
    <row r="232" spans="2:65" s="12" customFormat="1" ht="11.25">
      <c r="B232" s="142"/>
      <c r="D232" s="136" t="s">
        <v>155</v>
      </c>
      <c r="E232" s="143" t="s">
        <v>19</v>
      </c>
      <c r="F232" s="144" t="s">
        <v>322</v>
      </c>
      <c r="H232" s="145">
        <v>10.08</v>
      </c>
      <c r="I232" s="146"/>
      <c r="L232" s="142"/>
      <c r="M232" s="147"/>
      <c r="T232" s="148"/>
      <c r="AT232" s="143" t="s">
        <v>155</v>
      </c>
      <c r="AU232" s="143" t="s">
        <v>84</v>
      </c>
      <c r="AV232" s="12" t="s">
        <v>84</v>
      </c>
      <c r="AW232" s="12" t="s">
        <v>36</v>
      </c>
      <c r="AX232" s="12" t="s">
        <v>77</v>
      </c>
      <c r="AY232" s="143" t="s">
        <v>136</v>
      </c>
    </row>
    <row r="233" spans="2:65" s="12" customFormat="1" ht="11.25">
      <c r="B233" s="142"/>
      <c r="D233" s="136" t="s">
        <v>155</v>
      </c>
      <c r="E233" s="143" t="s">
        <v>19</v>
      </c>
      <c r="F233" s="144" t="s">
        <v>323</v>
      </c>
      <c r="H233" s="145">
        <v>14.75</v>
      </c>
      <c r="I233" s="146"/>
      <c r="L233" s="142"/>
      <c r="M233" s="147"/>
      <c r="T233" s="148"/>
      <c r="AT233" s="143" t="s">
        <v>155</v>
      </c>
      <c r="AU233" s="143" t="s">
        <v>84</v>
      </c>
      <c r="AV233" s="12" t="s">
        <v>84</v>
      </c>
      <c r="AW233" s="12" t="s">
        <v>36</v>
      </c>
      <c r="AX233" s="12" t="s">
        <v>77</v>
      </c>
      <c r="AY233" s="143" t="s">
        <v>136</v>
      </c>
    </row>
    <row r="234" spans="2:65" s="12" customFormat="1" ht="11.25">
      <c r="B234" s="142"/>
      <c r="D234" s="136" t="s">
        <v>155</v>
      </c>
      <c r="E234" s="143" t="s">
        <v>19</v>
      </c>
      <c r="F234" s="144" t="s">
        <v>324</v>
      </c>
      <c r="H234" s="145">
        <v>6.53</v>
      </c>
      <c r="I234" s="146"/>
      <c r="L234" s="142"/>
      <c r="M234" s="147"/>
      <c r="T234" s="148"/>
      <c r="AT234" s="143" t="s">
        <v>155</v>
      </c>
      <c r="AU234" s="143" t="s">
        <v>84</v>
      </c>
      <c r="AV234" s="12" t="s">
        <v>84</v>
      </c>
      <c r="AW234" s="12" t="s">
        <v>36</v>
      </c>
      <c r="AX234" s="12" t="s">
        <v>77</v>
      </c>
      <c r="AY234" s="143" t="s">
        <v>136</v>
      </c>
    </row>
    <row r="235" spans="2:65" s="14" customFormat="1" ht="11.25">
      <c r="B235" s="155"/>
      <c r="D235" s="136" t="s">
        <v>155</v>
      </c>
      <c r="E235" s="156" t="s">
        <v>19</v>
      </c>
      <c r="F235" s="157" t="s">
        <v>208</v>
      </c>
      <c r="H235" s="158">
        <v>49.72</v>
      </c>
      <c r="I235" s="159"/>
      <c r="L235" s="155"/>
      <c r="M235" s="160"/>
      <c r="T235" s="161"/>
      <c r="AT235" s="156" t="s">
        <v>155</v>
      </c>
      <c r="AU235" s="156" t="s">
        <v>84</v>
      </c>
      <c r="AV235" s="14" t="s">
        <v>143</v>
      </c>
      <c r="AW235" s="14" t="s">
        <v>36</v>
      </c>
      <c r="AX235" s="14" t="s">
        <v>82</v>
      </c>
      <c r="AY235" s="156" t="s">
        <v>136</v>
      </c>
    </row>
    <row r="236" spans="2:65" s="12" customFormat="1" ht="11.25">
      <c r="B236" s="142"/>
      <c r="D236" s="136" t="s">
        <v>155</v>
      </c>
      <c r="F236" s="144" t="s">
        <v>329</v>
      </c>
      <c r="H236" s="145">
        <v>52.206000000000003</v>
      </c>
      <c r="I236" s="146"/>
      <c r="L236" s="142"/>
      <c r="M236" s="147"/>
      <c r="T236" s="148"/>
      <c r="AT236" s="143" t="s">
        <v>155</v>
      </c>
      <c r="AU236" s="143" t="s">
        <v>84</v>
      </c>
      <c r="AV236" s="12" t="s">
        <v>84</v>
      </c>
      <c r="AW236" s="12" t="s">
        <v>4</v>
      </c>
      <c r="AX236" s="12" t="s">
        <v>82</v>
      </c>
      <c r="AY236" s="143" t="s">
        <v>136</v>
      </c>
    </row>
    <row r="237" spans="2:65" s="1" customFormat="1" ht="21.75" customHeight="1">
      <c r="B237" s="33"/>
      <c r="C237" s="162" t="s">
        <v>330</v>
      </c>
      <c r="D237" s="162" t="s">
        <v>224</v>
      </c>
      <c r="E237" s="163" t="s">
        <v>279</v>
      </c>
      <c r="F237" s="164" t="s">
        <v>280</v>
      </c>
      <c r="G237" s="165" t="s">
        <v>151</v>
      </c>
      <c r="H237" s="166">
        <v>359.66699999999997</v>
      </c>
      <c r="I237" s="167"/>
      <c r="J237" s="168">
        <f>ROUND(I237*H237,2)</f>
        <v>0</v>
      </c>
      <c r="K237" s="164" t="s">
        <v>142</v>
      </c>
      <c r="L237" s="169"/>
      <c r="M237" s="170" t="s">
        <v>19</v>
      </c>
      <c r="N237" s="171" t="s">
        <v>48</v>
      </c>
      <c r="P237" s="132">
        <f>O237*H237</f>
        <v>0</v>
      </c>
      <c r="Q237" s="132">
        <v>2.3999999999999998E-3</v>
      </c>
      <c r="R237" s="132">
        <f>Q237*H237</f>
        <v>0.86320079999999988</v>
      </c>
      <c r="S237" s="132">
        <v>0</v>
      </c>
      <c r="T237" s="133">
        <f>S237*H237</f>
        <v>0</v>
      </c>
      <c r="AR237" s="134" t="s">
        <v>190</v>
      </c>
      <c r="AT237" s="134" t="s">
        <v>224</v>
      </c>
      <c r="AU237" s="134" t="s">
        <v>84</v>
      </c>
      <c r="AY237" s="18" t="s">
        <v>136</v>
      </c>
      <c r="BE237" s="135">
        <f>IF(N237="základní",J237,0)</f>
        <v>0</v>
      </c>
      <c r="BF237" s="135">
        <f>IF(N237="snížená",J237,0)</f>
        <v>0</v>
      </c>
      <c r="BG237" s="135">
        <f>IF(N237="zákl. přenesená",J237,0)</f>
        <v>0</v>
      </c>
      <c r="BH237" s="135">
        <f>IF(N237="sníž. přenesená",J237,0)</f>
        <v>0</v>
      </c>
      <c r="BI237" s="135">
        <f>IF(N237="nulová",J237,0)</f>
        <v>0</v>
      </c>
      <c r="BJ237" s="18" t="s">
        <v>82</v>
      </c>
      <c r="BK237" s="135">
        <f>ROUND(I237*H237,2)</f>
        <v>0</v>
      </c>
      <c r="BL237" s="18" t="s">
        <v>143</v>
      </c>
      <c r="BM237" s="134" t="s">
        <v>331</v>
      </c>
    </row>
    <row r="238" spans="2:65" s="1" customFormat="1" ht="11.25">
      <c r="B238" s="33"/>
      <c r="D238" s="136" t="s">
        <v>145</v>
      </c>
      <c r="F238" s="137" t="s">
        <v>280</v>
      </c>
      <c r="I238" s="138"/>
      <c r="L238" s="33"/>
      <c r="M238" s="139"/>
      <c r="T238" s="54"/>
      <c r="AT238" s="18" t="s">
        <v>145</v>
      </c>
      <c r="AU238" s="18" t="s">
        <v>84</v>
      </c>
    </row>
    <row r="239" spans="2:65" s="13" customFormat="1" ht="22.5">
      <c r="B239" s="149"/>
      <c r="D239" s="136" t="s">
        <v>155</v>
      </c>
      <c r="E239" s="150" t="s">
        <v>19</v>
      </c>
      <c r="F239" s="151" t="s">
        <v>314</v>
      </c>
      <c r="H239" s="150" t="s">
        <v>19</v>
      </c>
      <c r="I239" s="152"/>
      <c r="L239" s="149"/>
      <c r="M239" s="153"/>
      <c r="T239" s="154"/>
      <c r="AT239" s="150" t="s">
        <v>155</v>
      </c>
      <c r="AU239" s="150" t="s">
        <v>84</v>
      </c>
      <c r="AV239" s="13" t="s">
        <v>82</v>
      </c>
      <c r="AW239" s="13" t="s">
        <v>36</v>
      </c>
      <c r="AX239" s="13" t="s">
        <v>77</v>
      </c>
      <c r="AY239" s="150" t="s">
        <v>136</v>
      </c>
    </row>
    <row r="240" spans="2:65" s="12" customFormat="1" ht="11.25">
      <c r="B240" s="142"/>
      <c r="D240" s="136" t="s">
        <v>155</v>
      </c>
      <c r="E240" s="143" t="s">
        <v>19</v>
      </c>
      <c r="F240" s="144" t="s">
        <v>315</v>
      </c>
      <c r="H240" s="145">
        <v>68.09</v>
      </c>
      <c r="I240" s="146"/>
      <c r="L240" s="142"/>
      <c r="M240" s="147"/>
      <c r="T240" s="148"/>
      <c r="AT240" s="143" t="s">
        <v>155</v>
      </c>
      <c r="AU240" s="143" t="s">
        <v>84</v>
      </c>
      <c r="AV240" s="12" t="s">
        <v>84</v>
      </c>
      <c r="AW240" s="12" t="s">
        <v>36</v>
      </c>
      <c r="AX240" s="12" t="s">
        <v>77</v>
      </c>
      <c r="AY240" s="143" t="s">
        <v>136</v>
      </c>
    </row>
    <row r="241" spans="2:65" s="12" customFormat="1" ht="11.25">
      <c r="B241" s="142"/>
      <c r="D241" s="136" t="s">
        <v>155</v>
      </c>
      <c r="E241" s="143" t="s">
        <v>19</v>
      </c>
      <c r="F241" s="144" t="s">
        <v>316</v>
      </c>
      <c r="H241" s="145">
        <v>90.78</v>
      </c>
      <c r="I241" s="146"/>
      <c r="L241" s="142"/>
      <c r="M241" s="147"/>
      <c r="T241" s="148"/>
      <c r="AT241" s="143" t="s">
        <v>155</v>
      </c>
      <c r="AU241" s="143" t="s">
        <v>84</v>
      </c>
      <c r="AV241" s="12" t="s">
        <v>84</v>
      </c>
      <c r="AW241" s="12" t="s">
        <v>36</v>
      </c>
      <c r="AX241" s="12" t="s">
        <v>77</v>
      </c>
      <c r="AY241" s="143" t="s">
        <v>136</v>
      </c>
    </row>
    <row r="242" spans="2:65" s="12" customFormat="1" ht="11.25">
      <c r="B242" s="142"/>
      <c r="D242" s="136" t="s">
        <v>155</v>
      </c>
      <c r="E242" s="143" t="s">
        <v>19</v>
      </c>
      <c r="F242" s="144" t="s">
        <v>317</v>
      </c>
      <c r="H242" s="145">
        <v>96.27</v>
      </c>
      <c r="I242" s="146"/>
      <c r="L242" s="142"/>
      <c r="M242" s="147"/>
      <c r="T242" s="148"/>
      <c r="AT242" s="143" t="s">
        <v>155</v>
      </c>
      <c r="AU242" s="143" t="s">
        <v>84</v>
      </c>
      <c r="AV242" s="12" t="s">
        <v>84</v>
      </c>
      <c r="AW242" s="12" t="s">
        <v>36</v>
      </c>
      <c r="AX242" s="12" t="s">
        <v>77</v>
      </c>
      <c r="AY242" s="143" t="s">
        <v>136</v>
      </c>
    </row>
    <row r="243" spans="2:65" s="12" customFormat="1" ht="11.25">
      <c r="B243" s="142"/>
      <c r="D243" s="136" t="s">
        <v>155</v>
      </c>
      <c r="E243" s="143" t="s">
        <v>19</v>
      </c>
      <c r="F243" s="144" t="s">
        <v>318</v>
      </c>
      <c r="H243" s="145">
        <v>87.4</v>
      </c>
      <c r="I243" s="146"/>
      <c r="L243" s="142"/>
      <c r="M243" s="147"/>
      <c r="T243" s="148"/>
      <c r="AT243" s="143" t="s">
        <v>155</v>
      </c>
      <c r="AU243" s="143" t="s">
        <v>84</v>
      </c>
      <c r="AV243" s="12" t="s">
        <v>84</v>
      </c>
      <c r="AW243" s="12" t="s">
        <v>36</v>
      </c>
      <c r="AX243" s="12" t="s">
        <v>77</v>
      </c>
      <c r="AY243" s="143" t="s">
        <v>136</v>
      </c>
    </row>
    <row r="244" spans="2:65" s="14" customFormat="1" ht="11.25">
      <c r="B244" s="155"/>
      <c r="D244" s="136" t="s">
        <v>155</v>
      </c>
      <c r="E244" s="156" t="s">
        <v>19</v>
      </c>
      <c r="F244" s="157" t="s">
        <v>208</v>
      </c>
      <c r="H244" s="158">
        <v>342.53999999999996</v>
      </c>
      <c r="I244" s="159"/>
      <c r="L244" s="155"/>
      <c r="M244" s="160"/>
      <c r="T244" s="161"/>
      <c r="AT244" s="156" t="s">
        <v>155</v>
      </c>
      <c r="AU244" s="156" t="s">
        <v>84</v>
      </c>
      <c r="AV244" s="14" t="s">
        <v>143</v>
      </c>
      <c r="AW244" s="14" t="s">
        <v>36</v>
      </c>
      <c r="AX244" s="14" t="s">
        <v>82</v>
      </c>
      <c r="AY244" s="156" t="s">
        <v>136</v>
      </c>
    </row>
    <row r="245" spans="2:65" s="12" customFormat="1" ht="11.25">
      <c r="B245" s="142"/>
      <c r="D245" s="136" t="s">
        <v>155</v>
      </c>
      <c r="F245" s="144" t="s">
        <v>332</v>
      </c>
      <c r="H245" s="145">
        <v>359.66699999999997</v>
      </c>
      <c r="I245" s="146"/>
      <c r="L245" s="142"/>
      <c r="M245" s="147"/>
      <c r="T245" s="148"/>
      <c r="AT245" s="143" t="s">
        <v>155</v>
      </c>
      <c r="AU245" s="143" t="s">
        <v>84</v>
      </c>
      <c r="AV245" s="12" t="s">
        <v>84</v>
      </c>
      <c r="AW245" s="12" t="s">
        <v>4</v>
      </c>
      <c r="AX245" s="12" t="s">
        <v>82</v>
      </c>
      <c r="AY245" s="143" t="s">
        <v>136</v>
      </c>
    </row>
    <row r="246" spans="2:65" s="1" customFormat="1" ht="24.2" customHeight="1">
      <c r="B246" s="33"/>
      <c r="C246" s="123" t="s">
        <v>333</v>
      </c>
      <c r="D246" s="123" t="s">
        <v>138</v>
      </c>
      <c r="E246" s="124" t="s">
        <v>334</v>
      </c>
      <c r="F246" s="125" t="s">
        <v>335</v>
      </c>
      <c r="G246" s="126" t="s">
        <v>151</v>
      </c>
      <c r="H246" s="127">
        <v>10.36</v>
      </c>
      <c r="I246" s="128"/>
      <c r="J246" s="129">
        <f>ROUND(I246*H246,2)</f>
        <v>0</v>
      </c>
      <c r="K246" s="125" t="s">
        <v>142</v>
      </c>
      <c r="L246" s="33"/>
      <c r="M246" s="130" t="s">
        <v>19</v>
      </c>
      <c r="N246" s="131" t="s">
        <v>48</v>
      </c>
      <c r="P246" s="132">
        <f>O246*H246</f>
        <v>0</v>
      </c>
      <c r="Q246" s="132">
        <v>3.3600000000000001E-3</v>
      </c>
      <c r="R246" s="132">
        <f>Q246*H246</f>
        <v>3.4809599999999996E-2</v>
      </c>
      <c r="S246" s="132">
        <v>0</v>
      </c>
      <c r="T246" s="133">
        <f>S246*H246</f>
        <v>0</v>
      </c>
      <c r="AR246" s="134" t="s">
        <v>143</v>
      </c>
      <c r="AT246" s="134" t="s">
        <v>138</v>
      </c>
      <c r="AU246" s="134" t="s">
        <v>84</v>
      </c>
      <c r="AY246" s="18" t="s">
        <v>136</v>
      </c>
      <c r="BE246" s="135">
        <f>IF(N246="základní",J246,0)</f>
        <v>0</v>
      </c>
      <c r="BF246" s="135">
        <f>IF(N246="snížená",J246,0)</f>
        <v>0</v>
      </c>
      <c r="BG246" s="135">
        <f>IF(N246="zákl. přenesená",J246,0)</f>
        <v>0</v>
      </c>
      <c r="BH246" s="135">
        <f>IF(N246="sníž. přenesená",J246,0)</f>
        <v>0</v>
      </c>
      <c r="BI246" s="135">
        <f>IF(N246="nulová",J246,0)</f>
        <v>0</v>
      </c>
      <c r="BJ246" s="18" t="s">
        <v>82</v>
      </c>
      <c r="BK246" s="135">
        <f>ROUND(I246*H246,2)</f>
        <v>0</v>
      </c>
      <c r="BL246" s="18" t="s">
        <v>143</v>
      </c>
      <c r="BM246" s="134" t="s">
        <v>336</v>
      </c>
    </row>
    <row r="247" spans="2:65" s="1" customFormat="1" ht="19.5">
      <c r="B247" s="33"/>
      <c r="D247" s="136" t="s">
        <v>145</v>
      </c>
      <c r="F247" s="137" t="s">
        <v>337</v>
      </c>
      <c r="I247" s="138"/>
      <c r="L247" s="33"/>
      <c r="M247" s="139"/>
      <c r="T247" s="54"/>
      <c r="AT247" s="18" t="s">
        <v>145</v>
      </c>
      <c r="AU247" s="18" t="s">
        <v>84</v>
      </c>
    </row>
    <row r="248" spans="2:65" s="1" customFormat="1" ht="11.25">
      <c r="B248" s="33"/>
      <c r="D248" s="140" t="s">
        <v>147</v>
      </c>
      <c r="F248" s="141" t="s">
        <v>338</v>
      </c>
      <c r="I248" s="138"/>
      <c r="L248" s="33"/>
      <c r="M248" s="139"/>
      <c r="T248" s="54"/>
      <c r="AT248" s="18" t="s">
        <v>147</v>
      </c>
      <c r="AU248" s="18" t="s">
        <v>84</v>
      </c>
    </row>
    <row r="249" spans="2:65" s="12" customFormat="1" ht="11.25">
      <c r="B249" s="142"/>
      <c r="D249" s="136" t="s">
        <v>155</v>
      </c>
      <c r="E249" s="143" t="s">
        <v>19</v>
      </c>
      <c r="F249" s="144" t="s">
        <v>258</v>
      </c>
      <c r="H249" s="145">
        <v>10.36</v>
      </c>
      <c r="I249" s="146"/>
      <c r="L249" s="142"/>
      <c r="M249" s="147"/>
      <c r="T249" s="148"/>
      <c r="AT249" s="143" t="s">
        <v>155</v>
      </c>
      <c r="AU249" s="143" t="s">
        <v>84</v>
      </c>
      <c r="AV249" s="12" t="s">
        <v>84</v>
      </c>
      <c r="AW249" s="12" t="s">
        <v>36</v>
      </c>
      <c r="AX249" s="12" t="s">
        <v>82</v>
      </c>
      <c r="AY249" s="143" t="s">
        <v>136</v>
      </c>
    </row>
    <row r="250" spans="2:65" s="1" customFormat="1" ht="16.5" customHeight="1">
      <c r="B250" s="33"/>
      <c r="C250" s="123" t="s">
        <v>339</v>
      </c>
      <c r="D250" s="123" t="s">
        <v>138</v>
      </c>
      <c r="E250" s="124" t="s">
        <v>340</v>
      </c>
      <c r="F250" s="125" t="s">
        <v>341</v>
      </c>
      <c r="G250" s="126" t="s">
        <v>151</v>
      </c>
      <c r="H250" s="127">
        <v>478.13</v>
      </c>
      <c r="I250" s="128"/>
      <c r="J250" s="129">
        <f>ROUND(I250*H250,2)</f>
        <v>0</v>
      </c>
      <c r="K250" s="125" t="s">
        <v>142</v>
      </c>
      <c r="L250" s="33"/>
      <c r="M250" s="130" t="s">
        <v>19</v>
      </c>
      <c r="N250" s="131" t="s">
        <v>48</v>
      </c>
      <c r="P250" s="132">
        <f>O250*H250</f>
        <v>0</v>
      </c>
      <c r="Q250" s="132">
        <v>2.5999999999999998E-4</v>
      </c>
      <c r="R250" s="132">
        <f>Q250*H250</f>
        <v>0.12431379999999999</v>
      </c>
      <c r="S250" s="132">
        <v>0</v>
      </c>
      <c r="T250" s="133">
        <f>S250*H250</f>
        <v>0</v>
      </c>
      <c r="AR250" s="134" t="s">
        <v>143</v>
      </c>
      <c r="AT250" s="134" t="s">
        <v>138</v>
      </c>
      <c r="AU250" s="134" t="s">
        <v>84</v>
      </c>
      <c r="AY250" s="18" t="s">
        <v>136</v>
      </c>
      <c r="BE250" s="135">
        <f>IF(N250="základní",J250,0)</f>
        <v>0</v>
      </c>
      <c r="BF250" s="135">
        <f>IF(N250="snížená",J250,0)</f>
        <v>0</v>
      </c>
      <c r="BG250" s="135">
        <f>IF(N250="zákl. přenesená",J250,0)</f>
        <v>0</v>
      </c>
      <c r="BH250" s="135">
        <f>IF(N250="sníž. přenesená",J250,0)</f>
        <v>0</v>
      </c>
      <c r="BI250" s="135">
        <f>IF(N250="nulová",J250,0)</f>
        <v>0</v>
      </c>
      <c r="BJ250" s="18" t="s">
        <v>82</v>
      </c>
      <c r="BK250" s="135">
        <f>ROUND(I250*H250,2)</f>
        <v>0</v>
      </c>
      <c r="BL250" s="18" t="s">
        <v>143</v>
      </c>
      <c r="BM250" s="134" t="s">
        <v>342</v>
      </c>
    </row>
    <row r="251" spans="2:65" s="1" customFormat="1" ht="19.5">
      <c r="B251" s="33"/>
      <c r="D251" s="136" t="s">
        <v>145</v>
      </c>
      <c r="F251" s="137" t="s">
        <v>343</v>
      </c>
      <c r="I251" s="138"/>
      <c r="L251" s="33"/>
      <c r="M251" s="139"/>
      <c r="T251" s="54"/>
      <c r="AT251" s="18" t="s">
        <v>145</v>
      </c>
      <c r="AU251" s="18" t="s">
        <v>84</v>
      </c>
    </row>
    <row r="252" spans="2:65" s="1" customFormat="1" ht="11.25">
      <c r="B252" s="33"/>
      <c r="D252" s="140" t="s">
        <v>147</v>
      </c>
      <c r="F252" s="141" t="s">
        <v>344</v>
      </c>
      <c r="I252" s="138"/>
      <c r="L252" s="33"/>
      <c r="M252" s="139"/>
      <c r="T252" s="54"/>
      <c r="AT252" s="18" t="s">
        <v>147</v>
      </c>
      <c r="AU252" s="18" t="s">
        <v>84</v>
      </c>
    </row>
    <row r="253" spans="2:65" s="13" customFormat="1" ht="11.25">
      <c r="B253" s="149"/>
      <c r="D253" s="136" t="s">
        <v>155</v>
      </c>
      <c r="E253" s="150" t="s">
        <v>19</v>
      </c>
      <c r="F253" s="151" t="s">
        <v>257</v>
      </c>
      <c r="H253" s="150" t="s">
        <v>19</v>
      </c>
      <c r="I253" s="152"/>
      <c r="L253" s="149"/>
      <c r="M253" s="153"/>
      <c r="T253" s="154"/>
      <c r="AT253" s="150" t="s">
        <v>155</v>
      </c>
      <c r="AU253" s="150" t="s">
        <v>84</v>
      </c>
      <c r="AV253" s="13" t="s">
        <v>82</v>
      </c>
      <c r="AW253" s="13" t="s">
        <v>36</v>
      </c>
      <c r="AX253" s="13" t="s">
        <v>77</v>
      </c>
      <c r="AY253" s="150" t="s">
        <v>136</v>
      </c>
    </row>
    <row r="254" spans="2:65" s="13" customFormat="1" ht="11.25">
      <c r="B254" s="149"/>
      <c r="D254" s="136" t="s">
        <v>155</v>
      </c>
      <c r="E254" s="150" t="s">
        <v>19</v>
      </c>
      <c r="F254" s="151" t="s">
        <v>298</v>
      </c>
      <c r="H254" s="150" t="s">
        <v>19</v>
      </c>
      <c r="I254" s="152"/>
      <c r="L254" s="149"/>
      <c r="M254" s="153"/>
      <c r="T254" s="154"/>
      <c r="AT254" s="150" t="s">
        <v>155</v>
      </c>
      <c r="AU254" s="150" t="s">
        <v>84</v>
      </c>
      <c r="AV254" s="13" t="s">
        <v>82</v>
      </c>
      <c r="AW254" s="13" t="s">
        <v>36</v>
      </c>
      <c r="AX254" s="13" t="s">
        <v>77</v>
      </c>
      <c r="AY254" s="150" t="s">
        <v>136</v>
      </c>
    </row>
    <row r="255" spans="2:65" s="12" customFormat="1" ht="11.25">
      <c r="B255" s="142"/>
      <c r="D255" s="136" t="s">
        <v>155</v>
      </c>
      <c r="E255" s="143" t="s">
        <v>19</v>
      </c>
      <c r="F255" s="144" t="s">
        <v>299</v>
      </c>
      <c r="H255" s="145">
        <v>11.18</v>
      </c>
      <c r="I255" s="146"/>
      <c r="L255" s="142"/>
      <c r="M255" s="147"/>
      <c r="T255" s="148"/>
      <c r="AT255" s="143" t="s">
        <v>155</v>
      </c>
      <c r="AU255" s="143" t="s">
        <v>84</v>
      </c>
      <c r="AV255" s="12" t="s">
        <v>84</v>
      </c>
      <c r="AW255" s="12" t="s">
        <v>36</v>
      </c>
      <c r="AX255" s="12" t="s">
        <v>77</v>
      </c>
      <c r="AY255" s="143" t="s">
        <v>136</v>
      </c>
    </row>
    <row r="256" spans="2:65" s="12" customFormat="1" ht="11.25">
      <c r="B256" s="142"/>
      <c r="D256" s="136" t="s">
        <v>155</v>
      </c>
      <c r="E256" s="143" t="s">
        <v>19</v>
      </c>
      <c r="F256" s="144" t="s">
        <v>300</v>
      </c>
      <c r="H256" s="145">
        <v>23.27</v>
      </c>
      <c r="I256" s="146"/>
      <c r="L256" s="142"/>
      <c r="M256" s="147"/>
      <c r="T256" s="148"/>
      <c r="AT256" s="143" t="s">
        <v>155</v>
      </c>
      <c r="AU256" s="143" t="s">
        <v>84</v>
      </c>
      <c r="AV256" s="12" t="s">
        <v>84</v>
      </c>
      <c r="AW256" s="12" t="s">
        <v>36</v>
      </c>
      <c r="AX256" s="12" t="s">
        <v>77</v>
      </c>
      <c r="AY256" s="143" t="s">
        <v>136</v>
      </c>
    </row>
    <row r="257" spans="2:51" s="12" customFormat="1" ht="11.25">
      <c r="B257" s="142"/>
      <c r="D257" s="136" t="s">
        <v>155</v>
      </c>
      <c r="E257" s="143" t="s">
        <v>19</v>
      </c>
      <c r="F257" s="144" t="s">
        <v>301</v>
      </c>
      <c r="H257" s="145">
        <v>31.88</v>
      </c>
      <c r="I257" s="146"/>
      <c r="L257" s="142"/>
      <c r="M257" s="147"/>
      <c r="T257" s="148"/>
      <c r="AT257" s="143" t="s">
        <v>155</v>
      </c>
      <c r="AU257" s="143" t="s">
        <v>84</v>
      </c>
      <c r="AV257" s="12" t="s">
        <v>84</v>
      </c>
      <c r="AW257" s="12" t="s">
        <v>36</v>
      </c>
      <c r="AX257" s="12" t="s">
        <v>77</v>
      </c>
      <c r="AY257" s="143" t="s">
        <v>136</v>
      </c>
    </row>
    <row r="258" spans="2:51" s="12" customFormat="1" ht="11.25">
      <c r="B258" s="142"/>
      <c r="D258" s="136" t="s">
        <v>155</v>
      </c>
      <c r="E258" s="143" t="s">
        <v>19</v>
      </c>
      <c r="F258" s="144" t="s">
        <v>302</v>
      </c>
      <c r="H258" s="145">
        <v>19.54</v>
      </c>
      <c r="I258" s="146"/>
      <c r="L258" s="142"/>
      <c r="M258" s="147"/>
      <c r="T258" s="148"/>
      <c r="AT258" s="143" t="s">
        <v>155</v>
      </c>
      <c r="AU258" s="143" t="s">
        <v>84</v>
      </c>
      <c r="AV258" s="12" t="s">
        <v>84</v>
      </c>
      <c r="AW258" s="12" t="s">
        <v>36</v>
      </c>
      <c r="AX258" s="12" t="s">
        <v>77</v>
      </c>
      <c r="AY258" s="143" t="s">
        <v>136</v>
      </c>
    </row>
    <row r="259" spans="2:51" s="15" customFormat="1" ht="11.25">
      <c r="B259" s="172"/>
      <c r="D259" s="136" t="s">
        <v>155</v>
      </c>
      <c r="E259" s="173" t="s">
        <v>19</v>
      </c>
      <c r="F259" s="174" t="s">
        <v>319</v>
      </c>
      <c r="H259" s="175">
        <v>85.87</v>
      </c>
      <c r="I259" s="176"/>
      <c r="L259" s="172"/>
      <c r="M259" s="177"/>
      <c r="T259" s="178"/>
      <c r="AT259" s="173" t="s">
        <v>155</v>
      </c>
      <c r="AU259" s="173" t="s">
        <v>84</v>
      </c>
      <c r="AV259" s="15" t="s">
        <v>157</v>
      </c>
      <c r="AW259" s="15" t="s">
        <v>36</v>
      </c>
      <c r="AX259" s="15" t="s">
        <v>77</v>
      </c>
      <c r="AY259" s="173" t="s">
        <v>136</v>
      </c>
    </row>
    <row r="260" spans="2:51" s="13" customFormat="1" ht="22.5">
      <c r="B260" s="149"/>
      <c r="D260" s="136" t="s">
        <v>155</v>
      </c>
      <c r="E260" s="150" t="s">
        <v>19</v>
      </c>
      <c r="F260" s="151" t="s">
        <v>314</v>
      </c>
      <c r="H260" s="150" t="s">
        <v>19</v>
      </c>
      <c r="I260" s="152"/>
      <c r="L260" s="149"/>
      <c r="M260" s="153"/>
      <c r="T260" s="154"/>
      <c r="AT260" s="150" t="s">
        <v>155</v>
      </c>
      <c r="AU260" s="150" t="s">
        <v>84</v>
      </c>
      <c r="AV260" s="13" t="s">
        <v>82</v>
      </c>
      <c r="AW260" s="13" t="s">
        <v>36</v>
      </c>
      <c r="AX260" s="13" t="s">
        <v>77</v>
      </c>
      <c r="AY260" s="150" t="s">
        <v>136</v>
      </c>
    </row>
    <row r="261" spans="2:51" s="12" customFormat="1" ht="11.25">
      <c r="B261" s="142"/>
      <c r="D261" s="136" t="s">
        <v>155</v>
      </c>
      <c r="E261" s="143" t="s">
        <v>19</v>
      </c>
      <c r="F261" s="144" t="s">
        <v>315</v>
      </c>
      <c r="H261" s="145">
        <v>68.09</v>
      </c>
      <c r="I261" s="146"/>
      <c r="L261" s="142"/>
      <c r="M261" s="147"/>
      <c r="T261" s="148"/>
      <c r="AT261" s="143" t="s">
        <v>155</v>
      </c>
      <c r="AU261" s="143" t="s">
        <v>84</v>
      </c>
      <c r="AV261" s="12" t="s">
        <v>84</v>
      </c>
      <c r="AW261" s="12" t="s">
        <v>36</v>
      </c>
      <c r="AX261" s="12" t="s">
        <v>77</v>
      </c>
      <c r="AY261" s="143" t="s">
        <v>136</v>
      </c>
    </row>
    <row r="262" spans="2:51" s="12" customFormat="1" ht="11.25">
      <c r="B262" s="142"/>
      <c r="D262" s="136" t="s">
        <v>155</v>
      </c>
      <c r="E262" s="143" t="s">
        <v>19</v>
      </c>
      <c r="F262" s="144" t="s">
        <v>316</v>
      </c>
      <c r="H262" s="145">
        <v>90.78</v>
      </c>
      <c r="I262" s="146"/>
      <c r="L262" s="142"/>
      <c r="M262" s="147"/>
      <c r="T262" s="148"/>
      <c r="AT262" s="143" t="s">
        <v>155</v>
      </c>
      <c r="AU262" s="143" t="s">
        <v>84</v>
      </c>
      <c r="AV262" s="12" t="s">
        <v>84</v>
      </c>
      <c r="AW262" s="12" t="s">
        <v>36</v>
      </c>
      <c r="AX262" s="12" t="s">
        <v>77</v>
      </c>
      <c r="AY262" s="143" t="s">
        <v>136</v>
      </c>
    </row>
    <row r="263" spans="2:51" s="12" customFormat="1" ht="11.25">
      <c r="B263" s="142"/>
      <c r="D263" s="136" t="s">
        <v>155</v>
      </c>
      <c r="E263" s="143" t="s">
        <v>19</v>
      </c>
      <c r="F263" s="144" t="s">
        <v>317</v>
      </c>
      <c r="H263" s="145">
        <v>96.27</v>
      </c>
      <c r="I263" s="146"/>
      <c r="L263" s="142"/>
      <c r="M263" s="147"/>
      <c r="T263" s="148"/>
      <c r="AT263" s="143" t="s">
        <v>155</v>
      </c>
      <c r="AU263" s="143" t="s">
        <v>84</v>
      </c>
      <c r="AV263" s="12" t="s">
        <v>84</v>
      </c>
      <c r="AW263" s="12" t="s">
        <v>36</v>
      </c>
      <c r="AX263" s="12" t="s">
        <v>77</v>
      </c>
      <c r="AY263" s="143" t="s">
        <v>136</v>
      </c>
    </row>
    <row r="264" spans="2:51" s="12" customFormat="1" ht="11.25">
      <c r="B264" s="142"/>
      <c r="D264" s="136" t="s">
        <v>155</v>
      </c>
      <c r="E264" s="143" t="s">
        <v>19</v>
      </c>
      <c r="F264" s="144" t="s">
        <v>318</v>
      </c>
      <c r="H264" s="145">
        <v>87.4</v>
      </c>
      <c r="I264" s="146"/>
      <c r="L264" s="142"/>
      <c r="M264" s="147"/>
      <c r="T264" s="148"/>
      <c r="AT264" s="143" t="s">
        <v>155</v>
      </c>
      <c r="AU264" s="143" t="s">
        <v>84</v>
      </c>
      <c r="AV264" s="12" t="s">
        <v>84</v>
      </c>
      <c r="AW264" s="12" t="s">
        <v>36</v>
      </c>
      <c r="AX264" s="12" t="s">
        <v>77</v>
      </c>
      <c r="AY264" s="143" t="s">
        <v>136</v>
      </c>
    </row>
    <row r="265" spans="2:51" s="15" customFormat="1" ht="11.25">
      <c r="B265" s="172"/>
      <c r="D265" s="136" t="s">
        <v>155</v>
      </c>
      <c r="E265" s="173" t="s">
        <v>19</v>
      </c>
      <c r="F265" s="174" t="s">
        <v>319</v>
      </c>
      <c r="H265" s="175">
        <v>342.54</v>
      </c>
      <c r="I265" s="176"/>
      <c r="L265" s="172"/>
      <c r="M265" s="177"/>
      <c r="T265" s="178"/>
      <c r="AT265" s="173" t="s">
        <v>155</v>
      </c>
      <c r="AU265" s="173" t="s">
        <v>84</v>
      </c>
      <c r="AV265" s="15" t="s">
        <v>157</v>
      </c>
      <c r="AW265" s="15" t="s">
        <v>36</v>
      </c>
      <c r="AX265" s="15" t="s">
        <v>77</v>
      </c>
      <c r="AY265" s="173" t="s">
        <v>136</v>
      </c>
    </row>
    <row r="266" spans="2:51" s="13" customFormat="1" ht="11.25">
      <c r="B266" s="149"/>
      <c r="D266" s="136" t="s">
        <v>155</v>
      </c>
      <c r="E266" s="150" t="s">
        <v>19</v>
      </c>
      <c r="F266" s="151" t="s">
        <v>320</v>
      </c>
      <c r="H266" s="150" t="s">
        <v>19</v>
      </c>
      <c r="I266" s="152"/>
      <c r="L266" s="149"/>
      <c r="M266" s="153"/>
      <c r="T266" s="154"/>
      <c r="AT266" s="150" t="s">
        <v>155</v>
      </c>
      <c r="AU266" s="150" t="s">
        <v>84</v>
      </c>
      <c r="AV266" s="13" t="s">
        <v>82</v>
      </c>
      <c r="AW266" s="13" t="s">
        <v>36</v>
      </c>
      <c r="AX266" s="13" t="s">
        <v>77</v>
      </c>
      <c r="AY266" s="150" t="s">
        <v>136</v>
      </c>
    </row>
    <row r="267" spans="2:51" s="12" customFormat="1" ht="11.25">
      <c r="B267" s="142"/>
      <c r="D267" s="136" t="s">
        <v>155</v>
      </c>
      <c r="E267" s="143" t="s">
        <v>19</v>
      </c>
      <c r="F267" s="144" t="s">
        <v>321</v>
      </c>
      <c r="H267" s="145">
        <v>18.36</v>
      </c>
      <c r="I267" s="146"/>
      <c r="L267" s="142"/>
      <c r="M267" s="147"/>
      <c r="T267" s="148"/>
      <c r="AT267" s="143" t="s">
        <v>155</v>
      </c>
      <c r="AU267" s="143" t="s">
        <v>84</v>
      </c>
      <c r="AV267" s="12" t="s">
        <v>84</v>
      </c>
      <c r="AW267" s="12" t="s">
        <v>36</v>
      </c>
      <c r="AX267" s="12" t="s">
        <v>77</v>
      </c>
      <c r="AY267" s="143" t="s">
        <v>136</v>
      </c>
    </row>
    <row r="268" spans="2:51" s="12" customFormat="1" ht="11.25">
      <c r="B268" s="142"/>
      <c r="D268" s="136" t="s">
        <v>155</v>
      </c>
      <c r="E268" s="143" t="s">
        <v>19</v>
      </c>
      <c r="F268" s="144" t="s">
        <v>322</v>
      </c>
      <c r="H268" s="145">
        <v>10.08</v>
      </c>
      <c r="I268" s="146"/>
      <c r="L268" s="142"/>
      <c r="M268" s="147"/>
      <c r="T268" s="148"/>
      <c r="AT268" s="143" t="s">
        <v>155</v>
      </c>
      <c r="AU268" s="143" t="s">
        <v>84</v>
      </c>
      <c r="AV268" s="12" t="s">
        <v>84</v>
      </c>
      <c r="AW268" s="12" t="s">
        <v>36</v>
      </c>
      <c r="AX268" s="12" t="s">
        <v>77</v>
      </c>
      <c r="AY268" s="143" t="s">
        <v>136</v>
      </c>
    </row>
    <row r="269" spans="2:51" s="12" customFormat="1" ht="11.25">
      <c r="B269" s="142"/>
      <c r="D269" s="136" t="s">
        <v>155</v>
      </c>
      <c r="E269" s="143" t="s">
        <v>19</v>
      </c>
      <c r="F269" s="144" t="s">
        <v>323</v>
      </c>
      <c r="H269" s="145">
        <v>14.75</v>
      </c>
      <c r="I269" s="146"/>
      <c r="L269" s="142"/>
      <c r="M269" s="147"/>
      <c r="T269" s="148"/>
      <c r="AT269" s="143" t="s">
        <v>155</v>
      </c>
      <c r="AU269" s="143" t="s">
        <v>84</v>
      </c>
      <c r="AV269" s="12" t="s">
        <v>84</v>
      </c>
      <c r="AW269" s="12" t="s">
        <v>36</v>
      </c>
      <c r="AX269" s="12" t="s">
        <v>77</v>
      </c>
      <c r="AY269" s="143" t="s">
        <v>136</v>
      </c>
    </row>
    <row r="270" spans="2:51" s="12" customFormat="1" ht="11.25">
      <c r="B270" s="142"/>
      <c r="D270" s="136" t="s">
        <v>155</v>
      </c>
      <c r="E270" s="143" t="s">
        <v>19</v>
      </c>
      <c r="F270" s="144" t="s">
        <v>324</v>
      </c>
      <c r="H270" s="145">
        <v>6.53</v>
      </c>
      <c r="I270" s="146"/>
      <c r="L270" s="142"/>
      <c r="M270" s="147"/>
      <c r="T270" s="148"/>
      <c r="AT270" s="143" t="s">
        <v>155</v>
      </c>
      <c r="AU270" s="143" t="s">
        <v>84</v>
      </c>
      <c r="AV270" s="12" t="s">
        <v>84</v>
      </c>
      <c r="AW270" s="12" t="s">
        <v>36</v>
      </c>
      <c r="AX270" s="12" t="s">
        <v>77</v>
      </c>
      <c r="AY270" s="143" t="s">
        <v>136</v>
      </c>
    </row>
    <row r="271" spans="2:51" s="15" customFormat="1" ht="11.25">
      <c r="B271" s="172"/>
      <c r="D271" s="136" t="s">
        <v>155</v>
      </c>
      <c r="E271" s="173" t="s">
        <v>19</v>
      </c>
      <c r="F271" s="174" t="s">
        <v>319</v>
      </c>
      <c r="H271" s="175">
        <v>49.72</v>
      </c>
      <c r="I271" s="176"/>
      <c r="L271" s="172"/>
      <c r="M271" s="177"/>
      <c r="T271" s="178"/>
      <c r="AT271" s="173" t="s">
        <v>155</v>
      </c>
      <c r="AU271" s="173" t="s">
        <v>84</v>
      </c>
      <c r="AV271" s="15" t="s">
        <v>157</v>
      </c>
      <c r="AW271" s="15" t="s">
        <v>36</v>
      </c>
      <c r="AX271" s="15" t="s">
        <v>77</v>
      </c>
      <c r="AY271" s="173" t="s">
        <v>136</v>
      </c>
    </row>
    <row r="272" spans="2:51" s="14" customFormat="1" ht="11.25">
      <c r="B272" s="155"/>
      <c r="D272" s="136" t="s">
        <v>155</v>
      </c>
      <c r="E272" s="156" t="s">
        <v>19</v>
      </c>
      <c r="F272" s="157" t="s">
        <v>208</v>
      </c>
      <c r="H272" s="158">
        <v>478.13</v>
      </c>
      <c r="I272" s="159"/>
      <c r="L272" s="155"/>
      <c r="M272" s="160"/>
      <c r="T272" s="161"/>
      <c r="AT272" s="156" t="s">
        <v>155</v>
      </c>
      <c r="AU272" s="156" t="s">
        <v>84</v>
      </c>
      <c r="AV272" s="14" t="s">
        <v>143</v>
      </c>
      <c r="AW272" s="14" t="s">
        <v>36</v>
      </c>
      <c r="AX272" s="14" t="s">
        <v>82</v>
      </c>
      <c r="AY272" s="156" t="s">
        <v>136</v>
      </c>
    </row>
    <row r="273" spans="2:65" s="1" customFormat="1" ht="24.2" customHeight="1">
      <c r="B273" s="33"/>
      <c r="C273" s="123" t="s">
        <v>345</v>
      </c>
      <c r="D273" s="123" t="s">
        <v>138</v>
      </c>
      <c r="E273" s="124" t="s">
        <v>346</v>
      </c>
      <c r="F273" s="125" t="s">
        <v>347</v>
      </c>
      <c r="G273" s="126" t="s">
        <v>151</v>
      </c>
      <c r="H273" s="127">
        <v>89.486000000000004</v>
      </c>
      <c r="I273" s="128"/>
      <c r="J273" s="129">
        <f>ROUND(I273*H273,2)</f>
        <v>0</v>
      </c>
      <c r="K273" s="125" t="s">
        <v>142</v>
      </c>
      <c r="L273" s="33"/>
      <c r="M273" s="130" t="s">
        <v>19</v>
      </c>
      <c r="N273" s="131" t="s">
        <v>48</v>
      </c>
      <c r="P273" s="132">
        <f>O273*H273</f>
        <v>0</v>
      </c>
      <c r="Q273" s="132">
        <v>2.0480000000000002E-2</v>
      </c>
      <c r="R273" s="132">
        <f>Q273*H273</f>
        <v>1.8326732800000003</v>
      </c>
      <c r="S273" s="132">
        <v>0</v>
      </c>
      <c r="T273" s="133">
        <f>S273*H273</f>
        <v>0</v>
      </c>
      <c r="AR273" s="134" t="s">
        <v>143</v>
      </c>
      <c r="AT273" s="134" t="s">
        <v>138</v>
      </c>
      <c r="AU273" s="134" t="s">
        <v>84</v>
      </c>
      <c r="AY273" s="18" t="s">
        <v>136</v>
      </c>
      <c r="BE273" s="135">
        <f>IF(N273="základní",J273,0)</f>
        <v>0</v>
      </c>
      <c r="BF273" s="135">
        <f>IF(N273="snížená",J273,0)</f>
        <v>0</v>
      </c>
      <c r="BG273" s="135">
        <f>IF(N273="zákl. přenesená",J273,0)</f>
        <v>0</v>
      </c>
      <c r="BH273" s="135">
        <f>IF(N273="sníž. přenesená",J273,0)</f>
        <v>0</v>
      </c>
      <c r="BI273" s="135">
        <f>IF(N273="nulová",J273,0)</f>
        <v>0</v>
      </c>
      <c r="BJ273" s="18" t="s">
        <v>82</v>
      </c>
      <c r="BK273" s="135">
        <f>ROUND(I273*H273,2)</f>
        <v>0</v>
      </c>
      <c r="BL273" s="18" t="s">
        <v>143</v>
      </c>
      <c r="BM273" s="134" t="s">
        <v>348</v>
      </c>
    </row>
    <row r="274" spans="2:65" s="1" customFormat="1" ht="19.5">
      <c r="B274" s="33"/>
      <c r="D274" s="136" t="s">
        <v>145</v>
      </c>
      <c r="F274" s="137" t="s">
        <v>349</v>
      </c>
      <c r="I274" s="138"/>
      <c r="L274" s="33"/>
      <c r="M274" s="139"/>
      <c r="T274" s="54"/>
      <c r="AT274" s="18" t="s">
        <v>145</v>
      </c>
      <c r="AU274" s="18" t="s">
        <v>84</v>
      </c>
    </row>
    <row r="275" spans="2:65" s="1" customFormat="1" ht="11.25">
      <c r="B275" s="33"/>
      <c r="D275" s="140" t="s">
        <v>147</v>
      </c>
      <c r="F275" s="141" t="s">
        <v>350</v>
      </c>
      <c r="I275" s="138"/>
      <c r="L275" s="33"/>
      <c r="M275" s="139"/>
      <c r="T275" s="54"/>
      <c r="AT275" s="18" t="s">
        <v>147</v>
      </c>
      <c r="AU275" s="18" t="s">
        <v>84</v>
      </c>
    </row>
    <row r="276" spans="2:65" s="12" customFormat="1" ht="11.25">
      <c r="B276" s="142"/>
      <c r="D276" s="136" t="s">
        <v>155</v>
      </c>
      <c r="E276" s="143" t="s">
        <v>19</v>
      </c>
      <c r="F276" s="144" t="s">
        <v>351</v>
      </c>
      <c r="H276" s="145">
        <v>72.816000000000003</v>
      </c>
      <c r="I276" s="146"/>
      <c r="L276" s="142"/>
      <c r="M276" s="147"/>
      <c r="T276" s="148"/>
      <c r="AT276" s="143" t="s">
        <v>155</v>
      </c>
      <c r="AU276" s="143" t="s">
        <v>84</v>
      </c>
      <c r="AV276" s="12" t="s">
        <v>84</v>
      </c>
      <c r="AW276" s="12" t="s">
        <v>36</v>
      </c>
      <c r="AX276" s="12" t="s">
        <v>77</v>
      </c>
      <c r="AY276" s="143" t="s">
        <v>136</v>
      </c>
    </row>
    <row r="277" spans="2:65" s="12" customFormat="1" ht="11.25">
      <c r="B277" s="142"/>
      <c r="D277" s="136" t="s">
        <v>155</v>
      </c>
      <c r="E277" s="143" t="s">
        <v>19</v>
      </c>
      <c r="F277" s="144" t="s">
        <v>352</v>
      </c>
      <c r="H277" s="145">
        <v>16.670000000000002</v>
      </c>
      <c r="I277" s="146"/>
      <c r="L277" s="142"/>
      <c r="M277" s="147"/>
      <c r="T277" s="148"/>
      <c r="AT277" s="143" t="s">
        <v>155</v>
      </c>
      <c r="AU277" s="143" t="s">
        <v>84</v>
      </c>
      <c r="AV277" s="12" t="s">
        <v>84</v>
      </c>
      <c r="AW277" s="12" t="s">
        <v>36</v>
      </c>
      <c r="AX277" s="12" t="s">
        <v>77</v>
      </c>
      <c r="AY277" s="143" t="s">
        <v>136</v>
      </c>
    </row>
    <row r="278" spans="2:65" s="14" customFormat="1" ht="11.25">
      <c r="B278" s="155"/>
      <c r="D278" s="136" t="s">
        <v>155</v>
      </c>
      <c r="E278" s="156" t="s">
        <v>19</v>
      </c>
      <c r="F278" s="157" t="s">
        <v>208</v>
      </c>
      <c r="H278" s="158">
        <v>89.486000000000004</v>
      </c>
      <c r="I278" s="159"/>
      <c r="L278" s="155"/>
      <c r="M278" s="160"/>
      <c r="T278" s="161"/>
      <c r="AT278" s="156" t="s">
        <v>155</v>
      </c>
      <c r="AU278" s="156" t="s">
        <v>84</v>
      </c>
      <c r="AV278" s="14" t="s">
        <v>143</v>
      </c>
      <c r="AW278" s="14" t="s">
        <v>36</v>
      </c>
      <c r="AX278" s="14" t="s">
        <v>82</v>
      </c>
      <c r="AY278" s="156" t="s">
        <v>136</v>
      </c>
    </row>
    <row r="279" spans="2:65" s="1" customFormat="1" ht="24.2" customHeight="1">
      <c r="B279" s="33"/>
      <c r="C279" s="123" t="s">
        <v>353</v>
      </c>
      <c r="D279" s="123" t="s">
        <v>138</v>
      </c>
      <c r="E279" s="124" t="s">
        <v>354</v>
      </c>
      <c r="F279" s="125" t="s">
        <v>355</v>
      </c>
      <c r="G279" s="126" t="s">
        <v>151</v>
      </c>
      <c r="H279" s="127">
        <v>509.01</v>
      </c>
      <c r="I279" s="128"/>
      <c r="J279" s="129">
        <f>ROUND(I279*H279,2)</f>
        <v>0</v>
      </c>
      <c r="K279" s="125" t="s">
        <v>142</v>
      </c>
      <c r="L279" s="33"/>
      <c r="M279" s="130" t="s">
        <v>19</v>
      </c>
      <c r="N279" s="131" t="s">
        <v>48</v>
      </c>
      <c r="P279" s="132">
        <f>O279*H279</f>
        <v>0</v>
      </c>
      <c r="Q279" s="132">
        <v>4.3800000000000002E-3</v>
      </c>
      <c r="R279" s="132">
        <f>Q279*H279</f>
        <v>2.2294638</v>
      </c>
      <c r="S279" s="132">
        <v>0</v>
      </c>
      <c r="T279" s="133">
        <f>S279*H279</f>
        <v>0</v>
      </c>
      <c r="AR279" s="134" t="s">
        <v>143</v>
      </c>
      <c r="AT279" s="134" t="s">
        <v>138</v>
      </c>
      <c r="AU279" s="134" t="s">
        <v>84</v>
      </c>
      <c r="AY279" s="18" t="s">
        <v>136</v>
      </c>
      <c r="BE279" s="135">
        <f>IF(N279="základní",J279,0)</f>
        <v>0</v>
      </c>
      <c r="BF279" s="135">
        <f>IF(N279="snížená",J279,0)</f>
        <v>0</v>
      </c>
      <c r="BG279" s="135">
        <f>IF(N279="zákl. přenesená",J279,0)</f>
        <v>0</v>
      </c>
      <c r="BH279" s="135">
        <f>IF(N279="sníž. přenesená",J279,0)</f>
        <v>0</v>
      </c>
      <c r="BI279" s="135">
        <f>IF(N279="nulová",J279,0)</f>
        <v>0</v>
      </c>
      <c r="BJ279" s="18" t="s">
        <v>82</v>
      </c>
      <c r="BK279" s="135">
        <f>ROUND(I279*H279,2)</f>
        <v>0</v>
      </c>
      <c r="BL279" s="18" t="s">
        <v>143</v>
      </c>
      <c r="BM279" s="134" t="s">
        <v>356</v>
      </c>
    </row>
    <row r="280" spans="2:65" s="1" customFormat="1" ht="19.5">
      <c r="B280" s="33"/>
      <c r="D280" s="136" t="s">
        <v>145</v>
      </c>
      <c r="F280" s="137" t="s">
        <v>357</v>
      </c>
      <c r="I280" s="138"/>
      <c r="L280" s="33"/>
      <c r="M280" s="139"/>
      <c r="T280" s="54"/>
      <c r="AT280" s="18" t="s">
        <v>145</v>
      </c>
      <c r="AU280" s="18" t="s">
        <v>84</v>
      </c>
    </row>
    <row r="281" spans="2:65" s="1" customFormat="1" ht="11.25">
      <c r="B281" s="33"/>
      <c r="D281" s="140" t="s">
        <v>147</v>
      </c>
      <c r="F281" s="141" t="s">
        <v>358</v>
      </c>
      <c r="I281" s="138"/>
      <c r="L281" s="33"/>
      <c r="M281" s="139"/>
      <c r="T281" s="54"/>
      <c r="AT281" s="18" t="s">
        <v>147</v>
      </c>
      <c r="AU281" s="18" t="s">
        <v>84</v>
      </c>
    </row>
    <row r="282" spans="2:65" s="12" customFormat="1" ht="11.25">
      <c r="B282" s="142"/>
      <c r="D282" s="136" t="s">
        <v>155</v>
      </c>
      <c r="E282" s="143" t="s">
        <v>19</v>
      </c>
      <c r="F282" s="144" t="s">
        <v>289</v>
      </c>
      <c r="H282" s="145">
        <v>85.87</v>
      </c>
      <c r="I282" s="146"/>
      <c r="L282" s="142"/>
      <c r="M282" s="147"/>
      <c r="T282" s="148"/>
      <c r="AT282" s="143" t="s">
        <v>155</v>
      </c>
      <c r="AU282" s="143" t="s">
        <v>84</v>
      </c>
      <c r="AV282" s="12" t="s">
        <v>84</v>
      </c>
      <c r="AW282" s="12" t="s">
        <v>36</v>
      </c>
      <c r="AX282" s="12" t="s">
        <v>77</v>
      </c>
      <c r="AY282" s="143" t="s">
        <v>136</v>
      </c>
    </row>
    <row r="283" spans="2:65" s="12" customFormat="1" ht="11.25">
      <c r="B283" s="142"/>
      <c r="D283" s="136" t="s">
        <v>155</v>
      </c>
      <c r="E283" s="143" t="s">
        <v>19</v>
      </c>
      <c r="F283" s="144" t="s">
        <v>359</v>
      </c>
      <c r="H283" s="145">
        <v>392.26</v>
      </c>
      <c r="I283" s="146"/>
      <c r="L283" s="142"/>
      <c r="M283" s="147"/>
      <c r="T283" s="148"/>
      <c r="AT283" s="143" t="s">
        <v>155</v>
      </c>
      <c r="AU283" s="143" t="s">
        <v>84</v>
      </c>
      <c r="AV283" s="12" t="s">
        <v>84</v>
      </c>
      <c r="AW283" s="12" t="s">
        <v>36</v>
      </c>
      <c r="AX283" s="12" t="s">
        <v>77</v>
      </c>
      <c r="AY283" s="143" t="s">
        <v>136</v>
      </c>
    </row>
    <row r="284" spans="2:65" s="12" customFormat="1" ht="11.25">
      <c r="B284" s="142"/>
      <c r="D284" s="136" t="s">
        <v>155</v>
      </c>
      <c r="E284" s="143" t="s">
        <v>19</v>
      </c>
      <c r="F284" s="144" t="s">
        <v>290</v>
      </c>
      <c r="H284" s="145">
        <v>30.88</v>
      </c>
      <c r="I284" s="146"/>
      <c r="L284" s="142"/>
      <c r="M284" s="147"/>
      <c r="T284" s="148"/>
      <c r="AT284" s="143" t="s">
        <v>155</v>
      </c>
      <c r="AU284" s="143" t="s">
        <v>84</v>
      </c>
      <c r="AV284" s="12" t="s">
        <v>84</v>
      </c>
      <c r="AW284" s="12" t="s">
        <v>36</v>
      </c>
      <c r="AX284" s="12" t="s">
        <v>77</v>
      </c>
      <c r="AY284" s="143" t="s">
        <v>136</v>
      </c>
    </row>
    <row r="285" spans="2:65" s="14" customFormat="1" ht="11.25">
      <c r="B285" s="155"/>
      <c r="D285" s="136" t="s">
        <v>155</v>
      </c>
      <c r="E285" s="156" t="s">
        <v>19</v>
      </c>
      <c r="F285" s="157" t="s">
        <v>208</v>
      </c>
      <c r="H285" s="158">
        <v>509.01</v>
      </c>
      <c r="I285" s="159"/>
      <c r="L285" s="155"/>
      <c r="M285" s="160"/>
      <c r="T285" s="161"/>
      <c r="AT285" s="156" t="s">
        <v>155</v>
      </c>
      <c r="AU285" s="156" t="s">
        <v>84</v>
      </c>
      <c r="AV285" s="14" t="s">
        <v>143</v>
      </c>
      <c r="AW285" s="14" t="s">
        <v>36</v>
      </c>
      <c r="AX285" s="14" t="s">
        <v>82</v>
      </c>
      <c r="AY285" s="156" t="s">
        <v>136</v>
      </c>
    </row>
    <row r="286" spans="2:65" s="1" customFormat="1" ht="24.2" customHeight="1">
      <c r="B286" s="33"/>
      <c r="C286" s="123" t="s">
        <v>360</v>
      </c>
      <c r="D286" s="123" t="s">
        <v>138</v>
      </c>
      <c r="E286" s="124" t="s">
        <v>361</v>
      </c>
      <c r="F286" s="125" t="s">
        <v>362</v>
      </c>
      <c r="G286" s="126" t="s">
        <v>151</v>
      </c>
      <c r="H286" s="127">
        <v>392.26</v>
      </c>
      <c r="I286" s="128"/>
      <c r="J286" s="129">
        <f>ROUND(I286*H286,2)</f>
        <v>0</v>
      </c>
      <c r="K286" s="125" t="s">
        <v>142</v>
      </c>
      <c r="L286" s="33"/>
      <c r="M286" s="130" t="s">
        <v>19</v>
      </c>
      <c r="N286" s="131" t="s">
        <v>48</v>
      </c>
      <c r="P286" s="132">
        <f>O286*H286</f>
        <v>0</v>
      </c>
      <c r="Q286" s="132">
        <v>1.3999999999999999E-4</v>
      </c>
      <c r="R286" s="132">
        <f>Q286*H286</f>
        <v>5.4916399999999997E-2</v>
      </c>
      <c r="S286" s="132">
        <v>0</v>
      </c>
      <c r="T286" s="133">
        <f>S286*H286</f>
        <v>0</v>
      </c>
      <c r="AR286" s="134" t="s">
        <v>143</v>
      </c>
      <c r="AT286" s="134" t="s">
        <v>138</v>
      </c>
      <c r="AU286" s="134" t="s">
        <v>84</v>
      </c>
      <c r="AY286" s="18" t="s">
        <v>136</v>
      </c>
      <c r="BE286" s="135">
        <f>IF(N286="základní",J286,0)</f>
        <v>0</v>
      </c>
      <c r="BF286" s="135">
        <f>IF(N286="snížená",J286,0)</f>
        <v>0</v>
      </c>
      <c r="BG286" s="135">
        <f>IF(N286="zákl. přenesená",J286,0)</f>
        <v>0</v>
      </c>
      <c r="BH286" s="135">
        <f>IF(N286="sníž. přenesená",J286,0)</f>
        <v>0</v>
      </c>
      <c r="BI286" s="135">
        <f>IF(N286="nulová",J286,0)</f>
        <v>0</v>
      </c>
      <c r="BJ286" s="18" t="s">
        <v>82</v>
      </c>
      <c r="BK286" s="135">
        <f>ROUND(I286*H286,2)</f>
        <v>0</v>
      </c>
      <c r="BL286" s="18" t="s">
        <v>143</v>
      </c>
      <c r="BM286" s="134" t="s">
        <v>363</v>
      </c>
    </row>
    <row r="287" spans="2:65" s="1" customFormat="1" ht="19.5">
      <c r="B287" s="33"/>
      <c r="D287" s="136" t="s">
        <v>145</v>
      </c>
      <c r="F287" s="137" t="s">
        <v>364</v>
      </c>
      <c r="I287" s="138"/>
      <c r="L287" s="33"/>
      <c r="M287" s="139"/>
      <c r="T287" s="54"/>
      <c r="AT287" s="18" t="s">
        <v>145</v>
      </c>
      <c r="AU287" s="18" t="s">
        <v>84</v>
      </c>
    </row>
    <row r="288" spans="2:65" s="1" customFormat="1" ht="11.25">
      <c r="B288" s="33"/>
      <c r="D288" s="140" t="s">
        <v>147</v>
      </c>
      <c r="F288" s="141" t="s">
        <v>365</v>
      </c>
      <c r="I288" s="138"/>
      <c r="L288" s="33"/>
      <c r="M288" s="139"/>
      <c r="T288" s="54"/>
      <c r="AT288" s="18" t="s">
        <v>147</v>
      </c>
      <c r="AU288" s="18" t="s">
        <v>84</v>
      </c>
    </row>
    <row r="289" spans="2:65" s="13" customFormat="1" ht="11.25">
      <c r="B289" s="149"/>
      <c r="D289" s="136" t="s">
        <v>155</v>
      </c>
      <c r="E289" s="150" t="s">
        <v>19</v>
      </c>
      <c r="F289" s="151" t="s">
        <v>288</v>
      </c>
      <c r="H289" s="150" t="s">
        <v>19</v>
      </c>
      <c r="I289" s="152"/>
      <c r="L289" s="149"/>
      <c r="M289" s="153"/>
      <c r="T289" s="154"/>
      <c r="AT289" s="150" t="s">
        <v>155</v>
      </c>
      <c r="AU289" s="150" t="s">
        <v>84</v>
      </c>
      <c r="AV289" s="13" t="s">
        <v>82</v>
      </c>
      <c r="AW289" s="13" t="s">
        <v>36</v>
      </c>
      <c r="AX289" s="13" t="s">
        <v>77</v>
      </c>
      <c r="AY289" s="150" t="s">
        <v>136</v>
      </c>
    </row>
    <row r="290" spans="2:65" s="12" customFormat="1" ht="11.25">
      <c r="B290" s="142"/>
      <c r="D290" s="136" t="s">
        <v>155</v>
      </c>
      <c r="E290" s="143" t="s">
        <v>19</v>
      </c>
      <c r="F290" s="144" t="s">
        <v>359</v>
      </c>
      <c r="H290" s="145">
        <v>392.26</v>
      </c>
      <c r="I290" s="146"/>
      <c r="L290" s="142"/>
      <c r="M290" s="147"/>
      <c r="T290" s="148"/>
      <c r="AT290" s="143" t="s">
        <v>155</v>
      </c>
      <c r="AU290" s="143" t="s">
        <v>84</v>
      </c>
      <c r="AV290" s="12" t="s">
        <v>84</v>
      </c>
      <c r="AW290" s="12" t="s">
        <v>36</v>
      </c>
      <c r="AX290" s="12" t="s">
        <v>82</v>
      </c>
      <c r="AY290" s="143" t="s">
        <v>136</v>
      </c>
    </row>
    <row r="291" spans="2:65" s="1" customFormat="1" ht="37.9" customHeight="1">
      <c r="B291" s="33"/>
      <c r="C291" s="123" t="s">
        <v>366</v>
      </c>
      <c r="D291" s="123" t="s">
        <v>138</v>
      </c>
      <c r="E291" s="124" t="s">
        <v>367</v>
      </c>
      <c r="F291" s="125" t="s">
        <v>368</v>
      </c>
      <c r="G291" s="126" t="s">
        <v>212</v>
      </c>
      <c r="H291" s="127">
        <v>278.56</v>
      </c>
      <c r="I291" s="128"/>
      <c r="J291" s="129">
        <f>ROUND(I291*H291,2)</f>
        <v>0</v>
      </c>
      <c r="K291" s="125" t="s">
        <v>142</v>
      </c>
      <c r="L291" s="33"/>
      <c r="M291" s="130" t="s">
        <v>19</v>
      </c>
      <c r="N291" s="131" t="s">
        <v>48</v>
      </c>
      <c r="P291" s="132">
        <f>O291*H291</f>
        <v>0</v>
      </c>
      <c r="Q291" s="132">
        <v>3.3899999999999998E-3</v>
      </c>
      <c r="R291" s="132">
        <f>Q291*H291</f>
        <v>0.9443184</v>
      </c>
      <c r="S291" s="132">
        <v>0</v>
      </c>
      <c r="T291" s="133">
        <f>S291*H291</f>
        <v>0</v>
      </c>
      <c r="AR291" s="134" t="s">
        <v>143</v>
      </c>
      <c r="AT291" s="134" t="s">
        <v>138</v>
      </c>
      <c r="AU291" s="134" t="s">
        <v>84</v>
      </c>
      <c r="AY291" s="18" t="s">
        <v>136</v>
      </c>
      <c r="BE291" s="135">
        <f>IF(N291="základní",J291,0)</f>
        <v>0</v>
      </c>
      <c r="BF291" s="135">
        <f>IF(N291="snížená",J291,0)</f>
        <v>0</v>
      </c>
      <c r="BG291" s="135">
        <f>IF(N291="zákl. přenesená",J291,0)</f>
        <v>0</v>
      </c>
      <c r="BH291" s="135">
        <f>IF(N291="sníž. přenesená",J291,0)</f>
        <v>0</v>
      </c>
      <c r="BI291" s="135">
        <f>IF(N291="nulová",J291,0)</f>
        <v>0</v>
      </c>
      <c r="BJ291" s="18" t="s">
        <v>82</v>
      </c>
      <c r="BK291" s="135">
        <f>ROUND(I291*H291,2)</f>
        <v>0</v>
      </c>
      <c r="BL291" s="18" t="s">
        <v>143</v>
      </c>
      <c r="BM291" s="134" t="s">
        <v>369</v>
      </c>
    </row>
    <row r="292" spans="2:65" s="1" customFormat="1" ht="29.25">
      <c r="B292" s="33"/>
      <c r="D292" s="136" t="s">
        <v>145</v>
      </c>
      <c r="F292" s="137" t="s">
        <v>370</v>
      </c>
      <c r="I292" s="138"/>
      <c r="L292" s="33"/>
      <c r="M292" s="139"/>
      <c r="T292" s="54"/>
      <c r="AT292" s="18" t="s">
        <v>145</v>
      </c>
      <c r="AU292" s="18" t="s">
        <v>84</v>
      </c>
    </row>
    <row r="293" spans="2:65" s="1" customFormat="1" ht="11.25">
      <c r="B293" s="33"/>
      <c r="D293" s="140" t="s">
        <v>147</v>
      </c>
      <c r="F293" s="141" t="s">
        <v>371</v>
      </c>
      <c r="I293" s="138"/>
      <c r="L293" s="33"/>
      <c r="M293" s="139"/>
      <c r="T293" s="54"/>
      <c r="AT293" s="18" t="s">
        <v>147</v>
      </c>
      <c r="AU293" s="18" t="s">
        <v>84</v>
      </c>
    </row>
    <row r="294" spans="2:65" s="12" customFormat="1" ht="11.25">
      <c r="B294" s="142"/>
      <c r="D294" s="136" t="s">
        <v>155</v>
      </c>
      <c r="E294" s="143" t="s">
        <v>19</v>
      </c>
      <c r="F294" s="144" t="s">
        <v>372</v>
      </c>
      <c r="H294" s="145">
        <v>111.28</v>
      </c>
      <c r="I294" s="146"/>
      <c r="L294" s="142"/>
      <c r="M294" s="147"/>
      <c r="T294" s="148"/>
      <c r="AT294" s="143" t="s">
        <v>155</v>
      </c>
      <c r="AU294" s="143" t="s">
        <v>84</v>
      </c>
      <c r="AV294" s="12" t="s">
        <v>84</v>
      </c>
      <c r="AW294" s="12" t="s">
        <v>36</v>
      </c>
      <c r="AX294" s="12" t="s">
        <v>77</v>
      </c>
      <c r="AY294" s="143" t="s">
        <v>136</v>
      </c>
    </row>
    <row r="295" spans="2:65" s="12" customFormat="1" ht="11.25">
      <c r="B295" s="142"/>
      <c r="D295" s="136" t="s">
        <v>155</v>
      </c>
      <c r="E295" s="143" t="s">
        <v>19</v>
      </c>
      <c r="F295" s="144" t="s">
        <v>373</v>
      </c>
      <c r="H295" s="145">
        <v>44.88</v>
      </c>
      <c r="I295" s="146"/>
      <c r="L295" s="142"/>
      <c r="M295" s="147"/>
      <c r="T295" s="148"/>
      <c r="AT295" s="143" t="s">
        <v>155</v>
      </c>
      <c r="AU295" s="143" t="s">
        <v>84</v>
      </c>
      <c r="AV295" s="12" t="s">
        <v>84</v>
      </c>
      <c r="AW295" s="12" t="s">
        <v>36</v>
      </c>
      <c r="AX295" s="12" t="s">
        <v>77</v>
      </c>
      <c r="AY295" s="143" t="s">
        <v>136</v>
      </c>
    </row>
    <row r="296" spans="2:65" s="12" customFormat="1" ht="11.25">
      <c r="B296" s="142"/>
      <c r="D296" s="136" t="s">
        <v>155</v>
      </c>
      <c r="E296" s="143" t="s">
        <v>19</v>
      </c>
      <c r="F296" s="144" t="s">
        <v>374</v>
      </c>
      <c r="H296" s="145">
        <v>47.02</v>
      </c>
      <c r="I296" s="146"/>
      <c r="L296" s="142"/>
      <c r="M296" s="147"/>
      <c r="T296" s="148"/>
      <c r="AT296" s="143" t="s">
        <v>155</v>
      </c>
      <c r="AU296" s="143" t="s">
        <v>84</v>
      </c>
      <c r="AV296" s="12" t="s">
        <v>84</v>
      </c>
      <c r="AW296" s="12" t="s">
        <v>36</v>
      </c>
      <c r="AX296" s="12" t="s">
        <v>77</v>
      </c>
      <c r="AY296" s="143" t="s">
        <v>136</v>
      </c>
    </row>
    <row r="297" spans="2:65" s="12" customFormat="1" ht="11.25">
      <c r="B297" s="142"/>
      <c r="D297" s="136" t="s">
        <v>155</v>
      </c>
      <c r="E297" s="143" t="s">
        <v>19</v>
      </c>
      <c r="F297" s="144" t="s">
        <v>375</v>
      </c>
      <c r="H297" s="145">
        <v>75.38</v>
      </c>
      <c r="I297" s="146"/>
      <c r="L297" s="142"/>
      <c r="M297" s="147"/>
      <c r="T297" s="148"/>
      <c r="AT297" s="143" t="s">
        <v>155</v>
      </c>
      <c r="AU297" s="143" t="s">
        <v>84</v>
      </c>
      <c r="AV297" s="12" t="s">
        <v>84</v>
      </c>
      <c r="AW297" s="12" t="s">
        <v>36</v>
      </c>
      <c r="AX297" s="12" t="s">
        <v>77</v>
      </c>
      <c r="AY297" s="143" t="s">
        <v>136</v>
      </c>
    </row>
    <row r="298" spans="2:65" s="14" customFormat="1" ht="11.25">
      <c r="B298" s="155"/>
      <c r="D298" s="136" t="s">
        <v>155</v>
      </c>
      <c r="E298" s="156" t="s">
        <v>19</v>
      </c>
      <c r="F298" s="157" t="s">
        <v>208</v>
      </c>
      <c r="H298" s="158">
        <v>278.56</v>
      </c>
      <c r="I298" s="159"/>
      <c r="L298" s="155"/>
      <c r="M298" s="160"/>
      <c r="T298" s="161"/>
      <c r="AT298" s="156" t="s">
        <v>155</v>
      </c>
      <c r="AU298" s="156" t="s">
        <v>84</v>
      </c>
      <c r="AV298" s="14" t="s">
        <v>143</v>
      </c>
      <c r="AW298" s="14" t="s">
        <v>36</v>
      </c>
      <c r="AX298" s="14" t="s">
        <v>82</v>
      </c>
      <c r="AY298" s="156" t="s">
        <v>136</v>
      </c>
    </row>
    <row r="299" spans="2:65" s="1" customFormat="1" ht="24.2" customHeight="1">
      <c r="B299" s="33"/>
      <c r="C299" s="162" t="s">
        <v>376</v>
      </c>
      <c r="D299" s="162" t="s">
        <v>224</v>
      </c>
      <c r="E299" s="163" t="s">
        <v>377</v>
      </c>
      <c r="F299" s="164" t="s">
        <v>378</v>
      </c>
      <c r="G299" s="165" t="s">
        <v>151</v>
      </c>
      <c r="H299" s="166">
        <v>91.924999999999997</v>
      </c>
      <c r="I299" s="167"/>
      <c r="J299" s="168">
        <f>ROUND(I299*H299,2)</f>
        <v>0</v>
      </c>
      <c r="K299" s="164" t="s">
        <v>142</v>
      </c>
      <c r="L299" s="169"/>
      <c r="M299" s="170" t="s">
        <v>19</v>
      </c>
      <c r="N299" s="171" t="s">
        <v>48</v>
      </c>
      <c r="P299" s="132">
        <f>O299*H299</f>
        <v>0</v>
      </c>
      <c r="Q299" s="132">
        <v>8.9999999999999998E-4</v>
      </c>
      <c r="R299" s="132">
        <f>Q299*H299</f>
        <v>8.27325E-2</v>
      </c>
      <c r="S299" s="132">
        <v>0</v>
      </c>
      <c r="T299" s="133">
        <f>S299*H299</f>
        <v>0</v>
      </c>
      <c r="AR299" s="134" t="s">
        <v>190</v>
      </c>
      <c r="AT299" s="134" t="s">
        <v>224</v>
      </c>
      <c r="AU299" s="134" t="s">
        <v>84</v>
      </c>
      <c r="AY299" s="18" t="s">
        <v>136</v>
      </c>
      <c r="BE299" s="135">
        <f>IF(N299="základní",J299,0)</f>
        <v>0</v>
      </c>
      <c r="BF299" s="135">
        <f>IF(N299="snížená",J299,0)</f>
        <v>0</v>
      </c>
      <c r="BG299" s="135">
        <f>IF(N299="zákl. přenesená",J299,0)</f>
        <v>0</v>
      </c>
      <c r="BH299" s="135">
        <f>IF(N299="sníž. přenesená",J299,0)</f>
        <v>0</v>
      </c>
      <c r="BI299" s="135">
        <f>IF(N299="nulová",J299,0)</f>
        <v>0</v>
      </c>
      <c r="BJ299" s="18" t="s">
        <v>82</v>
      </c>
      <c r="BK299" s="135">
        <f>ROUND(I299*H299,2)</f>
        <v>0</v>
      </c>
      <c r="BL299" s="18" t="s">
        <v>143</v>
      </c>
      <c r="BM299" s="134" t="s">
        <v>379</v>
      </c>
    </row>
    <row r="300" spans="2:65" s="1" customFormat="1" ht="11.25">
      <c r="B300" s="33"/>
      <c r="D300" s="136" t="s">
        <v>145</v>
      </c>
      <c r="F300" s="137" t="s">
        <v>378</v>
      </c>
      <c r="I300" s="138"/>
      <c r="L300" s="33"/>
      <c r="M300" s="139"/>
      <c r="T300" s="54"/>
      <c r="AT300" s="18" t="s">
        <v>145</v>
      </c>
      <c r="AU300" s="18" t="s">
        <v>84</v>
      </c>
    </row>
    <row r="301" spans="2:65" s="12" customFormat="1" ht="11.25">
      <c r="B301" s="142"/>
      <c r="D301" s="136" t="s">
        <v>155</v>
      </c>
      <c r="E301" s="143" t="s">
        <v>19</v>
      </c>
      <c r="F301" s="144" t="s">
        <v>380</v>
      </c>
      <c r="H301" s="145">
        <v>83.567999999999998</v>
      </c>
      <c r="I301" s="146"/>
      <c r="L301" s="142"/>
      <c r="M301" s="147"/>
      <c r="T301" s="148"/>
      <c r="AT301" s="143" t="s">
        <v>155</v>
      </c>
      <c r="AU301" s="143" t="s">
        <v>84</v>
      </c>
      <c r="AV301" s="12" t="s">
        <v>84</v>
      </c>
      <c r="AW301" s="12" t="s">
        <v>36</v>
      </c>
      <c r="AX301" s="12" t="s">
        <v>82</v>
      </c>
      <c r="AY301" s="143" t="s">
        <v>136</v>
      </c>
    </row>
    <row r="302" spans="2:65" s="12" customFormat="1" ht="11.25">
      <c r="B302" s="142"/>
      <c r="D302" s="136" t="s">
        <v>155</v>
      </c>
      <c r="F302" s="144" t="s">
        <v>381</v>
      </c>
      <c r="H302" s="145">
        <v>91.924999999999997</v>
      </c>
      <c r="I302" s="146"/>
      <c r="L302" s="142"/>
      <c r="M302" s="147"/>
      <c r="T302" s="148"/>
      <c r="AT302" s="143" t="s">
        <v>155</v>
      </c>
      <c r="AU302" s="143" t="s">
        <v>84</v>
      </c>
      <c r="AV302" s="12" t="s">
        <v>84</v>
      </c>
      <c r="AW302" s="12" t="s">
        <v>4</v>
      </c>
      <c r="AX302" s="12" t="s">
        <v>82</v>
      </c>
      <c r="AY302" s="143" t="s">
        <v>136</v>
      </c>
    </row>
    <row r="303" spans="2:65" s="1" customFormat="1" ht="24.2" customHeight="1">
      <c r="B303" s="33"/>
      <c r="C303" s="123" t="s">
        <v>382</v>
      </c>
      <c r="D303" s="123" t="s">
        <v>138</v>
      </c>
      <c r="E303" s="124" t="s">
        <v>383</v>
      </c>
      <c r="F303" s="125" t="s">
        <v>384</v>
      </c>
      <c r="G303" s="126" t="s">
        <v>212</v>
      </c>
      <c r="H303" s="127">
        <v>110</v>
      </c>
      <c r="I303" s="128"/>
      <c r="J303" s="129">
        <f>ROUND(I303*H303,2)</f>
        <v>0</v>
      </c>
      <c r="K303" s="125" t="s">
        <v>142</v>
      </c>
      <c r="L303" s="33"/>
      <c r="M303" s="130" t="s">
        <v>19</v>
      </c>
      <c r="N303" s="131" t="s">
        <v>48</v>
      </c>
      <c r="P303" s="132">
        <f>O303*H303</f>
        <v>0</v>
      </c>
      <c r="Q303" s="132">
        <v>3.0000000000000001E-5</v>
      </c>
      <c r="R303" s="132">
        <f>Q303*H303</f>
        <v>3.3E-3</v>
      </c>
      <c r="S303" s="132">
        <v>0</v>
      </c>
      <c r="T303" s="133">
        <f>S303*H303</f>
        <v>0</v>
      </c>
      <c r="AR303" s="134" t="s">
        <v>143</v>
      </c>
      <c r="AT303" s="134" t="s">
        <v>138</v>
      </c>
      <c r="AU303" s="134" t="s">
        <v>84</v>
      </c>
      <c r="AY303" s="18" t="s">
        <v>136</v>
      </c>
      <c r="BE303" s="135">
        <f>IF(N303="základní",J303,0)</f>
        <v>0</v>
      </c>
      <c r="BF303" s="135">
        <f>IF(N303="snížená",J303,0)</f>
        <v>0</v>
      </c>
      <c r="BG303" s="135">
        <f>IF(N303="zákl. přenesená",J303,0)</f>
        <v>0</v>
      </c>
      <c r="BH303" s="135">
        <f>IF(N303="sníž. přenesená",J303,0)</f>
        <v>0</v>
      </c>
      <c r="BI303" s="135">
        <f>IF(N303="nulová",J303,0)</f>
        <v>0</v>
      </c>
      <c r="BJ303" s="18" t="s">
        <v>82</v>
      </c>
      <c r="BK303" s="135">
        <f>ROUND(I303*H303,2)</f>
        <v>0</v>
      </c>
      <c r="BL303" s="18" t="s">
        <v>143</v>
      </c>
      <c r="BM303" s="134" t="s">
        <v>385</v>
      </c>
    </row>
    <row r="304" spans="2:65" s="1" customFormat="1" ht="19.5">
      <c r="B304" s="33"/>
      <c r="D304" s="136" t="s">
        <v>145</v>
      </c>
      <c r="F304" s="137" t="s">
        <v>386</v>
      </c>
      <c r="I304" s="138"/>
      <c r="L304" s="33"/>
      <c r="M304" s="139"/>
      <c r="T304" s="54"/>
      <c r="AT304" s="18" t="s">
        <v>145</v>
      </c>
      <c r="AU304" s="18" t="s">
        <v>84</v>
      </c>
    </row>
    <row r="305" spans="2:65" s="1" customFormat="1" ht="11.25">
      <c r="B305" s="33"/>
      <c r="D305" s="140" t="s">
        <v>147</v>
      </c>
      <c r="F305" s="141" t="s">
        <v>387</v>
      </c>
      <c r="I305" s="138"/>
      <c r="L305" s="33"/>
      <c r="M305" s="139"/>
      <c r="T305" s="54"/>
      <c r="AT305" s="18" t="s">
        <v>147</v>
      </c>
      <c r="AU305" s="18" t="s">
        <v>84</v>
      </c>
    </row>
    <row r="306" spans="2:65" s="13" customFormat="1" ht="11.25">
      <c r="B306" s="149"/>
      <c r="D306" s="136" t="s">
        <v>155</v>
      </c>
      <c r="E306" s="150" t="s">
        <v>19</v>
      </c>
      <c r="F306" s="151" t="s">
        <v>388</v>
      </c>
      <c r="H306" s="150" t="s">
        <v>19</v>
      </c>
      <c r="I306" s="152"/>
      <c r="L306" s="149"/>
      <c r="M306" s="153"/>
      <c r="T306" s="154"/>
      <c r="AT306" s="150" t="s">
        <v>155</v>
      </c>
      <c r="AU306" s="150" t="s">
        <v>84</v>
      </c>
      <c r="AV306" s="13" t="s">
        <v>82</v>
      </c>
      <c r="AW306" s="13" t="s">
        <v>36</v>
      </c>
      <c r="AX306" s="13" t="s">
        <v>77</v>
      </c>
      <c r="AY306" s="150" t="s">
        <v>136</v>
      </c>
    </row>
    <row r="307" spans="2:65" s="12" customFormat="1" ht="11.25">
      <c r="B307" s="142"/>
      <c r="D307" s="136" t="s">
        <v>155</v>
      </c>
      <c r="E307" s="143" t="s">
        <v>19</v>
      </c>
      <c r="F307" s="144" t="s">
        <v>389</v>
      </c>
      <c r="H307" s="145">
        <v>110</v>
      </c>
      <c r="I307" s="146"/>
      <c r="L307" s="142"/>
      <c r="M307" s="147"/>
      <c r="T307" s="148"/>
      <c r="AT307" s="143" t="s">
        <v>155</v>
      </c>
      <c r="AU307" s="143" t="s">
        <v>84</v>
      </c>
      <c r="AV307" s="12" t="s">
        <v>84</v>
      </c>
      <c r="AW307" s="12" t="s">
        <v>36</v>
      </c>
      <c r="AX307" s="12" t="s">
        <v>82</v>
      </c>
      <c r="AY307" s="143" t="s">
        <v>136</v>
      </c>
    </row>
    <row r="308" spans="2:65" s="1" customFormat="1" ht="24.2" customHeight="1">
      <c r="B308" s="33"/>
      <c r="C308" s="162" t="s">
        <v>390</v>
      </c>
      <c r="D308" s="162" t="s">
        <v>224</v>
      </c>
      <c r="E308" s="163" t="s">
        <v>391</v>
      </c>
      <c r="F308" s="164" t="s">
        <v>392</v>
      </c>
      <c r="G308" s="165" t="s">
        <v>212</v>
      </c>
      <c r="H308" s="166">
        <v>115.5</v>
      </c>
      <c r="I308" s="167"/>
      <c r="J308" s="168">
        <f>ROUND(I308*H308,2)</f>
        <v>0</v>
      </c>
      <c r="K308" s="164" t="s">
        <v>142</v>
      </c>
      <c r="L308" s="169"/>
      <c r="M308" s="170" t="s">
        <v>19</v>
      </c>
      <c r="N308" s="171" t="s">
        <v>48</v>
      </c>
      <c r="P308" s="132">
        <f>O308*H308</f>
        <v>0</v>
      </c>
      <c r="Q308" s="132">
        <v>5.9999999999999995E-4</v>
      </c>
      <c r="R308" s="132">
        <f>Q308*H308</f>
        <v>6.93E-2</v>
      </c>
      <c r="S308" s="132">
        <v>0</v>
      </c>
      <c r="T308" s="133">
        <f>S308*H308</f>
        <v>0</v>
      </c>
      <c r="AR308" s="134" t="s">
        <v>190</v>
      </c>
      <c r="AT308" s="134" t="s">
        <v>224</v>
      </c>
      <c r="AU308" s="134" t="s">
        <v>84</v>
      </c>
      <c r="AY308" s="18" t="s">
        <v>136</v>
      </c>
      <c r="BE308" s="135">
        <f>IF(N308="základní",J308,0)</f>
        <v>0</v>
      </c>
      <c r="BF308" s="135">
        <f>IF(N308="snížená",J308,0)</f>
        <v>0</v>
      </c>
      <c r="BG308" s="135">
        <f>IF(N308="zákl. přenesená",J308,0)</f>
        <v>0</v>
      </c>
      <c r="BH308" s="135">
        <f>IF(N308="sníž. přenesená",J308,0)</f>
        <v>0</v>
      </c>
      <c r="BI308" s="135">
        <f>IF(N308="nulová",J308,0)</f>
        <v>0</v>
      </c>
      <c r="BJ308" s="18" t="s">
        <v>82</v>
      </c>
      <c r="BK308" s="135">
        <f>ROUND(I308*H308,2)</f>
        <v>0</v>
      </c>
      <c r="BL308" s="18" t="s">
        <v>143</v>
      </c>
      <c r="BM308" s="134" t="s">
        <v>393</v>
      </c>
    </row>
    <row r="309" spans="2:65" s="1" customFormat="1" ht="11.25">
      <c r="B309" s="33"/>
      <c r="D309" s="136" t="s">
        <v>145</v>
      </c>
      <c r="F309" s="137" t="s">
        <v>392</v>
      </c>
      <c r="I309" s="138"/>
      <c r="L309" s="33"/>
      <c r="M309" s="139"/>
      <c r="T309" s="54"/>
      <c r="AT309" s="18" t="s">
        <v>145</v>
      </c>
      <c r="AU309" s="18" t="s">
        <v>84</v>
      </c>
    </row>
    <row r="310" spans="2:65" s="12" customFormat="1" ht="11.25">
      <c r="B310" s="142"/>
      <c r="D310" s="136" t="s">
        <v>155</v>
      </c>
      <c r="F310" s="144" t="s">
        <v>394</v>
      </c>
      <c r="H310" s="145">
        <v>115.5</v>
      </c>
      <c r="I310" s="146"/>
      <c r="L310" s="142"/>
      <c r="M310" s="147"/>
      <c r="T310" s="148"/>
      <c r="AT310" s="143" t="s">
        <v>155</v>
      </c>
      <c r="AU310" s="143" t="s">
        <v>84</v>
      </c>
      <c r="AV310" s="12" t="s">
        <v>84</v>
      </c>
      <c r="AW310" s="12" t="s">
        <v>4</v>
      </c>
      <c r="AX310" s="12" t="s">
        <v>82</v>
      </c>
      <c r="AY310" s="143" t="s">
        <v>136</v>
      </c>
    </row>
    <row r="311" spans="2:65" s="1" customFormat="1" ht="24.2" customHeight="1">
      <c r="B311" s="33"/>
      <c r="C311" s="123" t="s">
        <v>395</v>
      </c>
      <c r="D311" s="123" t="s">
        <v>138</v>
      </c>
      <c r="E311" s="124" t="s">
        <v>396</v>
      </c>
      <c r="F311" s="125" t="s">
        <v>397</v>
      </c>
      <c r="G311" s="126" t="s">
        <v>151</v>
      </c>
      <c r="H311" s="127">
        <v>133.41999999999999</v>
      </c>
      <c r="I311" s="128"/>
      <c r="J311" s="129">
        <f>ROUND(I311*H311,2)</f>
        <v>0</v>
      </c>
      <c r="K311" s="125" t="s">
        <v>142</v>
      </c>
      <c r="L311" s="33"/>
      <c r="M311" s="130" t="s">
        <v>19</v>
      </c>
      <c r="N311" s="131" t="s">
        <v>48</v>
      </c>
      <c r="P311" s="132">
        <f>O311*H311</f>
        <v>0</v>
      </c>
      <c r="Q311" s="132">
        <v>5.7000000000000002E-3</v>
      </c>
      <c r="R311" s="132">
        <f>Q311*H311</f>
        <v>0.760494</v>
      </c>
      <c r="S311" s="132">
        <v>0</v>
      </c>
      <c r="T311" s="133">
        <f>S311*H311</f>
        <v>0</v>
      </c>
      <c r="AR311" s="134" t="s">
        <v>143</v>
      </c>
      <c r="AT311" s="134" t="s">
        <v>138</v>
      </c>
      <c r="AU311" s="134" t="s">
        <v>84</v>
      </c>
      <c r="AY311" s="18" t="s">
        <v>136</v>
      </c>
      <c r="BE311" s="135">
        <f>IF(N311="základní",J311,0)</f>
        <v>0</v>
      </c>
      <c r="BF311" s="135">
        <f>IF(N311="snížená",J311,0)</f>
        <v>0</v>
      </c>
      <c r="BG311" s="135">
        <f>IF(N311="zákl. přenesená",J311,0)</f>
        <v>0</v>
      </c>
      <c r="BH311" s="135">
        <f>IF(N311="sníž. přenesená",J311,0)</f>
        <v>0</v>
      </c>
      <c r="BI311" s="135">
        <f>IF(N311="nulová",J311,0)</f>
        <v>0</v>
      </c>
      <c r="BJ311" s="18" t="s">
        <v>82</v>
      </c>
      <c r="BK311" s="135">
        <f>ROUND(I311*H311,2)</f>
        <v>0</v>
      </c>
      <c r="BL311" s="18" t="s">
        <v>143</v>
      </c>
      <c r="BM311" s="134" t="s">
        <v>398</v>
      </c>
    </row>
    <row r="312" spans="2:65" s="1" customFormat="1" ht="19.5">
      <c r="B312" s="33"/>
      <c r="D312" s="136" t="s">
        <v>145</v>
      </c>
      <c r="F312" s="137" t="s">
        <v>399</v>
      </c>
      <c r="I312" s="138"/>
      <c r="L312" s="33"/>
      <c r="M312" s="139"/>
      <c r="T312" s="54"/>
      <c r="AT312" s="18" t="s">
        <v>145</v>
      </c>
      <c r="AU312" s="18" t="s">
        <v>84</v>
      </c>
    </row>
    <row r="313" spans="2:65" s="1" customFormat="1" ht="11.25">
      <c r="B313" s="33"/>
      <c r="D313" s="140" t="s">
        <v>147</v>
      </c>
      <c r="F313" s="141" t="s">
        <v>400</v>
      </c>
      <c r="I313" s="138"/>
      <c r="L313" s="33"/>
      <c r="M313" s="139"/>
      <c r="T313" s="54"/>
      <c r="AT313" s="18" t="s">
        <v>147</v>
      </c>
      <c r="AU313" s="18" t="s">
        <v>84</v>
      </c>
    </row>
    <row r="314" spans="2:65" s="13" customFormat="1" ht="11.25">
      <c r="B314" s="149"/>
      <c r="D314" s="136" t="s">
        <v>155</v>
      </c>
      <c r="E314" s="150" t="s">
        <v>19</v>
      </c>
      <c r="F314" s="151" t="s">
        <v>298</v>
      </c>
      <c r="H314" s="150" t="s">
        <v>19</v>
      </c>
      <c r="I314" s="152"/>
      <c r="L314" s="149"/>
      <c r="M314" s="153"/>
      <c r="T314" s="154"/>
      <c r="AT314" s="150" t="s">
        <v>155</v>
      </c>
      <c r="AU314" s="150" t="s">
        <v>84</v>
      </c>
      <c r="AV314" s="13" t="s">
        <v>82</v>
      </c>
      <c r="AW314" s="13" t="s">
        <v>36</v>
      </c>
      <c r="AX314" s="13" t="s">
        <v>77</v>
      </c>
      <c r="AY314" s="150" t="s">
        <v>136</v>
      </c>
    </row>
    <row r="315" spans="2:65" s="12" customFormat="1" ht="11.25">
      <c r="B315" s="142"/>
      <c r="D315" s="136" t="s">
        <v>155</v>
      </c>
      <c r="E315" s="143" t="s">
        <v>19</v>
      </c>
      <c r="F315" s="144" t="s">
        <v>401</v>
      </c>
      <c r="H315" s="145">
        <v>85.87</v>
      </c>
      <c r="I315" s="146"/>
      <c r="L315" s="142"/>
      <c r="M315" s="147"/>
      <c r="T315" s="148"/>
      <c r="AT315" s="143" t="s">
        <v>155</v>
      </c>
      <c r="AU315" s="143" t="s">
        <v>84</v>
      </c>
      <c r="AV315" s="12" t="s">
        <v>84</v>
      </c>
      <c r="AW315" s="12" t="s">
        <v>36</v>
      </c>
      <c r="AX315" s="12" t="s">
        <v>77</v>
      </c>
      <c r="AY315" s="143" t="s">
        <v>136</v>
      </c>
    </row>
    <row r="316" spans="2:65" s="12" customFormat="1" ht="11.25">
      <c r="B316" s="142"/>
      <c r="D316" s="136" t="s">
        <v>155</v>
      </c>
      <c r="E316" s="143" t="s">
        <v>19</v>
      </c>
      <c r="F316" s="144" t="s">
        <v>352</v>
      </c>
      <c r="H316" s="145">
        <v>16.670000000000002</v>
      </c>
      <c r="I316" s="146"/>
      <c r="L316" s="142"/>
      <c r="M316" s="147"/>
      <c r="T316" s="148"/>
      <c r="AT316" s="143" t="s">
        <v>155</v>
      </c>
      <c r="AU316" s="143" t="s">
        <v>84</v>
      </c>
      <c r="AV316" s="12" t="s">
        <v>84</v>
      </c>
      <c r="AW316" s="12" t="s">
        <v>36</v>
      </c>
      <c r="AX316" s="12" t="s">
        <v>77</v>
      </c>
      <c r="AY316" s="143" t="s">
        <v>136</v>
      </c>
    </row>
    <row r="317" spans="2:65" s="12" customFormat="1" ht="11.25">
      <c r="B317" s="142"/>
      <c r="D317" s="136" t="s">
        <v>155</v>
      </c>
      <c r="E317" s="143" t="s">
        <v>19</v>
      </c>
      <c r="F317" s="144" t="s">
        <v>290</v>
      </c>
      <c r="H317" s="145">
        <v>30.88</v>
      </c>
      <c r="I317" s="146"/>
      <c r="L317" s="142"/>
      <c r="M317" s="147"/>
      <c r="T317" s="148"/>
      <c r="AT317" s="143" t="s">
        <v>155</v>
      </c>
      <c r="AU317" s="143" t="s">
        <v>84</v>
      </c>
      <c r="AV317" s="12" t="s">
        <v>84</v>
      </c>
      <c r="AW317" s="12" t="s">
        <v>36</v>
      </c>
      <c r="AX317" s="12" t="s">
        <v>77</v>
      </c>
      <c r="AY317" s="143" t="s">
        <v>136</v>
      </c>
    </row>
    <row r="318" spans="2:65" s="14" customFormat="1" ht="11.25">
      <c r="B318" s="155"/>
      <c r="D318" s="136" t="s">
        <v>155</v>
      </c>
      <c r="E318" s="156" t="s">
        <v>19</v>
      </c>
      <c r="F318" s="157" t="s">
        <v>208</v>
      </c>
      <c r="H318" s="158">
        <v>133.41999999999999</v>
      </c>
      <c r="I318" s="159"/>
      <c r="L318" s="155"/>
      <c r="M318" s="160"/>
      <c r="T318" s="161"/>
      <c r="AT318" s="156" t="s">
        <v>155</v>
      </c>
      <c r="AU318" s="156" t="s">
        <v>84</v>
      </c>
      <c r="AV318" s="14" t="s">
        <v>143</v>
      </c>
      <c r="AW318" s="14" t="s">
        <v>36</v>
      </c>
      <c r="AX318" s="14" t="s">
        <v>82</v>
      </c>
      <c r="AY318" s="156" t="s">
        <v>136</v>
      </c>
    </row>
    <row r="319" spans="2:65" s="1" customFormat="1" ht="24.2" customHeight="1">
      <c r="B319" s="33"/>
      <c r="C319" s="123" t="s">
        <v>402</v>
      </c>
      <c r="D319" s="123" t="s">
        <v>138</v>
      </c>
      <c r="E319" s="124" t="s">
        <v>403</v>
      </c>
      <c r="F319" s="125" t="s">
        <v>404</v>
      </c>
      <c r="G319" s="126" t="s">
        <v>151</v>
      </c>
      <c r="H319" s="127">
        <v>392.26</v>
      </c>
      <c r="I319" s="128"/>
      <c r="J319" s="129">
        <f>ROUND(I319*H319,2)</f>
        <v>0</v>
      </c>
      <c r="K319" s="125" t="s">
        <v>142</v>
      </c>
      <c r="L319" s="33"/>
      <c r="M319" s="130" t="s">
        <v>19</v>
      </c>
      <c r="N319" s="131" t="s">
        <v>48</v>
      </c>
      <c r="P319" s="132">
        <f>O319*H319</f>
        <v>0</v>
      </c>
      <c r="Q319" s="132">
        <v>3.3E-3</v>
      </c>
      <c r="R319" s="132">
        <f>Q319*H319</f>
        <v>1.2944579999999999</v>
      </c>
      <c r="S319" s="132">
        <v>0</v>
      </c>
      <c r="T319" s="133">
        <f>S319*H319</f>
        <v>0</v>
      </c>
      <c r="AR319" s="134" t="s">
        <v>143</v>
      </c>
      <c r="AT319" s="134" t="s">
        <v>138</v>
      </c>
      <c r="AU319" s="134" t="s">
        <v>84</v>
      </c>
      <c r="AY319" s="18" t="s">
        <v>136</v>
      </c>
      <c r="BE319" s="135">
        <f>IF(N319="základní",J319,0)</f>
        <v>0</v>
      </c>
      <c r="BF319" s="135">
        <f>IF(N319="snížená",J319,0)</f>
        <v>0</v>
      </c>
      <c r="BG319" s="135">
        <f>IF(N319="zákl. přenesená",J319,0)</f>
        <v>0</v>
      </c>
      <c r="BH319" s="135">
        <f>IF(N319="sníž. přenesená",J319,0)</f>
        <v>0</v>
      </c>
      <c r="BI319" s="135">
        <f>IF(N319="nulová",J319,0)</f>
        <v>0</v>
      </c>
      <c r="BJ319" s="18" t="s">
        <v>82</v>
      </c>
      <c r="BK319" s="135">
        <f>ROUND(I319*H319,2)</f>
        <v>0</v>
      </c>
      <c r="BL319" s="18" t="s">
        <v>143</v>
      </c>
      <c r="BM319" s="134" t="s">
        <v>405</v>
      </c>
    </row>
    <row r="320" spans="2:65" s="1" customFormat="1" ht="19.5">
      <c r="B320" s="33"/>
      <c r="D320" s="136" t="s">
        <v>145</v>
      </c>
      <c r="F320" s="137" t="s">
        <v>406</v>
      </c>
      <c r="I320" s="138"/>
      <c r="L320" s="33"/>
      <c r="M320" s="139"/>
      <c r="T320" s="54"/>
      <c r="AT320" s="18" t="s">
        <v>145</v>
      </c>
      <c r="AU320" s="18" t="s">
        <v>84</v>
      </c>
    </row>
    <row r="321" spans="2:65" s="1" customFormat="1" ht="11.25">
      <c r="B321" s="33"/>
      <c r="D321" s="140" t="s">
        <v>147</v>
      </c>
      <c r="F321" s="141" t="s">
        <v>407</v>
      </c>
      <c r="I321" s="138"/>
      <c r="L321" s="33"/>
      <c r="M321" s="139"/>
      <c r="T321" s="54"/>
      <c r="AT321" s="18" t="s">
        <v>147</v>
      </c>
      <c r="AU321" s="18" t="s">
        <v>84</v>
      </c>
    </row>
    <row r="322" spans="2:65" s="12" customFormat="1" ht="11.25">
      <c r="B322" s="142"/>
      <c r="D322" s="136" t="s">
        <v>155</v>
      </c>
      <c r="E322" s="143" t="s">
        <v>19</v>
      </c>
      <c r="F322" s="144" t="s">
        <v>359</v>
      </c>
      <c r="H322" s="145">
        <v>392.26</v>
      </c>
      <c r="I322" s="146"/>
      <c r="L322" s="142"/>
      <c r="M322" s="147"/>
      <c r="T322" s="148"/>
      <c r="AT322" s="143" t="s">
        <v>155</v>
      </c>
      <c r="AU322" s="143" t="s">
        <v>84</v>
      </c>
      <c r="AV322" s="12" t="s">
        <v>84</v>
      </c>
      <c r="AW322" s="12" t="s">
        <v>36</v>
      </c>
      <c r="AX322" s="12" t="s">
        <v>82</v>
      </c>
      <c r="AY322" s="143" t="s">
        <v>136</v>
      </c>
    </row>
    <row r="323" spans="2:65" s="1" customFormat="1" ht="24.2" customHeight="1">
      <c r="B323" s="33"/>
      <c r="C323" s="123" t="s">
        <v>408</v>
      </c>
      <c r="D323" s="123" t="s">
        <v>138</v>
      </c>
      <c r="E323" s="124" t="s">
        <v>409</v>
      </c>
      <c r="F323" s="125" t="s">
        <v>410</v>
      </c>
      <c r="G323" s="126" t="s">
        <v>151</v>
      </c>
      <c r="H323" s="127">
        <v>30.88</v>
      </c>
      <c r="I323" s="128"/>
      <c r="J323" s="129">
        <f>ROUND(I323*H323,2)</f>
        <v>0</v>
      </c>
      <c r="K323" s="125" t="s">
        <v>142</v>
      </c>
      <c r="L323" s="33"/>
      <c r="M323" s="130" t="s">
        <v>19</v>
      </c>
      <c r="N323" s="131" t="s">
        <v>48</v>
      </c>
      <c r="P323" s="132">
        <f>O323*H323</f>
        <v>0</v>
      </c>
      <c r="Q323" s="132">
        <v>2.0480000000000002E-2</v>
      </c>
      <c r="R323" s="132">
        <f>Q323*H323</f>
        <v>0.63242240000000005</v>
      </c>
      <c r="S323" s="132">
        <v>0</v>
      </c>
      <c r="T323" s="133">
        <f>S323*H323</f>
        <v>0</v>
      </c>
      <c r="AR323" s="134" t="s">
        <v>143</v>
      </c>
      <c r="AT323" s="134" t="s">
        <v>138</v>
      </c>
      <c r="AU323" s="134" t="s">
        <v>84</v>
      </c>
      <c r="AY323" s="18" t="s">
        <v>136</v>
      </c>
      <c r="BE323" s="135">
        <f>IF(N323="základní",J323,0)</f>
        <v>0</v>
      </c>
      <c r="BF323" s="135">
        <f>IF(N323="snížená",J323,0)</f>
        <v>0</v>
      </c>
      <c r="BG323" s="135">
        <f>IF(N323="zákl. přenesená",J323,0)</f>
        <v>0</v>
      </c>
      <c r="BH323" s="135">
        <f>IF(N323="sníž. přenesená",J323,0)</f>
        <v>0</v>
      </c>
      <c r="BI323" s="135">
        <f>IF(N323="nulová",J323,0)</f>
        <v>0</v>
      </c>
      <c r="BJ323" s="18" t="s">
        <v>82</v>
      </c>
      <c r="BK323" s="135">
        <f>ROUND(I323*H323,2)</f>
        <v>0</v>
      </c>
      <c r="BL323" s="18" t="s">
        <v>143</v>
      </c>
      <c r="BM323" s="134" t="s">
        <v>411</v>
      </c>
    </row>
    <row r="324" spans="2:65" s="1" customFormat="1" ht="19.5">
      <c r="B324" s="33"/>
      <c r="D324" s="136" t="s">
        <v>145</v>
      </c>
      <c r="F324" s="137" t="s">
        <v>412</v>
      </c>
      <c r="I324" s="138"/>
      <c r="L324" s="33"/>
      <c r="M324" s="139"/>
      <c r="T324" s="54"/>
      <c r="AT324" s="18" t="s">
        <v>145</v>
      </c>
      <c r="AU324" s="18" t="s">
        <v>84</v>
      </c>
    </row>
    <row r="325" spans="2:65" s="1" customFormat="1" ht="11.25">
      <c r="B325" s="33"/>
      <c r="D325" s="140" t="s">
        <v>147</v>
      </c>
      <c r="F325" s="141" t="s">
        <v>413</v>
      </c>
      <c r="I325" s="138"/>
      <c r="L325" s="33"/>
      <c r="M325" s="139"/>
      <c r="T325" s="54"/>
      <c r="AT325" s="18" t="s">
        <v>147</v>
      </c>
      <c r="AU325" s="18" t="s">
        <v>84</v>
      </c>
    </row>
    <row r="326" spans="2:65" s="12" customFormat="1" ht="11.25">
      <c r="B326" s="142"/>
      <c r="D326" s="136" t="s">
        <v>155</v>
      </c>
      <c r="E326" s="143" t="s">
        <v>19</v>
      </c>
      <c r="F326" s="144" t="s">
        <v>414</v>
      </c>
      <c r="H326" s="145">
        <v>17.28</v>
      </c>
      <c r="I326" s="146"/>
      <c r="L326" s="142"/>
      <c r="M326" s="147"/>
      <c r="T326" s="148"/>
      <c r="AT326" s="143" t="s">
        <v>155</v>
      </c>
      <c r="AU326" s="143" t="s">
        <v>84</v>
      </c>
      <c r="AV326" s="12" t="s">
        <v>84</v>
      </c>
      <c r="AW326" s="12" t="s">
        <v>36</v>
      </c>
      <c r="AX326" s="12" t="s">
        <v>77</v>
      </c>
      <c r="AY326" s="143" t="s">
        <v>136</v>
      </c>
    </row>
    <row r="327" spans="2:65" s="12" customFormat="1" ht="11.25">
      <c r="B327" s="142"/>
      <c r="D327" s="136" t="s">
        <v>155</v>
      </c>
      <c r="E327" s="143" t="s">
        <v>19</v>
      </c>
      <c r="F327" s="144" t="s">
        <v>415</v>
      </c>
      <c r="H327" s="145">
        <v>13.6</v>
      </c>
      <c r="I327" s="146"/>
      <c r="L327" s="142"/>
      <c r="M327" s="147"/>
      <c r="T327" s="148"/>
      <c r="AT327" s="143" t="s">
        <v>155</v>
      </c>
      <c r="AU327" s="143" t="s">
        <v>84</v>
      </c>
      <c r="AV327" s="12" t="s">
        <v>84</v>
      </c>
      <c r="AW327" s="12" t="s">
        <v>36</v>
      </c>
      <c r="AX327" s="12" t="s">
        <v>77</v>
      </c>
      <c r="AY327" s="143" t="s">
        <v>136</v>
      </c>
    </row>
    <row r="328" spans="2:65" s="14" customFormat="1" ht="11.25">
      <c r="B328" s="155"/>
      <c r="D328" s="136" t="s">
        <v>155</v>
      </c>
      <c r="E328" s="156" t="s">
        <v>19</v>
      </c>
      <c r="F328" s="157" t="s">
        <v>208</v>
      </c>
      <c r="H328" s="158">
        <v>30.88</v>
      </c>
      <c r="I328" s="159"/>
      <c r="L328" s="155"/>
      <c r="M328" s="160"/>
      <c r="T328" s="161"/>
      <c r="AT328" s="156" t="s">
        <v>155</v>
      </c>
      <c r="AU328" s="156" t="s">
        <v>84</v>
      </c>
      <c r="AV328" s="14" t="s">
        <v>143</v>
      </c>
      <c r="AW328" s="14" t="s">
        <v>36</v>
      </c>
      <c r="AX328" s="14" t="s">
        <v>82</v>
      </c>
      <c r="AY328" s="156" t="s">
        <v>136</v>
      </c>
    </row>
    <row r="329" spans="2:65" s="1" customFormat="1" ht="24.2" customHeight="1">
      <c r="B329" s="33"/>
      <c r="C329" s="123" t="s">
        <v>416</v>
      </c>
      <c r="D329" s="123" t="s">
        <v>138</v>
      </c>
      <c r="E329" s="124" t="s">
        <v>417</v>
      </c>
      <c r="F329" s="125" t="s">
        <v>418</v>
      </c>
      <c r="G329" s="126" t="s">
        <v>151</v>
      </c>
      <c r="H329" s="127">
        <v>100.61</v>
      </c>
      <c r="I329" s="128"/>
      <c r="J329" s="129">
        <f>ROUND(I329*H329,2)</f>
        <v>0</v>
      </c>
      <c r="K329" s="125" t="s">
        <v>142</v>
      </c>
      <c r="L329" s="33"/>
      <c r="M329" s="130" t="s">
        <v>19</v>
      </c>
      <c r="N329" s="131" t="s">
        <v>48</v>
      </c>
      <c r="P329" s="132">
        <f>O329*H329</f>
        <v>0</v>
      </c>
      <c r="Q329" s="132">
        <v>0</v>
      </c>
      <c r="R329" s="132">
        <f>Q329*H329</f>
        <v>0</v>
      </c>
      <c r="S329" s="132">
        <v>0</v>
      </c>
      <c r="T329" s="133">
        <f>S329*H329</f>
        <v>0</v>
      </c>
      <c r="AR329" s="134" t="s">
        <v>143</v>
      </c>
      <c r="AT329" s="134" t="s">
        <v>138</v>
      </c>
      <c r="AU329" s="134" t="s">
        <v>84</v>
      </c>
      <c r="AY329" s="18" t="s">
        <v>136</v>
      </c>
      <c r="BE329" s="135">
        <f>IF(N329="základní",J329,0)</f>
        <v>0</v>
      </c>
      <c r="BF329" s="135">
        <f>IF(N329="snížená",J329,0)</f>
        <v>0</v>
      </c>
      <c r="BG329" s="135">
        <f>IF(N329="zákl. přenesená",J329,0)</f>
        <v>0</v>
      </c>
      <c r="BH329" s="135">
        <f>IF(N329="sníž. přenesená",J329,0)</f>
        <v>0</v>
      </c>
      <c r="BI329" s="135">
        <f>IF(N329="nulová",J329,0)</f>
        <v>0</v>
      </c>
      <c r="BJ329" s="18" t="s">
        <v>82</v>
      </c>
      <c r="BK329" s="135">
        <f>ROUND(I329*H329,2)</f>
        <v>0</v>
      </c>
      <c r="BL329" s="18" t="s">
        <v>143</v>
      </c>
      <c r="BM329" s="134" t="s">
        <v>419</v>
      </c>
    </row>
    <row r="330" spans="2:65" s="1" customFormat="1" ht="19.5">
      <c r="B330" s="33"/>
      <c r="D330" s="136" t="s">
        <v>145</v>
      </c>
      <c r="F330" s="137" t="s">
        <v>420</v>
      </c>
      <c r="I330" s="138"/>
      <c r="L330" s="33"/>
      <c r="M330" s="139"/>
      <c r="T330" s="54"/>
      <c r="AT330" s="18" t="s">
        <v>145</v>
      </c>
      <c r="AU330" s="18" t="s">
        <v>84</v>
      </c>
    </row>
    <row r="331" spans="2:65" s="1" customFormat="1" ht="11.25">
      <c r="B331" s="33"/>
      <c r="D331" s="140" t="s">
        <v>147</v>
      </c>
      <c r="F331" s="141" t="s">
        <v>421</v>
      </c>
      <c r="I331" s="138"/>
      <c r="L331" s="33"/>
      <c r="M331" s="139"/>
      <c r="T331" s="54"/>
      <c r="AT331" s="18" t="s">
        <v>147</v>
      </c>
      <c r="AU331" s="18" t="s">
        <v>84</v>
      </c>
    </row>
    <row r="332" spans="2:65" s="12" customFormat="1" ht="11.25">
      <c r="B332" s="142"/>
      <c r="D332" s="136" t="s">
        <v>155</v>
      </c>
      <c r="E332" s="143" t="s">
        <v>19</v>
      </c>
      <c r="F332" s="144" t="s">
        <v>422</v>
      </c>
      <c r="H332" s="145">
        <v>50.55</v>
      </c>
      <c r="I332" s="146"/>
      <c r="L332" s="142"/>
      <c r="M332" s="147"/>
      <c r="T332" s="148"/>
      <c r="AT332" s="143" t="s">
        <v>155</v>
      </c>
      <c r="AU332" s="143" t="s">
        <v>84</v>
      </c>
      <c r="AV332" s="12" t="s">
        <v>84</v>
      </c>
      <c r="AW332" s="12" t="s">
        <v>36</v>
      </c>
      <c r="AX332" s="12" t="s">
        <v>77</v>
      </c>
      <c r="AY332" s="143" t="s">
        <v>136</v>
      </c>
    </row>
    <row r="333" spans="2:65" s="12" customFormat="1" ht="11.25">
      <c r="B333" s="142"/>
      <c r="D333" s="136" t="s">
        <v>155</v>
      </c>
      <c r="E333" s="143" t="s">
        <v>19</v>
      </c>
      <c r="F333" s="144" t="s">
        <v>423</v>
      </c>
      <c r="H333" s="145">
        <v>14.71</v>
      </c>
      <c r="I333" s="146"/>
      <c r="L333" s="142"/>
      <c r="M333" s="147"/>
      <c r="T333" s="148"/>
      <c r="AT333" s="143" t="s">
        <v>155</v>
      </c>
      <c r="AU333" s="143" t="s">
        <v>84</v>
      </c>
      <c r="AV333" s="12" t="s">
        <v>84</v>
      </c>
      <c r="AW333" s="12" t="s">
        <v>36</v>
      </c>
      <c r="AX333" s="12" t="s">
        <v>77</v>
      </c>
      <c r="AY333" s="143" t="s">
        <v>136</v>
      </c>
    </row>
    <row r="334" spans="2:65" s="12" customFormat="1" ht="11.25">
      <c r="B334" s="142"/>
      <c r="D334" s="136" t="s">
        <v>155</v>
      </c>
      <c r="E334" s="143" t="s">
        <v>19</v>
      </c>
      <c r="F334" s="144" t="s">
        <v>424</v>
      </c>
      <c r="H334" s="145">
        <v>21.93</v>
      </c>
      <c r="I334" s="146"/>
      <c r="L334" s="142"/>
      <c r="M334" s="147"/>
      <c r="T334" s="148"/>
      <c r="AT334" s="143" t="s">
        <v>155</v>
      </c>
      <c r="AU334" s="143" t="s">
        <v>84</v>
      </c>
      <c r="AV334" s="12" t="s">
        <v>84</v>
      </c>
      <c r="AW334" s="12" t="s">
        <v>36</v>
      </c>
      <c r="AX334" s="12" t="s">
        <v>77</v>
      </c>
      <c r="AY334" s="143" t="s">
        <v>136</v>
      </c>
    </row>
    <row r="335" spans="2:65" s="12" customFormat="1" ht="11.25">
      <c r="B335" s="142"/>
      <c r="D335" s="136" t="s">
        <v>155</v>
      </c>
      <c r="E335" s="143" t="s">
        <v>19</v>
      </c>
      <c r="F335" s="144" t="s">
        <v>425</v>
      </c>
      <c r="H335" s="145">
        <v>13.42</v>
      </c>
      <c r="I335" s="146"/>
      <c r="L335" s="142"/>
      <c r="M335" s="147"/>
      <c r="T335" s="148"/>
      <c r="AT335" s="143" t="s">
        <v>155</v>
      </c>
      <c r="AU335" s="143" t="s">
        <v>84</v>
      </c>
      <c r="AV335" s="12" t="s">
        <v>84</v>
      </c>
      <c r="AW335" s="12" t="s">
        <v>36</v>
      </c>
      <c r="AX335" s="12" t="s">
        <v>77</v>
      </c>
      <c r="AY335" s="143" t="s">
        <v>136</v>
      </c>
    </row>
    <row r="336" spans="2:65" s="14" customFormat="1" ht="11.25">
      <c r="B336" s="155"/>
      <c r="D336" s="136" t="s">
        <v>155</v>
      </c>
      <c r="E336" s="156" t="s">
        <v>19</v>
      </c>
      <c r="F336" s="157" t="s">
        <v>208</v>
      </c>
      <c r="H336" s="158">
        <v>100.61</v>
      </c>
      <c r="I336" s="159"/>
      <c r="L336" s="155"/>
      <c r="M336" s="160"/>
      <c r="T336" s="161"/>
      <c r="AT336" s="156" t="s">
        <v>155</v>
      </c>
      <c r="AU336" s="156" t="s">
        <v>84</v>
      </c>
      <c r="AV336" s="14" t="s">
        <v>143</v>
      </c>
      <c r="AW336" s="14" t="s">
        <v>36</v>
      </c>
      <c r="AX336" s="14" t="s">
        <v>82</v>
      </c>
      <c r="AY336" s="156" t="s">
        <v>136</v>
      </c>
    </row>
    <row r="337" spans="2:65" s="11" customFormat="1" ht="22.9" customHeight="1">
      <c r="B337" s="111"/>
      <c r="D337" s="112" t="s">
        <v>76</v>
      </c>
      <c r="E337" s="121" t="s">
        <v>190</v>
      </c>
      <c r="F337" s="121" t="s">
        <v>426</v>
      </c>
      <c r="I337" s="114"/>
      <c r="J337" s="122">
        <f>BK337</f>
        <v>0</v>
      </c>
      <c r="L337" s="111"/>
      <c r="M337" s="116"/>
      <c r="P337" s="117">
        <f>SUM(P338:P352)</f>
        <v>0</v>
      </c>
      <c r="R337" s="117">
        <f>SUM(R338:R352)</f>
        <v>0.48086000000000001</v>
      </c>
      <c r="T337" s="118">
        <f>SUM(T338:T352)</f>
        <v>3.0699999999999998E-3</v>
      </c>
      <c r="AR337" s="112" t="s">
        <v>82</v>
      </c>
      <c r="AT337" s="119" t="s">
        <v>76</v>
      </c>
      <c r="AU337" s="119" t="s">
        <v>82</v>
      </c>
      <c r="AY337" s="112" t="s">
        <v>136</v>
      </c>
      <c r="BK337" s="120">
        <f>SUM(BK338:BK352)</f>
        <v>0</v>
      </c>
    </row>
    <row r="338" spans="2:65" s="1" customFormat="1" ht="24.2" customHeight="1">
      <c r="B338" s="33"/>
      <c r="C338" s="123" t="s">
        <v>427</v>
      </c>
      <c r="D338" s="123" t="s">
        <v>138</v>
      </c>
      <c r="E338" s="124" t="s">
        <v>428</v>
      </c>
      <c r="F338" s="125" t="s">
        <v>429</v>
      </c>
      <c r="G338" s="126" t="s">
        <v>430</v>
      </c>
      <c r="H338" s="127">
        <v>1</v>
      </c>
      <c r="I338" s="128"/>
      <c r="J338" s="129">
        <f>ROUND(I338*H338,2)</f>
        <v>0</v>
      </c>
      <c r="K338" s="125" t="s">
        <v>19</v>
      </c>
      <c r="L338" s="33"/>
      <c r="M338" s="130" t="s">
        <v>19</v>
      </c>
      <c r="N338" s="131" t="s">
        <v>48</v>
      </c>
      <c r="P338" s="132">
        <f>O338*H338</f>
        <v>0</v>
      </c>
      <c r="Q338" s="132">
        <v>0</v>
      </c>
      <c r="R338" s="132">
        <f>Q338*H338</f>
        <v>0</v>
      </c>
      <c r="S338" s="132">
        <v>3.0699999999999998E-3</v>
      </c>
      <c r="T338" s="133">
        <f>S338*H338</f>
        <v>3.0699999999999998E-3</v>
      </c>
      <c r="AR338" s="134" t="s">
        <v>143</v>
      </c>
      <c r="AT338" s="134" t="s">
        <v>138</v>
      </c>
      <c r="AU338" s="134" t="s">
        <v>84</v>
      </c>
      <c r="AY338" s="18" t="s">
        <v>136</v>
      </c>
      <c r="BE338" s="135">
        <f>IF(N338="základní",J338,0)</f>
        <v>0</v>
      </c>
      <c r="BF338" s="135">
        <f>IF(N338="snížená",J338,0)</f>
        <v>0</v>
      </c>
      <c r="BG338" s="135">
        <f>IF(N338="zákl. přenesená",J338,0)</f>
        <v>0</v>
      </c>
      <c r="BH338" s="135">
        <f>IF(N338="sníž. přenesená",J338,0)</f>
        <v>0</v>
      </c>
      <c r="BI338" s="135">
        <f>IF(N338="nulová",J338,0)</f>
        <v>0</v>
      </c>
      <c r="BJ338" s="18" t="s">
        <v>82</v>
      </c>
      <c r="BK338" s="135">
        <f>ROUND(I338*H338,2)</f>
        <v>0</v>
      </c>
      <c r="BL338" s="18" t="s">
        <v>143</v>
      </c>
      <c r="BM338" s="134" t="s">
        <v>431</v>
      </c>
    </row>
    <row r="339" spans="2:65" s="1" customFormat="1" ht="11.25">
      <c r="B339" s="33"/>
      <c r="D339" s="136" t="s">
        <v>145</v>
      </c>
      <c r="F339" s="137" t="s">
        <v>429</v>
      </c>
      <c r="I339" s="138"/>
      <c r="L339" s="33"/>
      <c r="M339" s="139"/>
      <c r="T339" s="54"/>
      <c r="AT339" s="18" t="s">
        <v>145</v>
      </c>
      <c r="AU339" s="18" t="s">
        <v>84</v>
      </c>
    </row>
    <row r="340" spans="2:65" s="12" customFormat="1" ht="11.25">
      <c r="B340" s="142"/>
      <c r="D340" s="136" t="s">
        <v>155</v>
      </c>
      <c r="E340" s="143" t="s">
        <v>19</v>
      </c>
      <c r="F340" s="144" t="s">
        <v>432</v>
      </c>
      <c r="H340" s="145">
        <v>1</v>
      </c>
      <c r="I340" s="146"/>
      <c r="L340" s="142"/>
      <c r="M340" s="147"/>
      <c r="T340" s="148"/>
      <c r="AT340" s="143" t="s">
        <v>155</v>
      </c>
      <c r="AU340" s="143" t="s">
        <v>84</v>
      </c>
      <c r="AV340" s="12" t="s">
        <v>84</v>
      </c>
      <c r="AW340" s="12" t="s">
        <v>36</v>
      </c>
      <c r="AX340" s="12" t="s">
        <v>82</v>
      </c>
      <c r="AY340" s="143" t="s">
        <v>136</v>
      </c>
    </row>
    <row r="341" spans="2:65" s="1" customFormat="1" ht="37.9" customHeight="1">
      <c r="B341" s="33"/>
      <c r="C341" s="123" t="s">
        <v>433</v>
      </c>
      <c r="D341" s="123" t="s">
        <v>138</v>
      </c>
      <c r="E341" s="124" t="s">
        <v>434</v>
      </c>
      <c r="F341" s="125" t="s">
        <v>435</v>
      </c>
      <c r="G341" s="126" t="s">
        <v>141</v>
      </c>
      <c r="H341" s="127">
        <v>2</v>
      </c>
      <c r="I341" s="128"/>
      <c r="J341" s="129">
        <f>ROUND(I341*H341,2)</f>
        <v>0</v>
      </c>
      <c r="K341" s="125" t="s">
        <v>142</v>
      </c>
      <c r="L341" s="33"/>
      <c r="M341" s="130" t="s">
        <v>19</v>
      </c>
      <c r="N341" s="131" t="s">
        <v>48</v>
      </c>
      <c r="P341" s="132">
        <f>O341*H341</f>
        <v>0</v>
      </c>
      <c r="Q341" s="132">
        <v>1.0000000000000001E-5</v>
      </c>
      <c r="R341" s="132">
        <f>Q341*H341</f>
        <v>2.0000000000000002E-5</v>
      </c>
      <c r="S341" s="132">
        <v>0</v>
      </c>
      <c r="T341" s="133">
        <f>S341*H341</f>
        <v>0</v>
      </c>
      <c r="AR341" s="134" t="s">
        <v>143</v>
      </c>
      <c r="AT341" s="134" t="s">
        <v>138</v>
      </c>
      <c r="AU341" s="134" t="s">
        <v>84</v>
      </c>
      <c r="AY341" s="18" t="s">
        <v>136</v>
      </c>
      <c r="BE341" s="135">
        <f>IF(N341="základní",J341,0)</f>
        <v>0</v>
      </c>
      <c r="BF341" s="135">
        <f>IF(N341="snížená",J341,0)</f>
        <v>0</v>
      </c>
      <c r="BG341" s="135">
        <f>IF(N341="zákl. přenesená",J341,0)</f>
        <v>0</v>
      </c>
      <c r="BH341" s="135">
        <f>IF(N341="sníž. přenesená",J341,0)</f>
        <v>0</v>
      </c>
      <c r="BI341" s="135">
        <f>IF(N341="nulová",J341,0)</f>
        <v>0</v>
      </c>
      <c r="BJ341" s="18" t="s">
        <v>82</v>
      </c>
      <c r="BK341" s="135">
        <f>ROUND(I341*H341,2)</f>
        <v>0</v>
      </c>
      <c r="BL341" s="18" t="s">
        <v>143</v>
      </c>
      <c r="BM341" s="134" t="s">
        <v>436</v>
      </c>
    </row>
    <row r="342" spans="2:65" s="1" customFormat="1" ht="29.25">
      <c r="B342" s="33"/>
      <c r="D342" s="136" t="s">
        <v>145</v>
      </c>
      <c r="F342" s="137" t="s">
        <v>437</v>
      </c>
      <c r="I342" s="138"/>
      <c r="L342" s="33"/>
      <c r="M342" s="139"/>
      <c r="T342" s="54"/>
      <c r="AT342" s="18" t="s">
        <v>145</v>
      </c>
      <c r="AU342" s="18" t="s">
        <v>84</v>
      </c>
    </row>
    <row r="343" spans="2:65" s="1" customFormat="1" ht="11.25">
      <c r="B343" s="33"/>
      <c r="D343" s="140" t="s">
        <v>147</v>
      </c>
      <c r="F343" s="141" t="s">
        <v>438</v>
      </c>
      <c r="I343" s="138"/>
      <c r="L343" s="33"/>
      <c r="M343" s="139"/>
      <c r="T343" s="54"/>
      <c r="AT343" s="18" t="s">
        <v>147</v>
      </c>
      <c r="AU343" s="18" t="s">
        <v>84</v>
      </c>
    </row>
    <row r="344" spans="2:65" s="1" customFormat="1" ht="37.9" customHeight="1">
      <c r="B344" s="33"/>
      <c r="C344" s="123" t="s">
        <v>439</v>
      </c>
      <c r="D344" s="123" t="s">
        <v>138</v>
      </c>
      <c r="E344" s="124" t="s">
        <v>440</v>
      </c>
      <c r="F344" s="125" t="s">
        <v>441</v>
      </c>
      <c r="G344" s="126" t="s">
        <v>141</v>
      </c>
      <c r="H344" s="127">
        <v>2</v>
      </c>
      <c r="I344" s="128"/>
      <c r="J344" s="129">
        <f>ROUND(I344*H344,2)</f>
        <v>0</v>
      </c>
      <c r="K344" s="125" t="s">
        <v>142</v>
      </c>
      <c r="L344" s="33"/>
      <c r="M344" s="130" t="s">
        <v>19</v>
      </c>
      <c r="N344" s="131" t="s">
        <v>48</v>
      </c>
      <c r="P344" s="132">
        <f>O344*H344</f>
        <v>0</v>
      </c>
      <c r="Q344" s="132">
        <v>1.0000000000000001E-5</v>
      </c>
      <c r="R344" s="132">
        <f>Q344*H344</f>
        <v>2.0000000000000002E-5</v>
      </c>
      <c r="S344" s="132">
        <v>0</v>
      </c>
      <c r="T344" s="133">
        <f>S344*H344</f>
        <v>0</v>
      </c>
      <c r="AR344" s="134" t="s">
        <v>143</v>
      </c>
      <c r="AT344" s="134" t="s">
        <v>138</v>
      </c>
      <c r="AU344" s="134" t="s">
        <v>84</v>
      </c>
      <c r="AY344" s="18" t="s">
        <v>136</v>
      </c>
      <c r="BE344" s="135">
        <f>IF(N344="základní",J344,0)</f>
        <v>0</v>
      </c>
      <c r="BF344" s="135">
        <f>IF(N344="snížená",J344,0)</f>
        <v>0</v>
      </c>
      <c r="BG344" s="135">
        <f>IF(N344="zákl. přenesená",J344,0)</f>
        <v>0</v>
      </c>
      <c r="BH344" s="135">
        <f>IF(N344="sníž. přenesená",J344,0)</f>
        <v>0</v>
      </c>
      <c r="BI344" s="135">
        <f>IF(N344="nulová",J344,0)</f>
        <v>0</v>
      </c>
      <c r="BJ344" s="18" t="s">
        <v>82</v>
      </c>
      <c r="BK344" s="135">
        <f>ROUND(I344*H344,2)</f>
        <v>0</v>
      </c>
      <c r="BL344" s="18" t="s">
        <v>143</v>
      </c>
      <c r="BM344" s="134" t="s">
        <v>442</v>
      </c>
    </row>
    <row r="345" spans="2:65" s="1" customFormat="1" ht="29.25">
      <c r="B345" s="33"/>
      <c r="D345" s="136" t="s">
        <v>145</v>
      </c>
      <c r="F345" s="137" t="s">
        <v>443</v>
      </c>
      <c r="I345" s="138"/>
      <c r="L345" s="33"/>
      <c r="M345" s="139"/>
      <c r="T345" s="54"/>
      <c r="AT345" s="18" t="s">
        <v>145</v>
      </c>
      <c r="AU345" s="18" t="s">
        <v>84</v>
      </c>
    </row>
    <row r="346" spans="2:65" s="1" customFormat="1" ht="11.25">
      <c r="B346" s="33"/>
      <c r="D346" s="140" t="s">
        <v>147</v>
      </c>
      <c r="F346" s="141" t="s">
        <v>444</v>
      </c>
      <c r="I346" s="138"/>
      <c r="L346" s="33"/>
      <c r="M346" s="139"/>
      <c r="T346" s="54"/>
      <c r="AT346" s="18" t="s">
        <v>147</v>
      </c>
      <c r="AU346" s="18" t="s">
        <v>84</v>
      </c>
    </row>
    <row r="347" spans="2:65" s="1" customFormat="1" ht="37.9" customHeight="1">
      <c r="B347" s="33"/>
      <c r="C347" s="123" t="s">
        <v>445</v>
      </c>
      <c r="D347" s="123" t="s">
        <v>138</v>
      </c>
      <c r="E347" s="124" t="s">
        <v>446</v>
      </c>
      <c r="F347" s="125" t="s">
        <v>447</v>
      </c>
      <c r="G347" s="126" t="s">
        <v>141</v>
      </c>
      <c r="H347" s="127">
        <v>2</v>
      </c>
      <c r="I347" s="128"/>
      <c r="J347" s="129">
        <f>ROUND(I347*H347,2)</f>
        <v>0</v>
      </c>
      <c r="K347" s="125" t="s">
        <v>142</v>
      </c>
      <c r="L347" s="33"/>
      <c r="M347" s="130" t="s">
        <v>19</v>
      </c>
      <c r="N347" s="131" t="s">
        <v>48</v>
      </c>
      <c r="P347" s="132">
        <f>O347*H347</f>
        <v>0</v>
      </c>
      <c r="Q347" s="132">
        <v>6.9999999999999994E-5</v>
      </c>
      <c r="R347" s="132">
        <f>Q347*H347</f>
        <v>1.3999999999999999E-4</v>
      </c>
      <c r="S347" s="132">
        <v>0</v>
      </c>
      <c r="T347" s="133">
        <f>S347*H347</f>
        <v>0</v>
      </c>
      <c r="AR347" s="134" t="s">
        <v>143</v>
      </c>
      <c r="AT347" s="134" t="s">
        <v>138</v>
      </c>
      <c r="AU347" s="134" t="s">
        <v>84</v>
      </c>
      <c r="AY347" s="18" t="s">
        <v>136</v>
      </c>
      <c r="BE347" s="135">
        <f>IF(N347="základní",J347,0)</f>
        <v>0</v>
      </c>
      <c r="BF347" s="135">
        <f>IF(N347="snížená",J347,0)</f>
        <v>0</v>
      </c>
      <c r="BG347" s="135">
        <f>IF(N347="zákl. přenesená",J347,0)</f>
        <v>0</v>
      </c>
      <c r="BH347" s="135">
        <f>IF(N347="sníž. přenesená",J347,0)</f>
        <v>0</v>
      </c>
      <c r="BI347" s="135">
        <f>IF(N347="nulová",J347,0)</f>
        <v>0</v>
      </c>
      <c r="BJ347" s="18" t="s">
        <v>82</v>
      </c>
      <c r="BK347" s="135">
        <f>ROUND(I347*H347,2)</f>
        <v>0</v>
      </c>
      <c r="BL347" s="18" t="s">
        <v>143</v>
      </c>
      <c r="BM347" s="134" t="s">
        <v>448</v>
      </c>
    </row>
    <row r="348" spans="2:65" s="1" customFormat="1" ht="19.5">
      <c r="B348" s="33"/>
      <c r="D348" s="136" t="s">
        <v>145</v>
      </c>
      <c r="F348" s="137" t="s">
        <v>449</v>
      </c>
      <c r="I348" s="138"/>
      <c r="L348" s="33"/>
      <c r="M348" s="139"/>
      <c r="T348" s="54"/>
      <c r="AT348" s="18" t="s">
        <v>145</v>
      </c>
      <c r="AU348" s="18" t="s">
        <v>84</v>
      </c>
    </row>
    <row r="349" spans="2:65" s="1" customFormat="1" ht="11.25">
      <c r="B349" s="33"/>
      <c r="D349" s="140" t="s">
        <v>147</v>
      </c>
      <c r="F349" s="141" t="s">
        <v>450</v>
      </c>
      <c r="I349" s="138"/>
      <c r="L349" s="33"/>
      <c r="M349" s="139"/>
      <c r="T349" s="54"/>
      <c r="AT349" s="18" t="s">
        <v>147</v>
      </c>
      <c r="AU349" s="18" t="s">
        <v>84</v>
      </c>
    </row>
    <row r="350" spans="2:65" s="1" customFormat="1" ht="37.9" customHeight="1">
      <c r="B350" s="33"/>
      <c r="C350" s="123" t="s">
        <v>451</v>
      </c>
      <c r="D350" s="123" t="s">
        <v>138</v>
      </c>
      <c r="E350" s="124" t="s">
        <v>452</v>
      </c>
      <c r="F350" s="125" t="s">
        <v>453</v>
      </c>
      <c r="G350" s="126" t="s">
        <v>141</v>
      </c>
      <c r="H350" s="127">
        <v>2</v>
      </c>
      <c r="I350" s="128"/>
      <c r="J350" s="129">
        <f>ROUND(I350*H350,2)</f>
        <v>0</v>
      </c>
      <c r="K350" s="125" t="s">
        <v>142</v>
      </c>
      <c r="L350" s="33"/>
      <c r="M350" s="130" t="s">
        <v>19</v>
      </c>
      <c r="N350" s="131" t="s">
        <v>48</v>
      </c>
      <c r="P350" s="132">
        <f>O350*H350</f>
        <v>0</v>
      </c>
      <c r="Q350" s="132">
        <v>0.24034</v>
      </c>
      <c r="R350" s="132">
        <f>Q350*H350</f>
        <v>0.48068</v>
      </c>
      <c r="S350" s="132">
        <v>0</v>
      </c>
      <c r="T350" s="133">
        <f>S350*H350</f>
        <v>0</v>
      </c>
      <c r="AR350" s="134" t="s">
        <v>143</v>
      </c>
      <c r="AT350" s="134" t="s">
        <v>138</v>
      </c>
      <c r="AU350" s="134" t="s">
        <v>84</v>
      </c>
      <c r="AY350" s="18" t="s">
        <v>136</v>
      </c>
      <c r="BE350" s="135">
        <f>IF(N350="základní",J350,0)</f>
        <v>0</v>
      </c>
      <c r="BF350" s="135">
        <f>IF(N350="snížená",J350,0)</f>
        <v>0</v>
      </c>
      <c r="BG350" s="135">
        <f>IF(N350="zákl. přenesená",J350,0)</f>
        <v>0</v>
      </c>
      <c r="BH350" s="135">
        <f>IF(N350="sníž. přenesená",J350,0)</f>
        <v>0</v>
      </c>
      <c r="BI350" s="135">
        <f>IF(N350="nulová",J350,0)</f>
        <v>0</v>
      </c>
      <c r="BJ350" s="18" t="s">
        <v>82</v>
      </c>
      <c r="BK350" s="135">
        <f>ROUND(I350*H350,2)</f>
        <v>0</v>
      </c>
      <c r="BL350" s="18" t="s">
        <v>143</v>
      </c>
      <c r="BM350" s="134" t="s">
        <v>454</v>
      </c>
    </row>
    <row r="351" spans="2:65" s="1" customFormat="1" ht="29.25">
      <c r="B351" s="33"/>
      <c r="D351" s="136" t="s">
        <v>145</v>
      </c>
      <c r="F351" s="137" t="s">
        <v>455</v>
      </c>
      <c r="I351" s="138"/>
      <c r="L351" s="33"/>
      <c r="M351" s="139"/>
      <c r="T351" s="54"/>
      <c r="AT351" s="18" t="s">
        <v>145</v>
      </c>
      <c r="AU351" s="18" t="s">
        <v>84</v>
      </c>
    </row>
    <row r="352" spans="2:65" s="1" customFormat="1" ht="11.25">
      <c r="B352" s="33"/>
      <c r="D352" s="140" t="s">
        <v>147</v>
      </c>
      <c r="F352" s="141" t="s">
        <v>456</v>
      </c>
      <c r="I352" s="138"/>
      <c r="L352" s="33"/>
      <c r="M352" s="139"/>
      <c r="T352" s="54"/>
      <c r="AT352" s="18" t="s">
        <v>147</v>
      </c>
      <c r="AU352" s="18" t="s">
        <v>84</v>
      </c>
    </row>
    <row r="353" spans="2:65" s="11" customFormat="1" ht="22.9" customHeight="1">
      <c r="B353" s="111"/>
      <c r="D353" s="112" t="s">
        <v>76</v>
      </c>
      <c r="E353" s="121" t="s">
        <v>199</v>
      </c>
      <c r="F353" s="121" t="s">
        <v>457</v>
      </c>
      <c r="I353" s="114"/>
      <c r="J353" s="122">
        <f>BK353</f>
        <v>0</v>
      </c>
      <c r="L353" s="111"/>
      <c r="M353" s="116"/>
      <c r="P353" s="117">
        <f>SUM(P354:P410)</f>
        <v>0</v>
      </c>
      <c r="R353" s="117">
        <f>SUM(R354:R410)</f>
        <v>0.18042840000000002</v>
      </c>
      <c r="T353" s="118">
        <f>SUM(T354:T410)</f>
        <v>31.804099999999998</v>
      </c>
      <c r="AR353" s="112" t="s">
        <v>82</v>
      </c>
      <c r="AT353" s="119" t="s">
        <v>76</v>
      </c>
      <c r="AU353" s="119" t="s">
        <v>82</v>
      </c>
      <c r="AY353" s="112" t="s">
        <v>136</v>
      </c>
      <c r="BK353" s="120">
        <f>SUM(BK354:BK410)</f>
        <v>0</v>
      </c>
    </row>
    <row r="354" spans="2:65" s="1" customFormat="1" ht="37.9" customHeight="1">
      <c r="B354" s="33"/>
      <c r="C354" s="123" t="s">
        <v>458</v>
      </c>
      <c r="D354" s="123" t="s">
        <v>138</v>
      </c>
      <c r="E354" s="124" t="s">
        <v>459</v>
      </c>
      <c r="F354" s="125" t="s">
        <v>460</v>
      </c>
      <c r="G354" s="126" t="s">
        <v>151</v>
      </c>
      <c r="H354" s="127">
        <v>810.25</v>
      </c>
      <c r="I354" s="128"/>
      <c r="J354" s="129">
        <f>ROUND(I354*H354,2)</f>
        <v>0</v>
      </c>
      <c r="K354" s="125" t="s">
        <v>142</v>
      </c>
      <c r="L354" s="33"/>
      <c r="M354" s="130" t="s">
        <v>19</v>
      </c>
      <c r="N354" s="131" t="s">
        <v>48</v>
      </c>
      <c r="P354" s="132">
        <f>O354*H354</f>
        <v>0</v>
      </c>
      <c r="Q354" s="132">
        <v>0</v>
      </c>
      <c r="R354" s="132">
        <f>Q354*H354</f>
        <v>0</v>
      </c>
      <c r="S354" s="132">
        <v>0</v>
      </c>
      <c r="T354" s="133">
        <f>S354*H354</f>
        <v>0</v>
      </c>
      <c r="AR354" s="134" t="s">
        <v>143</v>
      </c>
      <c r="AT354" s="134" t="s">
        <v>138</v>
      </c>
      <c r="AU354" s="134" t="s">
        <v>84</v>
      </c>
      <c r="AY354" s="18" t="s">
        <v>136</v>
      </c>
      <c r="BE354" s="135">
        <f>IF(N354="základní",J354,0)</f>
        <v>0</v>
      </c>
      <c r="BF354" s="135">
        <f>IF(N354="snížená",J354,0)</f>
        <v>0</v>
      </c>
      <c r="BG354" s="135">
        <f>IF(N354="zákl. přenesená",J354,0)</f>
        <v>0</v>
      </c>
      <c r="BH354" s="135">
        <f>IF(N354="sníž. přenesená",J354,0)</f>
        <v>0</v>
      </c>
      <c r="BI354" s="135">
        <f>IF(N354="nulová",J354,0)</f>
        <v>0</v>
      </c>
      <c r="BJ354" s="18" t="s">
        <v>82</v>
      </c>
      <c r="BK354" s="135">
        <f>ROUND(I354*H354,2)</f>
        <v>0</v>
      </c>
      <c r="BL354" s="18" t="s">
        <v>143</v>
      </c>
      <c r="BM354" s="134" t="s">
        <v>461</v>
      </c>
    </row>
    <row r="355" spans="2:65" s="1" customFormat="1" ht="29.25">
      <c r="B355" s="33"/>
      <c r="D355" s="136" t="s">
        <v>145</v>
      </c>
      <c r="F355" s="137" t="s">
        <v>462</v>
      </c>
      <c r="I355" s="138"/>
      <c r="L355" s="33"/>
      <c r="M355" s="139"/>
      <c r="T355" s="54"/>
      <c r="AT355" s="18" t="s">
        <v>145</v>
      </c>
      <c r="AU355" s="18" t="s">
        <v>84</v>
      </c>
    </row>
    <row r="356" spans="2:65" s="1" customFormat="1" ht="11.25">
      <c r="B356" s="33"/>
      <c r="D356" s="140" t="s">
        <v>147</v>
      </c>
      <c r="F356" s="141" t="s">
        <v>463</v>
      </c>
      <c r="I356" s="138"/>
      <c r="L356" s="33"/>
      <c r="M356" s="139"/>
      <c r="T356" s="54"/>
      <c r="AT356" s="18" t="s">
        <v>147</v>
      </c>
      <c r="AU356" s="18" t="s">
        <v>84</v>
      </c>
    </row>
    <row r="357" spans="2:65" s="12" customFormat="1" ht="11.25">
      <c r="B357" s="142"/>
      <c r="D357" s="136" t="s">
        <v>155</v>
      </c>
      <c r="E357" s="143" t="s">
        <v>19</v>
      </c>
      <c r="F357" s="144" t="s">
        <v>464</v>
      </c>
      <c r="H357" s="145">
        <v>810.25</v>
      </c>
      <c r="I357" s="146"/>
      <c r="L357" s="142"/>
      <c r="M357" s="147"/>
      <c r="T357" s="148"/>
      <c r="AT357" s="143" t="s">
        <v>155</v>
      </c>
      <c r="AU357" s="143" t="s">
        <v>84</v>
      </c>
      <c r="AV357" s="12" t="s">
        <v>84</v>
      </c>
      <c r="AW357" s="12" t="s">
        <v>36</v>
      </c>
      <c r="AX357" s="12" t="s">
        <v>82</v>
      </c>
      <c r="AY357" s="143" t="s">
        <v>136</v>
      </c>
    </row>
    <row r="358" spans="2:65" s="1" customFormat="1" ht="33" customHeight="1">
      <c r="B358" s="33"/>
      <c r="C358" s="123" t="s">
        <v>465</v>
      </c>
      <c r="D358" s="123" t="s">
        <v>138</v>
      </c>
      <c r="E358" s="124" t="s">
        <v>466</v>
      </c>
      <c r="F358" s="125" t="s">
        <v>467</v>
      </c>
      <c r="G358" s="126" t="s">
        <v>151</v>
      </c>
      <c r="H358" s="127">
        <v>218767.5</v>
      </c>
      <c r="I358" s="128"/>
      <c r="J358" s="129">
        <f>ROUND(I358*H358,2)</f>
        <v>0</v>
      </c>
      <c r="K358" s="125" t="s">
        <v>142</v>
      </c>
      <c r="L358" s="33"/>
      <c r="M358" s="130" t="s">
        <v>19</v>
      </c>
      <c r="N358" s="131" t="s">
        <v>48</v>
      </c>
      <c r="P358" s="132">
        <f>O358*H358</f>
        <v>0</v>
      </c>
      <c r="Q358" s="132">
        <v>0</v>
      </c>
      <c r="R358" s="132">
        <f>Q358*H358</f>
        <v>0</v>
      </c>
      <c r="S358" s="132">
        <v>0</v>
      </c>
      <c r="T358" s="133">
        <f>S358*H358</f>
        <v>0</v>
      </c>
      <c r="AR358" s="134" t="s">
        <v>143</v>
      </c>
      <c r="AT358" s="134" t="s">
        <v>138</v>
      </c>
      <c r="AU358" s="134" t="s">
        <v>84</v>
      </c>
      <c r="AY358" s="18" t="s">
        <v>136</v>
      </c>
      <c r="BE358" s="135">
        <f>IF(N358="základní",J358,0)</f>
        <v>0</v>
      </c>
      <c r="BF358" s="135">
        <f>IF(N358="snížená",J358,0)</f>
        <v>0</v>
      </c>
      <c r="BG358" s="135">
        <f>IF(N358="zákl. přenesená",J358,0)</f>
        <v>0</v>
      </c>
      <c r="BH358" s="135">
        <f>IF(N358="sníž. přenesená",J358,0)</f>
        <v>0</v>
      </c>
      <c r="BI358" s="135">
        <f>IF(N358="nulová",J358,0)</f>
        <v>0</v>
      </c>
      <c r="BJ358" s="18" t="s">
        <v>82</v>
      </c>
      <c r="BK358" s="135">
        <f>ROUND(I358*H358,2)</f>
        <v>0</v>
      </c>
      <c r="BL358" s="18" t="s">
        <v>143</v>
      </c>
      <c r="BM358" s="134" t="s">
        <v>468</v>
      </c>
    </row>
    <row r="359" spans="2:65" s="1" customFormat="1" ht="29.25">
      <c r="B359" s="33"/>
      <c r="D359" s="136" t="s">
        <v>145</v>
      </c>
      <c r="F359" s="137" t="s">
        <v>469</v>
      </c>
      <c r="I359" s="138"/>
      <c r="L359" s="33"/>
      <c r="M359" s="139"/>
      <c r="T359" s="54"/>
      <c r="AT359" s="18" t="s">
        <v>145</v>
      </c>
      <c r="AU359" s="18" t="s">
        <v>84</v>
      </c>
    </row>
    <row r="360" spans="2:65" s="1" customFormat="1" ht="11.25">
      <c r="B360" s="33"/>
      <c r="D360" s="140" t="s">
        <v>147</v>
      </c>
      <c r="F360" s="141" t="s">
        <v>470</v>
      </c>
      <c r="I360" s="138"/>
      <c r="L360" s="33"/>
      <c r="M360" s="139"/>
      <c r="T360" s="54"/>
      <c r="AT360" s="18" t="s">
        <v>147</v>
      </c>
      <c r="AU360" s="18" t="s">
        <v>84</v>
      </c>
    </row>
    <row r="361" spans="2:65" s="12" customFormat="1" ht="11.25">
      <c r="B361" s="142"/>
      <c r="D361" s="136" t="s">
        <v>155</v>
      </c>
      <c r="F361" s="144" t="s">
        <v>471</v>
      </c>
      <c r="H361" s="145">
        <v>218767.5</v>
      </c>
      <c r="I361" s="146"/>
      <c r="L361" s="142"/>
      <c r="M361" s="147"/>
      <c r="T361" s="148"/>
      <c r="AT361" s="143" t="s">
        <v>155</v>
      </c>
      <c r="AU361" s="143" t="s">
        <v>84</v>
      </c>
      <c r="AV361" s="12" t="s">
        <v>84</v>
      </c>
      <c r="AW361" s="12" t="s">
        <v>4</v>
      </c>
      <c r="AX361" s="12" t="s">
        <v>82</v>
      </c>
      <c r="AY361" s="143" t="s">
        <v>136</v>
      </c>
    </row>
    <row r="362" spans="2:65" s="1" customFormat="1" ht="37.9" customHeight="1">
      <c r="B362" s="33"/>
      <c r="C362" s="123" t="s">
        <v>472</v>
      </c>
      <c r="D362" s="123" t="s">
        <v>138</v>
      </c>
      <c r="E362" s="124" t="s">
        <v>473</v>
      </c>
      <c r="F362" s="125" t="s">
        <v>474</v>
      </c>
      <c r="G362" s="126" t="s">
        <v>151</v>
      </c>
      <c r="H362" s="127">
        <v>810.25</v>
      </c>
      <c r="I362" s="128"/>
      <c r="J362" s="129">
        <f>ROUND(I362*H362,2)</f>
        <v>0</v>
      </c>
      <c r="K362" s="125" t="s">
        <v>142</v>
      </c>
      <c r="L362" s="33"/>
      <c r="M362" s="130" t="s">
        <v>19</v>
      </c>
      <c r="N362" s="131" t="s">
        <v>48</v>
      </c>
      <c r="P362" s="132">
        <f>O362*H362</f>
        <v>0</v>
      </c>
      <c r="Q362" s="132">
        <v>0</v>
      </c>
      <c r="R362" s="132">
        <f>Q362*H362</f>
        <v>0</v>
      </c>
      <c r="S362" s="132">
        <v>0</v>
      </c>
      <c r="T362" s="133">
        <f>S362*H362</f>
        <v>0</v>
      </c>
      <c r="AR362" s="134" t="s">
        <v>143</v>
      </c>
      <c r="AT362" s="134" t="s">
        <v>138</v>
      </c>
      <c r="AU362" s="134" t="s">
        <v>84</v>
      </c>
      <c r="AY362" s="18" t="s">
        <v>136</v>
      </c>
      <c r="BE362" s="135">
        <f>IF(N362="základní",J362,0)</f>
        <v>0</v>
      </c>
      <c r="BF362" s="135">
        <f>IF(N362="snížená",J362,0)</f>
        <v>0</v>
      </c>
      <c r="BG362" s="135">
        <f>IF(N362="zákl. přenesená",J362,0)</f>
        <v>0</v>
      </c>
      <c r="BH362" s="135">
        <f>IF(N362="sníž. přenesená",J362,0)</f>
        <v>0</v>
      </c>
      <c r="BI362" s="135">
        <f>IF(N362="nulová",J362,0)</f>
        <v>0</v>
      </c>
      <c r="BJ362" s="18" t="s">
        <v>82</v>
      </c>
      <c r="BK362" s="135">
        <f>ROUND(I362*H362,2)</f>
        <v>0</v>
      </c>
      <c r="BL362" s="18" t="s">
        <v>143</v>
      </c>
      <c r="BM362" s="134" t="s">
        <v>475</v>
      </c>
    </row>
    <row r="363" spans="2:65" s="1" customFormat="1" ht="29.25">
      <c r="B363" s="33"/>
      <c r="D363" s="136" t="s">
        <v>145</v>
      </c>
      <c r="F363" s="137" t="s">
        <v>476</v>
      </c>
      <c r="I363" s="138"/>
      <c r="L363" s="33"/>
      <c r="M363" s="139"/>
      <c r="T363" s="54"/>
      <c r="AT363" s="18" t="s">
        <v>145</v>
      </c>
      <c r="AU363" s="18" t="s">
        <v>84</v>
      </c>
    </row>
    <row r="364" spans="2:65" s="1" customFormat="1" ht="11.25">
      <c r="B364" s="33"/>
      <c r="D364" s="140" t="s">
        <v>147</v>
      </c>
      <c r="F364" s="141" t="s">
        <v>477</v>
      </c>
      <c r="I364" s="138"/>
      <c r="L364" s="33"/>
      <c r="M364" s="139"/>
      <c r="T364" s="54"/>
      <c r="AT364" s="18" t="s">
        <v>147</v>
      </c>
      <c r="AU364" s="18" t="s">
        <v>84</v>
      </c>
    </row>
    <row r="365" spans="2:65" s="1" customFormat="1" ht="33" customHeight="1">
      <c r="B365" s="33"/>
      <c r="C365" s="123" t="s">
        <v>478</v>
      </c>
      <c r="D365" s="123" t="s">
        <v>138</v>
      </c>
      <c r="E365" s="124" t="s">
        <v>479</v>
      </c>
      <c r="F365" s="125" t="s">
        <v>480</v>
      </c>
      <c r="G365" s="126" t="s">
        <v>151</v>
      </c>
      <c r="H365" s="127">
        <v>100</v>
      </c>
      <c r="I365" s="128"/>
      <c r="J365" s="129">
        <f>ROUND(I365*H365,2)</f>
        <v>0</v>
      </c>
      <c r="K365" s="125" t="s">
        <v>142</v>
      </c>
      <c r="L365" s="33"/>
      <c r="M365" s="130" t="s">
        <v>19</v>
      </c>
      <c r="N365" s="131" t="s">
        <v>48</v>
      </c>
      <c r="P365" s="132">
        <f>O365*H365</f>
        <v>0</v>
      </c>
      <c r="Q365" s="132">
        <v>1.2999999999999999E-4</v>
      </c>
      <c r="R365" s="132">
        <f>Q365*H365</f>
        <v>1.2999999999999999E-2</v>
      </c>
      <c r="S365" s="132">
        <v>0</v>
      </c>
      <c r="T365" s="133">
        <f>S365*H365</f>
        <v>0</v>
      </c>
      <c r="AR365" s="134" t="s">
        <v>143</v>
      </c>
      <c r="AT365" s="134" t="s">
        <v>138</v>
      </c>
      <c r="AU365" s="134" t="s">
        <v>84</v>
      </c>
      <c r="AY365" s="18" t="s">
        <v>136</v>
      </c>
      <c r="BE365" s="135">
        <f>IF(N365="základní",J365,0)</f>
        <v>0</v>
      </c>
      <c r="BF365" s="135">
        <f>IF(N365="snížená",J365,0)</f>
        <v>0</v>
      </c>
      <c r="BG365" s="135">
        <f>IF(N365="zákl. přenesená",J365,0)</f>
        <v>0</v>
      </c>
      <c r="BH365" s="135">
        <f>IF(N365="sníž. přenesená",J365,0)</f>
        <v>0</v>
      </c>
      <c r="BI365" s="135">
        <f>IF(N365="nulová",J365,0)</f>
        <v>0</v>
      </c>
      <c r="BJ365" s="18" t="s">
        <v>82</v>
      </c>
      <c r="BK365" s="135">
        <f>ROUND(I365*H365,2)</f>
        <v>0</v>
      </c>
      <c r="BL365" s="18" t="s">
        <v>143</v>
      </c>
      <c r="BM365" s="134" t="s">
        <v>481</v>
      </c>
    </row>
    <row r="366" spans="2:65" s="1" customFormat="1" ht="19.5">
      <c r="B366" s="33"/>
      <c r="D366" s="136" t="s">
        <v>145</v>
      </c>
      <c r="F366" s="137" t="s">
        <v>482</v>
      </c>
      <c r="I366" s="138"/>
      <c r="L366" s="33"/>
      <c r="M366" s="139"/>
      <c r="T366" s="54"/>
      <c r="AT366" s="18" t="s">
        <v>145</v>
      </c>
      <c r="AU366" s="18" t="s">
        <v>84</v>
      </c>
    </row>
    <row r="367" spans="2:65" s="1" customFormat="1" ht="11.25">
      <c r="B367" s="33"/>
      <c r="D367" s="140" t="s">
        <v>147</v>
      </c>
      <c r="F367" s="141" t="s">
        <v>483</v>
      </c>
      <c r="I367" s="138"/>
      <c r="L367" s="33"/>
      <c r="M367" s="139"/>
      <c r="T367" s="54"/>
      <c r="AT367" s="18" t="s">
        <v>147</v>
      </c>
      <c r="AU367" s="18" t="s">
        <v>84</v>
      </c>
    </row>
    <row r="368" spans="2:65" s="1" customFormat="1" ht="24.2" customHeight="1">
      <c r="B368" s="33"/>
      <c r="C368" s="123" t="s">
        <v>484</v>
      </c>
      <c r="D368" s="123" t="s">
        <v>138</v>
      </c>
      <c r="E368" s="124" t="s">
        <v>485</v>
      </c>
      <c r="F368" s="125" t="s">
        <v>486</v>
      </c>
      <c r="G368" s="126" t="s">
        <v>160</v>
      </c>
      <c r="H368" s="127">
        <v>0.08</v>
      </c>
      <c r="I368" s="128"/>
      <c r="J368" s="129">
        <f>ROUND(I368*H368,2)</f>
        <v>0</v>
      </c>
      <c r="K368" s="125" t="s">
        <v>142</v>
      </c>
      <c r="L368" s="33"/>
      <c r="M368" s="130" t="s">
        <v>19</v>
      </c>
      <c r="N368" s="131" t="s">
        <v>48</v>
      </c>
      <c r="P368" s="132">
        <f>O368*H368</f>
        <v>0</v>
      </c>
      <c r="Q368" s="132">
        <v>0</v>
      </c>
      <c r="R368" s="132">
        <f>Q368*H368</f>
        <v>0</v>
      </c>
      <c r="S368" s="132">
        <v>1.8</v>
      </c>
      <c r="T368" s="133">
        <f>S368*H368</f>
        <v>0.14400000000000002</v>
      </c>
      <c r="AR368" s="134" t="s">
        <v>143</v>
      </c>
      <c r="AT368" s="134" t="s">
        <v>138</v>
      </c>
      <c r="AU368" s="134" t="s">
        <v>84</v>
      </c>
      <c r="AY368" s="18" t="s">
        <v>136</v>
      </c>
      <c r="BE368" s="135">
        <f>IF(N368="základní",J368,0)</f>
        <v>0</v>
      </c>
      <c r="BF368" s="135">
        <f>IF(N368="snížená",J368,0)</f>
        <v>0</v>
      </c>
      <c r="BG368" s="135">
        <f>IF(N368="zákl. přenesená",J368,0)</f>
        <v>0</v>
      </c>
      <c r="BH368" s="135">
        <f>IF(N368="sníž. přenesená",J368,0)</f>
        <v>0</v>
      </c>
      <c r="BI368" s="135">
        <f>IF(N368="nulová",J368,0)</f>
        <v>0</v>
      </c>
      <c r="BJ368" s="18" t="s">
        <v>82</v>
      </c>
      <c r="BK368" s="135">
        <f>ROUND(I368*H368,2)</f>
        <v>0</v>
      </c>
      <c r="BL368" s="18" t="s">
        <v>143</v>
      </c>
      <c r="BM368" s="134" t="s">
        <v>487</v>
      </c>
    </row>
    <row r="369" spans="2:65" s="1" customFormat="1" ht="29.25">
      <c r="B369" s="33"/>
      <c r="D369" s="136" t="s">
        <v>145</v>
      </c>
      <c r="F369" s="137" t="s">
        <v>488</v>
      </c>
      <c r="I369" s="138"/>
      <c r="L369" s="33"/>
      <c r="M369" s="139"/>
      <c r="T369" s="54"/>
      <c r="AT369" s="18" t="s">
        <v>145</v>
      </c>
      <c r="AU369" s="18" t="s">
        <v>84</v>
      </c>
    </row>
    <row r="370" spans="2:65" s="1" customFormat="1" ht="11.25">
      <c r="B370" s="33"/>
      <c r="D370" s="140" t="s">
        <v>147</v>
      </c>
      <c r="F370" s="141" t="s">
        <v>489</v>
      </c>
      <c r="I370" s="138"/>
      <c r="L370" s="33"/>
      <c r="M370" s="139"/>
      <c r="T370" s="54"/>
      <c r="AT370" s="18" t="s">
        <v>147</v>
      </c>
      <c r="AU370" s="18" t="s">
        <v>84</v>
      </c>
    </row>
    <row r="371" spans="2:65" s="12" customFormat="1" ht="11.25">
      <c r="B371" s="142"/>
      <c r="D371" s="136" t="s">
        <v>155</v>
      </c>
      <c r="E371" s="143" t="s">
        <v>19</v>
      </c>
      <c r="F371" s="144" t="s">
        <v>490</v>
      </c>
      <c r="H371" s="145">
        <v>0.08</v>
      </c>
      <c r="I371" s="146"/>
      <c r="L371" s="142"/>
      <c r="M371" s="147"/>
      <c r="T371" s="148"/>
      <c r="AT371" s="143" t="s">
        <v>155</v>
      </c>
      <c r="AU371" s="143" t="s">
        <v>84</v>
      </c>
      <c r="AV371" s="12" t="s">
        <v>84</v>
      </c>
      <c r="AW371" s="12" t="s">
        <v>36</v>
      </c>
      <c r="AX371" s="12" t="s">
        <v>82</v>
      </c>
      <c r="AY371" s="143" t="s">
        <v>136</v>
      </c>
    </row>
    <row r="372" spans="2:65" s="1" customFormat="1" ht="24.2" customHeight="1">
      <c r="B372" s="33"/>
      <c r="C372" s="123" t="s">
        <v>491</v>
      </c>
      <c r="D372" s="123" t="s">
        <v>138</v>
      </c>
      <c r="E372" s="124" t="s">
        <v>492</v>
      </c>
      <c r="F372" s="125" t="s">
        <v>493</v>
      </c>
      <c r="G372" s="126" t="s">
        <v>151</v>
      </c>
      <c r="H372" s="127">
        <v>0.39</v>
      </c>
      <c r="I372" s="128"/>
      <c r="J372" s="129">
        <f>ROUND(I372*H372,2)</f>
        <v>0</v>
      </c>
      <c r="K372" s="125" t="s">
        <v>142</v>
      </c>
      <c r="L372" s="33"/>
      <c r="M372" s="130" t="s">
        <v>19</v>
      </c>
      <c r="N372" s="131" t="s">
        <v>48</v>
      </c>
      <c r="P372" s="132">
        <f>O372*H372</f>
        <v>0</v>
      </c>
      <c r="Q372" s="132">
        <v>0</v>
      </c>
      <c r="R372" s="132">
        <f>Q372*H372</f>
        <v>0</v>
      </c>
      <c r="S372" s="132">
        <v>4.1000000000000002E-2</v>
      </c>
      <c r="T372" s="133">
        <f>S372*H372</f>
        <v>1.5990000000000001E-2</v>
      </c>
      <c r="AR372" s="134" t="s">
        <v>143</v>
      </c>
      <c r="AT372" s="134" t="s">
        <v>138</v>
      </c>
      <c r="AU372" s="134" t="s">
        <v>84</v>
      </c>
      <c r="AY372" s="18" t="s">
        <v>136</v>
      </c>
      <c r="BE372" s="135">
        <f>IF(N372="základní",J372,0)</f>
        <v>0</v>
      </c>
      <c r="BF372" s="135">
        <f>IF(N372="snížená",J372,0)</f>
        <v>0</v>
      </c>
      <c r="BG372" s="135">
        <f>IF(N372="zákl. přenesená",J372,0)</f>
        <v>0</v>
      </c>
      <c r="BH372" s="135">
        <f>IF(N372="sníž. přenesená",J372,0)</f>
        <v>0</v>
      </c>
      <c r="BI372" s="135">
        <f>IF(N372="nulová",J372,0)</f>
        <v>0</v>
      </c>
      <c r="BJ372" s="18" t="s">
        <v>82</v>
      </c>
      <c r="BK372" s="135">
        <f>ROUND(I372*H372,2)</f>
        <v>0</v>
      </c>
      <c r="BL372" s="18" t="s">
        <v>143</v>
      </c>
      <c r="BM372" s="134" t="s">
        <v>494</v>
      </c>
    </row>
    <row r="373" spans="2:65" s="1" customFormat="1" ht="29.25">
      <c r="B373" s="33"/>
      <c r="D373" s="136" t="s">
        <v>145</v>
      </c>
      <c r="F373" s="137" t="s">
        <v>495</v>
      </c>
      <c r="I373" s="138"/>
      <c r="L373" s="33"/>
      <c r="M373" s="139"/>
      <c r="T373" s="54"/>
      <c r="AT373" s="18" t="s">
        <v>145</v>
      </c>
      <c r="AU373" s="18" t="s">
        <v>84</v>
      </c>
    </row>
    <row r="374" spans="2:65" s="1" customFormat="1" ht="11.25">
      <c r="B374" s="33"/>
      <c r="D374" s="140" t="s">
        <v>147</v>
      </c>
      <c r="F374" s="141" t="s">
        <v>496</v>
      </c>
      <c r="I374" s="138"/>
      <c r="L374" s="33"/>
      <c r="M374" s="139"/>
      <c r="T374" s="54"/>
      <c r="AT374" s="18" t="s">
        <v>147</v>
      </c>
      <c r="AU374" s="18" t="s">
        <v>84</v>
      </c>
    </row>
    <row r="375" spans="2:65" s="12" customFormat="1" ht="11.25">
      <c r="B375" s="142"/>
      <c r="D375" s="136" t="s">
        <v>155</v>
      </c>
      <c r="E375" s="143" t="s">
        <v>19</v>
      </c>
      <c r="F375" s="144" t="s">
        <v>497</v>
      </c>
      <c r="H375" s="145">
        <v>0.39</v>
      </c>
      <c r="I375" s="146"/>
      <c r="L375" s="142"/>
      <c r="M375" s="147"/>
      <c r="T375" s="148"/>
      <c r="AT375" s="143" t="s">
        <v>155</v>
      </c>
      <c r="AU375" s="143" t="s">
        <v>84</v>
      </c>
      <c r="AV375" s="12" t="s">
        <v>84</v>
      </c>
      <c r="AW375" s="12" t="s">
        <v>36</v>
      </c>
      <c r="AX375" s="12" t="s">
        <v>82</v>
      </c>
      <c r="AY375" s="143" t="s">
        <v>136</v>
      </c>
    </row>
    <row r="376" spans="2:65" s="1" customFormat="1" ht="21.75" customHeight="1">
      <c r="B376" s="33"/>
      <c r="C376" s="123" t="s">
        <v>498</v>
      </c>
      <c r="D376" s="123" t="s">
        <v>138</v>
      </c>
      <c r="E376" s="124" t="s">
        <v>499</v>
      </c>
      <c r="F376" s="125" t="s">
        <v>500</v>
      </c>
      <c r="G376" s="126" t="s">
        <v>151</v>
      </c>
      <c r="H376" s="127">
        <v>1.77</v>
      </c>
      <c r="I376" s="128"/>
      <c r="J376" s="129">
        <f>ROUND(I376*H376,2)</f>
        <v>0</v>
      </c>
      <c r="K376" s="125" t="s">
        <v>142</v>
      </c>
      <c r="L376" s="33"/>
      <c r="M376" s="130" t="s">
        <v>19</v>
      </c>
      <c r="N376" s="131" t="s">
        <v>48</v>
      </c>
      <c r="P376" s="132">
        <f>O376*H376</f>
        <v>0</v>
      </c>
      <c r="Q376" s="132">
        <v>0</v>
      </c>
      <c r="R376" s="132">
        <f>Q376*H376</f>
        <v>0</v>
      </c>
      <c r="S376" s="132">
        <v>7.5999999999999998E-2</v>
      </c>
      <c r="T376" s="133">
        <f>S376*H376</f>
        <v>0.13452</v>
      </c>
      <c r="AR376" s="134" t="s">
        <v>143</v>
      </c>
      <c r="AT376" s="134" t="s">
        <v>138</v>
      </c>
      <c r="AU376" s="134" t="s">
        <v>84</v>
      </c>
      <c r="AY376" s="18" t="s">
        <v>136</v>
      </c>
      <c r="BE376" s="135">
        <f>IF(N376="základní",J376,0)</f>
        <v>0</v>
      </c>
      <c r="BF376" s="135">
        <f>IF(N376="snížená",J376,0)</f>
        <v>0</v>
      </c>
      <c r="BG376" s="135">
        <f>IF(N376="zákl. přenesená",J376,0)</f>
        <v>0</v>
      </c>
      <c r="BH376" s="135">
        <f>IF(N376="sníž. přenesená",J376,0)</f>
        <v>0</v>
      </c>
      <c r="BI376" s="135">
        <f>IF(N376="nulová",J376,0)</f>
        <v>0</v>
      </c>
      <c r="BJ376" s="18" t="s">
        <v>82</v>
      </c>
      <c r="BK376" s="135">
        <f>ROUND(I376*H376,2)</f>
        <v>0</v>
      </c>
      <c r="BL376" s="18" t="s">
        <v>143</v>
      </c>
      <c r="BM376" s="134" t="s">
        <v>501</v>
      </c>
    </row>
    <row r="377" spans="2:65" s="1" customFormat="1" ht="19.5">
      <c r="B377" s="33"/>
      <c r="D377" s="136" t="s">
        <v>145</v>
      </c>
      <c r="F377" s="137" t="s">
        <v>502</v>
      </c>
      <c r="I377" s="138"/>
      <c r="L377" s="33"/>
      <c r="M377" s="139"/>
      <c r="T377" s="54"/>
      <c r="AT377" s="18" t="s">
        <v>145</v>
      </c>
      <c r="AU377" s="18" t="s">
        <v>84</v>
      </c>
    </row>
    <row r="378" spans="2:65" s="1" customFormat="1" ht="11.25">
      <c r="B378" s="33"/>
      <c r="D378" s="140" t="s">
        <v>147</v>
      </c>
      <c r="F378" s="141" t="s">
        <v>503</v>
      </c>
      <c r="I378" s="138"/>
      <c r="L378" s="33"/>
      <c r="M378" s="139"/>
      <c r="T378" s="54"/>
      <c r="AT378" s="18" t="s">
        <v>147</v>
      </c>
      <c r="AU378" s="18" t="s">
        <v>84</v>
      </c>
    </row>
    <row r="379" spans="2:65" s="12" customFormat="1" ht="11.25">
      <c r="B379" s="142"/>
      <c r="D379" s="136" t="s">
        <v>155</v>
      </c>
      <c r="E379" s="143" t="s">
        <v>19</v>
      </c>
      <c r="F379" s="144" t="s">
        <v>504</v>
      </c>
      <c r="H379" s="145">
        <v>1.77</v>
      </c>
      <c r="I379" s="146"/>
      <c r="L379" s="142"/>
      <c r="M379" s="147"/>
      <c r="T379" s="148"/>
      <c r="AT379" s="143" t="s">
        <v>155</v>
      </c>
      <c r="AU379" s="143" t="s">
        <v>84</v>
      </c>
      <c r="AV379" s="12" t="s">
        <v>84</v>
      </c>
      <c r="AW379" s="12" t="s">
        <v>36</v>
      </c>
      <c r="AX379" s="12" t="s">
        <v>82</v>
      </c>
      <c r="AY379" s="143" t="s">
        <v>136</v>
      </c>
    </row>
    <row r="380" spans="2:65" s="1" customFormat="1" ht="24.2" customHeight="1">
      <c r="B380" s="33"/>
      <c r="C380" s="123" t="s">
        <v>505</v>
      </c>
      <c r="D380" s="123" t="s">
        <v>138</v>
      </c>
      <c r="E380" s="124" t="s">
        <v>506</v>
      </c>
      <c r="F380" s="125" t="s">
        <v>507</v>
      </c>
      <c r="G380" s="126" t="s">
        <v>151</v>
      </c>
      <c r="H380" s="127">
        <v>0.4</v>
      </c>
      <c r="I380" s="128"/>
      <c r="J380" s="129">
        <f>ROUND(I380*H380,2)</f>
        <v>0</v>
      </c>
      <c r="K380" s="125" t="s">
        <v>142</v>
      </c>
      <c r="L380" s="33"/>
      <c r="M380" s="130" t="s">
        <v>19</v>
      </c>
      <c r="N380" s="131" t="s">
        <v>48</v>
      </c>
      <c r="P380" s="132">
        <f>O380*H380</f>
        <v>0</v>
      </c>
      <c r="Q380" s="132">
        <v>0</v>
      </c>
      <c r="R380" s="132">
        <f>Q380*H380</f>
        <v>0</v>
      </c>
      <c r="S380" s="132">
        <v>0.1</v>
      </c>
      <c r="T380" s="133">
        <f>S380*H380</f>
        <v>4.0000000000000008E-2</v>
      </c>
      <c r="AR380" s="134" t="s">
        <v>143</v>
      </c>
      <c r="AT380" s="134" t="s">
        <v>138</v>
      </c>
      <c r="AU380" s="134" t="s">
        <v>84</v>
      </c>
      <c r="AY380" s="18" t="s">
        <v>136</v>
      </c>
      <c r="BE380" s="135">
        <f>IF(N380="základní",J380,0)</f>
        <v>0</v>
      </c>
      <c r="BF380" s="135">
        <f>IF(N380="snížená",J380,0)</f>
        <v>0</v>
      </c>
      <c r="BG380" s="135">
        <f>IF(N380="zákl. přenesená",J380,0)</f>
        <v>0</v>
      </c>
      <c r="BH380" s="135">
        <f>IF(N380="sníž. přenesená",J380,0)</f>
        <v>0</v>
      </c>
      <c r="BI380" s="135">
        <f>IF(N380="nulová",J380,0)</f>
        <v>0</v>
      </c>
      <c r="BJ380" s="18" t="s">
        <v>82</v>
      </c>
      <c r="BK380" s="135">
        <f>ROUND(I380*H380,2)</f>
        <v>0</v>
      </c>
      <c r="BL380" s="18" t="s">
        <v>143</v>
      </c>
      <c r="BM380" s="134" t="s">
        <v>508</v>
      </c>
    </row>
    <row r="381" spans="2:65" s="1" customFormat="1" ht="19.5">
      <c r="B381" s="33"/>
      <c r="D381" s="136" t="s">
        <v>145</v>
      </c>
      <c r="F381" s="137" t="s">
        <v>509</v>
      </c>
      <c r="I381" s="138"/>
      <c r="L381" s="33"/>
      <c r="M381" s="139"/>
      <c r="T381" s="54"/>
      <c r="AT381" s="18" t="s">
        <v>145</v>
      </c>
      <c r="AU381" s="18" t="s">
        <v>84</v>
      </c>
    </row>
    <row r="382" spans="2:65" s="1" customFormat="1" ht="11.25">
      <c r="B382" s="33"/>
      <c r="D382" s="140" t="s">
        <v>147</v>
      </c>
      <c r="F382" s="141" t="s">
        <v>510</v>
      </c>
      <c r="I382" s="138"/>
      <c r="L382" s="33"/>
      <c r="M382" s="139"/>
      <c r="T382" s="54"/>
      <c r="AT382" s="18" t="s">
        <v>147</v>
      </c>
      <c r="AU382" s="18" t="s">
        <v>84</v>
      </c>
    </row>
    <row r="383" spans="2:65" s="12" customFormat="1" ht="11.25">
      <c r="B383" s="142"/>
      <c r="D383" s="136" t="s">
        <v>155</v>
      </c>
      <c r="E383" s="143" t="s">
        <v>19</v>
      </c>
      <c r="F383" s="144" t="s">
        <v>235</v>
      </c>
      <c r="H383" s="145">
        <v>0.4</v>
      </c>
      <c r="I383" s="146"/>
      <c r="L383" s="142"/>
      <c r="M383" s="147"/>
      <c r="T383" s="148"/>
      <c r="AT383" s="143" t="s">
        <v>155</v>
      </c>
      <c r="AU383" s="143" t="s">
        <v>84</v>
      </c>
      <c r="AV383" s="12" t="s">
        <v>84</v>
      </c>
      <c r="AW383" s="12" t="s">
        <v>36</v>
      </c>
      <c r="AX383" s="12" t="s">
        <v>82</v>
      </c>
      <c r="AY383" s="143" t="s">
        <v>136</v>
      </c>
    </row>
    <row r="384" spans="2:65" s="1" customFormat="1" ht="37.9" customHeight="1">
      <c r="B384" s="33"/>
      <c r="C384" s="123" t="s">
        <v>511</v>
      </c>
      <c r="D384" s="123" t="s">
        <v>138</v>
      </c>
      <c r="E384" s="124" t="s">
        <v>512</v>
      </c>
      <c r="F384" s="125" t="s">
        <v>513</v>
      </c>
      <c r="G384" s="126" t="s">
        <v>151</v>
      </c>
      <c r="H384" s="127">
        <v>10.36</v>
      </c>
      <c r="I384" s="128"/>
      <c r="J384" s="129">
        <f>ROUND(I384*H384,2)</f>
        <v>0</v>
      </c>
      <c r="K384" s="125" t="s">
        <v>142</v>
      </c>
      <c r="L384" s="33"/>
      <c r="M384" s="130" t="s">
        <v>19</v>
      </c>
      <c r="N384" s="131" t="s">
        <v>48</v>
      </c>
      <c r="P384" s="132">
        <f>O384*H384</f>
        <v>0</v>
      </c>
      <c r="Q384" s="132">
        <v>0</v>
      </c>
      <c r="R384" s="132">
        <f>Q384*H384</f>
        <v>0</v>
      </c>
      <c r="S384" s="132">
        <v>0.05</v>
      </c>
      <c r="T384" s="133">
        <f>S384*H384</f>
        <v>0.51800000000000002</v>
      </c>
      <c r="AR384" s="134" t="s">
        <v>143</v>
      </c>
      <c r="AT384" s="134" t="s">
        <v>138</v>
      </c>
      <c r="AU384" s="134" t="s">
        <v>84</v>
      </c>
      <c r="AY384" s="18" t="s">
        <v>136</v>
      </c>
      <c r="BE384" s="135">
        <f>IF(N384="základní",J384,0)</f>
        <v>0</v>
      </c>
      <c r="BF384" s="135">
        <f>IF(N384="snížená",J384,0)</f>
        <v>0</v>
      </c>
      <c r="BG384" s="135">
        <f>IF(N384="zákl. přenesená",J384,0)</f>
        <v>0</v>
      </c>
      <c r="BH384" s="135">
        <f>IF(N384="sníž. přenesená",J384,0)</f>
        <v>0</v>
      </c>
      <c r="BI384" s="135">
        <f>IF(N384="nulová",J384,0)</f>
        <v>0</v>
      </c>
      <c r="BJ384" s="18" t="s">
        <v>82</v>
      </c>
      <c r="BK384" s="135">
        <f>ROUND(I384*H384,2)</f>
        <v>0</v>
      </c>
      <c r="BL384" s="18" t="s">
        <v>143</v>
      </c>
      <c r="BM384" s="134" t="s">
        <v>514</v>
      </c>
    </row>
    <row r="385" spans="2:65" s="1" customFormat="1" ht="19.5">
      <c r="B385" s="33"/>
      <c r="D385" s="136" t="s">
        <v>145</v>
      </c>
      <c r="F385" s="137" t="s">
        <v>515</v>
      </c>
      <c r="I385" s="138"/>
      <c r="L385" s="33"/>
      <c r="M385" s="139"/>
      <c r="T385" s="54"/>
      <c r="AT385" s="18" t="s">
        <v>145</v>
      </c>
      <c r="AU385" s="18" t="s">
        <v>84</v>
      </c>
    </row>
    <row r="386" spans="2:65" s="1" customFormat="1" ht="11.25">
      <c r="B386" s="33"/>
      <c r="D386" s="140" t="s">
        <v>147</v>
      </c>
      <c r="F386" s="141" t="s">
        <v>516</v>
      </c>
      <c r="I386" s="138"/>
      <c r="L386" s="33"/>
      <c r="M386" s="139"/>
      <c r="T386" s="54"/>
      <c r="AT386" s="18" t="s">
        <v>147</v>
      </c>
      <c r="AU386" s="18" t="s">
        <v>84</v>
      </c>
    </row>
    <row r="387" spans="2:65" s="12" customFormat="1" ht="11.25">
      <c r="B387" s="142"/>
      <c r="D387" s="136" t="s">
        <v>155</v>
      </c>
      <c r="E387" s="143" t="s">
        <v>19</v>
      </c>
      <c r="F387" s="144" t="s">
        <v>258</v>
      </c>
      <c r="H387" s="145">
        <v>10.36</v>
      </c>
      <c r="I387" s="146"/>
      <c r="L387" s="142"/>
      <c r="M387" s="147"/>
      <c r="T387" s="148"/>
      <c r="AT387" s="143" t="s">
        <v>155</v>
      </c>
      <c r="AU387" s="143" t="s">
        <v>84</v>
      </c>
      <c r="AV387" s="12" t="s">
        <v>84</v>
      </c>
      <c r="AW387" s="12" t="s">
        <v>36</v>
      </c>
      <c r="AX387" s="12" t="s">
        <v>82</v>
      </c>
      <c r="AY387" s="143" t="s">
        <v>136</v>
      </c>
    </row>
    <row r="388" spans="2:65" s="1" customFormat="1" ht="37.9" customHeight="1">
      <c r="B388" s="33"/>
      <c r="C388" s="123" t="s">
        <v>517</v>
      </c>
      <c r="D388" s="123" t="s">
        <v>138</v>
      </c>
      <c r="E388" s="124" t="s">
        <v>518</v>
      </c>
      <c r="F388" s="125" t="s">
        <v>519</v>
      </c>
      <c r="G388" s="126" t="s">
        <v>151</v>
      </c>
      <c r="H388" s="127">
        <v>20</v>
      </c>
      <c r="I388" s="128"/>
      <c r="J388" s="129">
        <f>ROUND(I388*H388,2)</f>
        <v>0</v>
      </c>
      <c r="K388" s="125" t="s">
        <v>142</v>
      </c>
      <c r="L388" s="33"/>
      <c r="M388" s="130" t="s">
        <v>19</v>
      </c>
      <c r="N388" s="131" t="s">
        <v>48</v>
      </c>
      <c r="P388" s="132">
        <f>O388*H388</f>
        <v>0</v>
      </c>
      <c r="Q388" s="132">
        <v>0</v>
      </c>
      <c r="R388" s="132">
        <f>Q388*H388</f>
        <v>0</v>
      </c>
      <c r="S388" s="132">
        <v>4.5999999999999999E-2</v>
      </c>
      <c r="T388" s="133">
        <f>S388*H388</f>
        <v>0.91999999999999993</v>
      </c>
      <c r="AR388" s="134" t="s">
        <v>143</v>
      </c>
      <c r="AT388" s="134" t="s">
        <v>138</v>
      </c>
      <c r="AU388" s="134" t="s">
        <v>84</v>
      </c>
      <c r="AY388" s="18" t="s">
        <v>136</v>
      </c>
      <c r="BE388" s="135">
        <f>IF(N388="základní",J388,0)</f>
        <v>0</v>
      </c>
      <c r="BF388" s="135">
        <f>IF(N388="snížená",J388,0)</f>
        <v>0</v>
      </c>
      <c r="BG388" s="135">
        <f>IF(N388="zákl. přenesená",J388,0)</f>
        <v>0</v>
      </c>
      <c r="BH388" s="135">
        <f>IF(N388="sníž. přenesená",J388,0)</f>
        <v>0</v>
      </c>
      <c r="BI388" s="135">
        <f>IF(N388="nulová",J388,0)</f>
        <v>0</v>
      </c>
      <c r="BJ388" s="18" t="s">
        <v>82</v>
      </c>
      <c r="BK388" s="135">
        <f>ROUND(I388*H388,2)</f>
        <v>0</v>
      </c>
      <c r="BL388" s="18" t="s">
        <v>143</v>
      </c>
      <c r="BM388" s="134" t="s">
        <v>520</v>
      </c>
    </row>
    <row r="389" spans="2:65" s="1" customFormat="1" ht="29.25">
      <c r="B389" s="33"/>
      <c r="D389" s="136" t="s">
        <v>145</v>
      </c>
      <c r="F389" s="137" t="s">
        <v>521</v>
      </c>
      <c r="I389" s="138"/>
      <c r="L389" s="33"/>
      <c r="M389" s="139"/>
      <c r="T389" s="54"/>
      <c r="AT389" s="18" t="s">
        <v>145</v>
      </c>
      <c r="AU389" s="18" t="s">
        <v>84</v>
      </c>
    </row>
    <row r="390" spans="2:65" s="1" customFormat="1" ht="11.25">
      <c r="B390" s="33"/>
      <c r="D390" s="140" t="s">
        <v>147</v>
      </c>
      <c r="F390" s="141" t="s">
        <v>522</v>
      </c>
      <c r="I390" s="138"/>
      <c r="L390" s="33"/>
      <c r="M390" s="139"/>
      <c r="T390" s="54"/>
      <c r="AT390" s="18" t="s">
        <v>147</v>
      </c>
      <c r="AU390" s="18" t="s">
        <v>84</v>
      </c>
    </row>
    <row r="391" spans="2:65" s="12" customFormat="1" ht="11.25">
      <c r="B391" s="142"/>
      <c r="D391" s="136" t="s">
        <v>155</v>
      </c>
      <c r="E391" s="143" t="s">
        <v>19</v>
      </c>
      <c r="F391" s="144" t="s">
        <v>250</v>
      </c>
      <c r="H391" s="145">
        <v>20</v>
      </c>
      <c r="I391" s="146"/>
      <c r="L391" s="142"/>
      <c r="M391" s="147"/>
      <c r="T391" s="148"/>
      <c r="AT391" s="143" t="s">
        <v>155</v>
      </c>
      <c r="AU391" s="143" t="s">
        <v>84</v>
      </c>
      <c r="AV391" s="12" t="s">
        <v>84</v>
      </c>
      <c r="AW391" s="12" t="s">
        <v>36</v>
      </c>
      <c r="AX391" s="12" t="s">
        <v>82</v>
      </c>
      <c r="AY391" s="143" t="s">
        <v>136</v>
      </c>
    </row>
    <row r="392" spans="2:65" s="1" customFormat="1" ht="37.9" customHeight="1">
      <c r="B392" s="33"/>
      <c r="C392" s="123" t="s">
        <v>523</v>
      </c>
      <c r="D392" s="123" t="s">
        <v>138</v>
      </c>
      <c r="E392" s="124" t="s">
        <v>524</v>
      </c>
      <c r="F392" s="125" t="s">
        <v>525</v>
      </c>
      <c r="G392" s="126" t="s">
        <v>151</v>
      </c>
      <c r="H392" s="127">
        <v>509.01</v>
      </c>
      <c r="I392" s="128"/>
      <c r="J392" s="129">
        <f>ROUND(I392*H392,2)</f>
        <v>0</v>
      </c>
      <c r="K392" s="125" t="s">
        <v>142</v>
      </c>
      <c r="L392" s="33"/>
      <c r="M392" s="130" t="s">
        <v>19</v>
      </c>
      <c r="N392" s="131" t="s">
        <v>48</v>
      </c>
      <c r="P392" s="132">
        <f>O392*H392</f>
        <v>0</v>
      </c>
      <c r="Q392" s="132">
        <v>0</v>
      </c>
      <c r="R392" s="132">
        <f>Q392*H392</f>
        <v>0</v>
      </c>
      <c r="S392" s="132">
        <v>5.8999999999999997E-2</v>
      </c>
      <c r="T392" s="133">
        <f>S392*H392</f>
        <v>30.031589999999998</v>
      </c>
      <c r="AR392" s="134" t="s">
        <v>143</v>
      </c>
      <c r="AT392" s="134" t="s">
        <v>138</v>
      </c>
      <c r="AU392" s="134" t="s">
        <v>84</v>
      </c>
      <c r="AY392" s="18" t="s">
        <v>136</v>
      </c>
      <c r="BE392" s="135">
        <f>IF(N392="základní",J392,0)</f>
        <v>0</v>
      </c>
      <c r="BF392" s="135">
        <f>IF(N392="snížená",J392,0)</f>
        <v>0</v>
      </c>
      <c r="BG392" s="135">
        <f>IF(N392="zákl. přenesená",J392,0)</f>
        <v>0</v>
      </c>
      <c r="BH392" s="135">
        <f>IF(N392="sníž. přenesená",J392,0)</f>
        <v>0</v>
      </c>
      <c r="BI392" s="135">
        <f>IF(N392="nulová",J392,0)</f>
        <v>0</v>
      </c>
      <c r="BJ392" s="18" t="s">
        <v>82</v>
      </c>
      <c r="BK392" s="135">
        <f>ROUND(I392*H392,2)</f>
        <v>0</v>
      </c>
      <c r="BL392" s="18" t="s">
        <v>143</v>
      </c>
      <c r="BM392" s="134" t="s">
        <v>526</v>
      </c>
    </row>
    <row r="393" spans="2:65" s="1" customFormat="1" ht="29.25">
      <c r="B393" s="33"/>
      <c r="D393" s="136" t="s">
        <v>145</v>
      </c>
      <c r="F393" s="137" t="s">
        <v>527</v>
      </c>
      <c r="I393" s="138"/>
      <c r="L393" s="33"/>
      <c r="M393" s="139"/>
      <c r="T393" s="54"/>
      <c r="AT393" s="18" t="s">
        <v>145</v>
      </c>
      <c r="AU393" s="18" t="s">
        <v>84</v>
      </c>
    </row>
    <row r="394" spans="2:65" s="1" customFormat="1" ht="11.25">
      <c r="B394" s="33"/>
      <c r="D394" s="140" t="s">
        <v>147</v>
      </c>
      <c r="F394" s="141" t="s">
        <v>528</v>
      </c>
      <c r="I394" s="138"/>
      <c r="L394" s="33"/>
      <c r="M394" s="139"/>
      <c r="T394" s="54"/>
      <c r="AT394" s="18" t="s">
        <v>147</v>
      </c>
      <c r="AU394" s="18" t="s">
        <v>84</v>
      </c>
    </row>
    <row r="395" spans="2:65" s="12" customFormat="1" ht="11.25">
      <c r="B395" s="142"/>
      <c r="D395" s="136" t="s">
        <v>155</v>
      </c>
      <c r="E395" s="143" t="s">
        <v>19</v>
      </c>
      <c r="F395" s="144" t="s">
        <v>289</v>
      </c>
      <c r="H395" s="145">
        <v>85.87</v>
      </c>
      <c r="I395" s="146"/>
      <c r="L395" s="142"/>
      <c r="M395" s="147"/>
      <c r="T395" s="148"/>
      <c r="AT395" s="143" t="s">
        <v>155</v>
      </c>
      <c r="AU395" s="143" t="s">
        <v>84</v>
      </c>
      <c r="AV395" s="12" t="s">
        <v>84</v>
      </c>
      <c r="AW395" s="12" t="s">
        <v>36</v>
      </c>
      <c r="AX395" s="12" t="s">
        <v>77</v>
      </c>
      <c r="AY395" s="143" t="s">
        <v>136</v>
      </c>
    </row>
    <row r="396" spans="2:65" s="12" customFormat="1" ht="11.25">
      <c r="B396" s="142"/>
      <c r="D396" s="136" t="s">
        <v>155</v>
      </c>
      <c r="E396" s="143" t="s">
        <v>19</v>
      </c>
      <c r="F396" s="144" t="s">
        <v>359</v>
      </c>
      <c r="H396" s="145">
        <v>392.26</v>
      </c>
      <c r="I396" s="146"/>
      <c r="L396" s="142"/>
      <c r="M396" s="147"/>
      <c r="T396" s="148"/>
      <c r="AT396" s="143" t="s">
        <v>155</v>
      </c>
      <c r="AU396" s="143" t="s">
        <v>84</v>
      </c>
      <c r="AV396" s="12" t="s">
        <v>84</v>
      </c>
      <c r="AW396" s="12" t="s">
        <v>36</v>
      </c>
      <c r="AX396" s="12" t="s">
        <v>77</v>
      </c>
      <c r="AY396" s="143" t="s">
        <v>136</v>
      </c>
    </row>
    <row r="397" spans="2:65" s="12" customFormat="1" ht="11.25">
      <c r="B397" s="142"/>
      <c r="D397" s="136" t="s">
        <v>155</v>
      </c>
      <c r="E397" s="143" t="s">
        <v>19</v>
      </c>
      <c r="F397" s="144" t="s">
        <v>290</v>
      </c>
      <c r="H397" s="145">
        <v>30.88</v>
      </c>
      <c r="I397" s="146"/>
      <c r="L397" s="142"/>
      <c r="M397" s="147"/>
      <c r="T397" s="148"/>
      <c r="AT397" s="143" t="s">
        <v>155</v>
      </c>
      <c r="AU397" s="143" t="s">
        <v>84</v>
      </c>
      <c r="AV397" s="12" t="s">
        <v>84</v>
      </c>
      <c r="AW397" s="12" t="s">
        <v>36</v>
      </c>
      <c r="AX397" s="12" t="s">
        <v>77</v>
      </c>
      <c r="AY397" s="143" t="s">
        <v>136</v>
      </c>
    </row>
    <row r="398" spans="2:65" s="14" customFormat="1" ht="11.25">
      <c r="B398" s="155"/>
      <c r="D398" s="136" t="s">
        <v>155</v>
      </c>
      <c r="E398" s="156" t="s">
        <v>19</v>
      </c>
      <c r="F398" s="157" t="s">
        <v>208</v>
      </c>
      <c r="H398" s="158">
        <v>509.01</v>
      </c>
      <c r="I398" s="159"/>
      <c r="L398" s="155"/>
      <c r="M398" s="160"/>
      <c r="T398" s="161"/>
      <c r="AT398" s="156" t="s">
        <v>155</v>
      </c>
      <c r="AU398" s="156" t="s">
        <v>84</v>
      </c>
      <c r="AV398" s="14" t="s">
        <v>143</v>
      </c>
      <c r="AW398" s="14" t="s">
        <v>36</v>
      </c>
      <c r="AX398" s="14" t="s">
        <v>82</v>
      </c>
      <c r="AY398" s="156" t="s">
        <v>136</v>
      </c>
    </row>
    <row r="399" spans="2:65" s="1" customFormat="1" ht="24.2" customHeight="1">
      <c r="B399" s="33"/>
      <c r="C399" s="123" t="s">
        <v>529</v>
      </c>
      <c r="D399" s="123" t="s">
        <v>138</v>
      </c>
      <c r="E399" s="124" t="s">
        <v>530</v>
      </c>
      <c r="F399" s="125" t="s">
        <v>531</v>
      </c>
      <c r="G399" s="126" t="s">
        <v>212</v>
      </c>
      <c r="H399" s="127">
        <v>37.54</v>
      </c>
      <c r="I399" s="128"/>
      <c r="J399" s="129">
        <f>ROUND(I399*H399,2)</f>
        <v>0</v>
      </c>
      <c r="K399" s="125" t="s">
        <v>142</v>
      </c>
      <c r="L399" s="33"/>
      <c r="M399" s="130" t="s">
        <v>19</v>
      </c>
      <c r="N399" s="131" t="s">
        <v>48</v>
      </c>
      <c r="P399" s="132">
        <f>O399*H399</f>
        <v>0</v>
      </c>
      <c r="Q399" s="132">
        <v>0</v>
      </c>
      <c r="R399" s="132">
        <f>Q399*H399</f>
        <v>0</v>
      </c>
      <c r="S399" s="132">
        <v>0</v>
      </c>
      <c r="T399" s="133">
        <f>S399*H399</f>
        <v>0</v>
      </c>
      <c r="AR399" s="134" t="s">
        <v>143</v>
      </c>
      <c r="AT399" s="134" t="s">
        <v>138</v>
      </c>
      <c r="AU399" s="134" t="s">
        <v>84</v>
      </c>
      <c r="AY399" s="18" t="s">
        <v>136</v>
      </c>
      <c r="BE399" s="135">
        <f>IF(N399="základní",J399,0)</f>
        <v>0</v>
      </c>
      <c r="BF399" s="135">
        <f>IF(N399="snížená",J399,0)</f>
        <v>0</v>
      </c>
      <c r="BG399" s="135">
        <f>IF(N399="zákl. přenesená",J399,0)</f>
        <v>0</v>
      </c>
      <c r="BH399" s="135">
        <f>IF(N399="sníž. přenesená",J399,0)</f>
        <v>0</v>
      </c>
      <c r="BI399" s="135">
        <f>IF(N399="nulová",J399,0)</f>
        <v>0</v>
      </c>
      <c r="BJ399" s="18" t="s">
        <v>82</v>
      </c>
      <c r="BK399" s="135">
        <f>ROUND(I399*H399,2)</f>
        <v>0</v>
      </c>
      <c r="BL399" s="18" t="s">
        <v>143</v>
      </c>
      <c r="BM399" s="134" t="s">
        <v>532</v>
      </c>
    </row>
    <row r="400" spans="2:65" s="1" customFormat="1" ht="19.5">
      <c r="B400" s="33"/>
      <c r="D400" s="136" t="s">
        <v>145</v>
      </c>
      <c r="F400" s="137" t="s">
        <v>533</v>
      </c>
      <c r="I400" s="138"/>
      <c r="L400" s="33"/>
      <c r="M400" s="139"/>
      <c r="T400" s="54"/>
      <c r="AT400" s="18" t="s">
        <v>145</v>
      </c>
      <c r="AU400" s="18" t="s">
        <v>84</v>
      </c>
    </row>
    <row r="401" spans="2:65" s="1" customFormat="1" ht="11.25">
      <c r="B401" s="33"/>
      <c r="D401" s="140" t="s">
        <v>147</v>
      </c>
      <c r="F401" s="141" t="s">
        <v>534</v>
      </c>
      <c r="I401" s="138"/>
      <c r="L401" s="33"/>
      <c r="M401" s="139"/>
      <c r="T401" s="54"/>
      <c r="AT401" s="18" t="s">
        <v>147</v>
      </c>
      <c r="AU401" s="18" t="s">
        <v>84</v>
      </c>
    </row>
    <row r="402" spans="2:65" s="12" customFormat="1" ht="11.25">
      <c r="B402" s="142"/>
      <c r="D402" s="136" t="s">
        <v>155</v>
      </c>
      <c r="E402" s="143" t="s">
        <v>19</v>
      </c>
      <c r="F402" s="144" t="s">
        <v>535</v>
      </c>
      <c r="H402" s="145">
        <v>28.75</v>
      </c>
      <c r="I402" s="146"/>
      <c r="L402" s="142"/>
      <c r="M402" s="147"/>
      <c r="T402" s="148"/>
      <c r="AT402" s="143" t="s">
        <v>155</v>
      </c>
      <c r="AU402" s="143" t="s">
        <v>84</v>
      </c>
      <c r="AV402" s="12" t="s">
        <v>84</v>
      </c>
      <c r="AW402" s="12" t="s">
        <v>36</v>
      </c>
      <c r="AX402" s="12" t="s">
        <v>77</v>
      </c>
      <c r="AY402" s="143" t="s">
        <v>136</v>
      </c>
    </row>
    <row r="403" spans="2:65" s="12" customFormat="1" ht="11.25">
      <c r="B403" s="142"/>
      <c r="D403" s="136" t="s">
        <v>155</v>
      </c>
      <c r="E403" s="143" t="s">
        <v>19</v>
      </c>
      <c r="F403" s="144" t="s">
        <v>536</v>
      </c>
      <c r="H403" s="145">
        <v>8.7899999999999991</v>
      </c>
      <c r="I403" s="146"/>
      <c r="L403" s="142"/>
      <c r="M403" s="147"/>
      <c r="T403" s="148"/>
      <c r="AT403" s="143" t="s">
        <v>155</v>
      </c>
      <c r="AU403" s="143" t="s">
        <v>84</v>
      </c>
      <c r="AV403" s="12" t="s">
        <v>84</v>
      </c>
      <c r="AW403" s="12" t="s">
        <v>36</v>
      </c>
      <c r="AX403" s="12" t="s">
        <v>77</v>
      </c>
      <c r="AY403" s="143" t="s">
        <v>136</v>
      </c>
    </row>
    <row r="404" spans="2:65" s="14" customFormat="1" ht="11.25">
      <c r="B404" s="155"/>
      <c r="D404" s="136" t="s">
        <v>155</v>
      </c>
      <c r="E404" s="156" t="s">
        <v>19</v>
      </c>
      <c r="F404" s="157" t="s">
        <v>208</v>
      </c>
      <c r="H404" s="158">
        <v>37.54</v>
      </c>
      <c r="I404" s="159"/>
      <c r="L404" s="155"/>
      <c r="M404" s="160"/>
      <c r="T404" s="161"/>
      <c r="AT404" s="156" t="s">
        <v>155</v>
      </c>
      <c r="AU404" s="156" t="s">
        <v>84</v>
      </c>
      <c r="AV404" s="14" t="s">
        <v>143</v>
      </c>
      <c r="AW404" s="14" t="s">
        <v>36</v>
      </c>
      <c r="AX404" s="14" t="s">
        <v>82</v>
      </c>
      <c r="AY404" s="156" t="s">
        <v>136</v>
      </c>
    </row>
    <row r="405" spans="2:65" s="1" customFormat="1" ht="44.25" customHeight="1">
      <c r="B405" s="33"/>
      <c r="C405" s="123" t="s">
        <v>537</v>
      </c>
      <c r="D405" s="123" t="s">
        <v>138</v>
      </c>
      <c r="E405" s="124" t="s">
        <v>538</v>
      </c>
      <c r="F405" s="125" t="s">
        <v>539</v>
      </c>
      <c r="G405" s="126" t="s">
        <v>212</v>
      </c>
      <c r="H405" s="127">
        <v>37.54</v>
      </c>
      <c r="I405" s="128"/>
      <c r="J405" s="129">
        <f>ROUND(I405*H405,2)</f>
        <v>0</v>
      </c>
      <c r="K405" s="125" t="s">
        <v>142</v>
      </c>
      <c r="L405" s="33"/>
      <c r="M405" s="130" t="s">
        <v>19</v>
      </c>
      <c r="N405" s="131" t="s">
        <v>48</v>
      </c>
      <c r="P405" s="132">
        <f>O405*H405</f>
        <v>0</v>
      </c>
      <c r="Q405" s="132">
        <v>4.4600000000000004E-3</v>
      </c>
      <c r="R405" s="132">
        <f>Q405*H405</f>
        <v>0.1674284</v>
      </c>
      <c r="S405" s="132">
        <v>0</v>
      </c>
      <c r="T405" s="133">
        <f>S405*H405</f>
        <v>0</v>
      </c>
      <c r="AR405" s="134" t="s">
        <v>143</v>
      </c>
      <c r="AT405" s="134" t="s">
        <v>138</v>
      </c>
      <c r="AU405" s="134" t="s">
        <v>84</v>
      </c>
      <c r="AY405" s="18" t="s">
        <v>136</v>
      </c>
      <c r="BE405" s="135">
        <f>IF(N405="základní",J405,0)</f>
        <v>0</v>
      </c>
      <c r="BF405" s="135">
        <f>IF(N405="snížená",J405,0)</f>
        <v>0</v>
      </c>
      <c r="BG405" s="135">
        <f>IF(N405="zákl. přenesená",J405,0)</f>
        <v>0</v>
      </c>
      <c r="BH405" s="135">
        <f>IF(N405="sníž. přenesená",J405,0)</f>
        <v>0</v>
      </c>
      <c r="BI405" s="135">
        <f>IF(N405="nulová",J405,0)</f>
        <v>0</v>
      </c>
      <c r="BJ405" s="18" t="s">
        <v>82</v>
      </c>
      <c r="BK405" s="135">
        <f>ROUND(I405*H405,2)</f>
        <v>0</v>
      </c>
      <c r="BL405" s="18" t="s">
        <v>143</v>
      </c>
      <c r="BM405" s="134" t="s">
        <v>540</v>
      </c>
    </row>
    <row r="406" spans="2:65" s="1" customFormat="1" ht="29.25">
      <c r="B406" s="33"/>
      <c r="D406" s="136" t="s">
        <v>145</v>
      </c>
      <c r="F406" s="137" t="s">
        <v>539</v>
      </c>
      <c r="I406" s="138"/>
      <c r="L406" s="33"/>
      <c r="M406" s="139"/>
      <c r="T406" s="54"/>
      <c r="AT406" s="18" t="s">
        <v>145</v>
      </c>
      <c r="AU406" s="18" t="s">
        <v>84</v>
      </c>
    </row>
    <row r="407" spans="2:65" s="1" customFormat="1" ht="11.25">
      <c r="B407" s="33"/>
      <c r="D407" s="140" t="s">
        <v>147</v>
      </c>
      <c r="F407" s="141" t="s">
        <v>541</v>
      </c>
      <c r="I407" s="138"/>
      <c r="L407" s="33"/>
      <c r="M407" s="139"/>
      <c r="T407" s="54"/>
      <c r="AT407" s="18" t="s">
        <v>147</v>
      </c>
      <c r="AU407" s="18" t="s">
        <v>84</v>
      </c>
    </row>
    <row r="408" spans="2:65" s="12" customFormat="1" ht="11.25">
      <c r="B408" s="142"/>
      <c r="D408" s="136" t="s">
        <v>155</v>
      </c>
      <c r="E408" s="143" t="s">
        <v>19</v>
      </c>
      <c r="F408" s="144" t="s">
        <v>535</v>
      </c>
      <c r="H408" s="145">
        <v>28.75</v>
      </c>
      <c r="I408" s="146"/>
      <c r="L408" s="142"/>
      <c r="M408" s="147"/>
      <c r="T408" s="148"/>
      <c r="AT408" s="143" t="s">
        <v>155</v>
      </c>
      <c r="AU408" s="143" t="s">
        <v>84</v>
      </c>
      <c r="AV408" s="12" t="s">
        <v>84</v>
      </c>
      <c r="AW408" s="12" t="s">
        <v>36</v>
      </c>
      <c r="AX408" s="12" t="s">
        <v>77</v>
      </c>
      <c r="AY408" s="143" t="s">
        <v>136</v>
      </c>
    </row>
    <row r="409" spans="2:65" s="12" customFormat="1" ht="11.25">
      <c r="B409" s="142"/>
      <c r="D409" s="136" t="s">
        <v>155</v>
      </c>
      <c r="E409" s="143" t="s">
        <v>19</v>
      </c>
      <c r="F409" s="144" t="s">
        <v>536</v>
      </c>
      <c r="H409" s="145">
        <v>8.7899999999999991</v>
      </c>
      <c r="I409" s="146"/>
      <c r="L409" s="142"/>
      <c r="M409" s="147"/>
      <c r="T409" s="148"/>
      <c r="AT409" s="143" t="s">
        <v>155</v>
      </c>
      <c r="AU409" s="143" t="s">
        <v>84</v>
      </c>
      <c r="AV409" s="12" t="s">
        <v>84</v>
      </c>
      <c r="AW409" s="12" t="s">
        <v>36</v>
      </c>
      <c r="AX409" s="12" t="s">
        <v>77</v>
      </c>
      <c r="AY409" s="143" t="s">
        <v>136</v>
      </c>
    </row>
    <row r="410" spans="2:65" s="14" customFormat="1" ht="11.25">
      <c r="B410" s="155"/>
      <c r="D410" s="136" t="s">
        <v>155</v>
      </c>
      <c r="E410" s="156" t="s">
        <v>19</v>
      </c>
      <c r="F410" s="157" t="s">
        <v>208</v>
      </c>
      <c r="H410" s="158">
        <v>37.54</v>
      </c>
      <c r="I410" s="159"/>
      <c r="L410" s="155"/>
      <c r="M410" s="160"/>
      <c r="T410" s="161"/>
      <c r="AT410" s="156" t="s">
        <v>155</v>
      </c>
      <c r="AU410" s="156" t="s">
        <v>84</v>
      </c>
      <c r="AV410" s="14" t="s">
        <v>143</v>
      </c>
      <c r="AW410" s="14" t="s">
        <v>36</v>
      </c>
      <c r="AX410" s="14" t="s">
        <v>82</v>
      </c>
      <c r="AY410" s="156" t="s">
        <v>136</v>
      </c>
    </row>
    <row r="411" spans="2:65" s="11" customFormat="1" ht="22.9" customHeight="1">
      <c r="B411" s="111"/>
      <c r="D411" s="112" t="s">
        <v>76</v>
      </c>
      <c r="E411" s="121" t="s">
        <v>542</v>
      </c>
      <c r="F411" s="121" t="s">
        <v>543</v>
      </c>
      <c r="I411" s="114"/>
      <c r="J411" s="122">
        <f>BK411</f>
        <v>0</v>
      </c>
      <c r="L411" s="111"/>
      <c r="M411" s="116"/>
      <c r="P411" s="117">
        <f>SUM(P412:P424)</f>
        <v>0</v>
      </c>
      <c r="R411" s="117">
        <f>SUM(R412:R424)</f>
        <v>0</v>
      </c>
      <c r="T411" s="118">
        <f>SUM(T412:T424)</f>
        <v>0</v>
      </c>
      <c r="AR411" s="112" t="s">
        <v>82</v>
      </c>
      <c r="AT411" s="119" t="s">
        <v>76</v>
      </c>
      <c r="AU411" s="119" t="s">
        <v>82</v>
      </c>
      <c r="AY411" s="112" t="s">
        <v>136</v>
      </c>
      <c r="BK411" s="120">
        <f>SUM(BK412:BK424)</f>
        <v>0</v>
      </c>
    </row>
    <row r="412" spans="2:65" s="1" customFormat="1" ht="24.2" customHeight="1">
      <c r="B412" s="33"/>
      <c r="C412" s="123" t="s">
        <v>544</v>
      </c>
      <c r="D412" s="123" t="s">
        <v>138</v>
      </c>
      <c r="E412" s="124" t="s">
        <v>545</v>
      </c>
      <c r="F412" s="125" t="s">
        <v>546</v>
      </c>
      <c r="G412" s="126" t="s">
        <v>193</v>
      </c>
      <c r="H412" s="127">
        <v>67.66</v>
      </c>
      <c r="I412" s="128"/>
      <c r="J412" s="129">
        <f>ROUND(I412*H412,2)</f>
        <v>0</v>
      </c>
      <c r="K412" s="125" t="s">
        <v>142</v>
      </c>
      <c r="L412" s="33"/>
      <c r="M412" s="130" t="s">
        <v>19</v>
      </c>
      <c r="N412" s="131" t="s">
        <v>48</v>
      </c>
      <c r="P412" s="132">
        <f>O412*H412</f>
        <v>0</v>
      </c>
      <c r="Q412" s="132">
        <v>0</v>
      </c>
      <c r="R412" s="132">
        <f>Q412*H412</f>
        <v>0</v>
      </c>
      <c r="S412" s="132">
        <v>0</v>
      </c>
      <c r="T412" s="133">
        <f>S412*H412</f>
        <v>0</v>
      </c>
      <c r="AR412" s="134" t="s">
        <v>143</v>
      </c>
      <c r="AT412" s="134" t="s">
        <v>138</v>
      </c>
      <c r="AU412" s="134" t="s">
        <v>84</v>
      </c>
      <c r="AY412" s="18" t="s">
        <v>136</v>
      </c>
      <c r="BE412" s="135">
        <f>IF(N412="základní",J412,0)</f>
        <v>0</v>
      </c>
      <c r="BF412" s="135">
        <f>IF(N412="snížená",J412,0)</f>
        <v>0</v>
      </c>
      <c r="BG412" s="135">
        <f>IF(N412="zákl. přenesená",J412,0)</f>
        <v>0</v>
      </c>
      <c r="BH412" s="135">
        <f>IF(N412="sníž. přenesená",J412,0)</f>
        <v>0</v>
      </c>
      <c r="BI412" s="135">
        <f>IF(N412="nulová",J412,0)</f>
        <v>0</v>
      </c>
      <c r="BJ412" s="18" t="s">
        <v>82</v>
      </c>
      <c r="BK412" s="135">
        <f>ROUND(I412*H412,2)</f>
        <v>0</v>
      </c>
      <c r="BL412" s="18" t="s">
        <v>143</v>
      </c>
      <c r="BM412" s="134" t="s">
        <v>547</v>
      </c>
    </row>
    <row r="413" spans="2:65" s="1" customFormat="1" ht="19.5">
      <c r="B413" s="33"/>
      <c r="D413" s="136" t="s">
        <v>145</v>
      </c>
      <c r="F413" s="137" t="s">
        <v>548</v>
      </c>
      <c r="I413" s="138"/>
      <c r="L413" s="33"/>
      <c r="M413" s="139"/>
      <c r="T413" s="54"/>
      <c r="AT413" s="18" t="s">
        <v>145</v>
      </c>
      <c r="AU413" s="18" t="s">
        <v>84</v>
      </c>
    </row>
    <row r="414" spans="2:65" s="1" customFormat="1" ht="11.25">
      <c r="B414" s="33"/>
      <c r="D414" s="140" t="s">
        <v>147</v>
      </c>
      <c r="F414" s="141" t="s">
        <v>549</v>
      </c>
      <c r="I414" s="138"/>
      <c r="L414" s="33"/>
      <c r="M414" s="139"/>
      <c r="T414" s="54"/>
      <c r="AT414" s="18" t="s">
        <v>147</v>
      </c>
      <c r="AU414" s="18" t="s">
        <v>84</v>
      </c>
    </row>
    <row r="415" spans="2:65" s="1" customFormat="1" ht="24.2" customHeight="1">
      <c r="B415" s="33"/>
      <c r="C415" s="123" t="s">
        <v>550</v>
      </c>
      <c r="D415" s="123" t="s">
        <v>138</v>
      </c>
      <c r="E415" s="124" t="s">
        <v>551</v>
      </c>
      <c r="F415" s="125" t="s">
        <v>552</v>
      </c>
      <c r="G415" s="126" t="s">
        <v>193</v>
      </c>
      <c r="H415" s="127">
        <v>67.66</v>
      </c>
      <c r="I415" s="128"/>
      <c r="J415" s="129">
        <f>ROUND(I415*H415,2)</f>
        <v>0</v>
      </c>
      <c r="K415" s="125" t="s">
        <v>142</v>
      </c>
      <c r="L415" s="33"/>
      <c r="M415" s="130" t="s">
        <v>19</v>
      </c>
      <c r="N415" s="131" t="s">
        <v>48</v>
      </c>
      <c r="P415" s="132">
        <f>O415*H415</f>
        <v>0</v>
      </c>
      <c r="Q415" s="132">
        <v>0</v>
      </c>
      <c r="R415" s="132">
        <f>Q415*H415</f>
        <v>0</v>
      </c>
      <c r="S415" s="132">
        <v>0</v>
      </c>
      <c r="T415" s="133">
        <f>S415*H415</f>
        <v>0</v>
      </c>
      <c r="AR415" s="134" t="s">
        <v>143</v>
      </c>
      <c r="AT415" s="134" t="s">
        <v>138</v>
      </c>
      <c r="AU415" s="134" t="s">
        <v>84</v>
      </c>
      <c r="AY415" s="18" t="s">
        <v>136</v>
      </c>
      <c r="BE415" s="135">
        <f>IF(N415="základní",J415,0)</f>
        <v>0</v>
      </c>
      <c r="BF415" s="135">
        <f>IF(N415="snížená",J415,0)</f>
        <v>0</v>
      </c>
      <c r="BG415" s="135">
        <f>IF(N415="zákl. přenesená",J415,0)</f>
        <v>0</v>
      </c>
      <c r="BH415" s="135">
        <f>IF(N415="sníž. přenesená",J415,0)</f>
        <v>0</v>
      </c>
      <c r="BI415" s="135">
        <f>IF(N415="nulová",J415,0)</f>
        <v>0</v>
      </c>
      <c r="BJ415" s="18" t="s">
        <v>82</v>
      </c>
      <c r="BK415" s="135">
        <f>ROUND(I415*H415,2)</f>
        <v>0</v>
      </c>
      <c r="BL415" s="18" t="s">
        <v>143</v>
      </c>
      <c r="BM415" s="134" t="s">
        <v>553</v>
      </c>
    </row>
    <row r="416" spans="2:65" s="1" customFormat="1" ht="19.5">
      <c r="B416" s="33"/>
      <c r="D416" s="136" t="s">
        <v>145</v>
      </c>
      <c r="F416" s="137" t="s">
        <v>554</v>
      </c>
      <c r="I416" s="138"/>
      <c r="L416" s="33"/>
      <c r="M416" s="139"/>
      <c r="T416" s="54"/>
      <c r="AT416" s="18" t="s">
        <v>145</v>
      </c>
      <c r="AU416" s="18" t="s">
        <v>84</v>
      </c>
    </row>
    <row r="417" spans="2:65" s="1" customFormat="1" ht="11.25">
      <c r="B417" s="33"/>
      <c r="D417" s="140" t="s">
        <v>147</v>
      </c>
      <c r="F417" s="141" t="s">
        <v>555</v>
      </c>
      <c r="I417" s="138"/>
      <c r="L417" s="33"/>
      <c r="M417" s="139"/>
      <c r="T417" s="54"/>
      <c r="AT417" s="18" t="s">
        <v>147</v>
      </c>
      <c r="AU417" s="18" t="s">
        <v>84</v>
      </c>
    </row>
    <row r="418" spans="2:65" s="1" customFormat="1" ht="24.2" customHeight="1">
      <c r="B418" s="33"/>
      <c r="C418" s="123" t="s">
        <v>556</v>
      </c>
      <c r="D418" s="123" t="s">
        <v>138</v>
      </c>
      <c r="E418" s="124" t="s">
        <v>557</v>
      </c>
      <c r="F418" s="125" t="s">
        <v>558</v>
      </c>
      <c r="G418" s="126" t="s">
        <v>193</v>
      </c>
      <c r="H418" s="127">
        <v>1285.54</v>
      </c>
      <c r="I418" s="128"/>
      <c r="J418" s="129">
        <f>ROUND(I418*H418,2)</f>
        <v>0</v>
      </c>
      <c r="K418" s="125" t="s">
        <v>142</v>
      </c>
      <c r="L418" s="33"/>
      <c r="M418" s="130" t="s">
        <v>19</v>
      </c>
      <c r="N418" s="131" t="s">
        <v>48</v>
      </c>
      <c r="P418" s="132">
        <f>O418*H418</f>
        <v>0</v>
      </c>
      <c r="Q418" s="132">
        <v>0</v>
      </c>
      <c r="R418" s="132">
        <f>Q418*H418</f>
        <v>0</v>
      </c>
      <c r="S418" s="132">
        <v>0</v>
      </c>
      <c r="T418" s="133">
        <f>S418*H418</f>
        <v>0</v>
      </c>
      <c r="AR418" s="134" t="s">
        <v>143</v>
      </c>
      <c r="AT418" s="134" t="s">
        <v>138</v>
      </c>
      <c r="AU418" s="134" t="s">
        <v>84</v>
      </c>
      <c r="AY418" s="18" t="s">
        <v>136</v>
      </c>
      <c r="BE418" s="135">
        <f>IF(N418="základní",J418,0)</f>
        <v>0</v>
      </c>
      <c r="BF418" s="135">
        <f>IF(N418="snížená",J418,0)</f>
        <v>0</v>
      </c>
      <c r="BG418" s="135">
        <f>IF(N418="zákl. přenesená",J418,0)</f>
        <v>0</v>
      </c>
      <c r="BH418" s="135">
        <f>IF(N418="sníž. přenesená",J418,0)</f>
        <v>0</v>
      </c>
      <c r="BI418" s="135">
        <f>IF(N418="nulová",J418,0)</f>
        <v>0</v>
      </c>
      <c r="BJ418" s="18" t="s">
        <v>82</v>
      </c>
      <c r="BK418" s="135">
        <f>ROUND(I418*H418,2)</f>
        <v>0</v>
      </c>
      <c r="BL418" s="18" t="s">
        <v>143</v>
      </c>
      <c r="BM418" s="134" t="s">
        <v>559</v>
      </c>
    </row>
    <row r="419" spans="2:65" s="1" customFormat="1" ht="29.25">
      <c r="B419" s="33"/>
      <c r="D419" s="136" t="s">
        <v>145</v>
      </c>
      <c r="F419" s="137" t="s">
        <v>560</v>
      </c>
      <c r="I419" s="138"/>
      <c r="L419" s="33"/>
      <c r="M419" s="139"/>
      <c r="T419" s="54"/>
      <c r="AT419" s="18" t="s">
        <v>145</v>
      </c>
      <c r="AU419" s="18" t="s">
        <v>84</v>
      </c>
    </row>
    <row r="420" spans="2:65" s="1" customFormat="1" ht="11.25">
      <c r="B420" s="33"/>
      <c r="D420" s="140" t="s">
        <v>147</v>
      </c>
      <c r="F420" s="141" t="s">
        <v>561</v>
      </c>
      <c r="I420" s="138"/>
      <c r="L420" s="33"/>
      <c r="M420" s="139"/>
      <c r="T420" s="54"/>
      <c r="AT420" s="18" t="s">
        <v>147</v>
      </c>
      <c r="AU420" s="18" t="s">
        <v>84</v>
      </c>
    </row>
    <row r="421" spans="2:65" s="12" customFormat="1" ht="11.25">
      <c r="B421" s="142"/>
      <c r="D421" s="136" t="s">
        <v>155</v>
      </c>
      <c r="F421" s="144" t="s">
        <v>562</v>
      </c>
      <c r="H421" s="145">
        <v>1285.54</v>
      </c>
      <c r="I421" s="146"/>
      <c r="L421" s="142"/>
      <c r="M421" s="147"/>
      <c r="T421" s="148"/>
      <c r="AT421" s="143" t="s">
        <v>155</v>
      </c>
      <c r="AU421" s="143" t="s">
        <v>84</v>
      </c>
      <c r="AV421" s="12" t="s">
        <v>84</v>
      </c>
      <c r="AW421" s="12" t="s">
        <v>4</v>
      </c>
      <c r="AX421" s="12" t="s">
        <v>82</v>
      </c>
      <c r="AY421" s="143" t="s">
        <v>136</v>
      </c>
    </row>
    <row r="422" spans="2:65" s="1" customFormat="1" ht="33" customHeight="1">
      <c r="B422" s="33"/>
      <c r="C422" s="123" t="s">
        <v>563</v>
      </c>
      <c r="D422" s="123" t="s">
        <v>138</v>
      </c>
      <c r="E422" s="124" t="s">
        <v>564</v>
      </c>
      <c r="F422" s="125" t="s">
        <v>565</v>
      </c>
      <c r="G422" s="126" t="s">
        <v>193</v>
      </c>
      <c r="H422" s="127">
        <v>30.661999999999999</v>
      </c>
      <c r="I422" s="128"/>
      <c r="J422" s="129">
        <f>ROUND(I422*H422,2)</f>
        <v>0</v>
      </c>
      <c r="K422" s="125" t="s">
        <v>142</v>
      </c>
      <c r="L422" s="33"/>
      <c r="M422" s="130" t="s">
        <v>19</v>
      </c>
      <c r="N422" s="131" t="s">
        <v>48</v>
      </c>
      <c r="P422" s="132">
        <f>O422*H422</f>
        <v>0</v>
      </c>
      <c r="Q422" s="132">
        <v>0</v>
      </c>
      <c r="R422" s="132">
        <f>Q422*H422</f>
        <v>0</v>
      </c>
      <c r="S422" s="132">
        <v>0</v>
      </c>
      <c r="T422" s="133">
        <f>S422*H422</f>
        <v>0</v>
      </c>
      <c r="AR422" s="134" t="s">
        <v>143</v>
      </c>
      <c r="AT422" s="134" t="s">
        <v>138</v>
      </c>
      <c r="AU422" s="134" t="s">
        <v>84</v>
      </c>
      <c r="AY422" s="18" t="s">
        <v>136</v>
      </c>
      <c r="BE422" s="135">
        <f>IF(N422="základní",J422,0)</f>
        <v>0</v>
      </c>
      <c r="BF422" s="135">
        <f>IF(N422="snížená",J422,0)</f>
        <v>0</v>
      </c>
      <c r="BG422" s="135">
        <f>IF(N422="zákl. přenesená",J422,0)</f>
        <v>0</v>
      </c>
      <c r="BH422" s="135">
        <f>IF(N422="sníž. přenesená",J422,0)</f>
        <v>0</v>
      </c>
      <c r="BI422" s="135">
        <f>IF(N422="nulová",J422,0)</f>
        <v>0</v>
      </c>
      <c r="BJ422" s="18" t="s">
        <v>82</v>
      </c>
      <c r="BK422" s="135">
        <f>ROUND(I422*H422,2)</f>
        <v>0</v>
      </c>
      <c r="BL422" s="18" t="s">
        <v>143</v>
      </c>
      <c r="BM422" s="134" t="s">
        <v>566</v>
      </c>
    </row>
    <row r="423" spans="2:65" s="1" customFormat="1" ht="29.25">
      <c r="B423" s="33"/>
      <c r="D423" s="136" t="s">
        <v>145</v>
      </c>
      <c r="F423" s="137" t="s">
        <v>567</v>
      </c>
      <c r="I423" s="138"/>
      <c r="L423" s="33"/>
      <c r="M423" s="139"/>
      <c r="T423" s="54"/>
      <c r="AT423" s="18" t="s">
        <v>145</v>
      </c>
      <c r="AU423" s="18" t="s">
        <v>84</v>
      </c>
    </row>
    <row r="424" spans="2:65" s="1" customFormat="1" ht="11.25">
      <c r="B424" s="33"/>
      <c r="D424" s="140" t="s">
        <v>147</v>
      </c>
      <c r="F424" s="141" t="s">
        <v>568</v>
      </c>
      <c r="I424" s="138"/>
      <c r="L424" s="33"/>
      <c r="M424" s="139"/>
      <c r="T424" s="54"/>
      <c r="AT424" s="18" t="s">
        <v>147</v>
      </c>
      <c r="AU424" s="18" t="s">
        <v>84</v>
      </c>
    </row>
    <row r="425" spans="2:65" s="11" customFormat="1" ht="22.9" customHeight="1">
      <c r="B425" s="111"/>
      <c r="D425" s="112" t="s">
        <v>76</v>
      </c>
      <c r="E425" s="121" t="s">
        <v>569</v>
      </c>
      <c r="F425" s="121" t="s">
        <v>570</v>
      </c>
      <c r="I425" s="114"/>
      <c r="J425" s="122">
        <f>BK425</f>
        <v>0</v>
      </c>
      <c r="L425" s="111"/>
      <c r="M425" s="116"/>
      <c r="P425" s="117">
        <f>SUM(P426:P428)</f>
        <v>0</v>
      </c>
      <c r="R425" s="117">
        <f>SUM(R426:R428)</f>
        <v>0</v>
      </c>
      <c r="T425" s="118">
        <f>SUM(T426:T428)</f>
        <v>0</v>
      </c>
      <c r="AR425" s="112" t="s">
        <v>82</v>
      </c>
      <c r="AT425" s="119" t="s">
        <v>76</v>
      </c>
      <c r="AU425" s="119" t="s">
        <v>82</v>
      </c>
      <c r="AY425" s="112" t="s">
        <v>136</v>
      </c>
      <c r="BK425" s="120">
        <f>SUM(BK426:BK428)</f>
        <v>0</v>
      </c>
    </row>
    <row r="426" spans="2:65" s="1" customFormat="1" ht="21.75" customHeight="1">
      <c r="B426" s="33"/>
      <c r="C426" s="123" t="s">
        <v>571</v>
      </c>
      <c r="D426" s="123" t="s">
        <v>138</v>
      </c>
      <c r="E426" s="124" t="s">
        <v>572</v>
      </c>
      <c r="F426" s="125" t="s">
        <v>573</v>
      </c>
      <c r="G426" s="126" t="s">
        <v>193</v>
      </c>
      <c r="H426" s="127">
        <v>22.831</v>
      </c>
      <c r="I426" s="128"/>
      <c r="J426" s="129">
        <f>ROUND(I426*H426,2)</f>
        <v>0</v>
      </c>
      <c r="K426" s="125" t="s">
        <v>142</v>
      </c>
      <c r="L426" s="33"/>
      <c r="M426" s="130" t="s">
        <v>19</v>
      </c>
      <c r="N426" s="131" t="s">
        <v>48</v>
      </c>
      <c r="P426" s="132">
        <f>O426*H426</f>
        <v>0</v>
      </c>
      <c r="Q426" s="132">
        <v>0</v>
      </c>
      <c r="R426" s="132">
        <f>Q426*H426</f>
        <v>0</v>
      </c>
      <c r="S426" s="132">
        <v>0</v>
      </c>
      <c r="T426" s="133">
        <f>S426*H426</f>
        <v>0</v>
      </c>
      <c r="AR426" s="134" t="s">
        <v>143</v>
      </c>
      <c r="AT426" s="134" t="s">
        <v>138</v>
      </c>
      <c r="AU426" s="134" t="s">
        <v>84</v>
      </c>
      <c r="AY426" s="18" t="s">
        <v>136</v>
      </c>
      <c r="BE426" s="135">
        <f>IF(N426="základní",J426,0)</f>
        <v>0</v>
      </c>
      <c r="BF426" s="135">
        <f>IF(N426="snížená",J426,0)</f>
        <v>0</v>
      </c>
      <c r="BG426" s="135">
        <f>IF(N426="zákl. přenesená",J426,0)</f>
        <v>0</v>
      </c>
      <c r="BH426" s="135">
        <f>IF(N426="sníž. přenesená",J426,0)</f>
        <v>0</v>
      </c>
      <c r="BI426" s="135">
        <f>IF(N426="nulová",J426,0)</f>
        <v>0</v>
      </c>
      <c r="BJ426" s="18" t="s">
        <v>82</v>
      </c>
      <c r="BK426" s="135">
        <f>ROUND(I426*H426,2)</f>
        <v>0</v>
      </c>
      <c r="BL426" s="18" t="s">
        <v>143</v>
      </c>
      <c r="BM426" s="134" t="s">
        <v>574</v>
      </c>
    </row>
    <row r="427" spans="2:65" s="1" customFormat="1" ht="39">
      <c r="B427" s="33"/>
      <c r="D427" s="136" t="s">
        <v>145</v>
      </c>
      <c r="F427" s="137" t="s">
        <v>575</v>
      </c>
      <c r="I427" s="138"/>
      <c r="L427" s="33"/>
      <c r="M427" s="139"/>
      <c r="T427" s="54"/>
      <c r="AT427" s="18" t="s">
        <v>145</v>
      </c>
      <c r="AU427" s="18" t="s">
        <v>84</v>
      </c>
    </row>
    <row r="428" spans="2:65" s="1" customFormat="1" ht="11.25">
      <c r="B428" s="33"/>
      <c r="D428" s="140" t="s">
        <v>147</v>
      </c>
      <c r="F428" s="141" t="s">
        <v>576</v>
      </c>
      <c r="I428" s="138"/>
      <c r="L428" s="33"/>
      <c r="M428" s="139"/>
      <c r="T428" s="54"/>
      <c r="AT428" s="18" t="s">
        <v>147</v>
      </c>
      <c r="AU428" s="18" t="s">
        <v>84</v>
      </c>
    </row>
    <row r="429" spans="2:65" s="11" customFormat="1" ht="25.9" customHeight="1">
      <c r="B429" s="111"/>
      <c r="D429" s="112" t="s">
        <v>76</v>
      </c>
      <c r="E429" s="113" t="s">
        <v>577</v>
      </c>
      <c r="F429" s="113" t="s">
        <v>578</v>
      </c>
      <c r="I429" s="114"/>
      <c r="J429" s="115">
        <f>BK429</f>
        <v>0</v>
      </c>
      <c r="L429" s="111"/>
      <c r="M429" s="116"/>
      <c r="P429" s="117">
        <f>P430+P449+P475+P486+P578+P582+P601+P688+P707+P739+P793+P868+P888</f>
        <v>0</v>
      </c>
      <c r="R429" s="117">
        <f>R430+R449+R475+R486+R578+R582+R601+R688+R707+R739+R793+R868+R888</f>
        <v>21.335796249999998</v>
      </c>
      <c r="T429" s="118">
        <f>T430+T449+T475+T486+T578+T582+T601+T688+T707+T739+T793+T868+T888</f>
        <v>15.452561099999999</v>
      </c>
      <c r="AR429" s="112" t="s">
        <v>84</v>
      </c>
      <c r="AT429" s="119" t="s">
        <v>76</v>
      </c>
      <c r="AU429" s="119" t="s">
        <v>77</v>
      </c>
      <c r="AY429" s="112" t="s">
        <v>136</v>
      </c>
      <c r="BK429" s="120">
        <f>BK430+BK449+BK475+BK486+BK578+BK582+BK601+BK688+BK707+BK739+BK793+BK868+BK888</f>
        <v>0</v>
      </c>
    </row>
    <row r="430" spans="2:65" s="11" customFormat="1" ht="22.9" customHeight="1">
      <c r="B430" s="111"/>
      <c r="D430" s="112" t="s">
        <v>76</v>
      </c>
      <c r="E430" s="121" t="s">
        <v>579</v>
      </c>
      <c r="F430" s="121" t="s">
        <v>580</v>
      </c>
      <c r="I430" s="114"/>
      <c r="J430" s="122">
        <f>BK430</f>
        <v>0</v>
      </c>
      <c r="L430" s="111"/>
      <c r="M430" s="116"/>
      <c r="P430" s="117">
        <f>SUM(P431:P448)</f>
        <v>0</v>
      </c>
      <c r="R430" s="117">
        <f>SUM(R431:R448)</f>
        <v>0.21844800000000003</v>
      </c>
      <c r="T430" s="118">
        <f>SUM(T431:T448)</f>
        <v>0</v>
      </c>
      <c r="AR430" s="112" t="s">
        <v>84</v>
      </c>
      <c r="AT430" s="119" t="s">
        <v>76</v>
      </c>
      <c r="AU430" s="119" t="s">
        <v>82</v>
      </c>
      <c r="AY430" s="112" t="s">
        <v>136</v>
      </c>
      <c r="BK430" s="120">
        <f>SUM(BK431:BK448)</f>
        <v>0</v>
      </c>
    </row>
    <row r="431" spans="2:65" s="1" customFormat="1" ht="24.2" customHeight="1">
      <c r="B431" s="33"/>
      <c r="C431" s="123" t="s">
        <v>581</v>
      </c>
      <c r="D431" s="123" t="s">
        <v>138</v>
      </c>
      <c r="E431" s="124" t="s">
        <v>582</v>
      </c>
      <c r="F431" s="125" t="s">
        <v>583</v>
      </c>
      <c r="G431" s="126" t="s">
        <v>151</v>
      </c>
      <c r="H431" s="127">
        <v>72.816000000000003</v>
      </c>
      <c r="I431" s="128"/>
      <c r="J431" s="129">
        <f>ROUND(I431*H431,2)</f>
        <v>0</v>
      </c>
      <c r="K431" s="125" t="s">
        <v>142</v>
      </c>
      <c r="L431" s="33"/>
      <c r="M431" s="130" t="s">
        <v>19</v>
      </c>
      <c r="N431" s="131" t="s">
        <v>48</v>
      </c>
      <c r="P431" s="132">
        <f>O431*H431</f>
        <v>0</v>
      </c>
      <c r="Q431" s="132">
        <v>0</v>
      </c>
      <c r="R431" s="132">
        <f>Q431*H431</f>
        <v>0</v>
      </c>
      <c r="S431" s="132">
        <v>0</v>
      </c>
      <c r="T431" s="133">
        <f>S431*H431</f>
        <v>0</v>
      </c>
      <c r="AR431" s="134" t="s">
        <v>251</v>
      </c>
      <c r="AT431" s="134" t="s">
        <v>138</v>
      </c>
      <c r="AU431" s="134" t="s">
        <v>84</v>
      </c>
      <c r="AY431" s="18" t="s">
        <v>136</v>
      </c>
      <c r="BE431" s="135">
        <f>IF(N431="základní",J431,0)</f>
        <v>0</v>
      </c>
      <c r="BF431" s="135">
        <f>IF(N431="snížená",J431,0)</f>
        <v>0</v>
      </c>
      <c r="BG431" s="135">
        <f>IF(N431="zákl. přenesená",J431,0)</f>
        <v>0</v>
      </c>
      <c r="BH431" s="135">
        <f>IF(N431="sníž. přenesená",J431,0)</f>
        <v>0</v>
      </c>
      <c r="BI431" s="135">
        <f>IF(N431="nulová",J431,0)</f>
        <v>0</v>
      </c>
      <c r="BJ431" s="18" t="s">
        <v>82</v>
      </c>
      <c r="BK431" s="135">
        <f>ROUND(I431*H431,2)</f>
        <v>0</v>
      </c>
      <c r="BL431" s="18" t="s">
        <v>251</v>
      </c>
      <c r="BM431" s="134" t="s">
        <v>584</v>
      </c>
    </row>
    <row r="432" spans="2:65" s="1" customFormat="1" ht="29.25">
      <c r="B432" s="33"/>
      <c r="D432" s="136" t="s">
        <v>145</v>
      </c>
      <c r="F432" s="137" t="s">
        <v>585</v>
      </c>
      <c r="I432" s="138"/>
      <c r="L432" s="33"/>
      <c r="M432" s="139"/>
      <c r="T432" s="54"/>
      <c r="AT432" s="18" t="s">
        <v>145</v>
      </c>
      <c r="AU432" s="18" t="s">
        <v>84</v>
      </c>
    </row>
    <row r="433" spans="2:65" s="1" customFormat="1" ht="11.25">
      <c r="B433" s="33"/>
      <c r="D433" s="140" t="s">
        <v>147</v>
      </c>
      <c r="F433" s="141" t="s">
        <v>586</v>
      </c>
      <c r="I433" s="138"/>
      <c r="L433" s="33"/>
      <c r="M433" s="139"/>
      <c r="T433" s="54"/>
      <c r="AT433" s="18" t="s">
        <v>147</v>
      </c>
      <c r="AU433" s="18" t="s">
        <v>84</v>
      </c>
    </row>
    <row r="434" spans="2:65" s="12" customFormat="1" ht="11.25">
      <c r="B434" s="142"/>
      <c r="D434" s="136" t="s">
        <v>155</v>
      </c>
      <c r="E434" s="143" t="s">
        <v>19</v>
      </c>
      <c r="F434" s="144" t="s">
        <v>587</v>
      </c>
      <c r="H434" s="145">
        <v>72.816000000000003</v>
      </c>
      <c r="I434" s="146"/>
      <c r="L434" s="142"/>
      <c r="M434" s="147"/>
      <c r="T434" s="148"/>
      <c r="AT434" s="143" t="s">
        <v>155</v>
      </c>
      <c r="AU434" s="143" t="s">
        <v>84</v>
      </c>
      <c r="AV434" s="12" t="s">
        <v>84</v>
      </c>
      <c r="AW434" s="12" t="s">
        <v>36</v>
      </c>
      <c r="AX434" s="12" t="s">
        <v>82</v>
      </c>
      <c r="AY434" s="143" t="s">
        <v>136</v>
      </c>
    </row>
    <row r="435" spans="2:65" s="1" customFormat="1" ht="24.2" customHeight="1">
      <c r="B435" s="33"/>
      <c r="C435" s="162" t="s">
        <v>588</v>
      </c>
      <c r="D435" s="162" t="s">
        <v>224</v>
      </c>
      <c r="E435" s="163" t="s">
        <v>589</v>
      </c>
      <c r="F435" s="164" t="s">
        <v>590</v>
      </c>
      <c r="G435" s="165" t="s">
        <v>591</v>
      </c>
      <c r="H435" s="166">
        <v>145.63200000000001</v>
      </c>
      <c r="I435" s="167"/>
      <c r="J435" s="168">
        <f>ROUND(I435*H435,2)</f>
        <v>0</v>
      </c>
      <c r="K435" s="164" t="s">
        <v>142</v>
      </c>
      <c r="L435" s="169"/>
      <c r="M435" s="170" t="s">
        <v>19</v>
      </c>
      <c r="N435" s="171" t="s">
        <v>48</v>
      </c>
      <c r="P435" s="132">
        <f>O435*H435</f>
        <v>0</v>
      </c>
      <c r="Q435" s="132">
        <v>1E-3</v>
      </c>
      <c r="R435" s="132">
        <f>Q435*H435</f>
        <v>0.14563200000000001</v>
      </c>
      <c r="S435" s="132">
        <v>0</v>
      </c>
      <c r="T435" s="133">
        <f>S435*H435</f>
        <v>0</v>
      </c>
      <c r="AR435" s="134" t="s">
        <v>366</v>
      </c>
      <c r="AT435" s="134" t="s">
        <v>224</v>
      </c>
      <c r="AU435" s="134" t="s">
        <v>84</v>
      </c>
      <c r="AY435" s="18" t="s">
        <v>136</v>
      </c>
      <c r="BE435" s="135">
        <f>IF(N435="základní",J435,0)</f>
        <v>0</v>
      </c>
      <c r="BF435" s="135">
        <f>IF(N435="snížená",J435,0)</f>
        <v>0</v>
      </c>
      <c r="BG435" s="135">
        <f>IF(N435="zákl. přenesená",J435,0)</f>
        <v>0</v>
      </c>
      <c r="BH435" s="135">
        <f>IF(N435="sníž. přenesená",J435,0)</f>
        <v>0</v>
      </c>
      <c r="BI435" s="135">
        <f>IF(N435="nulová",J435,0)</f>
        <v>0</v>
      </c>
      <c r="BJ435" s="18" t="s">
        <v>82</v>
      </c>
      <c r="BK435" s="135">
        <f>ROUND(I435*H435,2)</f>
        <v>0</v>
      </c>
      <c r="BL435" s="18" t="s">
        <v>251</v>
      </c>
      <c r="BM435" s="134" t="s">
        <v>592</v>
      </c>
    </row>
    <row r="436" spans="2:65" s="1" customFormat="1" ht="19.5">
      <c r="B436" s="33"/>
      <c r="D436" s="136" t="s">
        <v>145</v>
      </c>
      <c r="F436" s="137" t="s">
        <v>590</v>
      </c>
      <c r="I436" s="138"/>
      <c r="L436" s="33"/>
      <c r="M436" s="139"/>
      <c r="T436" s="54"/>
      <c r="AT436" s="18" t="s">
        <v>145</v>
      </c>
      <c r="AU436" s="18" t="s">
        <v>84</v>
      </c>
    </row>
    <row r="437" spans="2:65" s="12" customFormat="1" ht="11.25">
      <c r="B437" s="142"/>
      <c r="D437" s="136" t="s">
        <v>155</v>
      </c>
      <c r="F437" s="144" t="s">
        <v>593</v>
      </c>
      <c r="H437" s="145">
        <v>145.63200000000001</v>
      </c>
      <c r="I437" s="146"/>
      <c r="L437" s="142"/>
      <c r="M437" s="147"/>
      <c r="T437" s="148"/>
      <c r="AT437" s="143" t="s">
        <v>155</v>
      </c>
      <c r="AU437" s="143" t="s">
        <v>84</v>
      </c>
      <c r="AV437" s="12" t="s">
        <v>84</v>
      </c>
      <c r="AW437" s="12" t="s">
        <v>4</v>
      </c>
      <c r="AX437" s="12" t="s">
        <v>82</v>
      </c>
      <c r="AY437" s="143" t="s">
        <v>136</v>
      </c>
    </row>
    <row r="438" spans="2:65" s="1" customFormat="1" ht="24.2" customHeight="1">
      <c r="B438" s="33"/>
      <c r="C438" s="123" t="s">
        <v>594</v>
      </c>
      <c r="D438" s="123" t="s">
        <v>138</v>
      </c>
      <c r="E438" s="124" t="s">
        <v>595</v>
      </c>
      <c r="F438" s="125" t="s">
        <v>596</v>
      </c>
      <c r="G438" s="126" t="s">
        <v>151</v>
      </c>
      <c r="H438" s="127">
        <v>72.816000000000003</v>
      </c>
      <c r="I438" s="128"/>
      <c r="J438" s="129">
        <f>ROUND(I438*H438,2)</f>
        <v>0</v>
      </c>
      <c r="K438" s="125" t="s">
        <v>142</v>
      </c>
      <c r="L438" s="33"/>
      <c r="M438" s="130" t="s">
        <v>19</v>
      </c>
      <c r="N438" s="131" t="s">
        <v>48</v>
      </c>
      <c r="P438" s="132">
        <f>O438*H438</f>
        <v>0</v>
      </c>
      <c r="Q438" s="132">
        <v>8.0000000000000004E-4</v>
      </c>
      <c r="R438" s="132">
        <f>Q438*H438</f>
        <v>5.8252800000000007E-2</v>
      </c>
      <c r="S438" s="132">
        <v>0</v>
      </c>
      <c r="T438" s="133">
        <f>S438*H438</f>
        <v>0</v>
      </c>
      <c r="AR438" s="134" t="s">
        <v>251</v>
      </c>
      <c r="AT438" s="134" t="s">
        <v>138</v>
      </c>
      <c r="AU438" s="134" t="s">
        <v>84</v>
      </c>
      <c r="AY438" s="18" t="s">
        <v>136</v>
      </c>
      <c r="BE438" s="135">
        <f>IF(N438="základní",J438,0)</f>
        <v>0</v>
      </c>
      <c r="BF438" s="135">
        <f>IF(N438="snížená",J438,0)</f>
        <v>0</v>
      </c>
      <c r="BG438" s="135">
        <f>IF(N438="zákl. přenesená",J438,0)</f>
        <v>0</v>
      </c>
      <c r="BH438" s="135">
        <f>IF(N438="sníž. přenesená",J438,0)</f>
        <v>0</v>
      </c>
      <c r="BI438" s="135">
        <f>IF(N438="nulová",J438,0)</f>
        <v>0</v>
      </c>
      <c r="BJ438" s="18" t="s">
        <v>82</v>
      </c>
      <c r="BK438" s="135">
        <f>ROUND(I438*H438,2)</f>
        <v>0</v>
      </c>
      <c r="BL438" s="18" t="s">
        <v>251</v>
      </c>
      <c r="BM438" s="134" t="s">
        <v>597</v>
      </c>
    </row>
    <row r="439" spans="2:65" s="1" customFormat="1" ht="29.25">
      <c r="B439" s="33"/>
      <c r="D439" s="136" t="s">
        <v>145</v>
      </c>
      <c r="F439" s="137" t="s">
        <v>598</v>
      </c>
      <c r="I439" s="138"/>
      <c r="L439" s="33"/>
      <c r="M439" s="139"/>
      <c r="T439" s="54"/>
      <c r="AT439" s="18" t="s">
        <v>145</v>
      </c>
      <c r="AU439" s="18" t="s">
        <v>84</v>
      </c>
    </row>
    <row r="440" spans="2:65" s="1" customFormat="1" ht="11.25">
      <c r="B440" s="33"/>
      <c r="D440" s="140" t="s">
        <v>147</v>
      </c>
      <c r="F440" s="141" t="s">
        <v>599</v>
      </c>
      <c r="I440" s="138"/>
      <c r="L440" s="33"/>
      <c r="M440" s="139"/>
      <c r="T440" s="54"/>
      <c r="AT440" s="18" t="s">
        <v>147</v>
      </c>
      <c r="AU440" s="18" t="s">
        <v>84</v>
      </c>
    </row>
    <row r="441" spans="2:65" s="12" customFormat="1" ht="11.25">
      <c r="B441" s="142"/>
      <c r="D441" s="136" t="s">
        <v>155</v>
      </c>
      <c r="E441" s="143" t="s">
        <v>19</v>
      </c>
      <c r="F441" s="144" t="s">
        <v>587</v>
      </c>
      <c r="H441" s="145">
        <v>72.816000000000003</v>
      </c>
      <c r="I441" s="146"/>
      <c r="L441" s="142"/>
      <c r="M441" s="147"/>
      <c r="T441" s="148"/>
      <c r="AT441" s="143" t="s">
        <v>155</v>
      </c>
      <c r="AU441" s="143" t="s">
        <v>84</v>
      </c>
      <c r="AV441" s="12" t="s">
        <v>84</v>
      </c>
      <c r="AW441" s="12" t="s">
        <v>36</v>
      </c>
      <c r="AX441" s="12" t="s">
        <v>82</v>
      </c>
      <c r="AY441" s="143" t="s">
        <v>136</v>
      </c>
    </row>
    <row r="442" spans="2:65" s="1" customFormat="1" ht="24.2" customHeight="1">
      <c r="B442" s="33"/>
      <c r="C442" s="123" t="s">
        <v>600</v>
      </c>
      <c r="D442" s="123" t="s">
        <v>138</v>
      </c>
      <c r="E442" s="124" t="s">
        <v>601</v>
      </c>
      <c r="F442" s="125" t="s">
        <v>602</v>
      </c>
      <c r="G442" s="126" t="s">
        <v>212</v>
      </c>
      <c r="H442" s="127">
        <v>91.02</v>
      </c>
      <c r="I442" s="128"/>
      <c r="J442" s="129">
        <f>ROUND(I442*H442,2)</f>
        <v>0</v>
      </c>
      <c r="K442" s="125" t="s">
        <v>142</v>
      </c>
      <c r="L442" s="33"/>
      <c r="M442" s="130" t="s">
        <v>19</v>
      </c>
      <c r="N442" s="131" t="s">
        <v>48</v>
      </c>
      <c r="P442" s="132">
        <f>O442*H442</f>
        <v>0</v>
      </c>
      <c r="Q442" s="132">
        <v>1.6000000000000001E-4</v>
      </c>
      <c r="R442" s="132">
        <f>Q442*H442</f>
        <v>1.45632E-2</v>
      </c>
      <c r="S442" s="132">
        <v>0</v>
      </c>
      <c r="T442" s="133">
        <f>S442*H442</f>
        <v>0</v>
      </c>
      <c r="AR442" s="134" t="s">
        <v>251</v>
      </c>
      <c r="AT442" s="134" t="s">
        <v>138</v>
      </c>
      <c r="AU442" s="134" t="s">
        <v>84</v>
      </c>
      <c r="AY442" s="18" t="s">
        <v>136</v>
      </c>
      <c r="BE442" s="135">
        <f>IF(N442="základní",J442,0)</f>
        <v>0</v>
      </c>
      <c r="BF442" s="135">
        <f>IF(N442="snížená",J442,0)</f>
        <v>0</v>
      </c>
      <c r="BG442" s="135">
        <f>IF(N442="zákl. přenesená",J442,0)</f>
        <v>0</v>
      </c>
      <c r="BH442" s="135">
        <f>IF(N442="sníž. přenesená",J442,0)</f>
        <v>0</v>
      </c>
      <c r="BI442" s="135">
        <f>IF(N442="nulová",J442,0)</f>
        <v>0</v>
      </c>
      <c r="BJ442" s="18" t="s">
        <v>82</v>
      </c>
      <c r="BK442" s="135">
        <f>ROUND(I442*H442,2)</f>
        <v>0</v>
      </c>
      <c r="BL442" s="18" t="s">
        <v>251</v>
      </c>
      <c r="BM442" s="134" t="s">
        <v>603</v>
      </c>
    </row>
    <row r="443" spans="2:65" s="1" customFormat="1" ht="19.5">
      <c r="B443" s="33"/>
      <c r="D443" s="136" t="s">
        <v>145</v>
      </c>
      <c r="F443" s="137" t="s">
        <v>604</v>
      </c>
      <c r="I443" s="138"/>
      <c r="L443" s="33"/>
      <c r="M443" s="139"/>
      <c r="T443" s="54"/>
      <c r="AT443" s="18" t="s">
        <v>145</v>
      </c>
      <c r="AU443" s="18" t="s">
        <v>84</v>
      </c>
    </row>
    <row r="444" spans="2:65" s="1" customFormat="1" ht="11.25">
      <c r="B444" s="33"/>
      <c r="D444" s="140" t="s">
        <v>147</v>
      </c>
      <c r="F444" s="141" t="s">
        <v>605</v>
      </c>
      <c r="I444" s="138"/>
      <c r="L444" s="33"/>
      <c r="M444" s="139"/>
      <c r="T444" s="54"/>
      <c r="AT444" s="18" t="s">
        <v>147</v>
      </c>
      <c r="AU444" s="18" t="s">
        <v>84</v>
      </c>
    </row>
    <row r="445" spans="2:65" s="12" customFormat="1" ht="11.25">
      <c r="B445" s="142"/>
      <c r="D445" s="136" t="s">
        <v>155</v>
      </c>
      <c r="E445" s="143" t="s">
        <v>19</v>
      </c>
      <c r="F445" s="144" t="s">
        <v>606</v>
      </c>
      <c r="H445" s="145">
        <v>91.02</v>
      </c>
      <c r="I445" s="146"/>
      <c r="L445" s="142"/>
      <c r="M445" s="147"/>
      <c r="T445" s="148"/>
      <c r="AT445" s="143" t="s">
        <v>155</v>
      </c>
      <c r="AU445" s="143" t="s">
        <v>84</v>
      </c>
      <c r="AV445" s="12" t="s">
        <v>84</v>
      </c>
      <c r="AW445" s="12" t="s">
        <v>36</v>
      </c>
      <c r="AX445" s="12" t="s">
        <v>82</v>
      </c>
      <c r="AY445" s="143" t="s">
        <v>136</v>
      </c>
    </row>
    <row r="446" spans="2:65" s="1" customFormat="1" ht="33" customHeight="1">
      <c r="B446" s="33"/>
      <c r="C446" s="123" t="s">
        <v>607</v>
      </c>
      <c r="D446" s="123" t="s">
        <v>138</v>
      </c>
      <c r="E446" s="124" t="s">
        <v>608</v>
      </c>
      <c r="F446" s="125" t="s">
        <v>609</v>
      </c>
      <c r="G446" s="126" t="s">
        <v>193</v>
      </c>
      <c r="H446" s="127">
        <v>0.218</v>
      </c>
      <c r="I446" s="128"/>
      <c r="J446" s="129">
        <f>ROUND(I446*H446,2)</f>
        <v>0</v>
      </c>
      <c r="K446" s="125" t="s">
        <v>142</v>
      </c>
      <c r="L446" s="33"/>
      <c r="M446" s="130" t="s">
        <v>19</v>
      </c>
      <c r="N446" s="131" t="s">
        <v>48</v>
      </c>
      <c r="P446" s="132">
        <f>O446*H446</f>
        <v>0</v>
      </c>
      <c r="Q446" s="132">
        <v>0</v>
      </c>
      <c r="R446" s="132">
        <f>Q446*H446</f>
        <v>0</v>
      </c>
      <c r="S446" s="132">
        <v>0</v>
      </c>
      <c r="T446" s="133">
        <f>S446*H446</f>
        <v>0</v>
      </c>
      <c r="AR446" s="134" t="s">
        <v>251</v>
      </c>
      <c r="AT446" s="134" t="s">
        <v>138</v>
      </c>
      <c r="AU446" s="134" t="s">
        <v>84</v>
      </c>
      <c r="AY446" s="18" t="s">
        <v>136</v>
      </c>
      <c r="BE446" s="135">
        <f>IF(N446="základní",J446,0)</f>
        <v>0</v>
      </c>
      <c r="BF446" s="135">
        <f>IF(N446="snížená",J446,0)</f>
        <v>0</v>
      </c>
      <c r="BG446" s="135">
        <f>IF(N446="zákl. přenesená",J446,0)</f>
        <v>0</v>
      </c>
      <c r="BH446" s="135">
        <f>IF(N446="sníž. přenesená",J446,0)</f>
        <v>0</v>
      </c>
      <c r="BI446" s="135">
        <f>IF(N446="nulová",J446,0)</f>
        <v>0</v>
      </c>
      <c r="BJ446" s="18" t="s">
        <v>82</v>
      </c>
      <c r="BK446" s="135">
        <f>ROUND(I446*H446,2)</f>
        <v>0</v>
      </c>
      <c r="BL446" s="18" t="s">
        <v>251</v>
      </c>
      <c r="BM446" s="134" t="s">
        <v>610</v>
      </c>
    </row>
    <row r="447" spans="2:65" s="1" customFormat="1" ht="29.25">
      <c r="B447" s="33"/>
      <c r="D447" s="136" t="s">
        <v>145</v>
      </c>
      <c r="F447" s="137" t="s">
        <v>611</v>
      </c>
      <c r="I447" s="138"/>
      <c r="L447" s="33"/>
      <c r="M447" s="139"/>
      <c r="T447" s="54"/>
      <c r="AT447" s="18" t="s">
        <v>145</v>
      </c>
      <c r="AU447" s="18" t="s">
        <v>84</v>
      </c>
    </row>
    <row r="448" spans="2:65" s="1" customFormat="1" ht="11.25">
      <c r="B448" s="33"/>
      <c r="D448" s="140" t="s">
        <v>147</v>
      </c>
      <c r="F448" s="141" t="s">
        <v>612</v>
      </c>
      <c r="I448" s="138"/>
      <c r="L448" s="33"/>
      <c r="M448" s="139"/>
      <c r="T448" s="54"/>
      <c r="AT448" s="18" t="s">
        <v>147</v>
      </c>
      <c r="AU448" s="18" t="s">
        <v>84</v>
      </c>
    </row>
    <row r="449" spans="2:65" s="11" customFormat="1" ht="22.9" customHeight="1">
      <c r="B449" s="111"/>
      <c r="D449" s="112" t="s">
        <v>76</v>
      </c>
      <c r="E449" s="121" t="s">
        <v>613</v>
      </c>
      <c r="F449" s="121" t="s">
        <v>614</v>
      </c>
      <c r="I449" s="114"/>
      <c r="J449" s="122">
        <f>BK449</f>
        <v>0</v>
      </c>
      <c r="L449" s="111"/>
      <c r="M449" s="116"/>
      <c r="P449" s="117">
        <f>SUM(P450:P474)</f>
        <v>0</v>
      </c>
      <c r="R449" s="117">
        <f>SUM(R450:R474)</f>
        <v>4.7197892000000001</v>
      </c>
      <c r="T449" s="118">
        <f>SUM(T450:T474)</f>
        <v>1.1316239999999997</v>
      </c>
      <c r="AR449" s="112" t="s">
        <v>84</v>
      </c>
      <c r="AT449" s="119" t="s">
        <v>76</v>
      </c>
      <c r="AU449" s="119" t="s">
        <v>82</v>
      </c>
      <c r="AY449" s="112" t="s">
        <v>136</v>
      </c>
      <c r="BK449" s="120">
        <f>SUM(BK450:BK474)</f>
        <v>0</v>
      </c>
    </row>
    <row r="450" spans="2:65" s="1" customFormat="1" ht="33" customHeight="1">
      <c r="B450" s="33"/>
      <c r="C450" s="123" t="s">
        <v>615</v>
      </c>
      <c r="D450" s="123" t="s">
        <v>138</v>
      </c>
      <c r="E450" s="124" t="s">
        <v>616</v>
      </c>
      <c r="F450" s="125" t="s">
        <v>617</v>
      </c>
      <c r="G450" s="126" t="s">
        <v>151</v>
      </c>
      <c r="H450" s="127">
        <v>133.91999999999999</v>
      </c>
      <c r="I450" s="128"/>
      <c r="J450" s="129">
        <f>ROUND(I450*H450,2)</f>
        <v>0</v>
      </c>
      <c r="K450" s="125" t="s">
        <v>142</v>
      </c>
      <c r="L450" s="33"/>
      <c r="M450" s="130" t="s">
        <v>19</v>
      </c>
      <c r="N450" s="131" t="s">
        <v>48</v>
      </c>
      <c r="P450" s="132">
        <f>O450*H450</f>
        <v>0</v>
      </c>
      <c r="Q450" s="132">
        <v>0</v>
      </c>
      <c r="R450" s="132">
        <f>Q450*H450</f>
        <v>0</v>
      </c>
      <c r="S450" s="132">
        <v>8.4499999999999992E-3</v>
      </c>
      <c r="T450" s="133">
        <f>S450*H450</f>
        <v>1.1316239999999997</v>
      </c>
      <c r="AR450" s="134" t="s">
        <v>251</v>
      </c>
      <c r="AT450" s="134" t="s">
        <v>138</v>
      </c>
      <c r="AU450" s="134" t="s">
        <v>84</v>
      </c>
      <c r="AY450" s="18" t="s">
        <v>136</v>
      </c>
      <c r="BE450" s="135">
        <f>IF(N450="základní",J450,0)</f>
        <v>0</v>
      </c>
      <c r="BF450" s="135">
        <f>IF(N450="snížená",J450,0)</f>
        <v>0</v>
      </c>
      <c r="BG450" s="135">
        <f>IF(N450="zákl. přenesená",J450,0)</f>
        <v>0</v>
      </c>
      <c r="BH450" s="135">
        <f>IF(N450="sníž. přenesená",J450,0)</f>
        <v>0</v>
      </c>
      <c r="BI450" s="135">
        <f>IF(N450="nulová",J450,0)</f>
        <v>0</v>
      </c>
      <c r="BJ450" s="18" t="s">
        <v>82</v>
      </c>
      <c r="BK450" s="135">
        <f>ROUND(I450*H450,2)</f>
        <v>0</v>
      </c>
      <c r="BL450" s="18" t="s">
        <v>251</v>
      </c>
      <c r="BM450" s="134" t="s">
        <v>618</v>
      </c>
    </row>
    <row r="451" spans="2:65" s="1" customFormat="1" ht="19.5">
      <c r="B451" s="33"/>
      <c r="D451" s="136" t="s">
        <v>145</v>
      </c>
      <c r="F451" s="137" t="s">
        <v>619</v>
      </c>
      <c r="I451" s="138"/>
      <c r="L451" s="33"/>
      <c r="M451" s="139"/>
      <c r="T451" s="54"/>
      <c r="AT451" s="18" t="s">
        <v>145</v>
      </c>
      <c r="AU451" s="18" t="s">
        <v>84</v>
      </c>
    </row>
    <row r="452" spans="2:65" s="1" customFormat="1" ht="11.25">
      <c r="B452" s="33"/>
      <c r="D452" s="140" t="s">
        <v>147</v>
      </c>
      <c r="F452" s="141" t="s">
        <v>620</v>
      </c>
      <c r="I452" s="138"/>
      <c r="L452" s="33"/>
      <c r="M452" s="139"/>
      <c r="T452" s="54"/>
      <c r="AT452" s="18" t="s">
        <v>147</v>
      </c>
      <c r="AU452" s="18" t="s">
        <v>84</v>
      </c>
    </row>
    <row r="453" spans="2:65" s="12" customFormat="1" ht="22.5">
      <c r="B453" s="142"/>
      <c r="D453" s="136" t="s">
        <v>155</v>
      </c>
      <c r="E453" s="143" t="s">
        <v>19</v>
      </c>
      <c r="F453" s="144" t="s">
        <v>621</v>
      </c>
      <c r="H453" s="145">
        <v>133.91999999999999</v>
      </c>
      <c r="I453" s="146"/>
      <c r="L453" s="142"/>
      <c r="M453" s="147"/>
      <c r="T453" s="148"/>
      <c r="AT453" s="143" t="s">
        <v>155</v>
      </c>
      <c r="AU453" s="143" t="s">
        <v>84</v>
      </c>
      <c r="AV453" s="12" t="s">
        <v>84</v>
      </c>
      <c r="AW453" s="12" t="s">
        <v>36</v>
      </c>
      <c r="AX453" s="12" t="s">
        <v>82</v>
      </c>
      <c r="AY453" s="143" t="s">
        <v>136</v>
      </c>
    </row>
    <row r="454" spans="2:65" s="1" customFormat="1" ht="24.2" customHeight="1">
      <c r="B454" s="33"/>
      <c r="C454" s="123" t="s">
        <v>622</v>
      </c>
      <c r="D454" s="123" t="s">
        <v>138</v>
      </c>
      <c r="E454" s="124" t="s">
        <v>623</v>
      </c>
      <c r="F454" s="125" t="s">
        <v>624</v>
      </c>
      <c r="G454" s="126" t="s">
        <v>160</v>
      </c>
      <c r="H454" s="127">
        <v>26.783999999999999</v>
      </c>
      <c r="I454" s="128"/>
      <c r="J454" s="129">
        <f>ROUND(I454*H454,2)</f>
        <v>0</v>
      </c>
      <c r="K454" s="125" t="s">
        <v>19</v>
      </c>
      <c r="L454" s="33"/>
      <c r="M454" s="130" t="s">
        <v>19</v>
      </c>
      <c r="N454" s="131" t="s">
        <v>48</v>
      </c>
      <c r="P454" s="132">
        <f>O454*H454</f>
        <v>0</v>
      </c>
      <c r="Q454" s="132">
        <v>4.8000000000000001E-2</v>
      </c>
      <c r="R454" s="132">
        <f>Q454*H454</f>
        <v>1.2856319999999999</v>
      </c>
      <c r="S454" s="132">
        <v>0</v>
      </c>
      <c r="T454" s="133">
        <f>S454*H454</f>
        <v>0</v>
      </c>
      <c r="AR454" s="134" t="s">
        <v>251</v>
      </c>
      <c r="AT454" s="134" t="s">
        <v>138</v>
      </c>
      <c r="AU454" s="134" t="s">
        <v>84</v>
      </c>
      <c r="AY454" s="18" t="s">
        <v>136</v>
      </c>
      <c r="BE454" s="135">
        <f>IF(N454="základní",J454,0)</f>
        <v>0</v>
      </c>
      <c r="BF454" s="135">
        <f>IF(N454="snížená",J454,0)</f>
        <v>0</v>
      </c>
      <c r="BG454" s="135">
        <f>IF(N454="zákl. přenesená",J454,0)</f>
        <v>0</v>
      </c>
      <c r="BH454" s="135">
        <f>IF(N454="sníž. přenesená",J454,0)</f>
        <v>0</v>
      </c>
      <c r="BI454" s="135">
        <f>IF(N454="nulová",J454,0)</f>
        <v>0</v>
      </c>
      <c r="BJ454" s="18" t="s">
        <v>82</v>
      </c>
      <c r="BK454" s="135">
        <f>ROUND(I454*H454,2)</f>
        <v>0</v>
      </c>
      <c r="BL454" s="18" t="s">
        <v>251</v>
      </c>
      <c r="BM454" s="134" t="s">
        <v>625</v>
      </c>
    </row>
    <row r="455" spans="2:65" s="1" customFormat="1" ht="19.5">
      <c r="B455" s="33"/>
      <c r="D455" s="136" t="s">
        <v>145</v>
      </c>
      <c r="F455" s="137" t="s">
        <v>624</v>
      </c>
      <c r="I455" s="138"/>
      <c r="L455" s="33"/>
      <c r="M455" s="139"/>
      <c r="T455" s="54"/>
      <c r="AT455" s="18" t="s">
        <v>145</v>
      </c>
      <c r="AU455" s="18" t="s">
        <v>84</v>
      </c>
    </row>
    <row r="456" spans="2:65" s="12" customFormat="1" ht="33.75">
      <c r="B456" s="142"/>
      <c r="D456" s="136" t="s">
        <v>155</v>
      </c>
      <c r="E456" s="143" t="s">
        <v>19</v>
      </c>
      <c r="F456" s="144" t="s">
        <v>626</v>
      </c>
      <c r="H456" s="145">
        <v>26.783999999999999</v>
      </c>
      <c r="I456" s="146"/>
      <c r="L456" s="142"/>
      <c r="M456" s="147"/>
      <c r="T456" s="148"/>
      <c r="AT456" s="143" t="s">
        <v>155</v>
      </c>
      <c r="AU456" s="143" t="s">
        <v>84</v>
      </c>
      <c r="AV456" s="12" t="s">
        <v>84</v>
      </c>
      <c r="AW456" s="12" t="s">
        <v>36</v>
      </c>
      <c r="AX456" s="12" t="s">
        <v>82</v>
      </c>
      <c r="AY456" s="143" t="s">
        <v>136</v>
      </c>
    </row>
    <row r="457" spans="2:65" s="1" customFormat="1" ht="24.2" customHeight="1">
      <c r="B457" s="33"/>
      <c r="C457" s="123" t="s">
        <v>627</v>
      </c>
      <c r="D457" s="123" t="s">
        <v>138</v>
      </c>
      <c r="E457" s="124" t="s">
        <v>628</v>
      </c>
      <c r="F457" s="125" t="s">
        <v>629</v>
      </c>
      <c r="G457" s="126" t="s">
        <v>151</v>
      </c>
      <c r="H457" s="127">
        <v>422.92</v>
      </c>
      <c r="I457" s="128"/>
      <c r="J457" s="129">
        <f>ROUND(I457*H457,2)</f>
        <v>0</v>
      </c>
      <c r="K457" s="125" t="s">
        <v>142</v>
      </c>
      <c r="L457" s="33"/>
      <c r="M457" s="130" t="s">
        <v>19</v>
      </c>
      <c r="N457" s="131" t="s">
        <v>48</v>
      </c>
      <c r="P457" s="132">
        <f>O457*H457</f>
        <v>0</v>
      </c>
      <c r="Q457" s="132">
        <v>6.0499999999999998E-3</v>
      </c>
      <c r="R457" s="132">
        <f>Q457*H457</f>
        <v>2.5586660000000001</v>
      </c>
      <c r="S457" s="132">
        <v>0</v>
      </c>
      <c r="T457" s="133">
        <f>S457*H457</f>
        <v>0</v>
      </c>
      <c r="AR457" s="134" t="s">
        <v>251</v>
      </c>
      <c r="AT457" s="134" t="s">
        <v>138</v>
      </c>
      <c r="AU457" s="134" t="s">
        <v>84</v>
      </c>
      <c r="AY457" s="18" t="s">
        <v>136</v>
      </c>
      <c r="BE457" s="135">
        <f>IF(N457="základní",J457,0)</f>
        <v>0</v>
      </c>
      <c r="BF457" s="135">
        <f>IF(N457="snížená",J457,0)</f>
        <v>0</v>
      </c>
      <c r="BG457" s="135">
        <f>IF(N457="zákl. přenesená",J457,0)</f>
        <v>0</v>
      </c>
      <c r="BH457" s="135">
        <f>IF(N457="sníž. přenesená",J457,0)</f>
        <v>0</v>
      </c>
      <c r="BI457" s="135">
        <f>IF(N457="nulová",J457,0)</f>
        <v>0</v>
      </c>
      <c r="BJ457" s="18" t="s">
        <v>82</v>
      </c>
      <c r="BK457" s="135">
        <f>ROUND(I457*H457,2)</f>
        <v>0</v>
      </c>
      <c r="BL457" s="18" t="s">
        <v>251</v>
      </c>
      <c r="BM457" s="134" t="s">
        <v>630</v>
      </c>
    </row>
    <row r="458" spans="2:65" s="1" customFormat="1" ht="19.5">
      <c r="B458" s="33"/>
      <c r="D458" s="136" t="s">
        <v>145</v>
      </c>
      <c r="F458" s="137" t="s">
        <v>631</v>
      </c>
      <c r="I458" s="138"/>
      <c r="L458" s="33"/>
      <c r="M458" s="139"/>
      <c r="T458" s="54"/>
      <c r="AT458" s="18" t="s">
        <v>145</v>
      </c>
      <c r="AU458" s="18" t="s">
        <v>84</v>
      </c>
    </row>
    <row r="459" spans="2:65" s="1" customFormat="1" ht="11.25">
      <c r="B459" s="33"/>
      <c r="D459" s="140" t="s">
        <v>147</v>
      </c>
      <c r="F459" s="141" t="s">
        <v>632</v>
      </c>
      <c r="I459" s="138"/>
      <c r="L459" s="33"/>
      <c r="M459" s="139"/>
      <c r="T459" s="54"/>
      <c r="AT459" s="18" t="s">
        <v>147</v>
      </c>
      <c r="AU459" s="18" t="s">
        <v>84</v>
      </c>
    </row>
    <row r="460" spans="2:65" s="13" customFormat="1" ht="22.5">
      <c r="B460" s="149"/>
      <c r="D460" s="136" t="s">
        <v>155</v>
      </c>
      <c r="E460" s="150" t="s">
        <v>19</v>
      </c>
      <c r="F460" s="151" t="s">
        <v>633</v>
      </c>
      <c r="H460" s="150" t="s">
        <v>19</v>
      </c>
      <c r="I460" s="152"/>
      <c r="L460" s="149"/>
      <c r="M460" s="153"/>
      <c r="T460" s="154"/>
      <c r="AT460" s="150" t="s">
        <v>155</v>
      </c>
      <c r="AU460" s="150" t="s">
        <v>84</v>
      </c>
      <c r="AV460" s="13" t="s">
        <v>82</v>
      </c>
      <c r="AW460" s="13" t="s">
        <v>36</v>
      </c>
      <c r="AX460" s="13" t="s">
        <v>77</v>
      </c>
      <c r="AY460" s="150" t="s">
        <v>136</v>
      </c>
    </row>
    <row r="461" spans="2:65" s="12" customFormat="1" ht="11.25">
      <c r="B461" s="142"/>
      <c r="D461" s="136" t="s">
        <v>155</v>
      </c>
      <c r="E461" s="143" t="s">
        <v>19</v>
      </c>
      <c r="F461" s="144" t="s">
        <v>634</v>
      </c>
      <c r="H461" s="145">
        <v>422.92</v>
      </c>
      <c r="I461" s="146"/>
      <c r="L461" s="142"/>
      <c r="M461" s="147"/>
      <c r="T461" s="148"/>
      <c r="AT461" s="143" t="s">
        <v>155</v>
      </c>
      <c r="AU461" s="143" t="s">
        <v>84</v>
      </c>
      <c r="AV461" s="12" t="s">
        <v>84</v>
      </c>
      <c r="AW461" s="12" t="s">
        <v>36</v>
      </c>
      <c r="AX461" s="12" t="s">
        <v>82</v>
      </c>
      <c r="AY461" s="143" t="s">
        <v>136</v>
      </c>
    </row>
    <row r="462" spans="2:65" s="1" customFormat="1" ht="33" customHeight="1">
      <c r="B462" s="33"/>
      <c r="C462" s="123" t="s">
        <v>635</v>
      </c>
      <c r="D462" s="123" t="s">
        <v>138</v>
      </c>
      <c r="E462" s="124" t="s">
        <v>636</v>
      </c>
      <c r="F462" s="125" t="s">
        <v>637</v>
      </c>
      <c r="G462" s="126" t="s">
        <v>151</v>
      </c>
      <c r="H462" s="127">
        <v>27</v>
      </c>
      <c r="I462" s="128"/>
      <c r="J462" s="129">
        <f>ROUND(I462*H462,2)</f>
        <v>0</v>
      </c>
      <c r="K462" s="125" t="s">
        <v>19</v>
      </c>
      <c r="L462" s="33"/>
      <c r="M462" s="130" t="s">
        <v>19</v>
      </c>
      <c r="N462" s="131" t="s">
        <v>48</v>
      </c>
      <c r="P462" s="132">
        <f>O462*H462</f>
        <v>0</v>
      </c>
      <c r="Q462" s="132">
        <v>6.0499999999999998E-3</v>
      </c>
      <c r="R462" s="132">
        <f>Q462*H462</f>
        <v>0.16335</v>
      </c>
      <c r="S462" s="132">
        <v>0</v>
      </c>
      <c r="T462" s="133">
        <f>S462*H462</f>
        <v>0</v>
      </c>
      <c r="AR462" s="134" t="s">
        <v>251</v>
      </c>
      <c r="AT462" s="134" t="s">
        <v>138</v>
      </c>
      <c r="AU462" s="134" t="s">
        <v>84</v>
      </c>
      <c r="AY462" s="18" t="s">
        <v>136</v>
      </c>
      <c r="BE462" s="135">
        <f>IF(N462="základní",J462,0)</f>
        <v>0</v>
      </c>
      <c r="BF462" s="135">
        <f>IF(N462="snížená",J462,0)</f>
        <v>0</v>
      </c>
      <c r="BG462" s="135">
        <f>IF(N462="zákl. přenesená",J462,0)</f>
        <v>0</v>
      </c>
      <c r="BH462" s="135">
        <f>IF(N462="sníž. přenesená",J462,0)</f>
        <v>0</v>
      </c>
      <c r="BI462" s="135">
        <f>IF(N462="nulová",J462,0)</f>
        <v>0</v>
      </c>
      <c r="BJ462" s="18" t="s">
        <v>82</v>
      </c>
      <c r="BK462" s="135">
        <f>ROUND(I462*H462,2)</f>
        <v>0</v>
      </c>
      <c r="BL462" s="18" t="s">
        <v>251</v>
      </c>
      <c r="BM462" s="134" t="s">
        <v>638</v>
      </c>
    </row>
    <row r="463" spans="2:65" s="1" customFormat="1" ht="19.5">
      <c r="B463" s="33"/>
      <c r="D463" s="136" t="s">
        <v>145</v>
      </c>
      <c r="F463" s="137" t="s">
        <v>637</v>
      </c>
      <c r="I463" s="138"/>
      <c r="L463" s="33"/>
      <c r="M463" s="139"/>
      <c r="T463" s="54"/>
      <c r="AT463" s="18" t="s">
        <v>145</v>
      </c>
      <c r="AU463" s="18" t="s">
        <v>84</v>
      </c>
    </row>
    <row r="464" spans="2:65" s="12" customFormat="1" ht="11.25">
      <c r="B464" s="142"/>
      <c r="D464" s="136" t="s">
        <v>155</v>
      </c>
      <c r="E464" s="143" t="s">
        <v>19</v>
      </c>
      <c r="F464" s="144" t="s">
        <v>639</v>
      </c>
      <c r="H464" s="145">
        <v>27</v>
      </c>
      <c r="I464" s="146"/>
      <c r="L464" s="142"/>
      <c r="M464" s="147"/>
      <c r="T464" s="148"/>
      <c r="AT464" s="143" t="s">
        <v>155</v>
      </c>
      <c r="AU464" s="143" t="s">
        <v>84</v>
      </c>
      <c r="AV464" s="12" t="s">
        <v>84</v>
      </c>
      <c r="AW464" s="12" t="s">
        <v>36</v>
      </c>
      <c r="AX464" s="12" t="s">
        <v>82</v>
      </c>
      <c r="AY464" s="143" t="s">
        <v>136</v>
      </c>
    </row>
    <row r="465" spans="2:65" s="1" customFormat="1" ht="24.2" customHeight="1">
      <c r="B465" s="33"/>
      <c r="C465" s="123" t="s">
        <v>640</v>
      </c>
      <c r="D465" s="123" t="s">
        <v>138</v>
      </c>
      <c r="E465" s="124" t="s">
        <v>641</v>
      </c>
      <c r="F465" s="125" t="s">
        <v>642</v>
      </c>
      <c r="G465" s="126" t="s">
        <v>151</v>
      </c>
      <c r="H465" s="127">
        <v>72.816000000000003</v>
      </c>
      <c r="I465" s="128"/>
      <c r="J465" s="129">
        <f>ROUND(I465*H465,2)</f>
        <v>0</v>
      </c>
      <c r="K465" s="125" t="s">
        <v>142</v>
      </c>
      <c r="L465" s="33"/>
      <c r="M465" s="130" t="s">
        <v>19</v>
      </c>
      <c r="N465" s="131" t="s">
        <v>48</v>
      </c>
      <c r="P465" s="132">
        <f>O465*H465</f>
        <v>0</v>
      </c>
      <c r="Q465" s="132">
        <v>6.0000000000000001E-3</v>
      </c>
      <c r="R465" s="132">
        <f>Q465*H465</f>
        <v>0.43689600000000001</v>
      </c>
      <c r="S465" s="132">
        <v>0</v>
      </c>
      <c r="T465" s="133">
        <f>S465*H465</f>
        <v>0</v>
      </c>
      <c r="AR465" s="134" t="s">
        <v>251</v>
      </c>
      <c r="AT465" s="134" t="s">
        <v>138</v>
      </c>
      <c r="AU465" s="134" t="s">
        <v>84</v>
      </c>
      <c r="AY465" s="18" t="s">
        <v>136</v>
      </c>
      <c r="BE465" s="135">
        <f>IF(N465="základní",J465,0)</f>
        <v>0</v>
      </c>
      <c r="BF465" s="135">
        <f>IF(N465="snížená",J465,0)</f>
        <v>0</v>
      </c>
      <c r="BG465" s="135">
        <f>IF(N465="zákl. přenesená",J465,0)</f>
        <v>0</v>
      </c>
      <c r="BH465" s="135">
        <f>IF(N465="sníž. přenesená",J465,0)</f>
        <v>0</v>
      </c>
      <c r="BI465" s="135">
        <f>IF(N465="nulová",J465,0)</f>
        <v>0</v>
      </c>
      <c r="BJ465" s="18" t="s">
        <v>82</v>
      </c>
      <c r="BK465" s="135">
        <f>ROUND(I465*H465,2)</f>
        <v>0</v>
      </c>
      <c r="BL465" s="18" t="s">
        <v>251</v>
      </c>
      <c r="BM465" s="134" t="s">
        <v>643</v>
      </c>
    </row>
    <row r="466" spans="2:65" s="1" customFormat="1" ht="19.5">
      <c r="B466" s="33"/>
      <c r="D466" s="136" t="s">
        <v>145</v>
      </c>
      <c r="F466" s="137" t="s">
        <v>644</v>
      </c>
      <c r="I466" s="138"/>
      <c r="L466" s="33"/>
      <c r="M466" s="139"/>
      <c r="T466" s="54"/>
      <c r="AT466" s="18" t="s">
        <v>145</v>
      </c>
      <c r="AU466" s="18" t="s">
        <v>84</v>
      </c>
    </row>
    <row r="467" spans="2:65" s="1" customFormat="1" ht="11.25">
      <c r="B467" s="33"/>
      <c r="D467" s="140" t="s">
        <v>147</v>
      </c>
      <c r="F467" s="141" t="s">
        <v>645</v>
      </c>
      <c r="I467" s="138"/>
      <c r="L467" s="33"/>
      <c r="M467" s="139"/>
      <c r="T467" s="54"/>
      <c r="AT467" s="18" t="s">
        <v>147</v>
      </c>
      <c r="AU467" s="18" t="s">
        <v>84</v>
      </c>
    </row>
    <row r="468" spans="2:65" s="12" customFormat="1" ht="11.25">
      <c r="B468" s="142"/>
      <c r="D468" s="136" t="s">
        <v>155</v>
      </c>
      <c r="E468" s="143" t="s">
        <v>19</v>
      </c>
      <c r="F468" s="144" t="s">
        <v>646</v>
      </c>
      <c r="H468" s="145">
        <v>72.816000000000003</v>
      </c>
      <c r="I468" s="146"/>
      <c r="L468" s="142"/>
      <c r="M468" s="147"/>
      <c r="T468" s="148"/>
      <c r="AT468" s="143" t="s">
        <v>155</v>
      </c>
      <c r="AU468" s="143" t="s">
        <v>84</v>
      </c>
      <c r="AV468" s="12" t="s">
        <v>84</v>
      </c>
      <c r="AW468" s="12" t="s">
        <v>36</v>
      </c>
      <c r="AX468" s="12" t="s">
        <v>82</v>
      </c>
      <c r="AY468" s="143" t="s">
        <v>136</v>
      </c>
    </row>
    <row r="469" spans="2:65" s="1" customFormat="1" ht="24.2" customHeight="1">
      <c r="B469" s="33"/>
      <c r="C469" s="162" t="s">
        <v>647</v>
      </c>
      <c r="D469" s="162" t="s">
        <v>224</v>
      </c>
      <c r="E469" s="163" t="s">
        <v>648</v>
      </c>
      <c r="F469" s="164" t="s">
        <v>649</v>
      </c>
      <c r="G469" s="165" t="s">
        <v>151</v>
      </c>
      <c r="H469" s="166">
        <v>76.456999999999994</v>
      </c>
      <c r="I469" s="167"/>
      <c r="J469" s="168">
        <f>ROUND(I469*H469,2)</f>
        <v>0</v>
      </c>
      <c r="K469" s="164" t="s">
        <v>142</v>
      </c>
      <c r="L469" s="169"/>
      <c r="M469" s="170" t="s">
        <v>19</v>
      </c>
      <c r="N469" s="171" t="s">
        <v>48</v>
      </c>
      <c r="P469" s="132">
        <f>O469*H469</f>
        <v>0</v>
      </c>
      <c r="Q469" s="132">
        <v>3.5999999999999999E-3</v>
      </c>
      <c r="R469" s="132">
        <f>Q469*H469</f>
        <v>0.27524519999999997</v>
      </c>
      <c r="S469" s="132">
        <v>0</v>
      </c>
      <c r="T469" s="133">
        <f>S469*H469</f>
        <v>0</v>
      </c>
      <c r="AR469" s="134" t="s">
        <v>366</v>
      </c>
      <c r="AT469" s="134" t="s">
        <v>224</v>
      </c>
      <c r="AU469" s="134" t="s">
        <v>84</v>
      </c>
      <c r="AY469" s="18" t="s">
        <v>136</v>
      </c>
      <c r="BE469" s="135">
        <f>IF(N469="základní",J469,0)</f>
        <v>0</v>
      </c>
      <c r="BF469" s="135">
        <f>IF(N469="snížená",J469,0)</f>
        <v>0</v>
      </c>
      <c r="BG469" s="135">
        <f>IF(N469="zákl. přenesená",J469,0)</f>
        <v>0</v>
      </c>
      <c r="BH469" s="135">
        <f>IF(N469="sníž. přenesená",J469,0)</f>
        <v>0</v>
      </c>
      <c r="BI469" s="135">
        <f>IF(N469="nulová",J469,0)</f>
        <v>0</v>
      </c>
      <c r="BJ469" s="18" t="s">
        <v>82</v>
      </c>
      <c r="BK469" s="135">
        <f>ROUND(I469*H469,2)</f>
        <v>0</v>
      </c>
      <c r="BL469" s="18" t="s">
        <v>251</v>
      </c>
      <c r="BM469" s="134" t="s">
        <v>650</v>
      </c>
    </row>
    <row r="470" spans="2:65" s="1" customFormat="1" ht="11.25">
      <c r="B470" s="33"/>
      <c r="D470" s="136" t="s">
        <v>145</v>
      </c>
      <c r="F470" s="137" t="s">
        <v>649</v>
      </c>
      <c r="I470" s="138"/>
      <c r="L470" s="33"/>
      <c r="M470" s="139"/>
      <c r="T470" s="54"/>
      <c r="AT470" s="18" t="s">
        <v>145</v>
      </c>
      <c r="AU470" s="18" t="s">
        <v>84</v>
      </c>
    </row>
    <row r="471" spans="2:65" s="12" customFormat="1" ht="11.25">
      <c r="B471" s="142"/>
      <c r="D471" s="136" t="s">
        <v>155</v>
      </c>
      <c r="F471" s="144" t="s">
        <v>651</v>
      </c>
      <c r="H471" s="145">
        <v>76.456999999999994</v>
      </c>
      <c r="I471" s="146"/>
      <c r="L471" s="142"/>
      <c r="M471" s="147"/>
      <c r="T471" s="148"/>
      <c r="AT471" s="143" t="s">
        <v>155</v>
      </c>
      <c r="AU471" s="143" t="s">
        <v>84</v>
      </c>
      <c r="AV471" s="12" t="s">
        <v>84</v>
      </c>
      <c r="AW471" s="12" t="s">
        <v>4</v>
      </c>
      <c r="AX471" s="12" t="s">
        <v>82</v>
      </c>
      <c r="AY471" s="143" t="s">
        <v>136</v>
      </c>
    </row>
    <row r="472" spans="2:65" s="1" customFormat="1" ht="24.2" customHeight="1">
      <c r="B472" s="33"/>
      <c r="C472" s="123" t="s">
        <v>652</v>
      </c>
      <c r="D472" s="123" t="s">
        <v>138</v>
      </c>
      <c r="E472" s="124" t="s">
        <v>653</v>
      </c>
      <c r="F472" s="125" t="s">
        <v>654</v>
      </c>
      <c r="G472" s="126" t="s">
        <v>193</v>
      </c>
      <c r="H472" s="127">
        <v>4.72</v>
      </c>
      <c r="I472" s="128"/>
      <c r="J472" s="129">
        <f>ROUND(I472*H472,2)</f>
        <v>0</v>
      </c>
      <c r="K472" s="125" t="s">
        <v>142</v>
      </c>
      <c r="L472" s="33"/>
      <c r="M472" s="130" t="s">
        <v>19</v>
      </c>
      <c r="N472" s="131" t="s">
        <v>48</v>
      </c>
      <c r="P472" s="132">
        <f>O472*H472</f>
        <v>0</v>
      </c>
      <c r="Q472" s="132">
        <v>0</v>
      </c>
      <c r="R472" s="132">
        <f>Q472*H472</f>
        <v>0</v>
      </c>
      <c r="S472" s="132">
        <v>0</v>
      </c>
      <c r="T472" s="133">
        <f>S472*H472</f>
        <v>0</v>
      </c>
      <c r="AR472" s="134" t="s">
        <v>251</v>
      </c>
      <c r="AT472" s="134" t="s">
        <v>138</v>
      </c>
      <c r="AU472" s="134" t="s">
        <v>84</v>
      </c>
      <c r="AY472" s="18" t="s">
        <v>136</v>
      </c>
      <c r="BE472" s="135">
        <f>IF(N472="základní",J472,0)</f>
        <v>0</v>
      </c>
      <c r="BF472" s="135">
        <f>IF(N472="snížená",J472,0)</f>
        <v>0</v>
      </c>
      <c r="BG472" s="135">
        <f>IF(N472="zákl. přenesená",J472,0)</f>
        <v>0</v>
      </c>
      <c r="BH472" s="135">
        <f>IF(N472="sníž. přenesená",J472,0)</f>
        <v>0</v>
      </c>
      <c r="BI472" s="135">
        <f>IF(N472="nulová",J472,0)</f>
        <v>0</v>
      </c>
      <c r="BJ472" s="18" t="s">
        <v>82</v>
      </c>
      <c r="BK472" s="135">
        <f>ROUND(I472*H472,2)</f>
        <v>0</v>
      </c>
      <c r="BL472" s="18" t="s">
        <v>251</v>
      </c>
      <c r="BM472" s="134" t="s">
        <v>655</v>
      </c>
    </row>
    <row r="473" spans="2:65" s="1" customFormat="1" ht="29.25">
      <c r="B473" s="33"/>
      <c r="D473" s="136" t="s">
        <v>145</v>
      </c>
      <c r="F473" s="137" t="s">
        <v>656</v>
      </c>
      <c r="I473" s="138"/>
      <c r="L473" s="33"/>
      <c r="M473" s="139"/>
      <c r="T473" s="54"/>
      <c r="AT473" s="18" t="s">
        <v>145</v>
      </c>
      <c r="AU473" s="18" t="s">
        <v>84</v>
      </c>
    </row>
    <row r="474" spans="2:65" s="1" customFormat="1" ht="11.25">
      <c r="B474" s="33"/>
      <c r="D474" s="140" t="s">
        <v>147</v>
      </c>
      <c r="F474" s="141" t="s">
        <v>657</v>
      </c>
      <c r="I474" s="138"/>
      <c r="L474" s="33"/>
      <c r="M474" s="139"/>
      <c r="T474" s="54"/>
      <c r="AT474" s="18" t="s">
        <v>147</v>
      </c>
      <c r="AU474" s="18" t="s">
        <v>84</v>
      </c>
    </row>
    <row r="475" spans="2:65" s="11" customFormat="1" ht="22.9" customHeight="1">
      <c r="B475" s="111"/>
      <c r="D475" s="112" t="s">
        <v>76</v>
      </c>
      <c r="E475" s="121" t="s">
        <v>658</v>
      </c>
      <c r="F475" s="121" t="s">
        <v>659</v>
      </c>
      <c r="I475" s="114"/>
      <c r="J475" s="122">
        <f>BK475</f>
        <v>0</v>
      </c>
      <c r="L475" s="111"/>
      <c r="M475" s="116"/>
      <c r="P475" s="117">
        <f>SUM(P476:P485)</f>
        <v>0</v>
      </c>
      <c r="R475" s="117">
        <f>SUM(R476:R485)</f>
        <v>0.18564</v>
      </c>
      <c r="T475" s="118">
        <f>SUM(T476:T485)</f>
        <v>0.17619000000000001</v>
      </c>
      <c r="AR475" s="112" t="s">
        <v>84</v>
      </c>
      <c r="AT475" s="119" t="s">
        <v>76</v>
      </c>
      <c r="AU475" s="119" t="s">
        <v>82</v>
      </c>
      <c r="AY475" s="112" t="s">
        <v>136</v>
      </c>
      <c r="BK475" s="120">
        <f>SUM(BK476:BK485)</f>
        <v>0</v>
      </c>
    </row>
    <row r="476" spans="2:65" s="1" customFormat="1" ht="16.5" customHeight="1">
      <c r="B476" s="33"/>
      <c r="C476" s="123" t="s">
        <v>660</v>
      </c>
      <c r="D476" s="123" t="s">
        <v>138</v>
      </c>
      <c r="E476" s="124" t="s">
        <v>661</v>
      </c>
      <c r="F476" s="125" t="s">
        <v>662</v>
      </c>
      <c r="G476" s="126" t="s">
        <v>141</v>
      </c>
      <c r="H476" s="127">
        <v>7</v>
      </c>
      <c r="I476" s="128"/>
      <c r="J476" s="129">
        <f>ROUND(I476*H476,2)</f>
        <v>0</v>
      </c>
      <c r="K476" s="125" t="s">
        <v>142</v>
      </c>
      <c r="L476" s="33"/>
      <c r="M476" s="130" t="s">
        <v>19</v>
      </c>
      <c r="N476" s="131" t="s">
        <v>48</v>
      </c>
      <c r="P476" s="132">
        <f>O476*H476</f>
        <v>0</v>
      </c>
      <c r="Q476" s="132">
        <v>2.6519999999999998E-2</v>
      </c>
      <c r="R476" s="132">
        <f>Q476*H476</f>
        <v>0.18564</v>
      </c>
      <c r="S476" s="132">
        <v>0</v>
      </c>
      <c r="T476" s="133">
        <f>S476*H476</f>
        <v>0</v>
      </c>
      <c r="AR476" s="134" t="s">
        <v>251</v>
      </c>
      <c r="AT476" s="134" t="s">
        <v>138</v>
      </c>
      <c r="AU476" s="134" t="s">
        <v>84</v>
      </c>
      <c r="AY476" s="18" t="s">
        <v>136</v>
      </c>
      <c r="BE476" s="135">
        <f>IF(N476="základní",J476,0)</f>
        <v>0</v>
      </c>
      <c r="BF476" s="135">
        <f>IF(N476="snížená",J476,0)</f>
        <v>0</v>
      </c>
      <c r="BG476" s="135">
        <f>IF(N476="zákl. přenesená",J476,0)</f>
        <v>0</v>
      </c>
      <c r="BH476" s="135">
        <f>IF(N476="sníž. přenesená",J476,0)</f>
        <v>0</v>
      </c>
      <c r="BI476" s="135">
        <f>IF(N476="nulová",J476,0)</f>
        <v>0</v>
      </c>
      <c r="BJ476" s="18" t="s">
        <v>82</v>
      </c>
      <c r="BK476" s="135">
        <f>ROUND(I476*H476,2)</f>
        <v>0</v>
      </c>
      <c r="BL476" s="18" t="s">
        <v>251</v>
      </c>
      <c r="BM476" s="134" t="s">
        <v>663</v>
      </c>
    </row>
    <row r="477" spans="2:65" s="1" customFormat="1" ht="11.25">
      <c r="B477" s="33"/>
      <c r="D477" s="136" t="s">
        <v>145</v>
      </c>
      <c r="F477" s="137" t="s">
        <v>664</v>
      </c>
      <c r="I477" s="138"/>
      <c r="L477" s="33"/>
      <c r="M477" s="139"/>
      <c r="T477" s="54"/>
      <c r="AT477" s="18" t="s">
        <v>145</v>
      </c>
      <c r="AU477" s="18" t="s">
        <v>84</v>
      </c>
    </row>
    <row r="478" spans="2:65" s="1" customFormat="1" ht="11.25">
      <c r="B478" s="33"/>
      <c r="D478" s="140" t="s">
        <v>147</v>
      </c>
      <c r="F478" s="141" t="s">
        <v>665</v>
      </c>
      <c r="I478" s="138"/>
      <c r="L478" s="33"/>
      <c r="M478" s="139"/>
      <c r="T478" s="54"/>
      <c r="AT478" s="18" t="s">
        <v>147</v>
      </c>
      <c r="AU478" s="18" t="s">
        <v>84</v>
      </c>
    </row>
    <row r="479" spans="2:65" s="12" customFormat="1" ht="11.25">
      <c r="B479" s="142"/>
      <c r="D479" s="136" t="s">
        <v>155</v>
      </c>
      <c r="E479" s="143" t="s">
        <v>19</v>
      </c>
      <c r="F479" s="144" t="s">
        <v>666</v>
      </c>
      <c r="H479" s="145">
        <v>7</v>
      </c>
      <c r="I479" s="146"/>
      <c r="L479" s="142"/>
      <c r="M479" s="147"/>
      <c r="T479" s="148"/>
      <c r="AT479" s="143" t="s">
        <v>155</v>
      </c>
      <c r="AU479" s="143" t="s">
        <v>84</v>
      </c>
      <c r="AV479" s="12" t="s">
        <v>84</v>
      </c>
      <c r="AW479" s="12" t="s">
        <v>36</v>
      </c>
      <c r="AX479" s="12" t="s">
        <v>82</v>
      </c>
      <c r="AY479" s="143" t="s">
        <v>136</v>
      </c>
    </row>
    <row r="480" spans="2:65" s="1" customFormat="1" ht="16.5" customHeight="1">
      <c r="B480" s="33"/>
      <c r="C480" s="123" t="s">
        <v>667</v>
      </c>
      <c r="D480" s="123" t="s">
        <v>138</v>
      </c>
      <c r="E480" s="124" t="s">
        <v>668</v>
      </c>
      <c r="F480" s="125" t="s">
        <v>669</v>
      </c>
      <c r="G480" s="126" t="s">
        <v>141</v>
      </c>
      <c r="H480" s="127">
        <v>7</v>
      </c>
      <c r="I480" s="128"/>
      <c r="J480" s="129">
        <f>ROUND(I480*H480,2)</f>
        <v>0</v>
      </c>
      <c r="K480" s="125" t="s">
        <v>142</v>
      </c>
      <c r="L480" s="33"/>
      <c r="M480" s="130" t="s">
        <v>19</v>
      </c>
      <c r="N480" s="131" t="s">
        <v>48</v>
      </c>
      <c r="P480" s="132">
        <f>O480*H480</f>
        <v>0</v>
      </c>
      <c r="Q480" s="132">
        <v>0</v>
      </c>
      <c r="R480" s="132">
        <f>Q480*H480</f>
        <v>0</v>
      </c>
      <c r="S480" s="132">
        <v>2.5170000000000001E-2</v>
      </c>
      <c r="T480" s="133">
        <f>S480*H480</f>
        <v>0.17619000000000001</v>
      </c>
      <c r="AR480" s="134" t="s">
        <v>251</v>
      </c>
      <c r="AT480" s="134" t="s">
        <v>138</v>
      </c>
      <c r="AU480" s="134" t="s">
        <v>84</v>
      </c>
      <c r="AY480" s="18" t="s">
        <v>136</v>
      </c>
      <c r="BE480" s="135">
        <f>IF(N480="základní",J480,0)</f>
        <v>0</v>
      </c>
      <c r="BF480" s="135">
        <f>IF(N480="snížená",J480,0)</f>
        <v>0</v>
      </c>
      <c r="BG480" s="135">
        <f>IF(N480="zákl. přenesená",J480,0)</f>
        <v>0</v>
      </c>
      <c r="BH480" s="135">
        <f>IF(N480="sníž. přenesená",J480,0)</f>
        <v>0</v>
      </c>
      <c r="BI480" s="135">
        <f>IF(N480="nulová",J480,0)</f>
        <v>0</v>
      </c>
      <c r="BJ480" s="18" t="s">
        <v>82</v>
      </c>
      <c r="BK480" s="135">
        <f>ROUND(I480*H480,2)</f>
        <v>0</v>
      </c>
      <c r="BL480" s="18" t="s">
        <v>251</v>
      </c>
      <c r="BM480" s="134" t="s">
        <v>670</v>
      </c>
    </row>
    <row r="481" spans="2:65" s="1" customFormat="1" ht="11.25">
      <c r="B481" s="33"/>
      <c r="D481" s="136" t="s">
        <v>145</v>
      </c>
      <c r="F481" s="137" t="s">
        <v>671</v>
      </c>
      <c r="I481" s="138"/>
      <c r="L481" s="33"/>
      <c r="M481" s="139"/>
      <c r="T481" s="54"/>
      <c r="AT481" s="18" t="s">
        <v>145</v>
      </c>
      <c r="AU481" s="18" t="s">
        <v>84</v>
      </c>
    </row>
    <row r="482" spans="2:65" s="1" customFormat="1" ht="11.25">
      <c r="B482" s="33"/>
      <c r="D482" s="140" t="s">
        <v>147</v>
      </c>
      <c r="F482" s="141" t="s">
        <v>672</v>
      </c>
      <c r="I482" s="138"/>
      <c r="L482" s="33"/>
      <c r="M482" s="139"/>
      <c r="T482" s="54"/>
      <c r="AT482" s="18" t="s">
        <v>147</v>
      </c>
      <c r="AU482" s="18" t="s">
        <v>84</v>
      </c>
    </row>
    <row r="483" spans="2:65" s="1" customFormat="1" ht="24.2" customHeight="1">
      <c r="B483" s="33"/>
      <c r="C483" s="123" t="s">
        <v>673</v>
      </c>
      <c r="D483" s="123" t="s">
        <v>138</v>
      </c>
      <c r="E483" s="124" t="s">
        <v>674</v>
      </c>
      <c r="F483" s="125" t="s">
        <v>675</v>
      </c>
      <c r="G483" s="126" t="s">
        <v>193</v>
      </c>
      <c r="H483" s="127">
        <v>0.186</v>
      </c>
      <c r="I483" s="128"/>
      <c r="J483" s="129">
        <f>ROUND(I483*H483,2)</f>
        <v>0</v>
      </c>
      <c r="K483" s="125" t="s">
        <v>142</v>
      </c>
      <c r="L483" s="33"/>
      <c r="M483" s="130" t="s">
        <v>19</v>
      </c>
      <c r="N483" s="131" t="s">
        <v>48</v>
      </c>
      <c r="P483" s="132">
        <f>O483*H483</f>
        <v>0</v>
      </c>
      <c r="Q483" s="132">
        <v>0</v>
      </c>
      <c r="R483" s="132">
        <f>Q483*H483</f>
        <v>0</v>
      </c>
      <c r="S483" s="132">
        <v>0</v>
      </c>
      <c r="T483" s="133">
        <f>S483*H483</f>
        <v>0</v>
      </c>
      <c r="AR483" s="134" t="s">
        <v>251</v>
      </c>
      <c r="AT483" s="134" t="s">
        <v>138</v>
      </c>
      <c r="AU483" s="134" t="s">
        <v>84</v>
      </c>
      <c r="AY483" s="18" t="s">
        <v>136</v>
      </c>
      <c r="BE483" s="135">
        <f>IF(N483="základní",J483,0)</f>
        <v>0</v>
      </c>
      <c r="BF483" s="135">
        <f>IF(N483="snížená",J483,0)</f>
        <v>0</v>
      </c>
      <c r="BG483" s="135">
        <f>IF(N483="zákl. přenesená",J483,0)</f>
        <v>0</v>
      </c>
      <c r="BH483" s="135">
        <f>IF(N483="sníž. přenesená",J483,0)</f>
        <v>0</v>
      </c>
      <c r="BI483" s="135">
        <f>IF(N483="nulová",J483,0)</f>
        <v>0</v>
      </c>
      <c r="BJ483" s="18" t="s">
        <v>82</v>
      </c>
      <c r="BK483" s="135">
        <f>ROUND(I483*H483,2)</f>
        <v>0</v>
      </c>
      <c r="BL483" s="18" t="s">
        <v>251</v>
      </c>
      <c r="BM483" s="134" t="s">
        <v>676</v>
      </c>
    </row>
    <row r="484" spans="2:65" s="1" customFormat="1" ht="29.25">
      <c r="B484" s="33"/>
      <c r="D484" s="136" t="s">
        <v>145</v>
      </c>
      <c r="F484" s="137" t="s">
        <v>677</v>
      </c>
      <c r="I484" s="138"/>
      <c r="L484" s="33"/>
      <c r="M484" s="139"/>
      <c r="T484" s="54"/>
      <c r="AT484" s="18" t="s">
        <v>145</v>
      </c>
      <c r="AU484" s="18" t="s">
        <v>84</v>
      </c>
    </row>
    <row r="485" spans="2:65" s="1" customFormat="1" ht="11.25">
      <c r="B485" s="33"/>
      <c r="D485" s="140" t="s">
        <v>147</v>
      </c>
      <c r="F485" s="141" t="s">
        <v>678</v>
      </c>
      <c r="I485" s="138"/>
      <c r="L485" s="33"/>
      <c r="M485" s="139"/>
      <c r="T485" s="54"/>
      <c r="AT485" s="18" t="s">
        <v>147</v>
      </c>
      <c r="AU485" s="18" t="s">
        <v>84</v>
      </c>
    </row>
    <row r="486" spans="2:65" s="11" customFormat="1" ht="22.9" customHeight="1">
      <c r="B486" s="111"/>
      <c r="D486" s="112" t="s">
        <v>76</v>
      </c>
      <c r="E486" s="121" t="s">
        <v>679</v>
      </c>
      <c r="F486" s="121" t="s">
        <v>680</v>
      </c>
      <c r="I486" s="114"/>
      <c r="J486" s="122">
        <f>BK486</f>
        <v>0</v>
      </c>
      <c r="L486" s="111"/>
      <c r="M486" s="116"/>
      <c r="P486" s="117">
        <f>SUM(P487:P577)</f>
        <v>0</v>
      </c>
      <c r="R486" s="117">
        <f>SUM(R487:R577)</f>
        <v>0.18668999999999999</v>
      </c>
      <c r="T486" s="118">
        <f>SUM(T487:T577)</f>
        <v>0.10610000000000001</v>
      </c>
      <c r="AR486" s="112" t="s">
        <v>84</v>
      </c>
      <c r="AT486" s="119" t="s">
        <v>76</v>
      </c>
      <c r="AU486" s="119" t="s">
        <v>82</v>
      </c>
      <c r="AY486" s="112" t="s">
        <v>136</v>
      </c>
      <c r="BK486" s="120">
        <f>SUM(BK487:BK577)</f>
        <v>0</v>
      </c>
    </row>
    <row r="487" spans="2:65" s="1" customFormat="1" ht="24.2" customHeight="1">
      <c r="B487" s="33"/>
      <c r="C487" s="123" t="s">
        <v>681</v>
      </c>
      <c r="D487" s="123" t="s">
        <v>138</v>
      </c>
      <c r="E487" s="124" t="s">
        <v>682</v>
      </c>
      <c r="F487" s="125" t="s">
        <v>683</v>
      </c>
      <c r="G487" s="126" t="s">
        <v>141</v>
      </c>
      <c r="H487" s="127">
        <v>2</v>
      </c>
      <c r="I487" s="128"/>
      <c r="J487" s="129">
        <f>ROUND(I487*H487,2)</f>
        <v>0</v>
      </c>
      <c r="K487" s="125" t="s">
        <v>142</v>
      </c>
      <c r="L487" s="33"/>
      <c r="M487" s="130" t="s">
        <v>19</v>
      </c>
      <c r="N487" s="131" t="s">
        <v>48</v>
      </c>
      <c r="P487" s="132">
        <f>O487*H487</f>
        <v>0</v>
      </c>
      <c r="Q487" s="132">
        <v>0</v>
      </c>
      <c r="R487" s="132">
        <f>Q487*H487</f>
        <v>0</v>
      </c>
      <c r="S487" s="132">
        <v>0</v>
      </c>
      <c r="T487" s="133">
        <f>S487*H487</f>
        <v>0</v>
      </c>
      <c r="AR487" s="134" t="s">
        <v>251</v>
      </c>
      <c r="AT487" s="134" t="s">
        <v>138</v>
      </c>
      <c r="AU487" s="134" t="s">
        <v>84</v>
      </c>
      <c r="AY487" s="18" t="s">
        <v>136</v>
      </c>
      <c r="BE487" s="135">
        <f>IF(N487="základní",J487,0)</f>
        <v>0</v>
      </c>
      <c r="BF487" s="135">
        <f>IF(N487="snížená",J487,0)</f>
        <v>0</v>
      </c>
      <c r="BG487" s="135">
        <f>IF(N487="zákl. přenesená",J487,0)</f>
        <v>0</v>
      </c>
      <c r="BH487" s="135">
        <f>IF(N487="sníž. přenesená",J487,0)</f>
        <v>0</v>
      </c>
      <c r="BI487" s="135">
        <f>IF(N487="nulová",J487,0)</f>
        <v>0</v>
      </c>
      <c r="BJ487" s="18" t="s">
        <v>82</v>
      </c>
      <c r="BK487" s="135">
        <f>ROUND(I487*H487,2)</f>
        <v>0</v>
      </c>
      <c r="BL487" s="18" t="s">
        <v>251</v>
      </c>
      <c r="BM487" s="134" t="s">
        <v>684</v>
      </c>
    </row>
    <row r="488" spans="2:65" s="1" customFormat="1" ht="29.25">
      <c r="B488" s="33"/>
      <c r="D488" s="136" t="s">
        <v>145</v>
      </c>
      <c r="F488" s="137" t="s">
        <v>685</v>
      </c>
      <c r="I488" s="138"/>
      <c r="L488" s="33"/>
      <c r="M488" s="139"/>
      <c r="T488" s="54"/>
      <c r="AT488" s="18" t="s">
        <v>145</v>
      </c>
      <c r="AU488" s="18" t="s">
        <v>84</v>
      </c>
    </row>
    <row r="489" spans="2:65" s="1" customFormat="1" ht="11.25">
      <c r="B489" s="33"/>
      <c r="D489" s="140" t="s">
        <v>147</v>
      </c>
      <c r="F489" s="141" t="s">
        <v>686</v>
      </c>
      <c r="I489" s="138"/>
      <c r="L489" s="33"/>
      <c r="M489" s="139"/>
      <c r="T489" s="54"/>
      <c r="AT489" s="18" t="s">
        <v>147</v>
      </c>
      <c r="AU489" s="18" t="s">
        <v>84</v>
      </c>
    </row>
    <row r="490" spans="2:65" s="12" customFormat="1" ht="11.25">
      <c r="B490" s="142"/>
      <c r="D490" s="136" t="s">
        <v>155</v>
      </c>
      <c r="E490" s="143" t="s">
        <v>19</v>
      </c>
      <c r="F490" s="144" t="s">
        <v>687</v>
      </c>
      <c r="H490" s="145">
        <v>2</v>
      </c>
      <c r="I490" s="146"/>
      <c r="L490" s="142"/>
      <c r="M490" s="147"/>
      <c r="T490" s="148"/>
      <c r="AT490" s="143" t="s">
        <v>155</v>
      </c>
      <c r="AU490" s="143" t="s">
        <v>84</v>
      </c>
      <c r="AV490" s="12" t="s">
        <v>84</v>
      </c>
      <c r="AW490" s="12" t="s">
        <v>36</v>
      </c>
      <c r="AX490" s="12" t="s">
        <v>82</v>
      </c>
      <c r="AY490" s="143" t="s">
        <v>136</v>
      </c>
    </row>
    <row r="491" spans="2:65" s="1" customFormat="1" ht="24.2" customHeight="1">
      <c r="B491" s="33"/>
      <c r="C491" s="162" t="s">
        <v>688</v>
      </c>
      <c r="D491" s="162" t="s">
        <v>224</v>
      </c>
      <c r="E491" s="163" t="s">
        <v>689</v>
      </c>
      <c r="F491" s="164" t="s">
        <v>690</v>
      </c>
      <c r="G491" s="165" t="s">
        <v>141</v>
      </c>
      <c r="H491" s="166">
        <v>2</v>
      </c>
      <c r="I491" s="167"/>
      <c r="J491" s="168">
        <f>ROUND(I491*H491,2)</f>
        <v>0</v>
      </c>
      <c r="K491" s="164" t="s">
        <v>142</v>
      </c>
      <c r="L491" s="169"/>
      <c r="M491" s="170" t="s">
        <v>19</v>
      </c>
      <c r="N491" s="171" t="s">
        <v>48</v>
      </c>
      <c r="P491" s="132">
        <f>O491*H491</f>
        <v>0</v>
      </c>
      <c r="Q491" s="132">
        <v>9.0000000000000006E-5</v>
      </c>
      <c r="R491" s="132">
        <f>Q491*H491</f>
        <v>1.8000000000000001E-4</v>
      </c>
      <c r="S491" s="132">
        <v>0</v>
      </c>
      <c r="T491" s="133">
        <f>S491*H491</f>
        <v>0</v>
      </c>
      <c r="AR491" s="134" t="s">
        <v>366</v>
      </c>
      <c r="AT491" s="134" t="s">
        <v>224</v>
      </c>
      <c r="AU491" s="134" t="s">
        <v>84</v>
      </c>
      <c r="AY491" s="18" t="s">
        <v>136</v>
      </c>
      <c r="BE491" s="135">
        <f>IF(N491="základní",J491,0)</f>
        <v>0</v>
      </c>
      <c r="BF491" s="135">
        <f>IF(N491="snížená",J491,0)</f>
        <v>0</v>
      </c>
      <c r="BG491" s="135">
        <f>IF(N491="zákl. přenesená",J491,0)</f>
        <v>0</v>
      </c>
      <c r="BH491" s="135">
        <f>IF(N491="sníž. přenesená",J491,0)</f>
        <v>0</v>
      </c>
      <c r="BI491" s="135">
        <f>IF(N491="nulová",J491,0)</f>
        <v>0</v>
      </c>
      <c r="BJ491" s="18" t="s">
        <v>82</v>
      </c>
      <c r="BK491" s="135">
        <f>ROUND(I491*H491,2)</f>
        <v>0</v>
      </c>
      <c r="BL491" s="18" t="s">
        <v>251</v>
      </c>
      <c r="BM491" s="134" t="s">
        <v>691</v>
      </c>
    </row>
    <row r="492" spans="2:65" s="1" customFormat="1" ht="11.25">
      <c r="B492" s="33"/>
      <c r="D492" s="136" t="s">
        <v>145</v>
      </c>
      <c r="F492" s="137" t="s">
        <v>690</v>
      </c>
      <c r="I492" s="138"/>
      <c r="L492" s="33"/>
      <c r="M492" s="139"/>
      <c r="T492" s="54"/>
      <c r="AT492" s="18" t="s">
        <v>145</v>
      </c>
      <c r="AU492" s="18" t="s">
        <v>84</v>
      </c>
    </row>
    <row r="493" spans="2:65" s="12" customFormat="1" ht="11.25">
      <c r="B493" s="142"/>
      <c r="D493" s="136" t="s">
        <v>155</v>
      </c>
      <c r="E493" s="143" t="s">
        <v>19</v>
      </c>
      <c r="F493" s="144" t="s">
        <v>692</v>
      </c>
      <c r="H493" s="145">
        <v>2</v>
      </c>
      <c r="I493" s="146"/>
      <c r="L493" s="142"/>
      <c r="M493" s="147"/>
      <c r="T493" s="148"/>
      <c r="AT493" s="143" t="s">
        <v>155</v>
      </c>
      <c r="AU493" s="143" t="s">
        <v>84</v>
      </c>
      <c r="AV493" s="12" t="s">
        <v>84</v>
      </c>
      <c r="AW493" s="12" t="s">
        <v>36</v>
      </c>
      <c r="AX493" s="12" t="s">
        <v>82</v>
      </c>
      <c r="AY493" s="143" t="s">
        <v>136</v>
      </c>
    </row>
    <row r="494" spans="2:65" s="1" customFormat="1" ht="21.75" customHeight="1">
      <c r="B494" s="33"/>
      <c r="C494" s="123" t="s">
        <v>693</v>
      </c>
      <c r="D494" s="123" t="s">
        <v>138</v>
      </c>
      <c r="E494" s="124" t="s">
        <v>694</v>
      </c>
      <c r="F494" s="125" t="s">
        <v>695</v>
      </c>
      <c r="G494" s="126" t="s">
        <v>141</v>
      </c>
      <c r="H494" s="127">
        <v>7</v>
      </c>
      <c r="I494" s="128"/>
      <c r="J494" s="129">
        <f>ROUND(I494*H494,2)</f>
        <v>0</v>
      </c>
      <c r="K494" s="125" t="s">
        <v>19</v>
      </c>
      <c r="L494" s="33"/>
      <c r="M494" s="130" t="s">
        <v>19</v>
      </c>
      <c r="N494" s="131" t="s">
        <v>48</v>
      </c>
      <c r="P494" s="132">
        <f>O494*H494</f>
        <v>0</v>
      </c>
      <c r="Q494" s="132">
        <v>0</v>
      </c>
      <c r="R494" s="132">
        <f>Q494*H494</f>
        <v>0</v>
      </c>
      <c r="S494" s="132">
        <v>1E-4</v>
      </c>
      <c r="T494" s="133">
        <f>S494*H494</f>
        <v>6.9999999999999999E-4</v>
      </c>
      <c r="AR494" s="134" t="s">
        <v>251</v>
      </c>
      <c r="AT494" s="134" t="s">
        <v>138</v>
      </c>
      <c r="AU494" s="134" t="s">
        <v>84</v>
      </c>
      <c r="AY494" s="18" t="s">
        <v>136</v>
      </c>
      <c r="BE494" s="135">
        <f>IF(N494="základní",J494,0)</f>
        <v>0</v>
      </c>
      <c r="BF494" s="135">
        <f>IF(N494="snížená",J494,0)</f>
        <v>0</v>
      </c>
      <c r="BG494" s="135">
        <f>IF(N494="zákl. přenesená",J494,0)</f>
        <v>0</v>
      </c>
      <c r="BH494" s="135">
        <f>IF(N494="sníž. přenesená",J494,0)</f>
        <v>0</v>
      </c>
      <c r="BI494" s="135">
        <f>IF(N494="nulová",J494,0)</f>
        <v>0</v>
      </c>
      <c r="BJ494" s="18" t="s">
        <v>82</v>
      </c>
      <c r="BK494" s="135">
        <f>ROUND(I494*H494,2)</f>
        <v>0</v>
      </c>
      <c r="BL494" s="18" t="s">
        <v>251</v>
      </c>
      <c r="BM494" s="134" t="s">
        <v>696</v>
      </c>
    </row>
    <row r="495" spans="2:65" s="1" customFormat="1" ht="11.25">
      <c r="B495" s="33"/>
      <c r="D495" s="136" t="s">
        <v>145</v>
      </c>
      <c r="F495" s="137" t="s">
        <v>695</v>
      </c>
      <c r="I495" s="138"/>
      <c r="L495" s="33"/>
      <c r="M495" s="139"/>
      <c r="T495" s="54"/>
      <c r="AT495" s="18" t="s">
        <v>145</v>
      </c>
      <c r="AU495" s="18" t="s">
        <v>84</v>
      </c>
    </row>
    <row r="496" spans="2:65" s="12" customFormat="1" ht="11.25">
      <c r="B496" s="142"/>
      <c r="D496" s="136" t="s">
        <v>155</v>
      </c>
      <c r="E496" s="143" t="s">
        <v>19</v>
      </c>
      <c r="F496" s="144" t="s">
        <v>697</v>
      </c>
      <c r="H496" s="145">
        <v>7</v>
      </c>
      <c r="I496" s="146"/>
      <c r="L496" s="142"/>
      <c r="M496" s="147"/>
      <c r="T496" s="148"/>
      <c r="AT496" s="143" t="s">
        <v>155</v>
      </c>
      <c r="AU496" s="143" t="s">
        <v>84</v>
      </c>
      <c r="AV496" s="12" t="s">
        <v>84</v>
      </c>
      <c r="AW496" s="12" t="s">
        <v>36</v>
      </c>
      <c r="AX496" s="12" t="s">
        <v>82</v>
      </c>
      <c r="AY496" s="143" t="s">
        <v>136</v>
      </c>
    </row>
    <row r="497" spans="2:65" s="1" customFormat="1" ht="33" customHeight="1">
      <c r="B497" s="33"/>
      <c r="C497" s="123" t="s">
        <v>698</v>
      </c>
      <c r="D497" s="123" t="s">
        <v>138</v>
      </c>
      <c r="E497" s="124" t="s">
        <v>699</v>
      </c>
      <c r="F497" s="125" t="s">
        <v>700</v>
      </c>
      <c r="G497" s="126" t="s">
        <v>141</v>
      </c>
      <c r="H497" s="127">
        <v>3</v>
      </c>
      <c r="I497" s="128"/>
      <c r="J497" s="129">
        <f>ROUND(I497*H497,2)</f>
        <v>0</v>
      </c>
      <c r="K497" s="125" t="s">
        <v>142</v>
      </c>
      <c r="L497" s="33"/>
      <c r="M497" s="130" t="s">
        <v>19</v>
      </c>
      <c r="N497" s="131" t="s">
        <v>48</v>
      </c>
      <c r="P497" s="132">
        <f>O497*H497</f>
        <v>0</v>
      </c>
      <c r="Q497" s="132">
        <v>0</v>
      </c>
      <c r="R497" s="132">
        <f>Q497*H497</f>
        <v>0</v>
      </c>
      <c r="S497" s="132">
        <v>0</v>
      </c>
      <c r="T497" s="133">
        <f>S497*H497</f>
        <v>0</v>
      </c>
      <c r="AR497" s="134" t="s">
        <v>251</v>
      </c>
      <c r="AT497" s="134" t="s">
        <v>138</v>
      </c>
      <c r="AU497" s="134" t="s">
        <v>84</v>
      </c>
      <c r="AY497" s="18" t="s">
        <v>136</v>
      </c>
      <c r="BE497" s="135">
        <f>IF(N497="základní",J497,0)</f>
        <v>0</v>
      </c>
      <c r="BF497" s="135">
        <f>IF(N497="snížená",J497,0)</f>
        <v>0</v>
      </c>
      <c r="BG497" s="135">
        <f>IF(N497="zákl. přenesená",J497,0)</f>
        <v>0</v>
      </c>
      <c r="BH497" s="135">
        <f>IF(N497="sníž. přenesená",J497,0)</f>
        <v>0</v>
      </c>
      <c r="BI497" s="135">
        <f>IF(N497="nulová",J497,0)</f>
        <v>0</v>
      </c>
      <c r="BJ497" s="18" t="s">
        <v>82</v>
      </c>
      <c r="BK497" s="135">
        <f>ROUND(I497*H497,2)</f>
        <v>0</v>
      </c>
      <c r="BL497" s="18" t="s">
        <v>251</v>
      </c>
      <c r="BM497" s="134" t="s">
        <v>701</v>
      </c>
    </row>
    <row r="498" spans="2:65" s="1" customFormat="1" ht="19.5">
      <c r="B498" s="33"/>
      <c r="D498" s="136" t="s">
        <v>145</v>
      </c>
      <c r="F498" s="137" t="s">
        <v>702</v>
      </c>
      <c r="I498" s="138"/>
      <c r="L498" s="33"/>
      <c r="M498" s="139"/>
      <c r="T498" s="54"/>
      <c r="AT498" s="18" t="s">
        <v>145</v>
      </c>
      <c r="AU498" s="18" t="s">
        <v>84</v>
      </c>
    </row>
    <row r="499" spans="2:65" s="1" customFormat="1" ht="11.25">
      <c r="B499" s="33"/>
      <c r="D499" s="140" t="s">
        <v>147</v>
      </c>
      <c r="F499" s="141" t="s">
        <v>703</v>
      </c>
      <c r="I499" s="138"/>
      <c r="L499" s="33"/>
      <c r="M499" s="139"/>
      <c r="T499" s="54"/>
      <c r="AT499" s="18" t="s">
        <v>147</v>
      </c>
      <c r="AU499" s="18" t="s">
        <v>84</v>
      </c>
    </row>
    <row r="500" spans="2:65" s="12" customFormat="1" ht="22.5">
      <c r="B500" s="142"/>
      <c r="D500" s="136" t="s">
        <v>155</v>
      </c>
      <c r="E500" s="143" t="s">
        <v>19</v>
      </c>
      <c r="F500" s="144" t="s">
        <v>704</v>
      </c>
      <c r="H500" s="145">
        <v>3</v>
      </c>
      <c r="I500" s="146"/>
      <c r="L500" s="142"/>
      <c r="M500" s="147"/>
      <c r="T500" s="148"/>
      <c r="AT500" s="143" t="s">
        <v>155</v>
      </c>
      <c r="AU500" s="143" t="s">
        <v>84</v>
      </c>
      <c r="AV500" s="12" t="s">
        <v>84</v>
      </c>
      <c r="AW500" s="12" t="s">
        <v>36</v>
      </c>
      <c r="AX500" s="12" t="s">
        <v>82</v>
      </c>
      <c r="AY500" s="143" t="s">
        <v>136</v>
      </c>
    </row>
    <row r="501" spans="2:65" s="1" customFormat="1" ht="16.5" customHeight="1">
      <c r="B501" s="33"/>
      <c r="C501" s="162" t="s">
        <v>705</v>
      </c>
      <c r="D501" s="162" t="s">
        <v>224</v>
      </c>
      <c r="E501" s="163" t="s">
        <v>706</v>
      </c>
      <c r="F501" s="164" t="s">
        <v>707</v>
      </c>
      <c r="G501" s="165" t="s">
        <v>141</v>
      </c>
      <c r="H501" s="166">
        <v>3</v>
      </c>
      <c r="I501" s="167"/>
      <c r="J501" s="168">
        <f>ROUND(I501*H501,2)</f>
        <v>0</v>
      </c>
      <c r="K501" s="164" t="s">
        <v>19</v>
      </c>
      <c r="L501" s="169"/>
      <c r="M501" s="170" t="s">
        <v>19</v>
      </c>
      <c r="N501" s="171" t="s">
        <v>48</v>
      </c>
      <c r="P501" s="132">
        <f>O501*H501</f>
        <v>0</v>
      </c>
      <c r="Q501" s="132">
        <v>5.1999999999999995E-4</v>
      </c>
      <c r="R501" s="132">
        <f>Q501*H501</f>
        <v>1.5599999999999998E-3</v>
      </c>
      <c r="S501" s="132">
        <v>0</v>
      </c>
      <c r="T501" s="133">
        <f>S501*H501</f>
        <v>0</v>
      </c>
      <c r="AR501" s="134" t="s">
        <v>366</v>
      </c>
      <c r="AT501" s="134" t="s">
        <v>224</v>
      </c>
      <c r="AU501" s="134" t="s">
        <v>84</v>
      </c>
      <c r="AY501" s="18" t="s">
        <v>136</v>
      </c>
      <c r="BE501" s="135">
        <f>IF(N501="základní",J501,0)</f>
        <v>0</v>
      </c>
      <c r="BF501" s="135">
        <f>IF(N501="snížená",J501,0)</f>
        <v>0</v>
      </c>
      <c r="BG501" s="135">
        <f>IF(N501="zákl. přenesená",J501,0)</f>
        <v>0</v>
      </c>
      <c r="BH501" s="135">
        <f>IF(N501="sníž. přenesená",J501,0)</f>
        <v>0</v>
      </c>
      <c r="BI501" s="135">
        <f>IF(N501="nulová",J501,0)</f>
        <v>0</v>
      </c>
      <c r="BJ501" s="18" t="s">
        <v>82</v>
      </c>
      <c r="BK501" s="135">
        <f>ROUND(I501*H501,2)</f>
        <v>0</v>
      </c>
      <c r="BL501" s="18" t="s">
        <v>251</v>
      </c>
      <c r="BM501" s="134" t="s">
        <v>708</v>
      </c>
    </row>
    <row r="502" spans="2:65" s="1" customFormat="1" ht="11.25">
      <c r="B502" s="33"/>
      <c r="D502" s="136" t="s">
        <v>145</v>
      </c>
      <c r="F502" s="137" t="s">
        <v>707</v>
      </c>
      <c r="I502" s="138"/>
      <c r="L502" s="33"/>
      <c r="M502" s="139"/>
      <c r="T502" s="54"/>
      <c r="AT502" s="18" t="s">
        <v>145</v>
      </c>
      <c r="AU502" s="18" t="s">
        <v>84</v>
      </c>
    </row>
    <row r="503" spans="2:65" s="12" customFormat="1" ht="22.5">
      <c r="B503" s="142"/>
      <c r="D503" s="136" t="s">
        <v>155</v>
      </c>
      <c r="E503" s="143" t="s">
        <v>19</v>
      </c>
      <c r="F503" s="144" t="s">
        <v>709</v>
      </c>
      <c r="H503" s="145">
        <v>3</v>
      </c>
      <c r="I503" s="146"/>
      <c r="L503" s="142"/>
      <c r="M503" s="147"/>
      <c r="T503" s="148"/>
      <c r="AT503" s="143" t="s">
        <v>155</v>
      </c>
      <c r="AU503" s="143" t="s">
        <v>84</v>
      </c>
      <c r="AV503" s="12" t="s">
        <v>84</v>
      </c>
      <c r="AW503" s="12" t="s">
        <v>36</v>
      </c>
      <c r="AX503" s="12" t="s">
        <v>82</v>
      </c>
      <c r="AY503" s="143" t="s">
        <v>136</v>
      </c>
    </row>
    <row r="504" spans="2:65" s="1" customFormat="1" ht="24.2" customHeight="1">
      <c r="B504" s="33"/>
      <c r="C504" s="123" t="s">
        <v>710</v>
      </c>
      <c r="D504" s="123" t="s">
        <v>138</v>
      </c>
      <c r="E504" s="124" t="s">
        <v>711</v>
      </c>
      <c r="F504" s="125" t="s">
        <v>712</v>
      </c>
      <c r="G504" s="126" t="s">
        <v>141</v>
      </c>
      <c r="H504" s="127">
        <v>2</v>
      </c>
      <c r="I504" s="128"/>
      <c r="J504" s="129">
        <f>ROUND(I504*H504,2)</f>
        <v>0</v>
      </c>
      <c r="K504" s="125" t="s">
        <v>142</v>
      </c>
      <c r="L504" s="33"/>
      <c r="M504" s="130" t="s">
        <v>19</v>
      </c>
      <c r="N504" s="131" t="s">
        <v>48</v>
      </c>
      <c r="P504" s="132">
        <f>O504*H504</f>
        <v>0</v>
      </c>
      <c r="Q504" s="132">
        <v>0</v>
      </c>
      <c r="R504" s="132">
        <f>Q504*H504</f>
        <v>0</v>
      </c>
      <c r="S504" s="132">
        <v>0</v>
      </c>
      <c r="T504" s="133">
        <f>S504*H504</f>
        <v>0</v>
      </c>
      <c r="AR504" s="134" t="s">
        <v>251</v>
      </c>
      <c r="AT504" s="134" t="s">
        <v>138</v>
      </c>
      <c r="AU504" s="134" t="s">
        <v>84</v>
      </c>
      <c r="AY504" s="18" t="s">
        <v>136</v>
      </c>
      <c r="BE504" s="135">
        <f>IF(N504="základní",J504,0)</f>
        <v>0</v>
      </c>
      <c r="BF504" s="135">
        <f>IF(N504="snížená",J504,0)</f>
        <v>0</v>
      </c>
      <c r="BG504" s="135">
        <f>IF(N504="zákl. přenesená",J504,0)</f>
        <v>0</v>
      </c>
      <c r="BH504" s="135">
        <f>IF(N504="sníž. přenesená",J504,0)</f>
        <v>0</v>
      </c>
      <c r="BI504" s="135">
        <f>IF(N504="nulová",J504,0)</f>
        <v>0</v>
      </c>
      <c r="BJ504" s="18" t="s">
        <v>82</v>
      </c>
      <c r="BK504" s="135">
        <f>ROUND(I504*H504,2)</f>
        <v>0</v>
      </c>
      <c r="BL504" s="18" t="s">
        <v>251</v>
      </c>
      <c r="BM504" s="134" t="s">
        <v>713</v>
      </c>
    </row>
    <row r="505" spans="2:65" s="1" customFormat="1" ht="19.5">
      <c r="B505" s="33"/>
      <c r="D505" s="136" t="s">
        <v>145</v>
      </c>
      <c r="F505" s="137" t="s">
        <v>714</v>
      </c>
      <c r="I505" s="138"/>
      <c r="L505" s="33"/>
      <c r="M505" s="139"/>
      <c r="T505" s="54"/>
      <c r="AT505" s="18" t="s">
        <v>145</v>
      </c>
      <c r="AU505" s="18" t="s">
        <v>84</v>
      </c>
    </row>
    <row r="506" spans="2:65" s="1" customFormat="1" ht="11.25">
      <c r="B506" s="33"/>
      <c r="D506" s="140" t="s">
        <v>147</v>
      </c>
      <c r="F506" s="141" t="s">
        <v>715</v>
      </c>
      <c r="I506" s="138"/>
      <c r="L506" s="33"/>
      <c r="M506" s="139"/>
      <c r="T506" s="54"/>
      <c r="AT506" s="18" t="s">
        <v>147</v>
      </c>
      <c r="AU506" s="18" t="s">
        <v>84</v>
      </c>
    </row>
    <row r="507" spans="2:65" s="12" customFormat="1" ht="11.25">
      <c r="B507" s="142"/>
      <c r="D507" s="136" t="s">
        <v>155</v>
      </c>
      <c r="E507" s="143" t="s">
        <v>19</v>
      </c>
      <c r="F507" s="144" t="s">
        <v>716</v>
      </c>
      <c r="H507" s="145">
        <v>2</v>
      </c>
      <c r="I507" s="146"/>
      <c r="L507" s="142"/>
      <c r="M507" s="147"/>
      <c r="T507" s="148"/>
      <c r="AT507" s="143" t="s">
        <v>155</v>
      </c>
      <c r="AU507" s="143" t="s">
        <v>84</v>
      </c>
      <c r="AV507" s="12" t="s">
        <v>84</v>
      </c>
      <c r="AW507" s="12" t="s">
        <v>36</v>
      </c>
      <c r="AX507" s="12" t="s">
        <v>82</v>
      </c>
      <c r="AY507" s="143" t="s">
        <v>136</v>
      </c>
    </row>
    <row r="508" spans="2:65" s="1" customFormat="1" ht="16.5" customHeight="1">
      <c r="B508" s="33"/>
      <c r="C508" s="162" t="s">
        <v>717</v>
      </c>
      <c r="D508" s="162" t="s">
        <v>224</v>
      </c>
      <c r="E508" s="163" t="s">
        <v>718</v>
      </c>
      <c r="F508" s="164" t="s">
        <v>719</v>
      </c>
      <c r="G508" s="165" t="s">
        <v>141</v>
      </c>
      <c r="H508" s="166">
        <v>2</v>
      </c>
      <c r="I508" s="167"/>
      <c r="J508" s="168">
        <f>ROUND(I508*H508,2)</f>
        <v>0</v>
      </c>
      <c r="K508" s="164" t="s">
        <v>19</v>
      </c>
      <c r="L508" s="169"/>
      <c r="M508" s="170" t="s">
        <v>19</v>
      </c>
      <c r="N508" s="171" t="s">
        <v>48</v>
      </c>
      <c r="P508" s="132">
        <f>O508*H508</f>
        <v>0</v>
      </c>
      <c r="Q508" s="132">
        <v>5.9999999999999995E-4</v>
      </c>
      <c r="R508" s="132">
        <f>Q508*H508</f>
        <v>1.1999999999999999E-3</v>
      </c>
      <c r="S508" s="132">
        <v>0</v>
      </c>
      <c r="T508" s="133">
        <f>S508*H508</f>
        <v>0</v>
      </c>
      <c r="AR508" s="134" t="s">
        <v>366</v>
      </c>
      <c r="AT508" s="134" t="s">
        <v>224</v>
      </c>
      <c r="AU508" s="134" t="s">
        <v>84</v>
      </c>
      <c r="AY508" s="18" t="s">
        <v>136</v>
      </c>
      <c r="BE508" s="135">
        <f>IF(N508="základní",J508,0)</f>
        <v>0</v>
      </c>
      <c r="BF508" s="135">
        <f>IF(N508="snížená",J508,0)</f>
        <v>0</v>
      </c>
      <c r="BG508" s="135">
        <f>IF(N508="zákl. přenesená",J508,0)</f>
        <v>0</v>
      </c>
      <c r="BH508" s="135">
        <f>IF(N508="sníž. přenesená",J508,0)</f>
        <v>0</v>
      </c>
      <c r="BI508" s="135">
        <f>IF(N508="nulová",J508,0)</f>
        <v>0</v>
      </c>
      <c r="BJ508" s="18" t="s">
        <v>82</v>
      </c>
      <c r="BK508" s="135">
        <f>ROUND(I508*H508,2)</f>
        <v>0</v>
      </c>
      <c r="BL508" s="18" t="s">
        <v>251</v>
      </c>
      <c r="BM508" s="134" t="s">
        <v>720</v>
      </c>
    </row>
    <row r="509" spans="2:65" s="1" customFormat="1" ht="11.25">
      <c r="B509" s="33"/>
      <c r="D509" s="136" t="s">
        <v>145</v>
      </c>
      <c r="F509" s="137" t="s">
        <v>719</v>
      </c>
      <c r="I509" s="138"/>
      <c r="L509" s="33"/>
      <c r="M509" s="139"/>
      <c r="T509" s="54"/>
      <c r="AT509" s="18" t="s">
        <v>145</v>
      </c>
      <c r="AU509" s="18" t="s">
        <v>84</v>
      </c>
    </row>
    <row r="510" spans="2:65" s="12" customFormat="1" ht="22.5">
      <c r="B510" s="142"/>
      <c r="D510" s="136" t="s">
        <v>155</v>
      </c>
      <c r="E510" s="143" t="s">
        <v>19</v>
      </c>
      <c r="F510" s="144" t="s">
        <v>721</v>
      </c>
      <c r="H510" s="145">
        <v>2</v>
      </c>
      <c r="I510" s="146"/>
      <c r="L510" s="142"/>
      <c r="M510" s="147"/>
      <c r="T510" s="148"/>
      <c r="AT510" s="143" t="s">
        <v>155</v>
      </c>
      <c r="AU510" s="143" t="s">
        <v>84</v>
      </c>
      <c r="AV510" s="12" t="s">
        <v>84</v>
      </c>
      <c r="AW510" s="12" t="s">
        <v>36</v>
      </c>
      <c r="AX510" s="12" t="s">
        <v>82</v>
      </c>
      <c r="AY510" s="143" t="s">
        <v>136</v>
      </c>
    </row>
    <row r="511" spans="2:65" s="1" customFormat="1" ht="24.2" customHeight="1">
      <c r="B511" s="33"/>
      <c r="C511" s="123" t="s">
        <v>722</v>
      </c>
      <c r="D511" s="123" t="s">
        <v>138</v>
      </c>
      <c r="E511" s="124" t="s">
        <v>723</v>
      </c>
      <c r="F511" s="125" t="s">
        <v>724</v>
      </c>
      <c r="G511" s="126" t="s">
        <v>212</v>
      </c>
      <c r="H511" s="127">
        <v>130</v>
      </c>
      <c r="I511" s="128"/>
      <c r="J511" s="129">
        <f>ROUND(I511*H511,2)</f>
        <v>0</v>
      </c>
      <c r="K511" s="125" t="s">
        <v>142</v>
      </c>
      <c r="L511" s="33"/>
      <c r="M511" s="130" t="s">
        <v>19</v>
      </c>
      <c r="N511" s="131" t="s">
        <v>48</v>
      </c>
      <c r="P511" s="132">
        <f>O511*H511</f>
        <v>0</v>
      </c>
      <c r="Q511" s="132">
        <v>0</v>
      </c>
      <c r="R511" s="132">
        <f>Q511*H511</f>
        <v>0</v>
      </c>
      <c r="S511" s="132">
        <v>0</v>
      </c>
      <c r="T511" s="133">
        <f>S511*H511</f>
        <v>0</v>
      </c>
      <c r="AR511" s="134" t="s">
        <v>251</v>
      </c>
      <c r="AT511" s="134" t="s">
        <v>138</v>
      </c>
      <c r="AU511" s="134" t="s">
        <v>84</v>
      </c>
      <c r="AY511" s="18" t="s">
        <v>136</v>
      </c>
      <c r="BE511" s="135">
        <f>IF(N511="základní",J511,0)</f>
        <v>0</v>
      </c>
      <c r="BF511" s="135">
        <f>IF(N511="snížená",J511,0)</f>
        <v>0</v>
      </c>
      <c r="BG511" s="135">
        <f>IF(N511="zákl. přenesená",J511,0)</f>
        <v>0</v>
      </c>
      <c r="BH511" s="135">
        <f>IF(N511="sníž. přenesená",J511,0)</f>
        <v>0</v>
      </c>
      <c r="BI511" s="135">
        <f>IF(N511="nulová",J511,0)</f>
        <v>0</v>
      </c>
      <c r="BJ511" s="18" t="s">
        <v>82</v>
      </c>
      <c r="BK511" s="135">
        <f>ROUND(I511*H511,2)</f>
        <v>0</v>
      </c>
      <c r="BL511" s="18" t="s">
        <v>251</v>
      </c>
      <c r="BM511" s="134" t="s">
        <v>725</v>
      </c>
    </row>
    <row r="512" spans="2:65" s="1" customFormat="1" ht="19.5">
      <c r="B512" s="33"/>
      <c r="D512" s="136" t="s">
        <v>145</v>
      </c>
      <c r="F512" s="137" t="s">
        <v>726</v>
      </c>
      <c r="I512" s="138"/>
      <c r="L512" s="33"/>
      <c r="M512" s="139"/>
      <c r="T512" s="54"/>
      <c r="AT512" s="18" t="s">
        <v>145</v>
      </c>
      <c r="AU512" s="18" t="s">
        <v>84</v>
      </c>
    </row>
    <row r="513" spans="2:65" s="1" customFormat="1" ht="11.25">
      <c r="B513" s="33"/>
      <c r="D513" s="140" t="s">
        <v>147</v>
      </c>
      <c r="F513" s="141" t="s">
        <v>727</v>
      </c>
      <c r="I513" s="138"/>
      <c r="L513" s="33"/>
      <c r="M513" s="139"/>
      <c r="T513" s="54"/>
      <c r="AT513" s="18" t="s">
        <v>147</v>
      </c>
      <c r="AU513" s="18" t="s">
        <v>84</v>
      </c>
    </row>
    <row r="514" spans="2:65" s="12" customFormat="1" ht="11.25">
      <c r="B514" s="142"/>
      <c r="D514" s="136" t="s">
        <v>155</v>
      </c>
      <c r="E514" s="143" t="s">
        <v>19</v>
      </c>
      <c r="F514" s="144" t="s">
        <v>728</v>
      </c>
      <c r="H514" s="145">
        <v>130</v>
      </c>
      <c r="I514" s="146"/>
      <c r="L514" s="142"/>
      <c r="M514" s="147"/>
      <c r="T514" s="148"/>
      <c r="AT514" s="143" t="s">
        <v>155</v>
      </c>
      <c r="AU514" s="143" t="s">
        <v>84</v>
      </c>
      <c r="AV514" s="12" t="s">
        <v>84</v>
      </c>
      <c r="AW514" s="12" t="s">
        <v>36</v>
      </c>
      <c r="AX514" s="12" t="s">
        <v>82</v>
      </c>
      <c r="AY514" s="143" t="s">
        <v>136</v>
      </c>
    </row>
    <row r="515" spans="2:65" s="1" customFormat="1" ht="16.5" customHeight="1">
      <c r="B515" s="33"/>
      <c r="C515" s="162" t="s">
        <v>729</v>
      </c>
      <c r="D515" s="162" t="s">
        <v>224</v>
      </c>
      <c r="E515" s="163" t="s">
        <v>730</v>
      </c>
      <c r="F515" s="164" t="s">
        <v>731</v>
      </c>
      <c r="G515" s="165" t="s">
        <v>591</v>
      </c>
      <c r="H515" s="166">
        <v>130</v>
      </c>
      <c r="I515" s="167"/>
      <c r="J515" s="168">
        <f>ROUND(I515*H515,2)</f>
        <v>0</v>
      </c>
      <c r="K515" s="164" t="s">
        <v>142</v>
      </c>
      <c r="L515" s="169"/>
      <c r="M515" s="170" t="s">
        <v>19</v>
      </c>
      <c r="N515" s="171" t="s">
        <v>48</v>
      </c>
      <c r="P515" s="132">
        <f>O515*H515</f>
        <v>0</v>
      </c>
      <c r="Q515" s="132">
        <v>1E-3</v>
      </c>
      <c r="R515" s="132">
        <f>Q515*H515</f>
        <v>0.13</v>
      </c>
      <c r="S515" s="132">
        <v>0</v>
      </c>
      <c r="T515" s="133">
        <f>S515*H515</f>
        <v>0</v>
      </c>
      <c r="AR515" s="134" t="s">
        <v>366</v>
      </c>
      <c r="AT515" s="134" t="s">
        <v>224</v>
      </c>
      <c r="AU515" s="134" t="s">
        <v>84</v>
      </c>
      <c r="AY515" s="18" t="s">
        <v>136</v>
      </c>
      <c r="BE515" s="135">
        <f>IF(N515="základní",J515,0)</f>
        <v>0</v>
      </c>
      <c r="BF515" s="135">
        <f>IF(N515="snížená",J515,0)</f>
        <v>0</v>
      </c>
      <c r="BG515" s="135">
        <f>IF(N515="zákl. přenesená",J515,0)</f>
        <v>0</v>
      </c>
      <c r="BH515" s="135">
        <f>IF(N515="sníž. přenesená",J515,0)</f>
        <v>0</v>
      </c>
      <c r="BI515" s="135">
        <f>IF(N515="nulová",J515,0)</f>
        <v>0</v>
      </c>
      <c r="BJ515" s="18" t="s">
        <v>82</v>
      </c>
      <c r="BK515" s="135">
        <f>ROUND(I515*H515,2)</f>
        <v>0</v>
      </c>
      <c r="BL515" s="18" t="s">
        <v>251</v>
      </c>
      <c r="BM515" s="134" t="s">
        <v>732</v>
      </c>
    </row>
    <row r="516" spans="2:65" s="1" customFormat="1" ht="11.25">
      <c r="B516" s="33"/>
      <c r="D516" s="136" t="s">
        <v>145</v>
      </c>
      <c r="F516" s="137" t="s">
        <v>731</v>
      </c>
      <c r="I516" s="138"/>
      <c r="L516" s="33"/>
      <c r="M516" s="139"/>
      <c r="T516" s="54"/>
      <c r="AT516" s="18" t="s">
        <v>145</v>
      </c>
      <c r="AU516" s="18" t="s">
        <v>84</v>
      </c>
    </row>
    <row r="517" spans="2:65" s="1" customFormat="1" ht="16.5" customHeight="1">
      <c r="B517" s="33"/>
      <c r="C517" s="123" t="s">
        <v>733</v>
      </c>
      <c r="D517" s="123" t="s">
        <v>138</v>
      </c>
      <c r="E517" s="124" t="s">
        <v>734</v>
      </c>
      <c r="F517" s="125" t="s">
        <v>735</v>
      </c>
      <c r="G517" s="126" t="s">
        <v>141</v>
      </c>
      <c r="H517" s="127">
        <v>20</v>
      </c>
      <c r="I517" s="128"/>
      <c r="J517" s="129">
        <f>ROUND(I517*H517,2)</f>
        <v>0</v>
      </c>
      <c r="K517" s="125" t="s">
        <v>142</v>
      </c>
      <c r="L517" s="33"/>
      <c r="M517" s="130" t="s">
        <v>19</v>
      </c>
      <c r="N517" s="131" t="s">
        <v>48</v>
      </c>
      <c r="P517" s="132">
        <f>O517*H517</f>
        <v>0</v>
      </c>
      <c r="Q517" s="132">
        <v>0</v>
      </c>
      <c r="R517" s="132">
        <f>Q517*H517</f>
        <v>0</v>
      </c>
      <c r="S517" s="132">
        <v>0</v>
      </c>
      <c r="T517" s="133">
        <f>S517*H517</f>
        <v>0</v>
      </c>
      <c r="AR517" s="134" t="s">
        <v>251</v>
      </c>
      <c r="AT517" s="134" t="s">
        <v>138</v>
      </c>
      <c r="AU517" s="134" t="s">
        <v>84</v>
      </c>
      <c r="AY517" s="18" t="s">
        <v>136</v>
      </c>
      <c r="BE517" s="135">
        <f>IF(N517="základní",J517,0)</f>
        <v>0</v>
      </c>
      <c r="BF517" s="135">
        <f>IF(N517="snížená",J517,0)</f>
        <v>0</v>
      </c>
      <c r="BG517" s="135">
        <f>IF(N517="zákl. přenesená",J517,0)</f>
        <v>0</v>
      </c>
      <c r="BH517" s="135">
        <f>IF(N517="sníž. přenesená",J517,0)</f>
        <v>0</v>
      </c>
      <c r="BI517" s="135">
        <f>IF(N517="nulová",J517,0)</f>
        <v>0</v>
      </c>
      <c r="BJ517" s="18" t="s">
        <v>82</v>
      </c>
      <c r="BK517" s="135">
        <f>ROUND(I517*H517,2)</f>
        <v>0</v>
      </c>
      <c r="BL517" s="18" t="s">
        <v>251</v>
      </c>
      <c r="BM517" s="134" t="s">
        <v>736</v>
      </c>
    </row>
    <row r="518" spans="2:65" s="1" customFormat="1" ht="11.25">
      <c r="B518" s="33"/>
      <c r="D518" s="136" t="s">
        <v>145</v>
      </c>
      <c r="F518" s="137" t="s">
        <v>737</v>
      </c>
      <c r="I518" s="138"/>
      <c r="L518" s="33"/>
      <c r="M518" s="139"/>
      <c r="T518" s="54"/>
      <c r="AT518" s="18" t="s">
        <v>145</v>
      </c>
      <c r="AU518" s="18" t="s">
        <v>84</v>
      </c>
    </row>
    <row r="519" spans="2:65" s="1" customFormat="1" ht="11.25">
      <c r="B519" s="33"/>
      <c r="D519" s="140" t="s">
        <v>147</v>
      </c>
      <c r="F519" s="141" t="s">
        <v>738</v>
      </c>
      <c r="I519" s="138"/>
      <c r="L519" s="33"/>
      <c r="M519" s="139"/>
      <c r="T519" s="54"/>
      <c r="AT519" s="18" t="s">
        <v>147</v>
      </c>
      <c r="AU519" s="18" t="s">
        <v>84</v>
      </c>
    </row>
    <row r="520" spans="2:65" s="1" customFormat="1" ht="16.5" customHeight="1">
      <c r="B520" s="33"/>
      <c r="C520" s="162" t="s">
        <v>739</v>
      </c>
      <c r="D520" s="162" t="s">
        <v>224</v>
      </c>
      <c r="E520" s="163" t="s">
        <v>740</v>
      </c>
      <c r="F520" s="164" t="s">
        <v>741</v>
      </c>
      <c r="G520" s="165" t="s">
        <v>141</v>
      </c>
      <c r="H520" s="166">
        <v>20</v>
      </c>
      <c r="I520" s="167"/>
      <c r="J520" s="168">
        <f>ROUND(I520*H520,2)</f>
        <v>0</v>
      </c>
      <c r="K520" s="164" t="s">
        <v>142</v>
      </c>
      <c r="L520" s="169"/>
      <c r="M520" s="170" t="s">
        <v>19</v>
      </c>
      <c r="N520" s="171" t="s">
        <v>48</v>
      </c>
      <c r="P520" s="132">
        <f>O520*H520</f>
        <v>0</v>
      </c>
      <c r="Q520" s="132">
        <v>4.2999999999999999E-4</v>
      </c>
      <c r="R520" s="132">
        <f>Q520*H520</f>
        <v>8.6E-3</v>
      </c>
      <c r="S520" s="132">
        <v>0</v>
      </c>
      <c r="T520" s="133">
        <f>S520*H520</f>
        <v>0</v>
      </c>
      <c r="AR520" s="134" t="s">
        <v>366</v>
      </c>
      <c r="AT520" s="134" t="s">
        <v>224</v>
      </c>
      <c r="AU520" s="134" t="s">
        <v>84</v>
      </c>
      <c r="AY520" s="18" t="s">
        <v>136</v>
      </c>
      <c r="BE520" s="135">
        <f>IF(N520="základní",J520,0)</f>
        <v>0</v>
      </c>
      <c r="BF520" s="135">
        <f>IF(N520="snížená",J520,0)</f>
        <v>0</v>
      </c>
      <c r="BG520" s="135">
        <f>IF(N520="zákl. přenesená",J520,0)</f>
        <v>0</v>
      </c>
      <c r="BH520" s="135">
        <f>IF(N520="sníž. přenesená",J520,0)</f>
        <v>0</v>
      </c>
      <c r="BI520" s="135">
        <f>IF(N520="nulová",J520,0)</f>
        <v>0</v>
      </c>
      <c r="BJ520" s="18" t="s">
        <v>82</v>
      </c>
      <c r="BK520" s="135">
        <f>ROUND(I520*H520,2)</f>
        <v>0</v>
      </c>
      <c r="BL520" s="18" t="s">
        <v>251</v>
      </c>
      <c r="BM520" s="134" t="s">
        <v>742</v>
      </c>
    </row>
    <row r="521" spans="2:65" s="1" customFormat="1" ht="11.25">
      <c r="B521" s="33"/>
      <c r="D521" s="136" t="s">
        <v>145</v>
      </c>
      <c r="F521" s="137" t="s">
        <v>741</v>
      </c>
      <c r="I521" s="138"/>
      <c r="L521" s="33"/>
      <c r="M521" s="139"/>
      <c r="T521" s="54"/>
      <c r="AT521" s="18" t="s">
        <v>145</v>
      </c>
      <c r="AU521" s="18" t="s">
        <v>84</v>
      </c>
    </row>
    <row r="522" spans="2:65" s="1" customFormat="1" ht="24.2" customHeight="1">
      <c r="B522" s="33"/>
      <c r="C522" s="123" t="s">
        <v>743</v>
      </c>
      <c r="D522" s="123" t="s">
        <v>138</v>
      </c>
      <c r="E522" s="124" t="s">
        <v>744</v>
      </c>
      <c r="F522" s="125" t="s">
        <v>745</v>
      </c>
      <c r="G522" s="126" t="s">
        <v>141</v>
      </c>
      <c r="H522" s="127">
        <v>5</v>
      </c>
      <c r="I522" s="128"/>
      <c r="J522" s="129">
        <f>ROUND(I522*H522,2)</f>
        <v>0</v>
      </c>
      <c r="K522" s="125" t="s">
        <v>142</v>
      </c>
      <c r="L522" s="33"/>
      <c r="M522" s="130" t="s">
        <v>19</v>
      </c>
      <c r="N522" s="131" t="s">
        <v>48</v>
      </c>
      <c r="P522" s="132">
        <f>O522*H522</f>
        <v>0</v>
      </c>
      <c r="Q522" s="132">
        <v>0</v>
      </c>
      <c r="R522" s="132">
        <f>Q522*H522</f>
        <v>0</v>
      </c>
      <c r="S522" s="132">
        <v>0</v>
      </c>
      <c r="T522" s="133">
        <f>S522*H522</f>
        <v>0</v>
      </c>
      <c r="AR522" s="134" t="s">
        <v>251</v>
      </c>
      <c r="AT522" s="134" t="s">
        <v>138</v>
      </c>
      <c r="AU522" s="134" t="s">
        <v>84</v>
      </c>
      <c r="AY522" s="18" t="s">
        <v>136</v>
      </c>
      <c r="BE522" s="135">
        <f>IF(N522="základní",J522,0)</f>
        <v>0</v>
      </c>
      <c r="BF522" s="135">
        <f>IF(N522="snížená",J522,0)</f>
        <v>0</v>
      </c>
      <c r="BG522" s="135">
        <f>IF(N522="zákl. přenesená",J522,0)</f>
        <v>0</v>
      </c>
      <c r="BH522" s="135">
        <f>IF(N522="sníž. přenesená",J522,0)</f>
        <v>0</v>
      </c>
      <c r="BI522" s="135">
        <f>IF(N522="nulová",J522,0)</f>
        <v>0</v>
      </c>
      <c r="BJ522" s="18" t="s">
        <v>82</v>
      </c>
      <c r="BK522" s="135">
        <f>ROUND(I522*H522,2)</f>
        <v>0</v>
      </c>
      <c r="BL522" s="18" t="s">
        <v>251</v>
      </c>
      <c r="BM522" s="134" t="s">
        <v>746</v>
      </c>
    </row>
    <row r="523" spans="2:65" s="1" customFormat="1" ht="19.5">
      <c r="B523" s="33"/>
      <c r="D523" s="136" t="s">
        <v>145</v>
      </c>
      <c r="F523" s="137" t="s">
        <v>747</v>
      </c>
      <c r="I523" s="138"/>
      <c r="L523" s="33"/>
      <c r="M523" s="139"/>
      <c r="T523" s="54"/>
      <c r="AT523" s="18" t="s">
        <v>145</v>
      </c>
      <c r="AU523" s="18" t="s">
        <v>84</v>
      </c>
    </row>
    <row r="524" spans="2:65" s="1" customFormat="1" ht="11.25">
      <c r="B524" s="33"/>
      <c r="D524" s="140" t="s">
        <v>147</v>
      </c>
      <c r="F524" s="141" t="s">
        <v>748</v>
      </c>
      <c r="I524" s="138"/>
      <c r="L524" s="33"/>
      <c r="M524" s="139"/>
      <c r="T524" s="54"/>
      <c r="AT524" s="18" t="s">
        <v>147</v>
      </c>
      <c r="AU524" s="18" t="s">
        <v>84</v>
      </c>
    </row>
    <row r="525" spans="2:65" s="12" customFormat="1" ht="11.25">
      <c r="B525" s="142"/>
      <c r="D525" s="136" t="s">
        <v>155</v>
      </c>
      <c r="E525" s="143" t="s">
        <v>19</v>
      </c>
      <c r="F525" s="144" t="s">
        <v>749</v>
      </c>
      <c r="H525" s="145">
        <v>5</v>
      </c>
      <c r="I525" s="146"/>
      <c r="L525" s="142"/>
      <c r="M525" s="147"/>
      <c r="T525" s="148"/>
      <c r="AT525" s="143" t="s">
        <v>155</v>
      </c>
      <c r="AU525" s="143" t="s">
        <v>84</v>
      </c>
      <c r="AV525" s="12" t="s">
        <v>84</v>
      </c>
      <c r="AW525" s="12" t="s">
        <v>36</v>
      </c>
      <c r="AX525" s="12" t="s">
        <v>82</v>
      </c>
      <c r="AY525" s="143" t="s">
        <v>136</v>
      </c>
    </row>
    <row r="526" spans="2:65" s="1" customFormat="1" ht="21.75" customHeight="1">
      <c r="B526" s="33"/>
      <c r="C526" s="162" t="s">
        <v>750</v>
      </c>
      <c r="D526" s="162" t="s">
        <v>224</v>
      </c>
      <c r="E526" s="163" t="s">
        <v>751</v>
      </c>
      <c r="F526" s="164" t="s">
        <v>752</v>
      </c>
      <c r="G526" s="165" t="s">
        <v>141</v>
      </c>
      <c r="H526" s="166">
        <v>5</v>
      </c>
      <c r="I526" s="167"/>
      <c r="J526" s="168">
        <f>ROUND(I526*H526,2)</f>
        <v>0</v>
      </c>
      <c r="K526" s="164" t="s">
        <v>142</v>
      </c>
      <c r="L526" s="169"/>
      <c r="M526" s="170" t="s">
        <v>19</v>
      </c>
      <c r="N526" s="171" t="s">
        <v>48</v>
      </c>
      <c r="P526" s="132">
        <f>O526*H526</f>
        <v>0</v>
      </c>
      <c r="Q526" s="132">
        <v>4.1999999999999997E-3</v>
      </c>
      <c r="R526" s="132">
        <f>Q526*H526</f>
        <v>2.0999999999999998E-2</v>
      </c>
      <c r="S526" s="132">
        <v>0</v>
      </c>
      <c r="T526" s="133">
        <f>S526*H526</f>
        <v>0</v>
      </c>
      <c r="AR526" s="134" t="s">
        <v>366</v>
      </c>
      <c r="AT526" s="134" t="s">
        <v>224</v>
      </c>
      <c r="AU526" s="134" t="s">
        <v>84</v>
      </c>
      <c r="AY526" s="18" t="s">
        <v>136</v>
      </c>
      <c r="BE526" s="135">
        <f>IF(N526="základní",J526,0)</f>
        <v>0</v>
      </c>
      <c r="BF526" s="135">
        <f>IF(N526="snížená",J526,0)</f>
        <v>0</v>
      </c>
      <c r="BG526" s="135">
        <f>IF(N526="zákl. přenesená",J526,0)</f>
        <v>0</v>
      </c>
      <c r="BH526" s="135">
        <f>IF(N526="sníž. přenesená",J526,0)</f>
        <v>0</v>
      </c>
      <c r="BI526" s="135">
        <f>IF(N526="nulová",J526,0)</f>
        <v>0</v>
      </c>
      <c r="BJ526" s="18" t="s">
        <v>82</v>
      </c>
      <c r="BK526" s="135">
        <f>ROUND(I526*H526,2)</f>
        <v>0</v>
      </c>
      <c r="BL526" s="18" t="s">
        <v>251</v>
      </c>
      <c r="BM526" s="134" t="s">
        <v>753</v>
      </c>
    </row>
    <row r="527" spans="2:65" s="1" customFormat="1" ht="11.25">
      <c r="B527" s="33"/>
      <c r="D527" s="136" t="s">
        <v>145</v>
      </c>
      <c r="F527" s="137" t="s">
        <v>752</v>
      </c>
      <c r="I527" s="138"/>
      <c r="L527" s="33"/>
      <c r="M527" s="139"/>
      <c r="T527" s="54"/>
      <c r="AT527" s="18" t="s">
        <v>145</v>
      </c>
      <c r="AU527" s="18" t="s">
        <v>84</v>
      </c>
    </row>
    <row r="528" spans="2:65" s="1" customFormat="1" ht="21.75" customHeight="1">
      <c r="B528" s="33"/>
      <c r="C528" s="123" t="s">
        <v>754</v>
      </c>
      <c r="D528" s="123" t="s">
        <v>138</v>
      </c>
      <c r="E528" s="124" t="s">
        <v>755</v>
      </c>
      <c r="F528" s="125" t="s">
        <v>756</v>
      </c>
      <c r="G528" s="126" t="s">
        <v>141</v>
      </c>
      <c r="H528" s="127">
        <v>5</v>
      </c>
      <c r="I528" s="128"/>
      <c r="J528" s="129">
        <f>ROUND(I528*H528,2)</f>
        <v>0</v>
      </c>
      <c r="K528" s="125" t="s">
        <v>142</v>
      </c>
      <c r="L528" s="33"/>
      <c r="M528" s="130" t="s">
        <v>19</v>
      </c>
      <c r="N528" s="131" t="s">
        <v>48</v>
      </c>
      <c r="P528" s="132">
        <f>O528*H528</f>
        <v>0</v>
      </c>
      <c r="Q528" s="132">
        <v>0</v>
      </c>
      <c r="R528" s="132">
        <f>Q528*H528</f>
        <v>0</v>
      </c>
      <c r="S528" s="132">
        <v>0</v>
      </c>
      <c r="T528" s="133">
        <f>S528*H528</f>
        <v>0</v>
      </c>
      <c r="AR528" s="134" t="s">
        <v>251</v>
      </c>
      <c r="AT528" s="134" t="s">
        <v>138</v>
      </c>
      <c r="AU528" s="134" t="s">
        <v>84</v>
      </c>
      <c r="AY528" s="18" t="s">
        <v>136</v>
      </c>
      <c r="BE528" s="135">
        <f>IF(N528="základní",J528,0)</f>
        <v>0</v>
      </c>
      <c r="BF528" s="135">
        <f>IF(N528="snížená",J528,0)</f>
        <v>0</v>
      </c>
      <c r="BG528" s="135">
        <f>IF(N528="zákl. přenesená",J528,0)</f>
        <v>0</v>
      </c>
      <c r="BH528" s="135">
        <f>IF(N528="sníž. přenesená",J528,0)</f>
        <v>0</v>
      </c>
      <c r="BI528" s="135">
        <f>IF(N528="nulová",J528,0)</f>
        <v>0</v>
      </c>
      <c r="BJ528" s="18" t="s">
        <v>82</v>
      </c>
      <c r="BK528" s="135">
        <f>ROUND(I528*H528,2)</f>
        <v>0</v>
      </c>
      <c r="BL528" s="18" t="s">
        <v>251</v>
      </c>
      <c r="BM528" s="134" t="s">
        <v>757</v>
      </c>
    </row>
    <row r="529" spans="2:65" s="1" customFormat="1" ht="11.25">
      <c r="B529" s="33"/>
      <c r="D529" s="136" t="s">
        <v>145</v>
      </c>
      <c r="F529" s="137" t="s">
        <v>758</v>
      </c>
      <c r="I529" s="138"/>
      <c r="L529" s="33"/>
      <c r="M529" s="139"/>
      <c r="T529" s="54"/>
      <c r="AT529" s="18" t="s">
        <v>145</v>
      </c>
      <c r="AU529" s="18" t="s">
        <v>84</v>
      </c>
    </row>
    <row r="530" spans="2:65" s="1" customFormat="1" ht="11.25">
      <c r="B530" s="33"/>
      <c r="D530" s="140" t="s">
        <v>147</v>
      </c>
      <c r="F530" s="141" t="s">
        <v>759</v>
      </c>
      <c r="I530" s="138"/>
      <c r="L530" s="33"/>
      <c r="M530" s="139"/>
      <c r="T530" s="54"/>
      <c r="AT530" s="18" t="s">
        <v>147</v>
      </c>
      <c r="AU530" s="18" t="s">
        <v>84</v>
      </c>
    </row>
    <row r="531" spans="2:65" s="1" customFormat="1" ht="16.5" customHeight="1">
      <c r="B531" s="33"/>
      <c r="C531" s="162" t="s">
        <v>760</v>
      </c>
      <c r="D531" s="162" t="s">
        <v>224</v>
      </c>
      <c r="E531" s="163" t="s">
        <v>761</v>
      </c>
      <c r="F531" s="164" t="s">
        <v>762</v>
      </c>
      <c r="G531" s="165" t="s">
        <v>141</v>
      </c>
      <c r="H531" s="166">
        <v>5</v>
      </c>
      <c r="I531" s="167"/>
      <c r="J531" s="168">
        <f>ROUND(I531*H531,2)</f>
        <v>0</v>
      </c>
      <c r="K531" s="164" t="s">
        <v>142</v>
      </c>
      <c r="L531" s="169"/>
      <c r="M531" s="170" t="s">
        <v>19</v>
      </c>
      <c r="N531" s="171" t="s">
        <v>48</v>
      </c>
      <c r="P531" s="132">
        <f>O531*H531</f>
        <v>0</v>
      </c>
      <c r="Q531" s="132">
        <v>0</v>
      </c>
      <c r="R531" s="132">
        <f>Q531*H531</f>
        <v>0</v>
      </c>
      <c r="S531" s="132">
        <v>0</v>
      </c>
      <c r="T531" s="133">
        <f>S531*H531</f>
        <v>0</v>
      </c>
      <c r="AR531" s="134" t="s">
        <v>366</v>
      </c>
      <c r="AT531" s="134" t="s">
        <v>224</v>
      </c>
      <c r="AU531" s="134" t="s">
        <v>84</v>
      </c>
      <c r="AY531" s="18" t="s">
        <v>136</v>
      </c>
      <c r="BE531" s="135">
        <f>IF(N531="základní",J531,0)</f>
        <v>0</v>
      </c>
      <c r="BF531" s="135">
        <f>IF(N531="snížená",J531,0)</f>
        <v>0</v>
      </c>
      <c r="BG531" s="135">
        <f>IF(N531="zákl. přenesená",J531,0)</f>
        <v>0</v>
      </c>
      <c r="BH531" s="135">
        <f>IF(N531="sníž. přenesená",J531,0)</f>
        <v>0</v>
      </c>
      <c r="BI531" s="135">
        <f>IF(N531="nulová",J531,0)</f>
        <v>0</v>
      </c>
      <c r="BJ531" s="18" t="s">
        <v>82</v>
      </c>
      <c r="BK531" s="135">
        <f>ROUND(I531*H531,2)</f>
        <v>0</v>
      </c>
      <c r="BL531" s="18" t="s">
        <v>251</v>
      </c>
      <c r="BM531" s="134" t="s">
        <v>763</v>
      </c>
    </row>
    <row r="532" spans="2:65" s="1" customFormat="1" ht="11.25">
      <c r="B532" s="33"/>
      <c r="D532" s="136" t="s">
        <v>145</v>
      </c>
      <c r="F532" s="137" t="s">
        <v>762</v>
      </c>
      <c r="I532" s="138"/>
      <c r="L532" s="33"/>
      <c r="M532" s="139"/>
      <c r="T532" s="54"/>
      <c r="AT532" s="18" t="s">
        <v>145</v>
      </c>
      <c r="AU532" s="18" t="s">
        <v>84</v>
      </c>
    </row>
    <row r="533" spans="2:65" s="1" customFormat="1" ht="33" customHeight="1">
      <c r="B533" s="33"/>
      <c r="C533" s="123" t="s">
        <v>764</v>
      </c>
      <c r="D533" s="123" t="s">
        <v>138</v>
      </c>
      <c r="E533" s="124" t="s">
        <v>765</v>
      </c>
      <c r="F533" s="125" t="s">
        <v>766</v>
      </c>
      <c r="G533" s="126" t="s">
        <v>430</v>
      </c>
      <c r="H533" s="127">
        <v>1</v>
      </c>
      <c r="I533" s="128"/>
      <c r="J533" s="129">
        <f>ROUND(I533*H533,2)</f>
        <v>0</v>
      </c>
      <c r="K533" s="125" t="s">
        <v>19</v>
      </c>
      <c r="L533" s="33"/>
      <c r="M533" s="130" t="s">
        <v>19</v>
      </c>
      <c r="N533" s="131" t="s">
        <v>48</v>
      </c>
      <c r="P533" s="132">
        <f>O533*H533</f>
        <v>0</v>
      </c>
      <c r="Q533" s="132">
        <v>0</v>
      </c>
      <c r="R533" s="132">
        <f>Q533*H533</f>
        <v>0</v>
      </c>
      <c r="S533" s="132">
        <v>0</v>
      </c>
      <c r="T533" s="133">
        <f>S533*H533</f>
        <v>0</v>
      </c>
      <c r="AR533" s="134" t="s">
        <v>251</v>
      </c>
      <c r="AT533" s="134" t="s">
        <v>138</v>
      </c>
      <c r="AU533" s="134" t="s">
        <v>84</v>
      </c>
      <c r="AY533" s="18" t="s">
        <v>136</v>
      </c>
      <c r="BE533" s="135">
        <f>IF(N533="základní",J533,0)</f>
        <v>0</v>
      </c>
      <c r="BF533" s="135">
        <f>IF(N533="snížená",J533,0)</f>
        <v>0</v>
      </c>
      <c r="BG533" s="135">
        <f>IF(N533="zákl. přenesená",J533,0)</f>
        <v>0</v>
      </c>
      <c r="BH533" s="135">
        <f>IF(N533="sníž. přenesená",J533,0)</f>
        <v>0</v>
      </c>
      <c r="BI533" s="135">
        <f>IF(N533="nulová",J533,0)</f>
        <v>0</v>
      </c>
      <c r="BJ533" s="18" t="s">
        <v>82</v>
      </c>
      <c r="BK533" s="135">
        <f>ROUND(I533*H533,2)</f>
        <v>0</v>
      </c>
      <c r="BL533" s="18" t="s">
        <v>251</v>
      </c>
      <c r="BM533" s="134" t="s">
        <v>767</v>
      </c>
    </row>
    <row r="534" spans="2:65" s="1" customFormat="1" ht="19.5">
      <c r="B534" s="33"/>
      <c r="D534" s="136" t="s">
        <v>145</v>
      </c>
      <c r="F534" s="137" t="s">
        <v>766</v>
      </c>
      <c r="I534" s="138"/>
      <c r="L534" s="33"/>
      <c r="M534" s="139"/>
      <c r="T534" s="54"/>
      <c r="AT534" s="18" t="s">
        <v>145</v>
      </c>
      <c r="AU534" s="18" t="s">
        <v>84</v>
      </c>
    </row>
    <row r="535" spans="2:65" s="1" customFormat="1" ht="24.2" customHeight="1">
      <c r="B535" s="33"/>
      <c r="C535" s="123" t="s">
        <v>768</v>
      </c>
      <c r="D535" s="123" t="s">
        <v>138</v>
      </c>
      <c r="E535" s="124" t="s">
        <v>769</v>
      </c>
      <c r="F535" s="125" t="s">
        <v>770</v>
      </c>
      <c r="G535" s="126" t="s">
        <v>212</v>
      </c>
      <c r="H535" s="127">
        <v>25</v>
      </c>
      <c r="I535" s="128"/>
      <c r="J535" s="129">
        <f>ROUND(I535*H535,2)</f>
        <v>0</v>
      </c>
      <c r="K535" s="125" t="s">
        <v>142</v>
      </c>
      <c r="L535" s="33"/>
      <c r="M535" s="130" t="s">
        <v>19</v>
      </c>
      <c r="N535" s="131" t="s">
        <v>48</v>
      </c>
      <c r="P535" s="132">
        <f>O535*H535</f>
        <v>0</v>
      </c>
      <c r="Q535" s="132">
        <v>0</v>
      </c>
      <c r="R535" s="132">
        <f>Q535*H535</f>
        <v>0</v>
      </c>
      <c r="S535" s="132">
        <v>4.0000000000000002E-4</v>
      </c>
      <c r="T535" s="133">
        <f>S535*H535</f>
        <v>0.01</v>
      </c>
      <c r="AR535" s="134" t="s">
        <v>251</v>
      </c>
      <c r="AT535" s="134" t="s">
        <v>138</v>
      </c>
      <c r="AU535" s="134" t="s">
        <v>84</v>
      </c>
      <c r="AY535" s="18" t="s">
        <v>136</v>
      </c>
      <c r="BE535" s="135">
        <f>IF(N535="základní",J535,0)</f>
        <v>0</v>
      </c>
      <c r="BF535" s="135">
        <f>IF(N535="snížená",J535,0)</f>
        <v>0</v>
      </c>
      <c r="BG535" s="135">
        <f>IF(N535="zákl. přenesená",J535,0)</f>
        <v>0</v>
      </c>
      <c r="BH535" s="135">
        <f>IF(N535="sníž. přenesená",J535,0)</f>
        <v>0</v>
      </c>
      <c r="BI535" s="135">
        <f>IF(N535="nulová",J535,0)</f>
        <v>0</v>
      </c>
      <c r="BJ535" s="18" t="s">
        <v>82</v>
      </c>
      <c r="BK535" s="135">
        <f>ROUND(I535*H535,2)</f>
        <v>0</v>
      </c>
      <c r="BL535" s="18" t="s">
        <v>251</v>
      </c>
      <c r="BM535" s="134" t="s">
        <v>771</v>
      </c>
    </row>
    <row r="536" spans="2:65" s="1" customFormat="1" ht="19.5">
      <c r="B536" s="33"/>
      <c r="D536" s="136" t="s">
        <v>145</v>
      </c>
      <c r="F536" s="137" t="s">
        <v>772</v>
      </c>
      <c r="I536" s="138"/>
      <c r="L536" s="33"/>
      <c r="M536" s="139"/>
      <c r="T536" s="54"/>
      <c r="AT536" s="18" t="s">
        <v>145</v>
      </c>
      <c r="AU536" s="18" t="s">
        <v>84</v>
      </c>
    </row>
    <row r="537" spans="2:65" s="1" customFormat="1" ht="11.25">
      <c r="B537" s="33"/>
      <c r="D537" s="140" t="s">
        <v>147</v>
      </c>
      <c r="F537" s="141" t="s">
        <v>773</v>
      </c>
      <c r="I537" s="138"/>
      <c r="L537" s="33"/>
      <c r="M537" s="139"/>
      <c r="T537" s="54"/>
      <c r="AT537" s="18" t="s">
        <v>147</v>
      </c>
      <c r="AU537" s="18" t="s">
        <v>84</v>
      </c>
    </row>
    <row r="538" spans="2:65" s="13" customFormat="1" ht="11.25">
      <c r="B538" s="149"/>
      <c r="D538" s="136" t="s">
        <v>155</v>
      </c>
      <c r="E538" s="150" t="s">
        <v>19</v>
      </c>
      <c r="F538" s="151" t="s">
        <v>774</v>
      </c>
      <c r="H538" s="150" t="s">
        <v>19</v>
      </c>
      <c r="I538" s="152"/>
      <c r="L538" s="149"/>
      <c r="M538" s="153"/>
      <c r="T538" s="154"/>
      <c r="AT538" s="150" t="s">
        <v>155</v>
      </c>
      <c r="AU538" s="150" t="s">
        <v>84</v>
      </c>
      <c r="AV538" s="13" t="s">
        <v>82</v>
      </c>
      <c r="AW538" s="13" t="s">
        <v>36</v>
      </c>
      <c r="AX538" s="13" t="s">
        <v>77</v>
      </c>
      <c r="AY538" s="150" t="s">
        <v>136</v>
      </c>
    </row>
    <row r="539" spans="2:65" s="12" customFormat="1" ht="11.25">
      <c r="B539" s="142"/>
      <c r="D539" s="136" t="s">
        <v>155</v>
      </c>
      <c r="E539" s="143" t="s">
        <v>19</v>
      </c>
      <c r="F539" s="144" t="s">
        <v>775</v>
      </c>
      <c r="H539" s="145">
        <v>25</v>
      </c>
      <c r="I539" s="146"/>
      <c r="L539" s="142"/>
      <c r="M539" s="147"/>
      <c r="T539" s="148"/>
      <c r="AT539" s="143" t="s">
        <v>155</v>
      </c>
      <c r="AU539" s="143" t="s">
        <v>84</v>
      </c>
      <c r="AV539" s="12" t="s">
        <v>84</v>
      </c>
      <c r="AW539" s="12" t="s">
        <v>36</v>
      </c>
      <c r="AX539" s="12" t="s">
        <v>82</v>
      </c>
      <c r="AY539" s="143" t="s">
        <v>136</v>
      </c>
    </row>
    <row r="540" spans="2:65" s="1" customFormat="1" ht="24.2" customHeight="1">
      <c r="B540" s="33"/>
      <c r="C540" s="123" t="s">
        <v>776</v>
      </c>
      <c r="D540" s="123" t="s">
        <v>138</v>
      </c>
      <c r="E540" s="124" t="s">
        <v>777</v>
      </c>
      <c r="F540" s="125" t="s">
        <v>778</v>
      </c>
      <c r="G540" s="126" t="s">
        <v>212</v>
      </c>
      <c r="H540" s="127">
        <v>130</v>
      </c>
      <c r="I540" s="128"/>
      <c r="J540" s="129">
        <f>ROUND(I540*H540,2)</f>
        <v>0</v>
      </c>
      <c r="K540" s="125" t="s">
        <v>142</v>
      </c>
      <c r="L540" s="33"/>
      <c r="M540" s="130" t="s">
        <v>19</v>
      </c>
      <c r="N540" s="131" t="s">
        <v>48</v>
      </c>
      <c r="P540" s="132">
        <f>O540*H540</f>
        <v>0</v>
      </c>
      <c r="Q540" s="132">
        <v>0</v>
      </c>
      <c r="R540" s="132">
        <f>Q540*H540</f>
        <v>0</v>
      </c>
      <c r="S540" s="132">
        <v>4.0000000000000002E-4</v>
      </c>
      <c r="T540" s="133">
        <f>S540*H540</f>
        <v>5.2000000000000005E-2</v>
      </c>
      <c r="AR540" s="134" t="s">
        <v>251</v>
      </c>
      <c r="AT540" s="134" t="s">
        <v>138</v>
      </c>
      <c r="AU540" s="134" t="s">
        <v>84</v>
      </c>
      <c r="AY540" s="18" t="s">
        <v>136</v>
      </c>
      <c r="BE540" s="135">
        <f>IF(N540="základní",J540,0)</f>
        <v>0</v>
      </c>
      <c r="BF540" s="135">
        <f>IF(N540="snížená",J540,0)</f>
        <v>0</v>
      </c>
      <c r="BG540" s="135">
        <f>IF(N540="zákl. přenesená",J540,0)</f>
        <v>0</v>
      </c>
      <c r="BH540" s="135">
        <f>IF(N540="sníž. přenesená",J540,0)</f>
        <v>0</v>
      </c>
      <c r="BI540" s="135">
        <f>IF(N540="nulová",J540,0)</f>
        <v>0</v>
      </c>
      <c r="BJ540" s="18" t="s">
        <v>82</v>
      </c>
      <c r="BK540" s="135">
        <f>ROUND(I540*H540,2)</f>
        <v>0</v>
      </c>
      <c r="BL540" s="18" t="s">
        <v>251</v>
      </c>
      <c r="BM540" s="134" t="s">
        <v>779</v>
      </c>
    </row>
    <row r="541" spans="2:65" s="1" customFormat="1" ht="19.5">
      <c r="B541" s="33"/>
      <c r="D541" s="136" t="s">
        <v>145</v>
      </c>
      <c r="F541" s="137" t="s">
        <v>780</v>
      </c>
      <c r="I541" s="138"/>
      <c r="L541" s="33"/>
      <c r="M541" s="139"/>
      <c r="T541" s="54"/>
      <c r="AT541" s="18" t="s">
        <v>145</v>
      </c>
      <c r="AU541" s="18" t="s">
        <v>84</v>
      </c>
    </row>
    <row r="542" spans="2:65" s="1" customFormat="1" ht="11.25">
      <c r="B542" s="33"/>
      <c r="D542" s="140" t="s">
        <v>147</v>
      </c>
      <c r="F542" s="141" t="s">
        <v>781</v>
      </c>
      <c r="I542" s="138"/>
      <c r="L542" s="33"/>
      <c r="M542" s="139"/>
      <c r="T542" s="54"/>
      <c r="AT542" s="18" t="s">
        <v>147</v>
      </c>
      <c r="AU542" s="18" t="s">
        <v>84</v>
      </c>
    </row>
    <row r="543" spans="2:65" s="13" customFormat="1" ht="11.25">
      <c r="B543" s="149"/>
      <c r="D543" s="136" t="s">
        <v>155</v>
      </c>
      <c r="E543" s="150" t="s">
        <v>19</v>
      </c>
      <c r="F543" s="151" t="s">
        <v>774</v>
      </c>
      <c r="H543" s="150" t="s">
        <v>19</v>
      </c>
      <c r="I543" s="152"/>
      <c r="L543" s="149"/>
      <c r="M543" s="153"/>
      <c r="T543" s="154"/>
      <c r="AT543" s="150" t="s">
        <v>155</v>
      </c>
      <c r="AU543" s="150" t="s">
        <v>84</v>
      </c>
      <c r="AV543" s="13" t="s">
        <v>82</v>
      </c>
      <c r="AW543" s="13" t="s">
        <v>36</v>
      </c>
      <c r="AX543" s="13" t="s">
        <v>77</v>
      </c>
      <c r="AY543" s="150" t="s">
        <v>136</v>
      </c>
    </row>
    <row r="544" spans="2:65" s="12" customFormat="1" ht="11.25">
      <c r="B544" s="142"/>
      <c r="D544" s="136" t="s">
        <v>155</v>
      </c>
      <c r="E544" s="143" t="s">
        <v>19</v>
      </c>
      <c r="F544" s="144" t="s">
        <v>728</v>
      </c>
      <c r="H544" s="145">
        <v>130</v>
      </c>
      <c r="I544" s="146"/>
      <c r="L544" s="142"/>
      <c r="M544" s="147"/>
      <c r="T544" s="148"/>
      <c r="AT544" s="143" t="s">
        <v>155</v>
      </c>
      <c r="AU544" s="143" t="s">
        <v>84</v>
      </c>
      <c r="AV544" s="12" t="s">
        <v>84</v>
      </c>
      <c r="AW544" s="12" t="s">
        <v>36</v>
      </c>
      <c r="AX544" s="12" t="s">
        <v>82</v>
      </c>
      <c r="AY544" s="143" t="s">
        <v>136</v>
      </c>
    </row>
    <row r="545" spans="2:65" s="1" customFormat="1" ht="21.75" customHeight="1">
      <c r="B545" s="33"/>
      <c r="C545" s="123" t="s">
        <v>782</v>
      </c>
      <c r="D545" s="123" t="s">
        <v>138</v>
      </c>
      <c r="E545" s="124" t="s">
        <v>783</v>
      </c>
      <c r="F545" s="125" t="s">
        <v>784</v>
      </c>
      <c r="G545" s="126" t="s">
        <v>141</v>
      </c>
      <c r="H545" s="127">
        <v>50</v>
      </c>
      <c r="I545" s="128"/>
      <c r="J545" s="129">
        <f>ROUND(I545*H545,2)</f>
        <v>0</v>
      </c>
      <c r="K545" s="125" t="s">
        <v>142</v>
      </c>
      <c r="L545" s="33"/>
      <c r="M545" s="130" t="s">
        <v>19</v>
      </c>
      <c r="N545" s="131" t="s">
        <v>48</v>
      </c>
      <c r="P545" s="132">
        <f>O545*H545</f>
        <v>0</v>
      </c>
      <c r="Q545" s="132">
        <v>0</v>
      </c>
      <c r="R545" s="132">
        <f>Q545*H545</f>
        <v>0</v>
      </c>
      <c r="S545" s="132">
        <v>2.5000000000000001E-4</v>
      </c>
      <c r="T545" s="133">
        <f>S545*H545</f>
        <v>1.2500000000000001E-2</v>
      </c>
      <c r="AR545" s="134" t="s">
        <v>251</v>
      </c>
      <c r="AT545" s="134" t="s">
        <v>138</v>
      </c>
      <c r="AU545" s="134" t="s">
        <v>84</v>
      </c>
      <c r="AY545" s="18" t="s">
        <v>136</v>
      </c>
      <c r="BE545" s="135">
        <f>IF(N545="základní",J545,0)</f>
        <v>0</v>
      </c>
      <c r="BF545" s="135">
        <f>IF(N545="snížená",J545,0)</f>
        <v>0</v>
      </c>
      <c r="BG545" s="135">
        <f>IF(N545="zákl. přenesená",J545,0)</f>
        <v>0</v>
      </c>
      <c r="BH545" s="135">
        <f>IF(N545="sníž. přenesená",J545,0)</f>
        <v>0</v>
      </c>
      <c r="BI545" s="135">
        <f>IF(N545="nulová",J545,0)</f>
        <v>0</v>
      </c>
      <c r="BJ545" s="18" t="s">
        <v>82</v>
      </c>
      <c r="BK545" s="135">
        <f>ROUND(I545*H545,2)</f>
        <v>0</v>
      </c>
      <c r="BL545" s="18" t="s">
        <v>251</v>
      </c>
      <c r="BM545" s="134" t="s">
        <v>785</v>
      </c>
    </row>
    <row r="546" spans="2:65" s="1" customFormat="1" ht="19.5">
      <c r="B546" s="33"/>
      <c r="D546" s="136" t="s">
        <v>145</v>
      </c>
      <c r="F546" s="137" t="s">
        <v>786</v>
      </c>
      <c r="I546" s="138"/>
      <c r="L546" s="33"/>
      <c r="M546" s="139"/>
      <c r="T546" s="54"/>
      <c r="AT546" s="18" t="s">
        <v>145</v>
      </c>
      <c r="AU546" s="18" t="s">
        <v>84</v>
      </c>
    </row>
    <row r="547" spans="2:65" s="1" customFormat="1" ht="11.25">
      <c r="B547" s="33"/>
      <c r="D547" s="140" t="s">
        <v>147</v>
      </c>
      <c r="F547" s="141" t="s">
        <v>787</v>
      </c>
      <c r="I547" s="138"/>
      <c r="L547" s="33"/>
      <c r="M547" s="139"/>
      <c r="T547" s="54"/>
      <c r="AT547" s="18" t="s">
        <v>147</v>
      </c>
      <c r="AU547" s="18" t="s">
        <v>84</v>
      </c>
    </row>
    <row r="548" spans="2:65" s="13" customFormat="1" ht="11.25">
      <c r="B548" s="149"/>
      <c r="D548" s="136" t="s">
        <v>155</v>
      </c>
      <c r="E548" s="150" t="s">
        <v>19</v>
      </c>
      <c r="F548" s="151" t="s">
        <v>774</v>
      </c>
      <c r="H548" s="150" t="s">
        <v>19</v>
      </c>
      <c r="I548" s="152"/>
      <c r="L548" s="149"/>
      <c r="M548" s="153"/>
      <c r="T548" s="154"/>
      <c r="AT548" s="150" t="s">
        <v>155</v>
      </c>
      <c r="AU548" s="150" t="s">
        <v>84</v>
      </c>
      <c r="AV548" s="13" t="s">
        <v>82</v>
      </c>
      <c r="AW548" s="13" t="s">
        <v>36</v>
      </c>
      <c r="AX548" s="13" t="s">
        <v>77</v>
      </c>
      <c r="AY548" s="150" t="s">
        <v>136</v>
      </c>
    </row>
    <row r="549" spans="2:65" s="12" customFormat="1" ht="11.25">
      <c r="B549" s="142"/>
      <c r="D549" s="136" t="s">
        <v>155</v>
      </c>
      <c r="E549" s="143" t="s">
        <v>19</v>
      </c>
      <c r="F549" s="144" t="s">
        <v>788</v>
      </c>
      <c r="H549" s="145">
        <v>50</v>
      </c>
      <c r="I549" s="146"/>
      <c r="L549" s="142"/>
      <c r="M549" s="147"/>
      <c r="T549" s="148"/>
      <c r="AT549" s="143" t="s">
        <v>155</v>
      </c>
      <c r="AU549" s="143" t="s">
        <v>84</v>
      </c>
      <c r="AV549" s="12" t="s">
        <v>84</v>
      </c>
      <c r="AW549" s="12" t="s">
        <v>36</v>
      </c>
      <c r="AX549" s="12" t="s">
        <v>82</v>
      </c>
      <c r="AY549" s="143" t="s">
        <v>136</v>
      </c>
    </row>
    <row r="550" spans="2:65" s="1" customFormat="1" ht="24.2" customHeight="1">
      <c r="B550" s="33"/>
      <c r="C550" s="123" t="s">
        <v>789</v>
      </c>
      <c r="D550" s="123" t="s">
        <v>138</v>
      </c>
      <c r="E550" s="124" t="s">
        <v>790</v>
      </c>
      <c r="F550" s="125" t="s">
        <v>791</v>
      </c>
      <c r="G550" s="126" t="s">
        <v>141</v>
      </c>
      <c r="H550" s="127">
        <v>18</v>
      </c>
      <c r="I550" s="128"/>
      <c r="J550" s="129">
        <f>ROUND(I550*H550,2)</f>
        <v>0</v>
      </c>
      <c r="K550" s="125" t="s">
        <v>142</v>
      </c>
      <c r="L550" s="33"/>
      <c r="M550" s="130" t="s">
        <v>19</v>
      </c>
      <c r="N550" s="131" t="s">
        <v>48</v>
      </c>
      <c r="P550" s="132">
        <f>O550*H550</f>
        <v>0</v>
      </c>
      <c r="Q550" s="132">
        <v>0</v>
      </c>
      <c r="R550" s="132">
        <f>Q550*H550</f>
        <v>0</v>
      </c>
      <c r="S550" s="132">
        <v>5.5000000000000003E-4</v>
      </c>
      <c r="T550" s="133">
        <f>S550*H550</f>
        <v>9.9000000000000008E-3</v>
      </c>
      <c r="AR550" s="134" t="s">
        <v>251</v>
      </c>
      <c r="AT550" s="134" t="s">
        <v>138</v>
      </c>
      <c r="AU550" s="134" t="s">
        <v>84</v>
      </c>
      <c r="AY550" s="18" t="s">
        <v>136</v>
      </c>
      <c r="BE550" s="135">
        <f>IF(N550="základní",J550,0)</f>
        <v>0</v>
      </c>
      <c r="BF550" s="135">
        <f>IF(N550="snížená",J550,0)</f>
        <v>0</v>
      </c>
      <c r="BG550" s="135">
        <f>IF(N550="zákl. přenesená",J550,0)</f>
        <v>0</v>
      </c>
      <c r="BH550" s="135">
        <f>IF(N550="sníž. přenesená",J550,0)</f>
        <v>0</v>
      </c>
      <c r="BI550" s="135">
        <f>IF(N550="nulová",J550,0)</f>
        <v>0</v>
      </c>
      <c r="BJ550" s="18" t="s">
        <v>82</v>
      </c>
      <c r="BK550" s="135">
        <f>ROUND(I550*H550,2)</f>
        <v>0</v>
      </c>
      <c r="BL550" s="18" t="s">
        <v>251</v>
      </c>
      <c r="BM550" s="134" t="s">
        <v>792</v>
      </c>
    </row>
    <row r="551" spans="2:65" s="1" customFormat="1" ht="19.5">
      <c r="B551" s="33"/>
      <c r="D551" s="136" t="s">
        <v>145</v>
      </c>
      <c r="F551" s="137" t="s">
        <v>793</v>
      </c>
      <c r="I551" s="138"/>
      <c r="L551" s="33"/>
      <c r="M551" s="139"/>
      <c r="T551" s="54"/>
      <c r="AT551" s="18" t="s">
        <v>145</v>
      </c>
      <c r="AU551" s="18" t="s">
        <v>84</v>
      </c>
    </row>
    <row r="552" spans="2:65" s="1" customFormat="1" ht="11.25">
      <c r="B552" s="33"/>
      <c r="D552" s="140" t="s">
        <v>147</v>
      </c>
      <c r="F552" s="141" t="s">
        <v>794</v>
      </c>
      <c r="I552" s="138"/>
      <c r="L552" s="33"/>
      <c r="M552" s="139"/>
      <c r="T552" s="54"/>
      <c r="AT552" s="18" t="s">
        <v>147</v>
      </c>
      <c r="AU552" s="18" t="s">
        <v>84</v>
      </c>
    </row>
    <row r="553" spans="2:65" s="13" customFormat="1" ht="11.25">
      <c r="B553" s="149"/>
      <c r="D553" s="136" t="s">
        <v>155</v>
      </c>
      <c r="E553" s="150" t="s">
        <v>19</v>
      </c>
      <c r="F553" s="151" t="s">
        <v>774</v>
      </c>
      <c r="H553" s="150" t="s">
        <v>19</v>
      </c>
      <c r="I553" s="152"/>
      <c r="L553" s="149"/>
      <c r="M553" s="153"/>
      <c r="T553" s="154"/>
      <c r="AT553" s="150" t="s">
        <v>155</v>
      </c>
      <c r="AU553" s="150" t="s">
        <v>84</v>
      </c>
      <c r="AV553" s="13" t="s">
        <v>82</v>
      </c>
      <c r="AW553" s="13" t="s">
        <v>36</v>
      </c>
      <c r="AX553" s="13" t="s">
        <v>77</v>
      </c>
      <c r="AY553" s="150" t="s">
        <v>136</v>
      </c>
    </row>
    <row r="554" spans="2:65" s="12" customFormat="1" ht="11.25">
      <c r="B554" s="142"/>
      <c r="D554" s="136" t="s">
        <v>155</v>
      </c>
      <c r="E554" s="143" t="s">
        <v>19</v>
      </c>
      <c r="F554" s="144" t="s">
        <v>795</v>
      </c>
      <c r="H554" s="145">
        <v>18</v>
      </c>
      <c r="I554" s="146"/>
      <c r="L554" s="142"/>
      <c r="M554" s="147"/>
      <c r="T554" s="148"/>
      <c r="AT554" s="143" t="s">
        <v>155</v>
      </c>
      <c r="AU554" s="143" t="s">
        <v>84</v>
      </c>
      <c r="AV554" s="12" t="s">
        <v>84</v>
      </c>
      <c r="AW554" s="12" t="s">
        <v>36</v>
      </c>
      <c r="AX554" s="12" t="s">
        <v>82</v>
      </c>
      <c r="AY554" s="143" t="s">
        <v>136</v>
      </c>
    </row>
    <row r="555" spans="2:65" s="1" customFormat="1" ht="24.2" customHeight="1">
      <c r="B555" s="33"/>
      <c r="C555" s="123" t="s">
        <v>796</v>
      </c>
      <c r="D555" s="123" t="s">
        <v>138</v>
      </c>
      <c r="E555" s="124" t="s">
        <v>797</v>
      </c>
      <c r="F555" s="125" t="s">
        <v>798</v>
      </c>
      <c r="G555" s="126" t="s">
        <v>141</v>
      </c>
      <c r="H555" s="127">
        <v>16</v>
      </c>
      <c r="I555" s="128"/>
      <c r="J555" s="129">
        <f>ROUND(I555*H555,2)</f>
        <v>0</v>
      </c>
      <c r="K555" s="125" t="s">
        <v>142</v>
      </c>
      <c r="L555" s="33"/>
      <c r="M555" s="130" t="s">
        <v>19</v>
      </c>
      <c r="N555" s="131" t="s">
        <v>48</v>
      </c>
      <c r="P555" s="132">
        <f>O555*H555</f>
        <v>0</v>
      </c>
      <c r="Q555" s="132">
        <v>0</v>
      </c>
      <c r="R555" s="132">
        <f>Q555*H555</f>
        <v>0</v>
      </c>
      <c r="S555" s="132">
        <v>5.5000000000000003E-4</v>
      </c>
      <c r="T555" s="133">
        <f>S555*H555</f>
        <v>8.8000000000000005E-3</v>
      </c>
      <c r="AR555" s="134" t="s">
        <v>251</v>
      </c>
      <c r="AT555" s="134" t="s">
        <v>138</v>
      </c>
      <c r="AU555" s="134" t="s">
        <v>84</v>
      </c>
      <c r="AY555" s="18" t="s">
        <v>136</v>
      </c>
      <c r="BE555" s="135">
        <f>IF(N555="základní",J555,0)</f>
        <v>0</v>
      </c>
      <c r="BF555" s="135">
        <f>IF(N555="snížená",J555,0)</f>
        <v>0</v>
      </c>
      <c r="BG555" s="135">
        <f>IF(N555="zákl. přenesená",J555,0)</f>
        <v>0</v>
      </c>
      <c r="BH555" s="135">
        <f>IF(N555="sníž. přenesená",J555,0)</f>
        <v>0</v>
      </c>
      <c r="BI555" s="135">
        <f>IF(N555="nulová",J555,0)</f>
        <v>0</v>
      </c>
      <c r="BJ555" s="18" t="s">
        <v>82</v>
      </c>
      <c r="BK555" s="135">
        <f>ROUND(I555*H555,2)</f>
        <v>0</v>
      </c>
      <c r="BL555" s="18" t="s">
        <v>251</v>
      </c>
      <c r="BM555" s="134" t="s">
        <v>799</v>
      </c>
    </row>
    <row r="556" spans="2:65" s="1" customFormat="1" ht="19.5">
      <c r="B556" s="33"/>
      <c r="D556" s="136" t="s">
        <v>145</v>
      </c>
      <c r="F556" s="137" t="s">
        <v>800</v>
      </c>
      <c r="I556" s="138"/>
      <c r="L556" s="33"/>
      <c r="M556" s="139"/>
      <c r="T556" s="54"/>
      <c r="AT556" s="18" t="s">
        <v>145</v>
      </c>
      <c r="AU556" s="18" t="s">
        <v>84</v>
      </c>
    </row>
    <row r="557" spans="2:65" s="1" customFormat="1" ht="11.25">
      <c r="B557" s="33"/>
      <c r="D557" s="140" t="s">
        <v>147</v>
      </c>
      <c r="F557" s="141" t="s">
        <v>801</v>
      </c>
      <c r="I557" s="138"/>
      <c r="L557" s="33"/>
      <c r="M557" s="139"/>
      <c r="T557" s="54"/>
      <c r="AT557" s="18" t="s">
        <v>147</v>
      </c>
      <c r="AU557" s="18" t="s">
        <v>84</v>
      </c>
    </row>
    <row r="558" spans="2:65" s="13" customFormat="1" ht="11.25">
      <c r="B558" s="149"/>
      <c r="D558" s="136" t="s">
        <v>155</v>
      </c>
      <c r="E558" s="150" t="s">
        <v>19</v>
      </c>
      <c r="F558" s="151" t="s">
        <v>774</v>
      </c>
      <c r="H558" s="150" t="s">
        <v>19</v>
      </c>
      <c r="I558" s="152"/>
      <c r="L558" s="149"/>
      <c r="M558" s="153"/>
      <c r="T558" s="154"/>
      <c r="AT558" s="150" t="s">
        <v>155</v>
      </c>
      <c r="AU558" s="150" t="s">
        <v>84</v>
      </c>
      <c r="AV558" s="13" t="s">
        <v>82</v>
      </c>
      <c r="AW558" s="13" t="s">
        <v>36</v>
      </c>
      <c r="AX558" s="13" t="s">
        <v>77</v>
      </c>
      <c r="AY558" s="150" t="s">
        <v>136</v>
      </c>
    </row>
    <row r="559" spans="2:65" s="12" customFormat="1" ht="11.25">
      <c r="B559" s="142"/>
      <c r="D559" s="136" t="s">
        <v>155</v>
      </c>
      <c r="E559" s="143" t="s">
        <v>19</v>
      </c>
      <c r="F559" s="144" t="s">
        <v>802</v>
      </c>
      <c r="H559" s="145">
        <v>16</v>
      </c>
      <c r="I559" s="146"/>
      <c r="L559" s="142"/>
      <c r="M559" s="147"/>
      <c r="T559" s="148"/>
      <c r="AT559" s="143" t="s">
        <v>155</v>
      </c>
      <c r="AU559" s="143" t="s">
        <v>84</v>
      </c>
      <c r="AV559" s="12" t="s">
        <v>84</v>
      </c>
      <c r="AW559" s="12" t="s">
        <v>36</v>
      </c>
      <c r="AX559" s="12" t="s">
        <v>82</v>
      </c>
      <c r="AY559" s="143" t="s">
        <v>136</v>
      </c>
    </row>
    <row r="560" spans="2:65" s="1" customFormat="1" ht="24.2" customHeight="1">
      <c r="B560" s="33"/>
      <c r="C560" s="123" t="s">
        <v>803</v>
      </c>
      <c r="D560" s="123" t="s">
        <v>138</v>
      </c>
      <c r="E560" s="124" t="s">
        <v>804</v>
      </c>
      <c r="F560" s="125" t="s">
        <v>805</v>
      </c>
      <c r="G560" s="126" t="s">
        <v>141</v>
      </c>
      <c r="H560" s="127">
        <v>16</v>
      </c>
      <c r="I560" s="128"/>
      <c r="J560" s="129">
        <f>ROUND(I560*H560,2)</f>
        <v>0</v>
      </c>
      <c r="K560" s="125" t="s">
        <v>142</v>
      </c>
      <c r="L560" s="33"/>
      <c r="M560" s="130" t="s">
        <v>19</v>
      </c>
      <c r="N560" s="131" t="s">
        <v>48</v>
      </c>
      <c r="P560" s="132">
        <f>O560*H560</f>
        <v>0</v>
      </c>
      <c r="Q560" s="132">
        <v>0</v>
      </c>
      <c r="R560" s="132">
        <f>Q560*H560</f>
        <v>0</v>
      </c>
      <c r="S560" s="132">
        <v>2.1000000000000001E-4</v>
      </c>
      <c r="T560" s="133">
        <f>S560*H560</f>
        <v>3.3600000000000001E-3</v>
      </c>
      <c r="AR560" s="134" t="s">
        <v>251</v>
      </c>
      <c r="AT560" s="134" t="s">
        <v>138</v>
      </c>
      <c r="AU560" s="134" t="s">
        <v>84</v>
      </c>
      <c r="AY560" s="18" t="s">
        <v>136</v>
      </c>
      <c r="BE560" s="135">
        <f>IF(N560="základní",J560,0)</f>
        <v>0</v>
      </c>
      <c r="BF560" s="135">
        <f>IF(N560="snížená",J560,0)</f>
        <v>0</v>
      </c>
      <c r="BG560" s="135">
        <f>IF(N560="zákl. přenesená",J560,0)</f>
        <v>0</v>
      </c>
      <c r="BH560" s="135">
        <f>IF(N560="sníž. přenesená",J560,0)</f>
        <v>0</v>
      </c>
      <c r="BI560" s="135">
        <f>IF(N560="nulová",J560,0)</f>
        <v>0</v>
      </c>
      <c r="BJ560" s="18" t="s">
        <v>82</v>
      </c>
      <c r="BK560" s="135">
        <f>ROUND(I560*H560,2)</f>
        <v>0</v>
      </c>
      <c r="BL560" s="18" t="s">
        <v>251</v>
      </c>
      <c r="BM560" s="134" t="s">
        <v>806</v>
      </c>
    </row>
    <row r="561" spans="2:65" s="1" customFormat="1" ht="19.5">
      <c r="B561" s="33"/>
      <c r="D561" s="136" t="s">
        <v>145</v>
      </c>
      <c r="F561" s="137" t="s">
        <v>807</v>
      </c>
      <c r="I561" s="138"/>
      <c r="L561" s="33"/>
      <c r="M561" s="139"/>
      <c r="T561" s="54"/>
      <c r="AT561" s="18" t="s">
        <v>145</v>
      </c>
      <c r="AU561" s="18" t="s">
        <v>84</v>
      </c>
    </row>
    <row r="562" spans="2:65" s="1" customFormat="1" ht="11.25">
      <c r="B562" s="33"/>
      <c r="D562" s="140" t="s">
        <v>147</v>
      </c>
      <c r="F562" s="141" t="s">
        <v>808</v>
      </c>
      <c r="I562" s="138"/>
      <c r="L562" s="33"/>
      <c r="M562" s="139"/>
      <c r="T562" s="54"/>
      <c r="AT562" s="18" t="s">
        <v>147</v>
      </c>
      <c r="AU562" s="18" t="s">
        <v>84</v>
      </c>
    </row>
    <row r="563" spans="2:65" s="13" customFormat="1" ht="11.25">
      <c r="B563" s="149"/>
      <c r="D563" s="136" t="s">
        <v>155</v>
      </c>
      <c r="E563" s="150" t="s">
        <v>19</v>
      </c>
      <c r="F563" s="151" t="s">
        <v>774</v>
      </c>
      <c r="H563" s="150" t="s">
        <v>19</v>
      </c>
      <c r="I563" s="152"/>
      <c r="L563" s="149"/>
      <c r="M563" s="153"/>
      <c r="T563" s="154"/>
      <c r="AT563" s="150" t="s">
        <v>155</v>
      </c>
      <c r="AU563" s="150" t="s">
        <v>84</v>
      </c>
      <c r="AV563" s="13" t="s">
        <v>82</v>
      </c>
      <c r="AW563" s="13" t="s">
        <v>36</v>
      </c>
      <c r="AX563" s="13" t="s">
        <v>77</v>
      </c>
      <c r="AY563" s="150" t="s">
        <v>136</v>
      </c>
    </row>
    <row r="564" spans="2:65" s="12" customFormat="1" ht="11.25">
      <c r="B564" s="142"/>
      <c r="D564" s="136" t="s">
        <v>155</v>
      </c>
      <c r="E564" s="143" t="s">
        <v>19</v>
      </c>
      <c r="F564" s="144" t="s">
        <v>802</v>
      </c>
      <c r="H564" s="145">
        <v>16</v>
      </c>
      <c r="I564" s="146"/>
      <c r="L564" s="142"/>
      <c r="M564" s="147"/>
      <c r="T564" s="148"/>
      <c r="AT564" s="143" t="s">
        <v>155</v>
      </c>
      <c r="AU564" s="143" t="s">
        <v>84</v>
      </c>
      <c r="AV564" s="12" t="s">
        <v>84</v>
      </c>
      <c r="AW564" s="12" t="s">
        <v>36</v>
      </c>
      <c r="AX564" s="12" t="s">
        <v>82</v>
      </c>
      <c r="AY564" s="143" t="s">
        <v>136</v>
      </c>
    </row>
    <row r="565" spans="2:65" s="1" customFormat="1" ht="24.2" customHeight="1">
      <c r="B565" s="33"/>
      <c r="C565" s="123" t="s">
        <v>809</v>
      </c>
      <c r="D565" s="123" t="s">
        <v>138</v>
      </c>
      <c r="E565" s="124" t="s">
        <v>810</v>
      </c>
      <c r="F565" s="125" t="s">
        <v>811</v>
      </c>
      <c r="G565" s="126" t="s">
        <v>141</v>
      </c>
      <c r="H565" s="127">
        <v>4</v>
      </c>
      <c r="I565" s="128"/>
      <c r="J565" s="129">
        <f>ROUND(I565*H565,2)</f>
        <v>0</v>
      </c>
      <c r="K565" s="125" t="s">
        <v>142</v>
      </c>
      <c r="L565" s="33"/>
      <c r="M565" s="130" t="s">
        <v>19</v>
      </c>
      <c r="N565" s="131" t="s">
        <v>48</v>
      </c>
      <c r="P565" s="132">
        <f>O565*H565</f>
        <v>0</v>
      </c>
      <c r="Q565" s="132">
        <v>0</v>
      </c>
      <c r="R565" s="132">
        <f>Q565*H565</f>
        <v>0</v>
      </c>
      <c r="S565" s="132">
        <v>2.2100000000000002E-3</v>
      </c>
      <c r="T565" s="133">
        <f>S565*H565</f>
        <v>8.8400000000000006E-3</v>
      </c>
      <c r="AR565" s="134" t="s">
        <v>251</v>
      </c>
      <c r="AT565" s="134" t="s">
        <v>138</v>
      </c>
      <c r="AU565" s="134" t="s">
        <v>84</v>
      </c>
      <c r="AY565" s="18" t="s">
        <v>136</v>
      </c>
      <c r="BE565" s="135">
        <f>IF(N565="základní",J565,0)</f>
        <v>0</v>
      </c>
      <c r="BF565" s="135">
        <f>IF(N565="snížená",J565,0)</f>
        <v>0</v>
      </c>
      <c r="BG565" s="135">
        <f>IF(N565="zákl. přenesená",J565,0)</f>
        <v>0</v>
      </c>
      <c r="BH565" s="135">
        <f>IF(N565="sníž. přenesená",J565,0)</f>
        <v>0</v>
      </c>
      <c r="BI565" s="135">
        <f>IF(N565="nulová",J565,0)</f>
        <v>0</v>
      </c>
      <c r="BJ565" s="18" t="s">
        <v>82</v>
      </c>
      <c r="BK565" s="135">
        <f>ROUND(I565*H565,2)</f>
        <v>0</v>
      </c>
      <c r="BL565" s="18" t="s">
        <v>251</v>
      </c>
      <c r="BM565" s="134" t="s">
        <v>812</v>
      </c>
    </row>
    <row r="566" spans="2:65" s="1" customFormat="1" ht="19.5">
      <c r="B566" s="33"/>
      <c r="D566" s="136" t="s">
        <v>145</v>
      </c>
      <c r="F566" s="137" t="s">
        <v>813</v>
      </c>
      <c r="I566" s="138"/>
      <c r="L566" s="33"/>
      <c r="M566" s="139"/>
      <c r="T566" s="54"/>
      <c r="AT566" s="18" t="s">
        <v>145</v>
      </c>
      <c r="AU566" s="18" t="s">
        <v>84</v>
      </c>
    </row>
    <row r="567" spans="2:65" s="1" customFormat="1" ht="11.25">
      <c r="B567" s="33"/>
      <c r="D567" s="140" t="s">
        <v>147</v>
      </c>
      <c r="F567" s="141" t="s">
        <v>814</v>
      </c>
      <c r="I567" s="138"/>
      <c r="L567" s="33"/>
      <c r="M567" s="139"/>
      <c r="T567" s="54"/>
      <c r="AT567" s="18" t="s">
        <v>147</v>
      </c>
      <c r="AU567" s="18" t="s">
        <v>84</v>
      </c>
    </row>
    <row r="568" spans="2:65" s="13" customFormat="1" ht="11.25">
      <c r="B568" s="149"/>
      <c r="D568" s="136" t="s">
        <v>155</v>
      </c>
      <c r="E568" s="150" t="s">
        <v>19</v>
      </c>
      <c r="F568" s="151" t="s">
        <v>774</v>
      </c>
      <c r="H568" s="150" t="s">
        <v>19</v>
      </c>
      <c r="I568" s="152"/>
      <c r="L568" s="149"/>
      <c r="M568" s="153"/>
      <c r="T568" s="154"/>
      <c r="AT568" s="150" t="s">
        <v>155</v>
      </c>
      <c r="AU568" s="150" t="s">
        <v>84</v>
      </c>
      <c r="AV568" s="13" t="s">
        <v>82</v>
      </c>
      <c r="AW568" s="13" t="s">
        <v>36</v>
      </c>
      <c r="AX568" s="13" t="s">
        <v>77</v>
      </c>
      <c r="AY568" s="150" t="s">
        <v>136</v>
      </c>
    </row>
    <row r="569" spans="2:65" s="12" customFormat="1" ht="11.25">
      <c r="B569" s="142"/>
      <c r="D569" s="136" t="s">
        <v>155</v>
      </c>
      <c r="E569" s="143" t="s">
        <v>19</v>
      </c>
      <c r="F569" s="144" t="s">
        <v>815</v>
      </c>
      <c r="H569" s="145">
        <v>4</v>
      </c>
      <c r="I569" s="146"/>
      <c r="L569" s="142"/>
      <c r="M569" s="147"/>
      <c r="T569" s="148"/>
      <c r="AT569" s="143" t="s">
        <v>155</v>
      </c>
      <c r="AU569" s="143" t="s">
        <v>84</v>
      </c>
      <c r="AV569" s="12" t="s">
        <v>84</v>
      </c>
      <c r="AW569" s="12" t="s">
        <v>36</v>
      </c>
      <c r="AX569" s="12" t="s">
        <v>82</v>
      </c>
      <c r="AY569" s="143" t="s">
        <v>136</v>
      </c>
    </row>
    <row r="570" spans="2:65" s="1" customFormat="1" ht="21.75" customHeight="1">
      <c r="B570" s="33"/>
      <c r="C570" s="123" t="s">
        <v>816</v>
      </c>
      <c r="D570" s="123" t="s">
        <v>138</v>
      </c>
      <c r="E570" s="124" t="s">
        <v>817</v>
      </c>
      <c r="F570" s="125" t="s">
        <v>818</v>
      </c>
      <c r="G570" s="126" t="s">
        <v>141</v>
      </c>
      <c r="H570" s="127">
        <v>7</v>
      </c>
      <c r="I570" s="128"/>
      <c r="J570" s="129">
        <f>ROUND(I570*H570,2)</f>
        <v>0</v>
      </c>
      <c r="K570" s="125" t="s">
        <v>142</v>
      </c>
      <c r="L570" s="33"/>
      <c r="M570" s="130" t="s">
        <v>19</v>
      </c>
      <c r="N570" s="131" t="s">
        <v>48</v>
      </c>
      <c r="P570" s="132">
        <f>O570*H570</f>
        <v>0</v>
      </c>
      <c r="Q570" s="132">
        <v>0</v>
      </c>
      <c r="R570" s="132">
        <f>Q570*H570</f>
        <v>0</v>
      </c>
      <c r="S570" s="132">
        <v>0</v>
      </c>
      <c r="T570" s="133">
        <f>S570*H570</f>
        <v>0</v>
      </c>
      <c r="AR570" s="134" t="s">
        <v>251</v>
      </c>
      <c r="AT570" s="134" t="s">
        <v>138</v>
      </c>
      <c r="AU570" s="134" t="s">
        <v>84</v>
      </c>
      <c r="AY570" s="18" t="s">
        <v>136</v>
      </c>
      <c r="BE570" s="135">
        <f>IF(N570="základní",J570,0)</f>
        <v>0</v>
      </c>
      <c r="BF570" s="135">
        <f>IF(N570="snížená",J570,0)</f>
        <v>0</v>
      </c>
      <c r="BG570" s="135">
        <f>IF(N570="zákl. přenesená",J570,0)</f>
        <v>0</v>
      </c>
      <c r="BH570" s="135">
        <f>IF(N570="sníž. přenesená",J570,0)</f>
        <v>0</v>
      </c>
      <c r="BI570" s="135">
        <f>IF(N570="nulová",J570,0)</f>
        <v>0</v>
      </c>
      <c r="BJ570" s="18" t="s">
        <v>82</v>
      </c>
      <c r="BK570" s="135">
        <f>ROUND(I570*H570,2)</f>
        <v>0</v>
      </c>
      <c r="BL570" s="18" t="s">
        <v>251</v>
      </c>
      <c r="BM570" s="134" t="s">
        <v>819</v>
      </c>
    </row>
    <row r="571" spans="2:65" s="1" customFormat="1" ht="11.25">
      <c r="B571" s="33"/>
      <c r="D571" s="136" t="s">
        <v>145</v>
      </c>
      <c r="F571" s="137" t="s">
        <v>820</v>
      </c>
      <c r="I571" s="138"/>
      <c r="L571" s="33"/>
      <c r="M571" s="139"/>
      <c r="T571" s="54"/>
      <c r="AT571" s="18" t="s">
        <v>145</v>
      </c>
      <c r="AU571" s="18" t="s">
        <v>84</v>
      </c>
    </row>
    <row r="572" spans="2:65" s="1" customFormat="1" ht="11.25">
      <c r="B572" s="33"/>
      <c r="D572" s="140" t="s">
        <v>147</v>
      </c>
      <c r="F572" s="141" t="s">
        <v>821</v>
      </c>
      <c r="I572" s="138"/>
      <c r="L572" s="33"/>
      <c r="M572" s="139"/>
      <c r="T572" s="54"/>
      <c r="AT572" s="18" t="s">
        <v>147</v>
      </c>
      <c r="AU572" s="18" t="s">
        <v>84</v>
      </c>
    </row>
    <row r="573" spans="2:65" s="1" customFormat="1" ht="16.5" customHeight="1">
      <c r="B573" s="33"/>
      <c r="C573" s="162" t="s">
        <v>822</v>
      </c>
      <c r="D573" s="162" t="s">
        <v>224</v>
      </c>
      <c r="E573" s="163" t="s">
        <v>823</v>
      </c>
      <c r="F573" s="164" t="s">
        <v>824</v>
      </c>
      <c r="G573" s="165" t="s">
        <v>141</v>
      </c>
      <c r="H573" s="166">
        <v>7</v>
      </c>
      <c r="I573" s="167"/>
      <c r="J573" s="168">
        <f>ROUND(I573*H573,2)</f>
        <v>0</v>
      </c>
      <c r="K573" s="164" t="s">
        <v>142</v>
      </c>
      <c r="L573" s="169"/>
      <c r="M573" s="170" t="s">
        <v>19</v>
      </c>
      <c r="N573" s="171" t="s">
        <v>48</v>
      </c>
      <c r="P573" s="132">
        <f>O573*H573</f>
        <v>0</v>
      </c>
      <c r="Q573" s="132">
        <v>3.4499999999999999E-3</v>
      </c>
      <c r="R573" s="132">
        <f>Q573*H573</f>
        <v>2.4149999999999998E-2</v>
      </c>
      <c r="S573" s="132">
        <v>0</v>
      </c>
      <c r="T573" s="133">
        <f>S573*H573</f>
        <v>0</v>
      </c>
      <c r="AR573" s="134" t="s">
        <v>366</v>
      </c>
      <c r="AT573" s="134" t="s">
        <v>224</v>
      </c>
      <c r="AU573" s="134" t="s">
        <v>84</v>
      </c>
      <c r="AY573" s="18" t="s">
        <v>136</v>
      </c>
      <c r="BE573" s="135">
        <f>IF(N573="základní",J573,0)</f>
        <v>0</v>
      </c>
      <c r="BF573" s="135">
        <f>IF(N573="snížená",J573,0)</f>
        <v>0</v>
      </c>
      <c r="BG573" s="135">
        <f>IF(N573="zákl. přenesená",J573,0)</f>
        <v>0</v>
      </c>
      <c r="BH573" s="135">
        <f>IF(N573="sníž. přenesená",J573,0)</f>
        <v>0</v>
      </c>
      <c r="BI573" s="135">
        <f>IF(N573="nulová",J573,0)</f>
        <v>0</v>
      </c>
      <c r="BJ573" s="18" t="s">
        <v>82</v>
      </c>
      <c r="BK573" s="135">
        <f>ROUND(I573*H573,2)</f>
        <v>0</v>
      </c>
      <c r="BL573" s="18" t="s">
        <v>251</v>
      </c>
      <c r="BM573" s="134" t="s">
        <v>825</v>
      </c>
    </row>
    <row r="574" spans="2:65" s="1" customFormat="1" ht="11.25">
      <c r="B574" s="33"/>
      <c r="D574" s="136" t="s">
        <v>145</v>
      </c>
      <c r="F574" s="137" t="s">
        <v>824</v>
      </c>
      <c r="I574" s="138"/>
      <c r="L574" s="33"/>
      <c r="M574" s="139"/>
      <c r="T574" s="54"/>
      <c r="AT574" s="18" t="s">
        <v>145</v>
      </c>
      <c r="AU574" s="18" t="s">
        <v>84</v>
      </c>
    </row>
    <row r="575" spans="2:65" s="1" customFormat="1" ht="24.2" customHeight="1">
      <c r="B575" s="33"/>
      <c r="C575" s="123" t="s">
        <v>826</v>
      </c>
      <c r="D575" s="123" t="s">
        <v>138</v>
      </c>
      <c r="E575" s="124" t="s">
        <v>827</v>
      </c>
      <c r="F575" s="125" t="s">
        <v>828</v>
      </c>
      <c r="G575" s="126" t="s">
        <v>193</v>
      </c>
      <c r="H575" s="127">
        <v>0.187</v>
      </c>
      <c r="I575" s="128"/>
      <c r="J575" s="129">
        <f>ROUND(I575*H575,2)</f>
        <v>0</v>
      </c>
      <c r="K575" s="125" t="s">
        <v>142</v>
      </c>
      <c r="L575" s="33"/>
      <c r="M575" s="130" t="s">
        <v>19</v>
      </c>
      <c r="N575" s="131" t="s">
        <v>48</v>
      </c>
      <c r="P575" s="132">
        <f>O575*H575</f>
        <v>0</v>
      </c>
      <c r="Q575" s="132">
        <v>0</v>
      </c>
      <c r="R575" s="132">
        <f>Q575*H575</f>
        <v>0</v>
      </c>
      <c r="S575" s="132">
        <v>0</v>
      </c>
      <c r="T575" s="133">
        <f>S575*H575</f>
        <v>0</v>
      </c>
      <c r="AR575" s="134" t="s">
        <v>251</v>
      </c>
      <c r="AT575" s="134" t="s">
        <v>138</v>
      </c>
      <c r="AU575" s="134" t="s">
        <v>84</v>
      </c>
      <c r="AY575" s="18" t="s">
        <v>136</v>
      </c>
      <c r="BE575" s="135">
        <f>IF(N575="základní",J575,0)</f>
        <v>0</v>
      </c>
      <c r="BF575" s="135">
        <f>IF(N575="snížená",J575,0)</f>
        <v>0</v>
      </c>
      <c r="BG575" s="135">
        <f>IF(N575="zákl. přenesená",J575,0)</f>
        <v>0</v>
      </c>
      <c r="BH575" s="135">
        <f>IF(N575="sníž. přenesená",J575,0)</f>
        <v>0</v>
      </c>
      <c r="BI575" s="135">
        <f>IF(N575="nulová",J575,0)</f>
        <v>0</v>
      </c>
      <c r="BJ575" s="18" t="s">
        <v>82</v>
      </c>
      <c r="BK575" s="135">
        <f>ROUND(I575*H575,2)</f>
        <v>0</v>
      </c>
      <c r="BL575" s="18" t="s">
        <v>251</v>
      </c>
      <c r="BM575" s="134" t="s">
        <v>829</v>
      </c>
    </row>
    <row r="576" spans="2:65" s="1" customFormat="1" ht="29.25">
      <c r="B576" s="33"/>
      <c r="D576" s="136" t="s">
        <v>145</v>
      </c>
      <c r="F576" s="137" t="s">
        <v>830</v>
      </c>
      <c r="I576" s="138"/>
      <c r="L576" s="33"/>
      <c r="M576" s="139"/>
      <c r="T576" s="54"/>
      <c r="AT576" s="18" t="s">
        <v>145</v>
      </c>
      <c r="AU576" s="18" t="s">
        <v>84</v>
      </c>
    </row>
    <row r="577" spans="2:65" s="1" customFormat="1" ht="11.25">
      <c r="B577" s="33"/>
      <c r="D577" s="140" t="s">
        <v>147</v>
      </c>
      <c r="F577" s="141" t="s">
        <v>831</v>
      </c>
      <c r="I577" s="138"/>
      <c r="L577" s="33"/>
      <c r="M577" s="139"/>
      <c r="T577" s="54"/>
      <c r="AT577" s="18" t="s">
        <v>147</v>
      </c>
      <c r="AU577" s="18" t="s">
        <v>84</v>
      </c>
    </row>
    <row r="578" spans="2:65" s="11" customFormat="1" ht="22.9" customHeight="1">
      <c r="B578" s="111"/>
      <c r="D578" s="112" t="s">
        <v>76</v>
      </c>
      <c r="E578" s="121" t="s">
        <v>832</v>
      </c>
      <c r="F578" s="121" t="s">
        <v>833</v>
      </c>
      <c r="I578" s="114"/>
      <c r="J578" s="122">
        <f>BK578</f>
        <v>0</v>
      </c>
      <c r="L578" s="111"/>
      <c r="M578" s="116"/>
      <c r="P578" s="117">
        <f>SUM(P579:P581)</f>
        <v>0</v>
      </c>
      <c r="R578" s="117">
        <f>SUM(R579:R581)</f>
        <v>0</v>
      </c>
      <c r="T578" s="118">
        <f>SUM(T579:T581)</f>
        <v>0</v>
      </c>
      <c r="AR578" s="112" t="s">
        <v>84</v>
      </c>
      <c r="AT578" s="119" t="s">
        <v>76</v>
      </c>
      <c r="AU578" s="119" t="s">
        <v>82</v>
      </c>
      <c r="AY578" s="112" t="s">
        <v>136</v>
      </c>
      <c r="BK578" s="120">
        <f>SUM(BK579:BK581)</f>
        <v>0</v>
      </c>
    </row>
    <row r="579" spans="2:65" s="1" customFormat="1" ht="16.5" customHeight="1">
      <c r="B579" s="33"/>
      <c r="C579" s="123" t="s">
        <v>834</v>
      </c>
      <c r="D579" s="123" t="s">
        <v>138</v>
      </c>
      <c r="E579" s="124" t="s">
        <v>835</v>
      </c>
      <c r="F579" s="125" t="s">
        <v>836</v>
      </c>
      <c r="G579" s="126" t="s">
        <v>430</v>
      </c>
      <c r="H579" s="127">
        <v>1</v>
      </c>
      <c r="I579" s="128"/>
      <c r="J579" s="129">
        <f>ROUND(I579*H579,2)</f>
        <v>0</v>
      </c>
      <c r="K579" s="125" t="s">
        <v>19</v>
      </c>
      <c r="L579" s="33"/>
      <c r="M579" s="130" t="s">
        <v>19</v>
      </c>
      <c r="N579" s="131" t="s">
        <v>48</v>
      </c>
      <c r="P579" s="132">
        <f>O579*H579</f>
        <v>0</v>
      </c>
      <c r="Q579" s="132">
        <v>0</v>
      </c>
      <c r="R579" s="132">
        <f>Q579*H579</f>
        <v>0</v>
      </c>
      <c r="S579" s="132">
        <v>0</v>
      </c>
      <c r="T579" s="133">
        <f>S579*H579</f>
        <v>0</v>
      </c>
      <c r="AR579" s="134" t="s">
        <v>251</v>
      </c>
      <c r="AT579" s="134" t="s">
        <v>138</v>
      </c>
      <c r="AU579" s="134" t="s">
        <v>84</v>
      </c>
      <c r="AY579" s="18" t="s">
        <v>136</v>
      </c>
      <c r="BE579" s="135">
        <f>IF(N579="základní",J579,0)</f>
        <v>0</v>
      </c>
      <c r="BF579" s="135">
        <f>IF(N579="snížená",J579,0)</f>
        <v>0</v>
      </c>
      <c r="BG579" s="135">
        <f>IF(N579="zákl. přenesená",J579,0)</f>
        <v>0</v>
      </c>
      <c r="BH579" s="135">
        <f>IF(N579="sníž. přenesená",J579,0)</f>
        <v>0</v>
      </c>
      <c r="BI579" s="135">
        <f>IF(N579="nulová",J579,0)</f>
        <v>0</v>
      </c>
      <c r="BJ579" s="18" t="s">
        <v>82</v>
      </c>
      <c r="BK579" s="135">
        <f>ROUND(I579*H579,2)</f>
        <v>0</v>
      </c>
      <c r="BL579" s="18" t="s">
        <v>251</v>
      </c>
      <c r="BM579" s="134" t="s">
        <v>837</v>
      </c>
    </row>
    <row r="580" spans="2:65" s="1" customFormat="1" ht="11.25">
      <c r="B580" s="33"/>
      <c r="D580" s="136" t="s">
        <v>145</v>
      </c>
      <c r="F580" s="137" t="s">
        <v>836</v>
      </c>
      <c r="I580" s="138"/>
      <c r="L580" s="33"/>
      <c r="M580" s="139"/>
      <c r="T580" s="54"/>
      <c r="AT580" s="18" t="s">
        <v>145</v>
      </c>
      <c r="AU580" s="18" t="s">
        <v>84</v>
      </c>
    </row>
    <row r="581" spans="2:65" s="12" customFormat="1" ht="22.5">
      <c r="B581" s="142"/>
      <c r="D581" s="136" t="s">
        <v>155</v>
      </c>
      <c r="E581" s="143" t="s">
        <v>19</v>
      </c>
      <c r="F581" s="144" t="s">
        <v>838</v>
      </c>
      <c r="H581" s="145">
        <v>1</v>
      </c>
      <c r="I581" s="146"/>
      <c r="L581" s="142"/>
      <c r="M581" s="147"/>
      <c r="T581" s="148"/>
      <c r="AT581" s="143" t="s">
        <v>155</v>
      </c>
      <c r="AU581" s="143" t="s">
        <v>84</v>
      </c>
      <c r="AV581" s="12" t="s">
        <v>84</v>
      </c>
      <c r="AW581" s="12" t="s">
        <v>36</v>
      </c>
      <c r="AX581" s="12" t="s">
        <v>82</v>
      </c>
      <c r="AY581" s="143" t="s">
        <v>136</v>
      </c>
    </row>
    <row r="582" spans="2:65" s="11" customFormat="1" ht="22.9" customHeight="1">
      <c r="B582" s="111"/>
      <c r="D582" s="112" t="s">
        <v>76</v>
      </c>
      <c r="E582" s="121" t="s">
        <v>839</v>
      </c>
      <c r="F582" s="121" t="s">
        <v>840</v>
      </c>
      <c r="I582" s="114"/>
      <c r="J582" s="122">
        <f>BK582</f>
        <v>0</v>
      </c>
      <c r="L582" s="111"/>
      <c r="M582" s="116"/>
      <c r="P582" s="117">
        <f>SUM(P583:P600)</f>
        <v>0</v>
      </c>
      <c r="R582" s="117">
        <f>SUM(R583:R600)</f>
        <v>8.6004433999999996</v>
      </c>
      <c r="T582" s="118">
        <f>SUM(T583:T600)</f>
        <v>3.7435999999999998</v>
      </c>
      <c r="AR582" s="112" t="s">
        <v>84</v>
      </c>
      <c r="AT582" s="119" t="s">
        <v>76</v>
      </c>
      <c r="AU582" s="119" t="s">
        <v>82</v>
      </c>
      <c r="AY582" s="112" t="s">
        <v>136</v>
      </c>
      <c r="BK582" s="120">
        <f>SUM(BK583:BK600)</f>
        <v>0</v>
      </c>
    </row>
    <row r="583" spans="2:65" s="1" customFormat="1" ht="33" customHeight="1">
      <c r="B583" s="33"/>
      <c r="C583" s="123" t="s">
        <v>841</v>
      </c>
      <c r="D583" s="123" t="s">
        <v>138</v>
      </c>
      <c r="E583" s="124" t="s">
        <v>842</v>
      </c>
      <c r="F583" s="125" t="s">
        <v>843</v>
      </c>
      <c r="G583" s="126" t="s">
        <v>151</v>
      </c>
      <c r="H583" s="127">
        <v>544.79999999999995</v>
      </c>
      <c r="I583" s="128"/>
      <c r="J583" s="129">
        <f>ROUND(I583*H583,2)</f>
        <v>0</v>
      </c>
      <c r="K583" s="125" t="s">
        <v>142</v>
      </c>
      <c r="L583" s="33"/>
      <c r="M583" s="130" t="s">
        <v>19</v>
      </c>
      <c r="N583" s="131" t="s">
        <v>48</v>
      </c>
      <c r="P583" s="132">
        <f>O583*H583</f>
        <v>0</v>
      </c>
      <c r="Q583" s="132">
        <v>0</v>
      </c>
      <c r="R583" s="132">
        <f>Q583*H583</f>
        <v>0</v>
      </c>
      <c r="S583" s="132">
        <v>0</v>
      </c>
      <c r="T583" s="133">
        <f>S583*H583</f>
        <v>0</v>
      </c>
      <c r="AR583" s="134" t="s">
        <v>251</v>
      </c>
      <c r="AT583" s="134" t="s">
        <v>138</v>
      </c>
      <c r="AU583" s="134" t="s">
        <v>84</v>
      </c>
      <c r="AY583" s="18" t="s">
        <v>136</v>
      </c>
      <c r="BE583" s="135">
        <f>IF(N583="základní",J583,0)</f>
        <v>0</v>
      </c>
      <c r="BF583" s="135">
        <f>IF(N583="snížená",J583,0)</f>
        <v>0</v>
      </c>
      <c r="BG583" s="135">
        <f>IF(N583="zákl. přenesená",J583,0)</f>
        <v>0</v>
      </c>
      <c r="BH583" s="135">
        <f>IF(N583="sníž. přenesená",J583,0)</f>
        <v>0</v>
      </c>
      <c r="BI583" s="135">
        <f>IF(N583="nulová",J583,0)</f>
        <v>0</v>
      </c>
      <c r="BJ583" s="18" t="s">
        <v>82</v>
      </c>
      <c r="BK583" s="135">
        <f>ROUND(I583*H583,2)</f>
        <v>0</v>
      </c>
      <c r="BL583" s="18" t="s">
        <v>251</v>
      </c>
      <c r="BM583" s="134" t="s">
        <v>844</v>
      </c>
    </row>
    <row r="584" spans="2:65" s="1" customFormat="1" ht="19.5">
      <c r="B584" s="33"/>
      <c r="D584" s="136" t="s">
        <v>145</v>
      </c>
      <c r="F584" s="137" t="s">
        <v>845</v>
      </c>
      <c r="I584" s="138"/>
      <c r="L584" s="33"/>
      <c r="M584" s="139"/>
      <c r="T584" s="54"/>
      <c r="AT584" s="18" t="s">
        <v>145</v>
      </c>
      <c r="AU584" s="18" t="s">
        <v>84</v>
      </c>
    </row>
    <row r="585" spans="2:65" s="1" customFormat="1" ht="11.25">
      <c r="B585" s="33"/>
      <c r="D585" s="140" t="s">
        <v>147</v>
      </c>
      <c r="F585" s="141" t="s">
        <v>846</v>
      </c>
      <c r="I585" s="138"/>
      <c r="L585" s="33"/>
      <c r="M585" s="139"/>
      <c r="T585" s="54"/>
      <c r="AT585" s="18" t="s">
        <v>147</v>
      </c>
      <c r="AU585" s="18" t="s">
        <v>84</v>
      </c>
    </row>
    <row r="586" spans="2:65" s="12" customFormat="1" ht="11.25">
      <c r="B586" s="142"/>
      <c r="D586" s="136" t="s">
        <v>155</v>
      </c>
      <c r="E586" s="143" t="s">
        <v>19</v>
      </c>
      <c r="F586" s="144" t="s">
        <v>847</v>
      </c>
      <c r="H586" s="145">
        <v>544.79999999999995</v>
      </c>
      <c r="I586" s="146"/>
      <c r="L586" s="142"/>
      <c r="M586" s="147"/>
      <c r="T586" s="148"/>
      <c r="AT586" s="143" t="s">
        <v>155</v>
      </c>
      <c r="AU586" s="143" t="s">
        <v>84</v>
      </c>
      <c r="AV586" s="12" t="s">
        <v>84</v>
      </c>
      <c r="AW586" s="12" t="s">
        <v>36</v>
      </c>
      <c r="AX586" s="12" t="s">
        <v>82</v>
      </c>
      <c r="AY586" s="143" t="s">
        <v>136</v>
      </c>
    </row>
    <row r="587" spans="2:65" s="1" customFormat="1" ht="16.5" customHeight="1">
      <c r="B587" s="33"/>
      <c r="C587" s="162" t="s">
        <v>848</v>
      </c>
      <c r="D587" s="162" t="s">
        <v>224</v>
      </c>
      <c r="E587" s="163" t="s">
        <v>849</v>
      </c>
      <c r="F587" s="164" t="s">
        <v>850</v>
      </c>
      <c r="G587" s="165" t="s">
        <v>160</v>
      </c>
      <c r="H587" s="166">
        <v>14.164999999999999</v>
      </c>
      <c r="I587" s="167"/>
      <c r="J587" s="168">
        <f>ROUND(I587*H587,2)</f>
        <v>0</v>
      </c>
      <c r="K587" s="164" t="s">
        <v>142</v>
      </c>
      <c r="L587" s="169"/>
      <c r="M587" s="170" t="s">
        <v>19</v>
      </c>
      <c r="N587" s="171" t="s">
        <v>48</v>
      </c>
      <c r="P587" s="132">
        <f>O587*H587</f>
        <v>0</v>
      </c>
      <c r="Q587" s="132">
        <v>0.55000000000000004</v>
      </c>
      <c r="R587" s="132">
        <f>Q587*H587</f>
        <v>7.7907500000000001</v>
      </c>
      <c r="S587" s="132">
        <v>0</v>
      </c>
      <c r="T587" s="133">
        <f>S587*H587</f>
        <v>0</v>
      </c>
      <c r="AR587" s="134" t="s">
        <v>366</v>
      </c>
      <c r="AT587" s="134" t="s">
        <v>224</v>
      </c>
      <c r="AU587" s="134" t="s">
        <v>84</v>
      </c>
      <c r="AY587" s="18" t="s">
        <v>136</v>
      </c>
      <c r="BE587" s="135">
        <f>IF(N587="základní",J587,0)</f>
        <v>0</v>
      </c>
      <c r="BF587" s="135">
        <f>IF(N587="snížená",J587,0)</f>
        <v>0</v>
      </c>
      <c r="BG587" s="135">
        <f>IF(N587="zákl. přenesená",J587,0)</f>
        <v>0</v>
      </c>
      <c r="BH587" s="135">
        <f>IF(N587="sníž. přenesená",J587,0)</f>
        <v>0</v>
      </c>
      <c r="BI587" s="135">
        <f>IF(N587="nulová",J587,0)</f>
        <v>0</v>
      </c>
      <c r="BJ587" s="18" t="s">
        <v>82</v>
      </c>
      <c r="BK587" s="135">
        <f>ROUND(I587*H587,2)</f>
        <v>0</v>
      </c>
      <c r="BL587" s="18" t="s">
        <v>251</v>
      </c>
      <c r="BM587" s="134" t="s">
        <v>851</v>
      </c>
    </row>
    <row r="588" spans="2:65" s="1" customFormat="1" ht="11.25">
      <c r="B588" s="33"/>
      <c r="D588" s="136" t="s">
        <v>145</v>
      </c>
      <c r="F588" s="137" t="s">
        <v>850</v>
      </c>
      <c r="I588" s="138"/>
      <c r="L588" s="33"/>
      <c r="M588" s="139"/>
      <c r="T588" s="54"/>
      <c r="AT588" s="18" t="s">
        <v>145</v>
      </c>
      <c r="AU588" s="18" t="s">
        <v>84</v>
      </c>
    </row>
    <row r="589" spans="2:65" s="12" customFormat="1" ht="11.25">
      <c r="B589" s="142"/>
      <c r="D589" s="136" t="s">
        <v>155</v>
      </c>
      <c r="F589" s="144" t="s">
        <v>852</v>
      </c>
      <c r="H589" s="145">
        <v>14.164999999999999</v>
      </c>
      <c r="I589" s="146"/>
      <c r="L589" s="142"/>
      <c r="M589" s="147"/>
      <c r="T589" s="148"/>
      <c r="AT589" s="143" t="s">
        <v>155</v>
      </c>
      <c r="AU589" s="143" t="s">
        <v>84</v>
      </c>
      <c r="AV589" s="12" t="s">
        <v>84</v>
      </c>
      <c r="AW589" s="12" t="s">
        <v>4</v>
      </c>
      <c r="AX589" s="12" t="s">
        <v>82</v>
      </c>
      <c r="AY589" s="143" t="s">
        <v>136</v>
      </c>
    </row>
    <row r="590" spans="2:65" s="1" customFormat="1" ht="24.2" customHeight="1">
      <c r="B590" s="33"/>
      <c r="C590" s="123" t="s">
        <v>853</v>
      </c>
      <c r="D590" s="123" t="s">
        <v>138</v>
      </c>
      <c r="E590" s="124" t="s">
        <v>854</v>
      </c>
      <c r="F590" s="125" t="s">
        <v>855</v>
      </c>
      <c r="G590" s="126" t="s">
        <v>151</v>
      </c>
      <c r="H590" s="127">
        <v>534.79999999999995</v>
      </c>
      <c r="I590" s="128"/>
      <c r="J590" s="129">
        <f>ROUND(I590*H590,2)</f>
        <v>0</v>
      </c>
      <c r="K590" s="125" t="s">
        <v>142</v>
      </c>
      <c r="L590" s="33"/>
      <c r="M590" s="130" t="s">
        <v>19</v>
      </c>
      <c r="N590" s="131" t="s">
        <v>48</v>
      </c>
      <c r="P590" s="132">
        <f>O590*H590</f>
        <v>0</v>
      </c>
      <c r="Q590" s="132">
        <v>0</v>
      </c>
      <c r="R590" s="132">
        <f>Q590*H590</f>
        <v>0</v>
      </c>
      <c r="S590" s="132">
        <v>7.0000000000000001E-3</v>
      </c>
      <c r="T590" s="133">
        <f>S590*H590</f>
        <v>3.7435999999999998</v>
      </c>
      <c r="AR590" s="134" t="s">
        <v>251</v>
      </c>
      <c r="AT590" s="134" t="s">
        <v>138</v>
      </c>
      <c r="AU590" s="134" t="s">
        <v>84</v>
      </c>
      <c r="AY590" s="18" t="s">
        <v>136</v>
      </c>
      <c r="BE590" s="135">
        <f>IF(N590="základní",J590,0)</f>
        <v>0</v>
      </c>
      <c r="BF590" s="135">
        <f>IF(N590="snížená",J590,0)</f>
        <v>0</v>
      </c>
      <c r="BG590" s="135">
        <f>IF(N590="zákl. přenesená",J590,0)</f>
        <v>0</v>
      </c>
      <c r="BH590" s="135">
        <f>IF(N590="sníž. přenesená",J590,0)</f>
        <v>0</v>
      </c>
      <c r="BI590" s="135">
        <f>IF(N590="nulová",J590,0)</f>
        <v>0</v>
      </c>
      <c r="BJ590" s="18" t="s">
        <v>82</v>
      </c>
      <c r="BK590" s="135">
        <f>ROUND(I590*H590,2)</f>
        <v>0</v>
      </c>
      <c r="BL590" s="18" t="s">
        <v>251</v>
      </c>
      <c r="BM590" s="134" t="s">
        <v>856</v>
      </c>
    </row>
    <row r="591" spans="2:65" s="1" customFormat="1" ht="29.25">
      <c r="B591" s="33"/>
      <c r="D591" s="136" t="s">
        <v>145</v>
      </c>
      <c r="F591" s="137" t="s">
        <v>857</v>
      </c>
      <c r="I591" s="138"/>
      <c r="L591" s="33"/>
      <c r="M591" s="139"/>
      <c r="T591" s="54"/>
      <c r="AT591" s="18" t="s">
        <v>145</v>
      </c>
      <c r="AU591" s="18" t="s">
        <v>84</v>
      </c>
    </row>
    <row r="592" spans="2:65" s="1" customFormat="1" ht="11.25">
      <c r="B592" s="33"/>
      <c r="D592" s="140" t="s">
        <v>147</v>
      </c>
      <c r="F592" s="141" t="s">
        <v>858</v>
      </c>
      <c r="I592" s="138"/>
      <c r="L592" s="33"/>
      <c r="M592" s="139"/>
      <c r="T592" s="54"/>
      <c r="AT592" s="18" t="s">
        <v>147</v>
      </c>
      <c r="AU592" s="18" t="s">
        <v>84</v>
      </c>
    </row>
    <row r="593" spans="2:65" s="12" customFormat="1" ht="11.25">
      <c r="B593" s="142"/>
      <c r="D593" s="136" t="s">
        <v>155</v>
      </c>
      <c r="E593" s="143" t="s">
        <v>19</v>
      </c>
      <c r="F593" s="144" t="s">
        <v>859</v>
      </c>
      <c r="H593" s="145">
        <v>534.79999999999995</v>
      </c>
      <c r="I593" s="146"/>
      <c r="L593" s="142"/>
      <c r="M593" s="147"/>
      <c r="T593" s="148"/>
      <c r="AT593" s="143" t="s">
        <v>155</v>
      </c>
      <c r="AU593" s="143" t="s">
        <v>84</v>
      </c>
      <c r="AV593" s="12" t="s">
        <v>84</v>
      </c>
      <c r="AW593" s="12" t="s">
        <v>36</v>
      </c>
      <c r="AX593" s="12" t="s">
        <v>82</v>
      </c>
      <c r="AY593" s="143" t="s">
        <v>136</v>
      </c>
    </row>
    <row r="594" spans="2:65" s="1" customFormat="1" ht="24.2" customHeight="1">
      <c r="B594" s="33"/>
      <c r="C594" s="123" t="s">
        <v>860</v>
      </c>
      <c r="D594" s="123" t="s">
        <v>138</v>
      </c>
      <c r="E594" s="124" t="s">
        <v>861</v>
      </c>
      <c r="F594" s="125" t="s">
        <v>862</v>
      </c>
      <c r="G594" s="126" t="s">
        <v>151</v>
      </c>
      <c r="H594" s="127">
        <v>51.54</v>
      </c>
      <c r="I594" s="128"/>
      <c r="J594" s="129">
        <f>ROUND(I594*H594,2)</f>
        <v>0</v>
      </c>
      <c r="K594" s="125" t="s">
        <v>142</v>
      </c>
      <c r="L594" s="33"/>
      <c r="M594" s="130" t="s">
        <v>19</v>
      </c>
      <c r="N594" s="131" t="s">
        <v>48</v>
      </c>
      <c r="P594" s="132">
        <f>O594*H594</f>
        <v>0</v>
      </c>
      <c r="Q594" s="132">
        <v>1.5709999999999998E-2</v>
      </c>
      <c r="R594" s="132">
        <f>Q594*H594</f>
        <v>0.8096933999999999</v>
      </c>
      <c r="S594" s="132">
        <v>0</v>
      </c>
      <c r="T594" s="133">
        <f>S594*H594</f>
        <v>0</v>
      </c>
      <c r="AR594" s="134" t="s">
        <v>143</v>
      </c>
      <c r="AT594" s="134" t="s">
        <v>138</v>
      </c>
      <c r="AU594" s="134" t="s">
        <v>84</v>
      </c>
      <c r="AY594" s="18" t="s">
        <v>136</v>
      </c>
      <c r="BE594" s="135">
        <f>IF(N594="základní",J594,0)</f>
        <v>0</v>
      </c>
      <c r="BF594" s="135">
        <f>IF(N594="snížená",J594,0)</f>
        <v>0</v>
      </c>
      <c r="BG594" s="135">
        <f>IF(N594="zákl. přenesená",J594,0)</f>
        <v>0</v>
      </c>
      <c r="BH594" s="135">
        <f>IF(N594="sníž. přenesená",J594,0)</f>
        <v>0</v>
      </c>
      <c r="BI594" s="135">
        <f>IF(N594="nulová",J594,0)</f>
        <v>0</v>
      </c>
      <c r="BJ594" s="18" t="s">
        <v>82</v>
      </c>
      <c r="BK594" s="135">
        <f>ROUND(I594*H594,2)</f>
        <v>0</v>
      </c>
      <c r="BL594" s="18" t="s">
        <v>143</v>
      </c>
      <c r="BM594" s="134" t="s">
        <v>863</v>
      </c>
    </row>
    <row r="595" spans="2:65" s="1" customFormat="1" ht="19.5">
      <c r="B595" s="33"/>
      <c r="D595" s="136" t="s">
        <v>145</v>
      </c>
      <c r="F595" s="137" t="s">
        <v>864</v>
      </c>
      <c r="I595" s="138"/>
      <c r="L595" s="33"/>
      <c r="M595" s="139"/>
      <c r="T595" s="54"/>
      <c r="AT595" s="18" t="s">
        <v>145</v>
      </c>
      <c r="AU595" s="18" t="s">
        <v>84</v>
      </c>
    </row>
    <row r="596" spans="2:65" s="1" customFormat="1" ht="11.25">
      <c r="B596" s="33"/>
      <c r="D596" s="140" t="s">
        <v>147</v>
      </c>
      <c r="F596" s="141" t="s">
        <v>865</v>
      </c>
      <c r="I596" s="138"/>
      <c r="L596" s="33"/>
      <c r="M596" s="139"/>
      <c r="T596" s="54"/>
      <c r="AT596" s="18" t="s">
        <v>147</v>
      </c>
      <c r="AU596" s="18" t="s">
        <v>84</v>
      </c>
    </row>
    <row r="597" spans="2:65" s="12" customFormat="1" ht="11.25">
      <c r="B597" s="142"/>
      <c r="D597" s="136" t="s">
        <v>155</v>
      </c>
      <c r="E597" s="143" t="s">
        <v>19</v>
      </c>
      <c r="F597" s="144" t="s">
        <v>866</v>
      </c>
      <c r="H597" s="145">
        <v>51.54</v>
      </c>
      <c r="I597" s="146"/>
      <c r="L597" s="142"/>
      <c r="M597" s="147"/>
      <c r="T597" s="148"/>
      <c r="AT597" s="143" t="s">
        <v>155</v>
      </c>
      <c r="AU597" s="143" t="s">
        <v>84</v>
      </c>
      <c r="AV597" s="12" t="s">
        <v>84</v>
      </c>
      <c r="AW597" s="12" t="s">
        <v>36</v>
      </c>
      <c r="AX597" s="12" t="s">
        <v>82</v>
      </c>
      <c r="AY597" s="143" t="s">
        <v>136</v>
      </c>
    </row>
    <row r="598" spans="2:65" s="1" customFormat="1" ht="24.2" customHeight="1">
      <c r="B598" s="33"/>
      <c r="C598" s="123" t="s">
        <v>867</v>
      </c>
      <c r="D598" s="123" t="s">
        <v>138</v>
      </c>
      <c r="E598" s="124" t="s">
        <v>868</v>
      </c>
      <c r="F598" s="125" t="s">
        <v>869</v>
      </c>
      <c r="G598" s="126" t="s">
        <v>193</v>
      </c>
      <c r="H598" s="127">
        <v>7.7910000000000004</v>
      </c>
      <c r="I598" s="128"/>
      <c r="J598" s="129">
        <f>ROUND(I598*H598,2)</f>
        <v>0</v>
      </c>
      <c r="K598" s="125" t="s">
        <v>142</v>
      </c>
      <c r="L598" s="33"/>
      <c r="M598" s="130" t="s">
        <v>19</v>
      </c>
      <c r="N598" s="131" t="s">
        <v>48</v>
      </c>
      <c r="P598" s="132">
        <f>O598*H598</f>
        <v>0</v>
      </c>
      <c r="Q598" s="132">
        <v>0</v>
      </c>
      <c r="R598" s="132">
        <f>Q598*H598</f>
        <v>0</v>
      </c>
      <c r="S598" s="132">
        <v>0</v>
      </c>
      <c r="T598" s="133">
        <f>S598*H598</f>
        <v>0</v>
      </c>
      <c r="AR598" s="134" t="s">
        <v>251</v>
      </c>
      <c r="AT598" s="134" t="s">
        <v>138</v>
      </c>
      <c r="AU598" s="134" t="s">
        <v>84</v>
      </c>
      <c r="AY598" s="18" t="s">
        <v>136</v>
      </c>
      <c r="BE598" s="135">
        <f>IF(N598="základní",J598,0)</f>
        <v>0</v>
      </c>
      <c r="BF598" s="135">
        <f>IF(N598="snížená",J598,0)</f>
        <v>0</v>
      </c>
      <c r="BG598" s="135">
        <f>IF(N598="zákl. přenesená",J598,0)</f>
        <v>0</v>
      </c>
      <c r="BH598" s="135">
        <f>IF(N598="sníž. přenesená",J598,0)</f>
        <v>0</v>
      </c>
      <c r="BI598" s="135">
        <f>IF(N598="nulová",J598,0)</f>
        <v>0</v>
      </c>
      <c r="BJ598" s="18" t="s">
        <v>82</v>
      </c>
      <c r="BK598" s="135">
        <f>ROUND(I598*H598,2)</f>
        <v>0</v>
      </c>
      <c r="BL598" s="18" t="s">
        <v>251</v>
      </c>
      <c r="BM598" s="134" t="s">
        <v>870</v>
      </c>
    </row>
    <row r="599" spans="2:65" s="1" customFormat="1" ht="29.25">
      <c r="B599" s="33"/>
      <c r="D599" s="136" t="s">
        <v>145</v>
      </c>
      <c r="F599" s="137" t="s">
        <v>871</v>
      </c>
      <c r="I599" s="138"/>
      <c r="L599" s="33"/>
      <c r="M599" s="139"/>
      <c r="T599" s="54"/>
      <c r="AT599" s="18" t="s">
        <v>145</v>
      </c>
      <c r="AU599" s="18" t="s">
        <v>84</v>
      </c>
    </row>
    <row r="600" spans="2:65" s="1" customFormat="1" ht="11.25">
      <c r="B600" s="33"/>
      <c r="D600" s="140" t="s">
        <v>147</v>
      </c>
      <c r="F600" s="141" t="s">
        <v>872</v>
      </c>
      <c r="I600" s="138"/>
      <c r="L600" s="33"/>
      <c r="M600" s="139"/>
      <c r="T600" s="54"/>
      <c r="AT600" s="18" t="s">
        <v>147</v>
      </c>
      <c r="AU600" s="18" t="s">
        <v>84</v>
      </c>
    </row>
    <row r="601" spans="2:65" s="11" customFormat="1" ht="22.9" customHeight="1">
      <c r="B601" s="111"/>
      <c r="D601" s="112" t="s">
        <v>76</v>
      </c>
      <c r="E601" s="121" t="s">
        <v>873</v>
      </c>
      <c r="F601" s="121" t="s">
        <v>874</v>
      </c>
      <c r="I601" s="114"/>
      <c r="J601" s="122">
        <f>BK601</f>
        <v>0</v>
      </c>
      <c r="L601" s="111"/>
      <c r="M601" s="116"/>
      <c r="P601" s="117">
        <f>SUM(P602:P687)</f>
        <v>0</v>
      </c>
      <c r="R601" s="117">
        <f>SUM(R602:R687)</f>
        <v>4.9450200999999998</v>
      </c>
      <c r="T601" s="118">
        <f>SUM(T602:T687)</f>
        <v>1.462656</v>
      </c>
      <c r="AR601" s="112" t="s">
        <v>84</v>
      </c>
      <c r="AT601" s="119" t="s">
        <v>76</v>
      </c>
      <c r="AU601" s="119" t="s">
        <v>82</v>
      </c>
      <c r="AY601" s="112" t="s">
        <v>136</v>
      </c>
      <c r="BK601" s="120">
        <f>SUM(BK602:BK687)</f>
        <v>0</v>
      </c>
    </row>
    <row r="602" spans="2:65" s="1" customFormat="1" ht="21.75" customHeight="1">
      <c r="B602" s="33"/>
      <c r="C602" s="123" t="s">
        <v>389</v>
      </c>
      <c r="D602" s="123" t="s">
        <v>138</v>
      </c>
      <c r="E602" s="124" t="s">
        <v>875</v>
      </c>
      <c r="F602" s="125" t="s">
        <v>876</v>
      </c>
      <c r="G602" s="126" t="s">
        <v>151</v>
      </c>
      <c r="H602" s="127">
        <v>544.79999999999995</v>
      </c>
      <c r="I602" s="128"/>
      <c r="J602" s="129">
        <f>ROUND(I602*H602,2)</f>
        <v>0</v>
      </c>
      <c r="K602" s="125" t="s">
        <v>142</v>
      </c>
      <c r="L602" s="33"/>
      <c r="M602" s="130" t="s">
        <v>19</v>
      </c>
      <c r="N602" s="131" t="s">
        <v>48</v>
      </c>
      <c r="P602" s="132">
        <f>O602*H602</f>
        <v>0</v>
      </c>
      <c r="Q602" s="132">
        <v>0</v>
      </c>
      <c r="R602" s="132">
        <f>Q602*H602</f>
        <v>0</v>
      </c>
      <c r="S602" s="132">
        <v>0</v>
      </c>
      <c r="T602" s="133">
        <f>S602*H602</f>
        <v>0</v>
      </c>
      <c r="AR602" s="134" t="s">
        <v>251</v>
      </c>
      <c r="AT602" s="134" t="s">
        <v>138</v>
      </c>
      <c r="AU602" s="134" t="s">
        <v>84</v>
      </c>
      <c r="AY602" s="18" t="s">
        <v>136</v>
      </c>
      <c r="BE602" s="135">
        <f>IF(N602="základní",J602,0)</f>
        <v>0</v>
      </c>
      <c r="BF602" s="135">
        <f>IF(N602="snížená",J602,0)</f>
        <v>0</v>
      </c>
      <c r="BG602" s="135">
        <f>IF(N602="zákl. přenesená",J602,0)</f>
        <v>0</v>
      </c>
      <c r="BH602" s="135">
        <f>IF(N602="sníž. přenesená",J602,0)</f>
        <v>0</v>
      </c>
      <c r="BI602" s="135">
        <f>IF(N602="nulová",J602,0)</f>
        <v>0</v>
      </c>
      <c r="BJ602" s="18" t="s">
        <v>82</v>
      </c>
      <c r="BK602" s="135">
        <f>ROUND(I602*H602,2)</f>
        <v>0</v>
      </c>
      <c r="BL602" s="18" t="s">
        <v>251</v>
      </c>
      <c r="BM602" s="134" t="s">
        <v>877</v>
      </c>
    </row>
    <row r="603" spans="2:65" s="1" customFormat="1" ht="11.25">
      <c r="B603" s="33"/>
      <c r="D603" s="136" t="s">
        <v>145</v>
      </c>
      <c r="F603" s="137" t="s">
        <v>878</v>
      </c>
      <c r="I603" s="138"/>
      <c r="L603" s="33"/>
      <c r="M603" s="139"/>
      <c r="T603" s="54"/>
      <c r="AT603" s="18" t="s">
        <v>145</v>
      </c>
      <c r="AU603" s="18" t="s">
        <v>84</v>
      </c>
    </row>
    <row r="604" spans="2:65" s="1" customFormat="1" ht="11.25">
      <c r="B604" s="33"/>
      <c r="D604" s="140" t="s">
        <v>147</v>
      </c>
      <c r="F604" s="141" t="s">
        <v>879</v>
      </c>
      <c r="I604" s="138"/>
      <c r="L604" s="33"/>
      <c r="M604" s="139"/>
      <c r="T604" s="54"/>
      <c r="AT604" s="18" t="s">
        <v>147</v>
      </c>
      <c r="AU604" s="18" t="s">
        <v>84</v>
      </c>
    </row>
    <row r="605" spans="2:65" s="12" customFormat="1" ht="11.25">
      <c r="B605" s="142"/>
      <c r="D605" s="136" t="s">
        <v>155</v>
      </c>
      <c r="E605" s="143" t="s">
        <v>19</v>
      </c>
      <c r="F605" s="144" t="s">
        <v>847</v>
      </c>
      <c r="H605" s="145">
        <v>544.79999999999995</v>
      </c>
      <c r="I605" s="146"/>
      <c r="L605" s="142"/>
      <c r="M605" s="147"/>
      <c r="T605" s="148"/>
      <c r="AT605" s="143" t="s">
        <v>155</v>
      </c>
      <c r="AU605" s="143" t="s">
        <v>84</v>
      </c>
      <c r="AV605" s="12" t="s">
        <v>84</v>
      </c>
      <c r="AW605" s="12" t="s">
        <v>36</v>
      </c>
      <c r="AX605" s="12" t="s">
        <v>82</v>
      </c>
      <c r="AY605" s="143" t="s">
        <v>136</v>
      </c>
    </row>
    <row r="606" spans="2:65" s="1" customFormat="1" ht="44.25" customHeight="1">
      <c r="B606" s="33"/>
      <c r="C606" s="162" t="s">
        <v>880</v>
      </c>
      <c r="D606" s="162" t="s">
        <v>224</v>
      </c>
      <c r="E606" s="163" t="s">
        <v>881</v>
      </c>
      <c r="F606" s="164" t="s">
        <v>882</v>
      </c>
      <c r="G606" s="165" t="s">
        <v>151</v>
      </c>
      <c r="H606" s="166">
        <v>626.52</v>
      </c>
      <c r="I606" s="167"/>
      <c r="J606" s="168">
        <f>ROUND(I606*H606,2)</f>
        <v>0</v>
      </c>
      <c r="K606" s="164" t="s">
        <v>142</v>
      </c>
      <c r="L606" s="169"/>
      <c r="M606" s="170" t="s">
        <v>19</v>
      </c>
      <c r="N606" s="171" t="s">
        <v>48</v>
      </c>
      <c r="P606" s="132">
        <f>O606*H606</f>
        <v>0</v>
      </c>
      <c r="Q606" s="132">
        <v>4.0000000000000002E-4</v>
      </c>
      <c r="R606" s="132">
        <f>Q606*H606</f>
        <v>0.250608</v>
      </c>
      <c r="S606" s="132">
        <v>0</v>
      </c>
      <c r="T606" s="133">
        <f>S606*H606</f>
        <v>0</v>
      </c>
      <c r="AR606" s="134" t="s">
        <v>366</v>
      </c>
      <c r="AT606" s="134" t="s">
        <v>224</v>
      </c>
      <c r="AU606" s="134" t="s">
        <v>84</v>
      </c>
      <c r="AY606" s="18" t="s">
        <v>136</v>
      </c>
      <c r="BE606" s="135">
        <f>IF(N606="základní",J606,0)</f>
        <v>0</v>
      </c>
      <c r="BF606" s="135">
        <f>IF(N606="snížená",J606,0)</f>
        <v>0</v>
      </c>
      <c r="BG606" s="135">
        <f>IF(N606="zákl. přenesená",J606,0)</f>
        <v>0</v>
      </c>
      <c r="BH606" s="135">
        <f>IF(N606="sníž. přenesená",J606,0)</f>
        <v>0</v>
      </c>
      <c r="BI606" s="135">
        <f>IF(N606="nulová",J606,0)</f>
        <v>0</v>
      </c>
      <c r="BJ606" s="18" t="s">
        <v>82</v>
      </c>
      <c r="BK606" s="135">
        <f>ROUND(I606*H606,2)</f>
        <v>0</v>
      </c>
      <c r="BL606" s="18" t="s">
        <v>251</v>
      </c>
      <c r="BM606" s="134" t="s">
        <v>883</v>
      </c>
    </row>
    <row r="607" spans="2:65" s="1" customFormat="1" ht="29.25">
      <c r="B607" s="33"/>
      <c r="D607" s="136" t="s">
        <v>145</v>
      </c>
      <c r="F607" s="137" t="s">
        <v>882</v>
      </c>
      <c r="I607" s="138"/>
      <c r="L607" s="33"/>
      <c r="M607" s="139"/>
      <c r="T607" s="54"/>
      <c r="AT607" s="18" t="s">
        <v>145</v>
      </c>
      <c r="AU607" s="18" t="s">
        <v>84</v>
      </c>
    </row>
    <row r="608" spans="2:65" s="12" customFormat="1" ht="11.25">
      <c r="B608" s="142"/>
      <c r="D608" s="136" t="s">
        <v>155</v>
      </c>
      <c r="F608" s="144" t="s">
        <v>884</v>
      </c>
      <c r="H608" s="145">
        <v>626.52</v>
      </c>
      <c r="I608" s="146"/>
      <c r="L608" s="142"/>
      <c r="M608" s="147"/>
      <c r="T608" s="148"/>
      <c r="AT608" s="143" t="s">
        <v>155</v>
      </c>
      <c r="AU608" s="143" t="s">
        <v>84</v>
      </c>
      <c r="AV608" s="12" t="s">
        <v>84</v>
      </c>
      <c r="AW608" s="12" t="s">
        <v>4</v>
      </c>
      <c r="AX608" s="12" t="s">
        <v>82</v>
      </c>
      <c r="AY608" s="143" t="s">
        <v>136</v>
      </c>
    </row>
    <row r="609" spans="2:65" s="1" customFormat="1" ht="16.5" customHeight="1">
      <c r="B609" s="33"/>
      <c r="C609" s="123" t="s">
        <v>885</v>
      </c>
      <c r="D609" s="123" t="s">
        <v>138</v>
      </c>
      <c r="E609" s="124" t="s">
        <v>886</v>
      </c>
      <c r="F609" s="125" t="s">
        <v>887</v>
      </c>
      <c r="G609" s="126" t="s">
        <v>212</v>
      </c>
      <c r="H609" s="127">
        <v>54.7</v>
      </c>
      <c r="I609" s="128"/>
      <c r="J609" s="129">
        <f>ROUND(I609*H609,2)</f>
        <v>0</v>
      </c>
      <c r="K609" s="125" t="s">
        <v>142</v>
      </c>
      <c r="L609" s="33"/>
      <c r="M609" s="130" t="s">
        <v>19</v>
      </c>
      <c r="N609" s="131" t="s">
        <v>48</v>
      </c>
      <c r="P609" s="132">
        <f>O609*H609</f>
        <v>0</v>
      </c>
      <c r="Q609" s="132">
        <v>0</v>
      </c>
      <c r="R609" s="132">
        <f>Q609*H609</f>
        <v>0</v>
      </c>
      <c r="S609" s="132">
        <v>1.67E-3</v>
      </c>
      <c r="T609" s="133">
        <f>S609*H609</f>
        <v>9.1349000000000014E-2</v>
      </c>
      <c r="AR609" s="134" t="s">
        <v>251</v>
      </c>
      <c r="AT609" s="134" t="s">
        <v>138</v>
      </c>
      <c r="AU609" s="134" t="s">
        <v>84</v>
      </c>
      <c r="AY609" s="18" t="s">
        <v>136</v>
      </c>
      <c r="BE609" s="135">
        <f>IF(N609="základní",J609,0)</f>
        <v>0</v>
      </c>
      <c r="BF609" s="135">
        <f>IF(N609="snížená",J609,0)</f>
        <v>0</v>
      </c>
      <c r="BG609" s="135">
        <f>IF(N609="zákl. přenesená",J609,0)</f>
        <v>0</v>
      </c>
      <c r="BH609" s="135">
        <f>IF(N609="sníž. přenesená",J609,0)</f>
        <v>0</v>
      </c>
      <c r="BI609" s="135">
        <f>IF(N609="nulová",J609,0)</f>
        <v>0</v>
      </c>
      <c r="BJ609" s="18" t="s">
        <v>82</v>
      </c>
      <c r="BK609" s="135">
        <f>ROUND(I609*H609,2)</f>
        <v>0</v>
      </c>
      <c r="BL609" s="18" t="s">
        <v>251</v>
      </c>
      <c r="BM609" s="134" t="s">
        <v>888</v>
      </c>
    </row>
    <row r="610" spans="2:65" s="1" customFormat="1" ht="11.25">
      <c r="B610" s="33"/>
      <c r="D610" s="136" t="s">
        <v>145</v>
      </c>
      <c r="F610" s="137" t="s">
        <v>889</v>
      </c>
      <c r="I610" s="138"/>
      <c r="L610" s="33"/>
      <c r="M610" s="139"/>
      <c r="T610" s="54"/>
      <c r="AT610" s="18" t="s">
        <v>145</v>
      </c>
      <c r="AU610" s="18" t="s">
        <v>84</v>
      </c>
    </row>
    <row r="611" spans="2:65" s="1" customFormat="1" ht="11.25">
      <c r="B611" s="33"/>
      <c r="D611" s="140" t="s">
        <v>147</v>
      </c>
      <c r="F611" s="141" t="s">
        <v>890</v>
      </c>
      <c r="I611" s="138"/>
      <c r="L611" s="33"/>
      <c r="M611" s="139"/>
      <c r="T611" s="54"/>
      <c r="AT611" s="18" t="s">
        <v>147</v>
      </c>
      <c r="AU611" s="18" t="s">
        <v>84</v>
      </c>
    </row>
    <row r="612" spans="2:65" s="12" customFormat="1" ht="11.25">
      <c r="B612" s="142"/>
      <c r="D612" s="136" t="s">
        <v>155</v>
      </c>
      <c r="E612" s="143" t="s">
        <v>19</v>
      </c>
      <c r="F612" s="144" t="s">
        <v>891</v>
      </c>
      <c r="H612" s="145">
        <v>54.7</v>
      </c>
      <c r="I612" s="146"/>
      <c r="L612" s="142"/>
      <c r="M612" s="147"/>
      <c r="T612" s="148"/>
      <c r="AT612" s="143" t="s">
        <v>155</v>
      </c>
      <c r="AU612" s="143" t="s">
        <v>84</v>
      </c>
      <c r="AV612" s="12" t="s">
        <v>84</v>
      </c>
      <c r="AW612" s="12" t="s">
        <v>36</v>
      </c>
      <c r="AX612" s="12" t="s">
        <v>82</v>
      </c>
      <c r="AY612" s="143" t="s">
        <v>136</v>
      </c>
    </row>
    <row r="613" spans="2:65" s="1" customFormat="1" ht="16.5" customHeight="1">
      <c r="B613" s="33"/>
      <c r="C613" s="123" t="s">
        <v>892</v>
      </c>
      <c r="D613" s="123" t="s">
        <v>138</v>
      </c>
      <c r="E613" s="124" t="s">
        <v>893</v>
      </c>
      <c r="F613" s="125" t="s">
        <v>894</v>
      </c>
      <c r="G613" s="126" t="s">
        <v>212</v>
      </c>
      <c r="H613" s="127">
        <v>13.1</v>
      </c>
      <c r="I613" s="128"/>
      <c r="J613" s="129">
        <f>ROUND(I613*H613,2)</f>
        <v>0</v>
      </c>
      <c r="K613" s="125" t="s">
        <v>142</v>
      </c>
      <c r="L613" s="33"/>
      <c r="M613" s="130" t="s">
        <v>19</v>
      </c>
      <c r="N613" s="131" t="s">
        <v>48</v>
      </c>
      <c r="P613" s="132">
        <f>O613*H613</f>
        <v>0</v>
      </c>
      <c r="Q613" s="132">
        <v>0</v>
      </c>
      <c r="R613" s="132">
        <f>Q613*H613</f>
        <v>0</v>
      </c>
      <c r="S613" s="132">
        <v>1.75E-3</v>
      </c>
      <c r="T613" s="133">
        <f>S613*H613</f>
        <v>2.2925000000000001E-2</v>
      </c>
      <c r="AR613" s="134" t="s">
        <v>251</v>
      </c>
      <c r="AT613" s="134" t="s">
        <v>138</v>
      </c>
      <c r="AU613" s="134" t="s">
        <v>84</v>
      </c>
      <c r="AY613" s="18" t="s">
        <v>136</v>
      </c>
      <c r="BE613" s="135">
        <f>IF(N613="základní",J613,0)</f>
        <v>0</v>
      </c>
      <c r="BF613" s="135">
        <f>IF(N613="snížená",J613,0)</f>
        <v>0</v>
      </c>
      <c r="BG613" s="135">
        <f>IF(N613="zákl. přenesená",J613,0)</f>
        <v>0</v>
      </c>
      <c r="BH613" s="135">
        <f>IF(N613="sníž. přenesená",J613,0)</f>
        <v>0</v>
      </c>
      <c r="BI613" s="135">
        <f>IF(N613="nulová",J613,0)</f>
        <v>0</v>
      </c>
      <c r="BJ613" s="18" t="s">
        <v>82</v>
      </c>
      <c r="BK613" s="135">
        <f>ROUND(I613*H613,2)</f>
        <v>0</v>
      </c>
      <c r="BL613" s="18" t="s">
        <v>251</v>
      </c>
      <c r="BM613" s="134" t="s">
        <v>895</v>
      </c>
    </row>
    <row r="614" spans="2:65" s="1" customFormat="1" ht="11.25">
      <c r="B614" s="33"/>
      <c r="D614" s="136" t="s">
        <v>145</v>
      </c>
      <c r="F614" s="137" t="s">
        <v>896</v>
      </c>
      <c r="I614" s="138"/>
      <c r="L614" s="33"/>
      <c r="M614" s="139"/>
      <c r="T614" s="54"/>
      <c r="AT614" s="18" t="s">
        <v>145</v>
      </c>
      <c r="AU614" s="18" t="s">
        <v>84</v>
      </c>
    </row>
    <row r="615" spans="2:65" s="1" customFormat="1" ht="11.25">
      <c r="B615" s="33"/>
      <c r="D615" s="140" t="s">
        <v>147</v>
      </c>
      <c r="F615" s="141" t="s">
        <v>897</v>
      </c>
      <c r="I615" s="138"/>
      <c r="L615" s="33"/>
      <c r="M615" s="139"/>
      <c r="T615" s="54"/>
      <c r="AT615" s="18" t="s">
        <v>147</v>
      </c>
      <c r="AU615" s="18" t="s">
        <v>84</v>
      </c>
    </row>
    <row r="616" spans="2:65" s="12" customFormat="1" ht="11.25">
      <c r="B616" s="142"/>
      <c r="D616" s="136" t="s">
        <v>155</v>
      </c>
      <c r="E616" s="143" t="s">
        <v>19</v>
      </c>
      <c r="F616" s="144" t="s">
        <v>898</v>
      </c>
      <c r="H616" s="145">
        <v>13.1</v>
      </c>
      <c r="I616" s="146"/>
      <c r="L616" s="142"/>
      <c r="M616" s="147"/>
      <c r="T616" s="148"/>
      <c r="AT616" s="143" t="s">
        <v>155</v>
      </c>
      <c r="AU616" s="143" t="s">
        <v>84</v>
      </c>
      <c r="AV616" s="12" t="s">
        <v>84</v>
      </c>
      <c r="AW616" s="12" t="s">
        <v>36</v>
      </c>
      <c r="AX616" s="12" t="s">
        <v>82</v>
      </c>
      <c r="AY616" s="143" t="s">
        <v>136</v>
      </c>
    </row>
    <row r="617" spans="2:65" s="1" customFormat="1" ht="16.5" customHeight="1">
      <c r="B617" s="33"/>
      <c r="C617" s="123" t="s">
        <v>899</v>
      </c>
      <c r="D617" s="123" t="s">
        <v>138</v>
      </c>
      <c r="E617" s="124" t="s">
        <v>900</v>
      </c>
      <c r="F617" s="125" t="s">
        <v>901</v>
      </c>
      <c r="G617" s="126" t="s">
        <v>212</v>
      </c>
      <c r="H617" s="127">
        <v>96</v>
      </c>
      <c r="I617" s="128"/>
      <c r="J617" s="129">
        <f>ROUND(I617*H617,2)</f>
        <v>0</v>
      </c>
      <c r="K617" s="125" t="s">
        <v>142</v>
      </c>
      <c r="L617" s="33"/>
      <c r="M617" s="130" t="s">
        <v>19</v>
      </c>
      <c r="N617" s="131" t="s">
        <v>48</v>
      </c>
      <c r="P617" s="132">
        <f>O617*H617</f>
        <v>0</v>
      </c>
      <c r="Q617" s="132">
        <v>0</v>
      </c>
      <c r="R617" s="132">
        <f>Q617*H617</f>
        <v>0</v>
      </c>
      <c r="S617" s="132">
        <v>2.5999999999999999E-3</v>
      </c>
      <c r="T617" s="133">
        <f>S617*H617</f>
        <v>0.24959999999999999</v>
      </c>
      <c r="AR617" s="134" t="s">
        <v>251</v>
      </c>
      <c r="AT617" s="134" t="s">
        <v>138</v>
      </c>
      <c r="AU617" s="134" t="s">
        <v>84</v>
      </c>
      <c r="AY617" s="18" t="s">
        <v>136</v>
      </c>
      <c r="BE617" s="135">
        <f>IF(N617="základní",J617,0)</f>
        <v>0</v>
      </c>
      <c r="BF617" s="135">
        <f>IF(N617="snížená",J617,0)</f>
        <v>0</v>
      </c>
      <c r="BG617" s="135">
        <f>IF(N617="zákl. přenesená",J617,0)</f>
        <v>0</v>
      </c>
      <c r="BH617" s="135">
        <f>IF(N617="sníž. přenesená",J617,0)</f>
        <v>0</v>
      </c>
      <c r="BI617" s="135">
        <f>IF(N617="nulová",J617,0)</f>
        <v>0</v>
      </c>
      <c r="BJ617" s="18" t="s">
        <v>82</v>
      </c>
      <c r="BK617" s="135">
        <f>ROUND(I617*H617,2)</f>
        <v>0</v>
      </c>
      <c r="BL617" s="18" t="s">
        <v>251</v>
      </c>
      <c r="BM617" s="134" t="s">
        <v>902</v>
      </c>
    </row>
    <row r="618" spans="2:65" s="1" customFormat="1" ht="11.25">
      <c r="B618" s="33"/>
      <c r="D618" s="136" t="s">
        <v>145</v>
      </c>
      <c r="F618" s="137" t="s">
        <v>903</v>
      </c>
      <c r="I618" s="138"/>
      <c r="L618" s="33"/>
      <c r="M618" s="139"/>
      <c r="T618" s="54"/>
      <c r="AT618" s="18" t="s">
        <v>145</v>
      </c>
      <c r="AU618" s="18" t="s">
        <v>84</v>
      </c>
    </row>
    <row r="619" spans="2:65" s="1" customFormat="1" ht="11.25">
      <c r="B619" s="33"/>
      <c r="D619" s="140" t="s">
        <v>147</v>
      </c>
      <c r="F619" s="141" t="s">
        <v>904</v>
      </c>
      <c r="I619" s="138"/>
      <c r="L619" s="33"/>
      <c r="M619" s="139"/>
      <c r="T619" s="54"/>
      <c r="AT619" s="18" t="s">
        <v>147</v>
      </c>
      <c r="AU619" s="18" t="s">
        <v>84</v>
      </c>
    </row>
    <row r="620" spans="2:65" s="12" customFormat="1" ht="11.25">
      <c r="B620" s="142"/>
      <c r="D620" s="136" t="s">
        <v>155</v>
      </c>
      <c r="E620" s="143" t="s">
        <v>19</v>
      </c>
      <c r="F620" s="144" t="s">
        <v>782</v>
      </c>
      <c r="H620" s="145">
        <v>96</v>
      </c>
      <c r="I620" s="146"/>
      <c r="L620" s="142"/>
      <c r="M620" s="147"/>
      <c r="T620" s="148"/>
      <c r="AT620" s="143" t="s">
        <v>155</v>
      </c>
      <c r="AU620" s="143" t="s">
        <v>84</v>
      </c>
      <c r="AV620" s="12" t="s">
        <v>84</v>
      </c>
      <c r="AW620" s="12" t="s">
        <v>36</v>
      </c>
      <c r="AX620" s="12" t="s">
        <v>82</v>
      </c>
      <c r="AY620" s="143" t="s">
        <v>136</v>
      </c>
    </row>
    <row r="621" spans="2:65" s="1" customFormat="1" ht="16.5" customHeight="1">
      <c r="B621" s="33"/>
      <c r="C621" s="123" t="s">
        <v>905</v>
      </c>
      <c r="D621" s="123" t="s">
        <v>138</v>
      </c>
      <c r="E621" s="124" t="s">
        <v>906</v>
      </c>
      <c r="F621" s="125" t="s">
        <v>907</v>
      </c>
      <c r="G621" s="126" t="s">
        <v>141</v>
      </c>
      <c r="H621" s="127">
        <v>100</v>
      </c>
      <c r="I621" s="128"/>
      <c r="J621" s="129">
        <f>ROUND(I621*H621,2)</f>
        <v>0</v>
      </c>
      <c r="K621" s="125" t="s">
        <v>142</v>
      </c>
      <c r="L621" s="33"/>
      <c r="M621" s="130" t="s">
        <v>19</v>
      </c>
      <c r="N621" s="131" t="s">
        <v>48</v>
      </c>
      <c r="P621" s="132">
        <f>O621*H621</f>
        <v>0</v>
      </c>
      <c r="Q621" s="132">
        <v>0</v>
      </c>
      <c r="R621" s="132">
        <f>Q621*H621</f>
        <v>0</v>
      </c>
      <c r="S621" s="132">
        <v>9.4000000000000004E-3</v>
      </c>
      <c r="T621" s="133">
        <f>S621*H621</f>
        <v>0.94000000000000006</v>
      </c>
      <c r="AR621" s="134" t="s">
        <v>251</v>
      </c>
      <c r="AT621" s="134" t="s">
        <v>138</v>
      </c>
      <c r="AU621" s="134" t="s">
        <v>84</v>
      </c>
      <c r="AY621" s="18" t="s">
        <v>136</v>
      </c>
      <c r="BE621" s="135">
        <f>IF(N621="základní",J621,0)</f>
        <v>0</v>
      </c>
      <c r="BF621" s="135">
        <f>IF(N621="snížená",J621,0)</f>
        <v>0</v>
      </c>
      <c r="BG621" s="135">
        <f>IF(N621="zákl. přenesená",J621,0)</f>
        <v>0</v>
      </c>
      <c r="BH621" s="135">
        <f>IF(N621="sníž. přenesená",J621,0)</f>
        <v>0</v>
      </c>
      <c r="BI621" s="135">
        <f>IF(N621="nulová",J621,0)</f>
        <v>0</v>
      </c>
      <c r="BJ621" s="18" t="s">
        <v>82</v>
      </c>
      <c r="BK621" s="135">
        <f>ROUND(I621*H621,2)</f>
        <v>0</v>
      </c>
      <c r="BL621" s="18" t="s">
        <v>251</v>
      </c>
      <c r="BM621" s="134" t="s">
        <v>908</v>
      </c>
    </row>
    <row r="622" spans="2:65" s="1" customFormat="1" ht="11.25">
      <c r="B622" s="33"/>
      <c r="D622" s="136" t="s">
        <v>145</v>
      </c>
      <c r="F622" s="137" t="s">
        <v>909</v>
      </c>
      <c r="I622" s="138"/>
      <c r="L622" s="33"/>
      <c r="M622" s="139"/>
      <c r="T622" s="54"/>
      <c r="AT622" s="18" t="s">
        <v>145</v>
      </c>
      <c r="AU622" s="18" t="s">
        <v>84</v>
      </c>
    </row>
    <row r="623" spans="2:65" s="1" customFormat="1" ht="11.25">
      <c r="B623" s="33"/>
      <c r="D623" s="140" t="s">
        <v>147</v>
      </c>
      <c r="F623" s="141" t="s">
        <v>910</v>
      </c>
      <c r="I623" s="138"/>
      <c r="L623" s="33"/>
      <c r="M623" s="139"/>
      <c r="T623" s="54"/>
      <c r="AT623" s="18" t="s">
        <v>147</v>
      </c>
      <c r="AU623" s="18" t="s">
        <v>84</v>
      </c>
    </row>
    <row r="624" spans="2:65" s="12" customFormat="1" ht="11.25">
      <c r="B624" s="142"/>
      <c r="D624" s="136" t="s">
        <v>155</v>
      </c>
      <c r="E624" s="143" t="s">
        <v>19</v>
      </c>
      <c r="F624" s="144" t="s">
        <v>911</v>
      </c>
      <c r="H624" s="145">
        <v>100</v>
      </c>
      <c r="I624" s="146"/>
      <c r="L624" s="142"/>
      <c r="M624" s="147"/>
      <c r="T624" s="148"/>
      <c r="AT624" s="143" t="s">
        <v>155</v>
      </c>
      <c r="AU624" s="143" t="s">
        <v>84</v>
      </c>
      <c r="AV624" s="12" t="s">
        <v>84</v>
      </c>
      <c r="AW624" s="12" t="s">
        <v>36</v>
      </c>
      <c r="AX624" s="12" t="s">
        <v>82</v>
      </c>
      <c r="AY624" s="143" t="s">
        <v>136</v>
      </c>
    </row>
    <row r="625" spans="2:65" s="1" customFormat="1" ht="16.5" customHeight="1">
      <c r="B625" s="33"/>
      <c r="C625" s="123" t="s">
        <v>912</v>
      </c>
      <c r="D625" s="123" t="s">
        <v>138</v>
      </c>
      <c r="E625" s="124" t="s">
        <v>913</v>
      </c>
      <c r="F625" s="125" t="s">
        <v>914</v>
      </c>
      <c r="G625" s="126" t="s">
        <v>212</v>
      </c>
      <c r="H625" s="127">
        <v>40.299999999999997</v>
      </c>
      <c r="I625" s="128"/>
      <c r="J625" s="129">
        <f>ROUND(I625*H625,2)</f>
        <v>0</v>
      </c>
      <c r="K625" s="125" t="s">
        <v>142</v>
      </c>
      <c r="L625" s="33"/>
      <c r="M625" s="130" t="s">
        <v>19</v>
      </c>
      <c r="N625" s="131" t="s">
        <v>48</v>
      </c>
      <c r="P625" s="132">
        <f>O625*H625</f>
        <v>0</v>
      </c>
      <c r="Q625" s="132">
        <v>0</v>
      </c>
      <c r="R625" s="132">
        <f>Q625*H625</f>
        <v>0</v>
      </c>
      <c r="S625" s="132">
        <v>3.9399999999999999E-3</v>
      </c>
      <c r="T625" s="133">
        <f>S625*H625</f>
        <v>0.15878199999999998</v>
      </c>
      <c r="AR625" s="134" t="s">
        <v>251</v>
      </c>
      <c r="AT625" s="134" t="s">
        <v>138</v>
      </c>
      <c r="AU625" s="134" t="s">
        <v>84</v>
      </c>
      <c r="AY625" s="18" t="s">
        <v>136</v>
      </c>
      <c r="BE625" s="135">
        <f>IF(N625="základní",J625,0)</f>
        <v>0</v>
      </c>
      <c r="BF625" s="135">
        <f>IF(N625="snížená",J625,0)</f>
        <v>0</v>
      </c>
      <c r="BG625" s="135">
        <f>IF(N625="zákl. přenesená",J625,0)</f>
        <v>0</v>
      </c>
      <c r="BH625" s="135">
        <f>IF(N625="sníž. přenesená",J625,0)</f>
        <v>0</v>
      </c>
      <c r="BI625" s="135">
        <f>IF(N625="nulová",J625,0)</f>
        <v>0</v>
      </c>
      <c r="BJ625" s="18" t="s">
        <v>82</v>
      </c>
      <c r="BK625" s="135">
        <f>ROUND(I625*H625,2)</f>
        <v>0</v>
      </c>
      <c r="BL625" s="18" t="s">
        <v>251</v>
      </c>
      <c r="BM625" s="134" t="s">
        <v>915</v>
      </c>
    </row>
    <row r="626" spans="2:65" s="1" customFormat="1" ht="11.25">
      <c r="B626" s="33"/>
      <c r="D626" s="136" t="s">
        <v>145</v>
      </c>
      <c r="F626" s="137" t="s">
        <v>916</v>
      </c>
      <c r="I626" s="138"/>
      <c r="L626" s="33"/>
      <c r="M626" s="139"/>
      <c r="T626" s="54"/>
      <c r="AT626" s="18" t="s">
        <v>145</v>
      </c>
      <c r="AU626" s="18" t="s">
        <v>84</v>
      </c>
    </row>
    <row r="627" spans="2:65" s="1" customFormat="1" ht="11.25">
      <c r="B627" s="33"/>
      <c r="D627" s="140" t="s">
        <v>147</v>
      </c>
      <c r="F627" s="141" t="s">
        <v>917</v>
      </c>
      <c r="I627" s="138"/>
      <c r="L627" s="33"/>
      <c r="M627" s="139"/>
      <c r="T627" s="54"/>
      <c r="AT627" s="18" t="s">
        <v>147</v>
      </c>
      <c r="AU627" s="18" t="s">
        <v>84</v>
      </c>
    </row>
    <row r="628" spans="2:65" s="12" customFormat="1" ht="11.25">
      <c r="B628" s="142"/>
      <c r="D628" s="136" t="s">
        <v>155</v>
      </c>
      <c r="E628" s="143" t="s">
        <v>19</v>
      </c>
      <c r="F628" s="144" t="s">
        <v>918</v>
      </c>
      <c r="H628" s="145">
        <v>40.299999999999997</v>
      </c>
      <c r="I628" s="146"/>
      <c r="L628" s="142"/>
      <c r="M628" s="147"/>
      <c r="T628" s="148"/>
      <c r="AT628" s="143" t="s">
        <v>155</v>
      </c>
      <c r="AU628" s="143" t="s">
        <v>84</v>
      </c>
      <c r="AV628" s="12" t="s">
        <v>84</v>
      </c>
      <c r="AW628" s="12" t="s">
        <v>36</v>
      </c>
      <c r="AX628" s="12" t="s">
        <v>82</v>
      </c>
      <c r="AY628" s="143" t="s">
        <v>136</v>
      </c>
    </row>
    <row r="629" spans="2:65" s="1" customFormat="1" ht="33" customHeight="1">
      <c r="B629" s="33"/>
      <c r="C629" s="123" t="s">
        <v>919</v>
      </c>
      <c r="D629" s="123" t="s">
        <v>138</v>
      </c>
      <c r="E629" s="124" t="s">
        <v>920</v>
      </c>
      <c r="F629" s="125" t="s">
        <v>921</v>
      </c>
      <c r="G629" s="126" t="s">
        <v>151</v>
      </c>
      <c r="H629" s="127">
        <v>544.79999999999995</v>
      </c>
      <c r="I629" s="128"/>
      <c r="J629" s="129">
        <f>ROUND(I629*H629,2)</f>
        <v>0</v>
      </c>
      <c r="K629" s="125" t="s">
        <v>142</v>
      </c>
      <c r="L629" s="33"/>
      <c r="M629" s="130" t="s">
        <v>19</v>
      </c>
      <c r="N629" s="131" t="s">
        <v>48</v>
      </c>
      <c r="P629" s="132">
        <f>O629*H629</f>
        <v>0</v>
      </c>
      <c r="Q629" s="132">
        <v>6.6600000000000001E-3</v>
      </c>
      <c r="R629" s="132">
        <f>Q629*H629</f>
        <v>3.6283679999999996</v>
      </c>
      <c r="S629" s="132">
        <v>0</v>
      </c>
      <c r="T629" s="133">
        <f>S629*H629</f>
        <v>0</v>
      </c>
      <c r="AR629" s="134" t="s">
        <v>251</v>
      </c>
      <c r="AT629" s="134" t="s">
        <v>138</v>
      </c>
      <c r="AU629" s="134" t="s">
        <v>84</v>
      </c>
      <c r="AY629" s="18" t="s">
        <v>136</v>
      </c>
      <c r="BE629" s="135">
        <f>IF(N629="základní",J629,0)</f>
        <v>0</v>
      </c>
      <c r="BF629" s="135">
        <f>IF(N629="snížená",J629,0)</f>
        <v>0</v>
      </c>
      <c r="BG629" s="135">
        <f>IF(N629="zákl. přenesená",J629,0)</f>
        <v>0</v>
      </c>
      <c r="BH629" s="135">
        <f>IF(N629="sníž. přenesená",J629,0)</f>
        <v>0</v>
      </c>
      <c r="BI629" s="135">
        <f>IF(N629="nulová",J629,0)</f>
        <v>0</v>
      </c>
      <c r="BJ629" s="18" t="s">
        <v>82</v>
      </c>
      <c r="BK629" s="135">
        <f>ROUND(I629*H629,2)</f>
        <v>0</v>
      </c>
      <c r="BL629" s="18" t="s">
        <v>251</v>
      </c>
      <c r="BM629" s="134" t="s">
        <v>922</v>
      </c>
    </row>
    <row r="630" spans="2:65" s="1" customFormat="1" ht="29.25">
      <c r="B630" s="33"/>
      <c r="D630" s="136" t="s">
        <v>145</v>
      </c>
      <c r="F630" s="137" t="s">
        <v>923</v>
      </c>
      <c r="I630" s="138"/>
      <c r="L630" s="33"/>
      <c r="M630" s="139"/>
      <c r="T630" s="54"/>
      <c r="AT630" s="18" t="s">
        <v>145</v>
      </c>
      <c r="AU630" s="18" t="s">
        <v>84</v>
      </c>
    </row>
    <row r="631" spans="2:65" s="1" customFormat="1" ht="11.25">
      <c r="B631" s="33"/>
      <c r="D631" s="140" t="s">
        <v>147</v>
      </c>
      <c r="F631" s="141" t="s">
        <v>924</v>
      </c>
      <c r="I631" s="138"/>
      <c r="L631" s="33"/>
      <c r="M631" s="139"/>
      <c r="T631" s="54"/>
      <c r="AT631" s="18" t="s">
        <v>147</v>
      </c>
      <c r="AU631" s="18" t="s">
        <v>84</v>
      </c>
    </row>
    <row r="632" spans="2:65" s="12" customFormat="1" ht="11.25">
      <c r="B632" s="142"/>
      <c r="D632" s="136" t="s">
        <v>155</v>
      </c>
      <c r="E632" s="143" t="s">
        <v>19</v>
      </c>
      <c r="F632" s="144" t="s">
        <v>847</v>
      </c>
      <c r="H632" s="145">
        <v>544.79999999999995</v>
      </c>
      <c r="I632" s="146"/>
      <c r="L632" s="142"/>
      <c r="M632" s="147"/>
      <c r="T632" s="148"/>
      <c r="AT632" s="143" t="s">
        <v>155</v>
      </c>
      <c r="AU632" s="143" t="s">
        <v>84</v>
      </c>
      <c r="AV632" s="12" t="s">
        <v>84</v>
      </c>
      <c r="AW632" s="12" t="s">
        <v>36</v>
      </c>
      <c r="AX632" s="12" t="s">
        <v>82</v>
      </c>
      <c r="AY632" s="143" t="s">
        <v>136</v>
      </c>
    </row>
    <row r="633" spans="2:65" s="1" customFormat="1" ht="24.2" customHeight="1">
      <c r="B633" s="33"/>
      <c r="C633" s="123" t="s">
        <v>925</v>
      </c>
      <c r="D633" s="123" t="s">
        <v>138</v>
      </c>
      <c r="E633" s="124" t="s">
        <v>926</v>
      </c>
      <c r="F633" s="125" t="s">
        <v>927</v>
      </c>
      <c r="G633" s="126" t="s">
        <v>141</v>
      </c>
      <c r="H633" s="127">
        <v>2</v>
      </c>
      <c r="I633" s="128"/>
      <c r="J633" s="129">
        <f>ROUND(I633*H633,2)</f>
        <v>0</v>
      </c>
      <c r="K633" s="125" t="s">
        <v>19</v>
      </c>
      <c r="L633" s="33"/>
      <c r="M633" s="130" t="s">
        <v>19</v>
      </c>
      <c r="N633" s="131" t="s">
        <v>48</v>
      </c>
      <c r="P633" s="132">
        <f>O633*H633</f>
        <v>0</v>
      </c>
      <c r="Q633" s="132">
        <v>9.0600000000000003E-3</v>
      </c>
      <c r="R633" s="132">
        <f>Q633*H633</f>
        <v>1.8120000000000001E-2</v>
      </c>
      <c r="S633" s="132">
        <v>0</v>
      </c>
      <c r="T633" s="133">
        <f>S633*H633</f>
        <v>0</v>
      </c>
      <c r="AR633" s="134" t="s">
        <v>251</v>
      </c>
      <c r="AT633" s="134" t="s">
        <v>138</v>
      </c>
      <c r="AU633" s="134" t="s">
        <v>84</v>
      </c>
      <c r="AY633" s="18" t="s">
        <v>136</v>
      </c>
      <c r="BE633" s="135">
        <f>IF(N633="základní",J633,0)</f>
        <v>0</v>
      </c>
      <c r="BF633" s="135">
        <f>IF(N633="snížená",J633,0)</f>
        <v>0</v>
      </c>
      <c r="BG633" s="135">
        <f>IF(N633="zákl. přenesená",J633,0)</f>
        <v>0</v>
      </c>
      <c r="BH633" s="135">
        <f>IF(N633="sníž. přenesená",J633,0)</f>
        <v>0</v>
      </c>
      <c r="BI633" s="135">
        <f>IF(N633="nulová",J633,0)</f>
        <v>0</v>
      </c>
      <c r="BJ633" s="18" t="s">
        <v>82</v>
      </c>
      <c r="BK633" s="135">
        <f>ROUND(I633*H633,2)</f>
        <v>0</v>
      </c>
      <c r="BL633" s="18" t="s">
        <v>251</v>
      </c>
      <c r="BM633" s="134" t="s">
        <v>928</v>
      </c>
    </row>
    <row r="634" spans="2:65" s="1" customFormat="1" ht="19.5">
      <c r="B634" s="33"/>
      <c r="D634" s="136" t="s">
        <v>145</v>
      </c>
      <c r="F634" s="137" t="s">
        <v>927</v>
      </c>
      <c r="I634" s="138"/>
      <c r="L634" s="33"/>
      <c r="M634" s="139"/>
      <c r="T634" s="54"/>
      <c r="AT634" s="18" t="s">
        <v>145</v>
      </c>
      <c r="AU634" s="18" t="s">
        <v>84</v>
      </c>
    </row>
    <row r="635" spans="2:65" s="12" customFormat="1" ht="11.25">
      <c r="B635" s="142"/>
      <c r="D635" s="136" t="s">
        <v>155</v>
      </c>
      <c r="E635" s="143" t="s">
        <v>19</v>
      </c>
      <c r="F635" s="144" t="s">
        <v>929</v>
      </c>
      <c r="H635" s="145">
        <v>2</v>
      </c>
      <c r="I635" s="146"/>
      <c r="L635" s="142"/>
      <c r="M635" s="147"/>
      <c r="T635" s="148"/>
      <c r="AT635" s="143" t="s">
        <v>155</v>
      </c>
      <c r="AU635" s="143" t="s">
        <v>84</v>
      </c>
      <c r="AV635" s="12" t="s">
        <v>84</v>
      </c>
      <c r="AW635" s="12" t="s">
        <v>36</v>
      </c>
      <c r="AX635" s="12" t="s">
        <v>82</v>
      </c>
      <c r="AY635" s="143" t="s">
        <v>136</v>
      </c>
    </row>
    <row r="636" spans="2:65" s="1" customFormat="1" ht="24.2" customHeight="1">
      <c r="B636" s="33"/>
      <c r="C636" s="123" t="s">
        <v>930</v>
      </c>
      <c r="D636" s="123" t="s">
        <v>138</v>
      </c>
      <c r="E636" s="124" t="s">
        <v>931</v>
      </c>
      <c r="F636" s="125" t="s">
        <v>932</v>
      </c>
      <c r="G636" s="126" t="s">
        <v>212</v>
      </c>
      <c r="H636" s="127">
        <v>44.55</v>
      </c>
      <c r="I636" s="128"/>
      <c r="J636" s="129">
        <f>ROUND(I636*H636,2)</f>
        <v>0</v>
      </c>
      <c r="K636" s="125" t="s">
        <v>142</v>
      </c>
      <c r="L636" s="33"/>
      <c r="M636" s="130" t="s">
        <v>19</v>
      </c>
      <c r="N636" s="131" t="s">
        <v>48</v>
      </c>
      <c r="P636" s="132">
        <f>O636*H636</f>
        <v>0</v>
      </c>
      <c r="Q636" s="132">
        <v>3.7699999999999999E-3</v>
      </c>
      <c r="R636" s="132">
        <f>Q636*H636</f>
        <v>0.16795349999999998</v>
      </c>
      <c r="S636" s="132">
        <v>0</v>
      </c>
      <c r="T636" s="133">
        <f>S636*H636</f>
        <v>0</v>
      </c>
      <c r="AR636" s="134" t="s">
        <v>251</v>
      </c>
      <c r="AT636" s="134" t="s">
        <v>138</v>
      </c>
      <c r="AU636" s="134" t="s">
        <v>84</v>
      </c>
      <c r="AY636" s="18" t="s">
        <v>136</v>
      </c>
      <c r="BE636" s="135">
        <f>IF(N636="základní",J636,0)</f>
        <v>0</v>
      </c>
      <c r="BF636" s="135">
        <f>IF(N636="snížená",J636,0)</f>
        <v>0</v>
      </c>
      <c r="BG636" s="135">
        <f>IF(N636="zákl. přenesená",J636,0)</f>
        <v>0</v>
      </c>
      <c r="BH636" s="135">
        <f>IF(N636="sníž. přenesená",J636,0)</f>
        <v>0</v>
      </c>
      <c r="BI636" s="135">
        <f>IF(N636="nulová",J636,0)</f>
        <v>0</v>
      </c>
      <c r="BJ636" s="18" t="s">
        <v>82</v>
      </c>
      <c r="BK636" s="135">
        <f>ROUND(I636*H636,2)</f>
        <v>0</v>
      </c>
      <c r="BL636" s="18" t="s">
        <v>251</v>
      </c>
      <c r="BM636" s="134" t="s">
        <v>933</v>
      </c>
    </row>
    <row r="637" spans="2:65" s="1" customFormat="1" ht="19.5">
      <c r="B637" s="33"/>
      <c r="D637" s="136" t="s">
        <v>145</v>
      </c>
      <c r="F637" s="137" t="s">
        <v>934</v>
      </c>
      <c r="I637" s="138"/>
      <c r="L637" s="33"/>
      <c r="M637" s="139"/>
      <c r="T637" s="54"/>
      <c r="AT637" s="18" t="s">
        <v>145</v>
      </c>
      <c r="AU637" s="18" t="s">
        <v>84</v>
      </c>
    </row>
    <row r="638" spans="2:65" s="1" customFormat="1" ht="11.25">
      <c r="B638" s="33"/>
      <c r="D638" s="140" t="s">
        <v>147</v>
      </c>
      <c r="F638" s="141" t="s">
        <v>935</v>
      </c>
      <c r="I638" s="138"/>
      <c r="L638" s="33"/>
      <c r="M638" s="139"/>
      <c r="T638" s="54"/>
      <c r="AT638" s="18" t="s">
        <v>147</v>
      </c>
      <c r="AU638" s="18" t="s">
        <v>84</v>
      </c>
    </row>
    <row r="639" spans="2:65" s="12" customFormat="1" ht="11.25">
      <c r="B639" s="142"/>
      <c r="D639" s="136" t="s">
        <v>155</v>
      </c>
      <c r="E639" s="143" t="s">
        <v>19</v>
      </c>
      <c r="F639" s="144" t="s">
        <v>936</v>
      </c>
      <c r="H639" s="145">
        <v>44.55</v>
      </c>
      <c r="I639" s="146"/>
      <c r="L639" s="142"/>
      <c r="M639" s="147"/>
      <c r="T639" s="148"/>
      <c r="AT639" s="143" t="s">
        <v>155</v>
      </c>
      <c r="AU639" s="143" t="s">
        <v>84</v>
      </c>
      <c r="AV639" s="12" t="s">
        <v>84</v>
      </c>
      <c r="AW639" s="12" t="s">
        <v>36</v>
      </c>
      <c r="AX639" s="12" t="s">
        <v>82</v>
      </c>
      <c r="AY639" s="143" t="s">
        <v>136</v>
      </c>
    </row>
    <row r="640" spans="2:65" s="1" customFormat="1" ht="24.2" customHeight="1">
      <c r="B640" s="33"/>
      <c r="C640" s="123" t="s">
        <v>937</v>
      </c>
      <c r="D640" s="123" t="s">
        <v>138</v>
      </c>
      <c r="E640" s="124" t="s">
        <v>938</v>
      </c>
      <c r="F640" s="125" t="s">
        <v>939</v>
      </c>
      <c r="G640" s="126" t="s">
        <v>212</v>
      </c>
      <c r="H640" s="127">
        <v>3.2</v>
      </c>
      <c r="I640" s="128"/>
      <c r="J640" s="129">
        <f>ROUND(I640*H640,2)</f>
        <v>0</v>
      </c>
      <c r="K640" s="125" t="s">
        <v>19</v>
      </c>
      <c r="L640" s="33"/>
      <c r="M640" s="130" t="s">
        <v>19</v>
      </c>
      <c r="N640" s="131" t="s">
        <v>48</v>
      </c>
      <c r="P640" s="132">
        <f>O640*H640</f>
        <v>0</v>
      </c>
      <c r="Q640" s="132">
        <v>1.9400000000000001E-3</v>
      </c>
      <c r="R640" s="132">
        <f>Q640*H640</f>
        <v>6.2080000000000008E-3</v>
      </c>
      <c r="S640" s="132">
        <v>0</v>
      </c>
      <c r="T640" s="133">
        <f>S640*H640</f>
        <v>0</v>
      </c>
      <c r="AR640" s="134" t="s">
        <v>251</v>
      </c>
      <c r="AT640" s="134" t="s">
        <v>138</v>
      </c>
      <c r="AU640" s="134" t="s">
        <v>84</v>
      </c>
      <c r="AY640" s="18" t="s">
        <v>136</v>
      </c>
      <c r="BE640" s="135">
        <f>IF(N640="základní",J640,0)</f>
        <v>0</v>
      </c>
      <c r="BF640" s="135">
        <f>IF(N640="snížená",J640,0)</f>
        <v>0</v>
      </c>
      <c r="BG640" s="135">
        <f>IF(N640="zákl. přenesená",J640,0)</f>
        <v>0</v>
      </c>
      <c r="BH640" s="135">
        <f>IF(N640="sníž. přenesená",J640,0)</f>
        <v>0</v>
      </c>
      <c r="BI640" s="135">
        <f>IF(N640="nulová",J640,0)</f>
        <v>0</v>
      </c>
      <c r="BJ640" s="18" t="s">
        <v>82</v>
      </c>
      <c r="BK640" s="135">
        <f>ROUND(I640*H640,2)</f>
        <v>0</v>
      </c>
      <c r="BL640" s="18" t="s">
        <v>251</v>
      </c>
      <c r="BM640" s="134" t="s">
        <v>940</v>
      </c>
    </row>
    <row r="641" spans="2:65" s="1" customFormat="1" ht="19.5">
      <c r="B641" s="33"/>
      <c r="D641" s="136" t="s">
        <v>145</v>
      </c>
      <c r="F641" s="137" t="s">
        <v>941</v>
      </c>
      <c r="I641" s="138"/>
      <c r="L641" s="33"/>
      <c r="M641" s="139"/>
      <c r="T641" s="54"/>
      <c r="AT641" s="18" t="s">
        <v>145</v>
      </c>
      <c r="AU641" s="18" t="s">
        <v>84</v>
      </c>
    </row>
    <row r="642" spans="2:65" s="12" customFormat="1" ht="11.25">
      <c r="B642" s="142"/>
      <c r="D642" s="136" t="s">
        <v>155</v>
      </c>
      <c r="E642" s="143" t="s">
        <v>19</v>
      </c>
      <c r="F642" s="144" t="s">
        <v>942</v>
      </c>
      <c r="H642" s="145">
        <v>3.2</v>
      </c>
      <c r="I642" s="146"/>
      <c r="L642" s="142"/>
      <c r="M642" s="147"/>
      <c r="T642" s="148"/>
      <c r="AT642" s="143" t="s">
        <v>155</v>
      </c>
      <c r="AU642" s="143" t="s">
        <v>84</v>
      </c>
      <c r="AV642" s="12" t="s">
        <v>84</v>
      </c>
      <c r="AW642" s="12" t="s">
        <v>36</v>
      </c>
      <c r="AX642" s="12" t="s">
        <v>82</v>
      </c>
      <c r="AY642" s="143" t="s">
        <v>136</v>
      </c>
    </row>
    <row r="643" spans="2:65" s="1" customFormat="1" ht="24.2" customHeight="1">
      <c r="B643" s="33"/>
      <c r="C643" s="123" t="s">
        <v>943</v>
      </c>
      <c r="D643" s="123" t="s">
        <v>138</v>
      </c>
      <c r="E643" s="124" t="s">
        <v>944</v>
      </c>
      <c r="F643" s="125" t="s">
        <v>945</v>
      </c>
      <c r="G643" s="126" t="s">
        <v>212</v>
      </c>
      <c r="H643" s="127">
        <v>34.1</v>
      </c>
      <c r="I643" s="128"/>
      <c r="J643" s="129">
        <f>ROUND(I643*H643,2)</f>
        <v>0</v>
      </c>
      <c r="K643" s="125" t="s">
        <v>142</v>
      </c>
      <c r="L643" s="33"/>
      <c r="M643" s="130" t="s">
        <v>19</v>
      </c>
      <c r="N643" s="131" t="s">
        <v>48</v>
      </c>
      <c r="P643" s="132">
        <f>O643*H643</f>
        <v>0</v>
      </c>
      <c r="Q643" s="132">
        <v>2.3500000000000001E-3</v>
      </c>
      <c r="R643" s="132">
        <f>Q643*H643</f>
        <v>8.0135000000000012E-2</v>
      </c>
      <c r="S643" s="132">
        <v>0</v>
      </c>
      <c r="T643" s="133">
        <f>S643*H643</f>
        <v>0</v>
      </c>
      <c r="AR643" s="134" t="s">
        <v>251</v>
      </c>
      <c r="AT643" s="134" t="s">
        <v>138</v>
      </c>
      <c r="AU643" s="134" t="s">
        <v>84</v>
      </c>
      <c r="AY643" s="18" t="s">
        <v>136</v>
      </c>
      <c r="BE643" s="135">
        <f>IF(N643="základní",J643,0)</f>
        <v>0</v>
      </c>
      <c r="BF643" s="135">
        <f>IF(N643="snížená",J643,0)</f>
        <v>0</v>
      </c>
      <c r="BG643" s="135">
        <f>IF(N643="zákl. přenesená",J643,0)</f>
        <v>0</v>
      </c>
      <c r="BH643" s="135">
        <f>IF(N643="sníž. přenesená",J643,0)</f>
        <v>0</v>
      </c>
      <c r="BI643" s="135">
        <f>IF(N643="nulová",J643,0)</f>
        <v>0</v>
      </c>
      <c r="BJ643" s="18" t="s">
        <v>82</v>
      </c>
      <c r="BK643" s="135">
        <f>ROUND(I643*H643,2)</f>
        <v>0</v>
      </c>
      <c r="BL643" s="18" t="s">
        <v>251</v>
      </c>
      <c r="BM643" s="134" t="s">
        <v>946</v>
      </c>
    </row>
    <row r="644" spans="2:65" s="1" customFormat="1" ht="19.5">
      <c r="B644" s="33"/>
      <c r="D644" s="136" t="s">
        <v>145</v>
      </c>
      <c r="F644" s="137" t="s">
        <v>947</v>
      </c>
      <c r="I644" s="138"/>
      <c r="L644" s="33"/>
      <c r="M644" s="139"/>
      <c r="T644" s="54"/>
      <c r="AT644" s="18" t="s">
        <v>145</v>
      </c>
      <c r="AU644" s="18" t="s">
        <v>84</v>
      </c>
    </row>
    <row r="645" spans="2:65" s="1" customFormat="1" ht="11.25">
      <c r="B645" s="33"/>
      <c r="D645" s="140" t="s">
        <v>147</v>
      </c>
      <c r="F645" s="141" t="s">
        <v>948</v>
      </c>
      <c r="I645" s="138"/>
      <c r="L645" s="33"/>
      <c r="M645" s="139"/>
      <c r="T645" s="54"/>
      <c r="AT645" s="18" t="s">
        <v>147</v>
      </c>
      <c r="AU645" s="18" t="s">
        <v>84</v>
      </c>
    </row>
    <row r="646" spans="2:65" s="12" customFormat="1" ht="11.25">
      <c r="B646" s="142"/>
      <c r="D646" s="136" t="s">
        <v>155</v>
      </c>
      <c r="E646" s="143" t="s">
        <v>19</v>
      </c>
      <c r="F646" s="144" t="s">
        <v>949</v>
      </c>
      <c r="H646" s="145">
        <v>34.1</v>
      </c>
      <c r="I646" s="146"/>
      <c r="L646" s="142"/>
      <c r="M646" s="147"/>
      <c r="T646" s="148"/>
      <c r="AT646" s="143" t="s">
        <v>155</v>
      </c>
      <c r="AU646" s="143" t="s">
        <v>84</v>
      </c>
      <c r="AV646" s="12" t="s">
        <v>84</v>
      </c>
      <c r="AW646" s="12" t="s">
        <v>36</v>
      </c>
      <c r="AX646" s="12" t="s">
        <v>82</v>
      </c>
      <c r="AY646" s="143" t="s">
        <v>136</v>
      </c>
    </row>
    <row r="647" spans="2:65" s="1" customFormat="1" ht="24.2" customHeight="1">
      <c r="B647" s="33"/>
      <c r="C647" s="123" t="s">
        <v>950</v>
      </c>
      <c r="D647" s="123" t="s">
        <v>138</v>
      </c>
      <c r="E647" s="124" t="s">
        <v>951</v>
      </c>
      <c r="F647" s="125" t="s">
        <v>952</v>
      </c>
      <c r="G647" s="126" t="s">
        <v>212</v>
      </c>
      <c r="H647" s="127">
        <v>96</v>
      </c>
      <c r="I647" s="128"/>
      <c r="J647" s="129">
        <f>ROUND(I647*H647,2)</f>
        <v>0</v>
      </c>
      <c r="K647" s="125" t="s">
        <v>142</v>
      </c>
      <c r="L647" s="33"/>
      <c r="M647" s="130" t="s">
        <v>19</v>
      </c>
      <c r="N647" s="131" t="s">
        <v>48</v>
      </c>
      <c r="P647" s="132">
        <f>O647*H647</f>
        <v>0</v>
      </c>
      <c r="Q647" s="132">
        <v>1.98E-3</v>
      </c>
      <c r="R647" s="132">
        <f>Q647*H647</f>
        <v>0.19008</v>
      </c>
      <c r="S647" s="132">
        <v>0</v>
      </c>
      <c r="T647" s="133">
        <f>S647*H647</f>
        <v>0</v>
      </c>
      <c r="AR647" s="134" t="s">
        <v>251</v>
      </c>
      <c r="AT647" s="134" t="s">
        <v>138</v>
      </c>
      <c r="AU647" s="134" t="s">
        <v>84</v>
      </c>
      <c r="AY647" s="18" t="s">
        <v>136</v>
      </c>
      <c r="BE647" s="135">
        <f>IF(N647="základní",J647,0)</f>
        <v>0</v>
      </c>
      <c r="BF647" s="135">
        <f>IF(N647="snížená",J647,0)</f>
        <v>0</v>
      </c>
      <c r="BG647" s="135">
        <f>IF(N647="zákl. přenesená",J647,0)</f>
        <v>0</v>
      </c>
      <c r="BH647" s="135">
        <f>IF(N647="sníž. přenesená",J647,0)</f>
        <v>0</v>
      </c>
      <c r="BI647" s="135">
        <f>IF(N647="nulová",J647,0)</f>
        <v>0</v>
      </c>
      <c r="BJ647" s="18" t="s">
        <v>82</v>
      </c>
      <c r="BK647" s="135">
        <f>ROUND(I647*H647,2)</f>
        <v>0</v>
      </c>
      <c r="BL647" s="18" t="s">
        <v>251</v>
      </c>
      <c r="BM647" s="134" t="s">
        <v>953</v>
      </c>
    </row>
    <row r="648" spans="2:65" s="1" customFormat="1" ht="19.5">
      <c r="B648" s="33"/>
      <c r="D648" s="136" t="s">
        <v>145</v>
      </c>
      <c r="F648" s="137" t="s">
        <v>954</v>
      </c>
      <c r="I648" s="138"/>
      <c r="L648" s="33"/>
      <c r="M648" s="139"/>
      <c r="T648" s="54"/>
      <c r="AT648" s="18" t="s">
        <v>145</v>
      </c>
      <c r="AU648" s="18" t="s">
        <v>84</v>
      </c>
    </row>
    <row r="649" spans="2:65" s="1" customFormat="1" ht="11.25">
      <c r="B649" s="33"/>
      <c r="D649" s="140" t="s">
        <v>147</v>
      </c>
      <c r="F649" s="141" t="s">
        <v>955</v>
      </c>
      <c r="I649" s="138"/>
      <c r="L649" s="33"/>
      <c r="M649" s="139"/>
      <c r="T649" s="54"/>
      <c r="AT649" s="18" t="s">
        <v>147</v>
      </c>
      <c r="AU649" s="18" t="s">
        <v>84</v>
      </c>
    </row>
    <row r="650" spans="2:65" s="12" customFormat="1" ht="11.25">
      <c r="B650" s="142"/>
      <c r="D650" s="136" t="s">
        <v>155</v>
      </c>
      <c r="E650" s="143" t="s">
        <v>19</v>
      </c>
      <c r="F650" s="144" t="s">
        <v>956</v>
      </c>
      <c r="H650" s="145">
        <v>96</v>
      </c>
      <c r="I650" s="146"/>
      <c r="L650" s="142"/>
      <c r="M650" s="147"/>
      <c r="T650" s="148"/>
      <c r="AT650" s="143" t="s">
        <v>155</v>
      </c>
      <c r="AU650" s="143" t="s">
        <v>84</v>
      </c>
      <c r="AV650" s="12" t="s">
        <v>84</v>
      </c>
      <c r="AW650" s="12" t="s">
        <v>36</v>
      </c>
      <c r="AX650" s="12" t="s">
        <v>82</v>
      </c>
      <c r="AY650" s="143" t="s">
        <v>136</v>
      </c>
    </row>
    <row r="651" spans="2:65" s="1" customFormat="1" ht="24.2" customHeight="1">
      <c r="B651" s="33"/>
      <c r="C651" s="123" t="s">
        <v>957</v>
      </c>
      <c r="D651" s="123" t="s">
        <v>138</v>
      </c>
      <c r="E651" s="124" t="s">
        <v>958</v>
      </c>
      <c r="F651" s="125" t="s">
        <v>959</v>
      </c>
      <c r="G651" s="126" t="s">
        <v>212</v>
      </c>
      <c r="H651" s="127">
        <v>6</v>
      </c>
      <c r="I651" s="128"/>
      <c r="J651" s="129">
        <f>ROUND(I651*H651,2)</f>
        <v>0</v>
      </c>
      <c r="K651" s="125" t="s">
        <v>142</v>
      </c>
      <c r="L651" s="33"/>
      <c r="M651" s="130" t="s">
        <v>19</v>
      </c>
      <c r="N651" s="131" t="s">
        <v>48</v>
      </c>
      <c r="P651" s="132">
        <f>O651*H651</f>
        <v>0</v>
      </c>
      <c r="Q651" s="132">
        <v>1.97E-3</v>
      </c>
      <c r="R651" s="132">
        <f>Q651*H651</f>
        <v>1.1820000000000001E-2</v>
      </c>
      <c r="S651" s="132">
        <v>0</v>
      </c>
      <c r="T651" s="133">
        <f>S651*H651</f>
        <v>0</v>
      </c>
      <c r="AR651" s="134" t="s">
        <v>251</v>
      </c>
      <c r="AT651" s="134" t="s">
        <v>138</v>
      </c>
      <c r="AU651" s="134" t="s">
        <v>84</v>
      </c>
      <c r="AY651" s="18" t="s">
        <v>136</v>
      </c>
      <c r="BE651" s="135">
        <f>IF(N651="základní",J651,0)</f>
        <v>0</v>
      </c>
      <c r="BF651" s="135">
        <f>IF(N651="snížená",J651,0)</f>
        <v>0</v>
      </c>
      <c r="BG651" s="135">
        <f>IF(N651="zákl. přenesená",J651,0)</f>
        <v>0</v>
      </c>
      <c r="BH651" s="135">
        <f>IF(N651="sníž. přenesená",J651,0)</f>
        <v>0</v>
      </c>
      <c r="BI651" s="135">
        <f>IF(N651="nulová",J651,0)</f>
        <v>0</v>
      </c>
      <c r="BJ651" s="18" t="s">
        <v>82</v>
      </c>
      <c r="BK651" s="135">
        <f>ROUND(I651*H651,2)</f>
        <v>0</v>
      </c>
      <c r="BL651" s="18" t="s">
        <v>251</v>
      </c>
      <c r="BM651" s="134" t="s">
        <v>960</v>
      </c>
    </row>
    <row r="652" spans="2:65" s="1" customFormat="1" ht="19.5">
      <c r="B652" s="33"/>
      <c r="D652" s="136" t="s">
        <v>145</v>
      </c>
      <c r="F652" s="137" t="s">
        <v>961</v>
      </c>
      <c r="I652" s="138"/>
      <c r="L652" s="33"/>
      <c r="M652" s="139"/>
      <c r="T652" s="54"/>
      <c r="AT652" s="18" t="s">
        <v>145</v>
      </c>
      <c r="AU652" s="18" t="s">
        <v>84</v>
      </c>
    </row>
    <row r="653" spans="2:65" s="1" customFormat="1" ht="11.25">
      <c r="B653" s="33"/>
      <c r="D653" s="140" t="s">
        <v>147</v>
      </c>
      <c r="F653" s="141" t="s">
        <v>962</v>
      </c>
      <c r="I653" s="138"/>
      <c r="L653" s="33"/>
      <c r="M653" s="139"/>
      <c r="T653" s="54"/>
      <c r="AT653" s="18" t="s">
        <v>147</v>
      </c>
      <c r="AU653" s="18" t="s">
        <v>84</v>
      </c>
    </row>
    <row r="654" spans="2:65" s="12" customFormat="1" ht="11.25">
      <c r="B654" s="142"/>
      <c r="D654" s="136" t="s">
        <v>155</v>
      </c>
      <c r="E654" s="143" t="s">
        <v>19</v>
      </c>
      <c r="F654" s="144" t="s">
        <v>963</v>
      </c>
      <c r="H654" s="145">
        <v>6</v>
      </c>
      <c r="I654" s="146"/>
      <c r="L654" s="142"/>
      <c r="M654" s="147"/>
      <c r="T654" s="148"/>
      <c r="AT654" s="143" t="s">
        <v>155</v>
      </c>
      <c r="AU654" s="143" t="s">
        <v>84</v>
      </c>
      <c r="AV654" s="12" t="s">
        <v>84</v>
      </c>
      <c r="AW654" s="12" t="s">
        <v>36</v>
      </c>
      <c r="AX654" s="12" t="s">
        <v>82</v>
      </c>
      <c r="AY654" s="143" t="s">
        <v>136</v>
      </c>
    </row>
    <row r="655" spans="2:65" s="1" customFormat="1" ht="24.2" customHeight="1">
      <c r="B655" s="33"/>
      <c r="C655" s="123" t="s">
        <v>964</v>
      </c>
      <c r="D655" s="123" t="s">
        <v>138</v>
      </c>
      <c r="E655" s="124" t="s">
        <v>965</v>
      </c>
      <c r="F655" s="125" t="s">
        <v>966</v>
      </c>
      <c r="G655" s="126" t="s">
        <v>212</v>
      </c>
      <c r="H655" s="127">
        <v>48.7</v>
      </c>
      <c r="I655" s="128"/>
      <c r="J655" s="129">
        <f>ROUND(I655*H655,2)</f>
        <v>0</v>
      </c>
      <c r="K655" s="125" t="s">
        <v>142</v>
      </c>
      <c r="L655" s="33"/>
      <c r="M655" s="130" t="s">
        <v>19</v>
      </c>
      <c r="N655" s="131" t="s">
        <v>48</v>
      </c>
      <c r="P655" s="132">
        <f>O655*H655</f>
        <v>0</v>
      </c>
      <c r="Q655" s="132">
        <v>2.3800000000000002E-3</v>
      </c>
      <c r="R655" s="132">
        <f>Q655*H655</f>
        <v>0.11590600000000001</v>
      </c>
      <c r="S655" s="132">
        <v>0</v>
      </c>
      <c r="T655" s="133">
        <f>S655*H655</f>
        <v>0</v>
      </c>
      <c r="AR655" s="134" t="s">
        <v>251</v>
      </c>
      <c r="AT655" s="134" t="s">
        <v>138</v>
      </c>
      <c r="AU655" s="134" t="s">
        <v>84</v>
      </c>
      <c r="AY655" s="18" t="s">
        <v>136</v>
      </c>
      <c r="BE655" s="135">
        <f>IF(N655="základní",J655,0)</f>
        <v>0</v>
      </c>
      <c r="BF655" s="135">
        <f>IF(N655="snížená",J655,0)</f>
        <v>0</v>
      </c>
      <c r="BG655" s="135">
        <f>IF(N655="zákl. přenesená",J655,0)</f>
        <v>0</v>
      </c>
      <c r="BH655" s="135">
        <f>IF(N655="sníž. přenesená",J655,0)</f>
        <v>0</v>
      </c>
      <c r="BI655" s="135">
        <f>IF(N655="nulová",J655,0)</f>
        <v>0</v>
      </c>
      <c r="BJ655" s="18" t="s">
        <v>82</v>
      </c>
      <c r="BK655" s="135">
        <f>ROUND(I655*H655,2)</f>
        <v>0</v>
      </c>
      <c r="BL655" s="18" t="s">
        <v>251</v>
      </c>
      <c r="BM655" s="134" t="s">
        <v>967</v>
      </c>
    </row>
    <row r="656" spans="2:65" s="1" customFormat="1" ht="19.5">
      <c r="B656" s="33"/>
      <c r="D656" s="136" t="s">
        <v>145</v>
      </c>
      <c r="F656" s="137" t="s">
        <v>968</v>
      </c>
      <c r="I656" s="138"/>
      <c r="L656" s="33"/>
      <c r="M656" s="139"/>
      <c r="T656" s="54"/>
      <c r="AT656" s="18" t="s">
        <v>145</v>
      </c>
      <c r="AU656" s="18" t="s">
        <v>84</v>
      </c>
    </row>
    <row r="657" spans="2:65" s="1" customFormat="1" ht="11.25">
      <c r="B657" s="33"/>
      <c r="D657" s="140" t="s">
        <v>147</v>
      </c>
      <c r="F657" s="141" t="s">
        <v>969</v>
      </c>
      <c r="I657" s="138"/>
      <c r="L657" s="33"/>
      <c r="M657" s="139"/>
      <c r="T657" s="54"/>
      <c r="AT657" s="18" t="s">
        <v>147</v>
      </c>
      <c r="AU657" s="18" t="s">
        <v>84</v>
      </c>
    </row>
    <row r="658" spans="2:65" s="12" customFormat="1" ht="11.25">
      <c r="B658" s="142"/>
      <c r="D658" s="136" t="s">
        <v>155</v>
      </c>
      <c r="E658" s="143" t="s">
        <v>19</v>
      </c>
      <c r="F658" s="144" t="s">
        <v>970</v>
      </c>
      <c r="H658" s="145">
        <v>48.7</v>
      </c>
      <c r="I658" s="146"/>
      <c r="L658" s="142"/>
      <c r="M658" s="147"/>
      <c r="T658" s="148"/>
      <c r="AT658" s="143" t="s">
        <v>155</v>
      </c>
      <c r="AU658" s="143" t="s">
        <v>84</v>
      </c>
      <c r="AV658" s="12" t="s">
        <v>84</v>
      </c>
      <c r="AW658" s="12" t="s">
        <v>36</v>
      </c>
      <c r="AX658" s="12" t="s">
        <v>82</v>
      </c>
      <c r="AY658" s="143" t="s">
        <v>136</v>
      </c>
    </row>
    <row r="659" spans="2:65" s="1" customFormat="1" ht="37.9" customHeight="1">
      <c r="B659" s="33"/>
      <c r="C659" s="123" t="s">
        <v>971</v>
      </c>
      <c r="D659" s="123" t="s">
        <v>138</v>
      </c>
      <c r="E659" s="124" t="s">
        <v>972</v>
      </c>
      <c r="F659" s="125" t="s">
        <v>973</v>
      </c>
      <c r="G659" s="126" t="s">
        <v>212</v>
      </c>
      <c r="H659" s="127">
        <v>24.6</v>
      </c>
      <c r="I659" s="128"/>
      <c r="J659" s="129">
        <f>ROUND(I659*H659,2)</f>
        <v>0</v>
      </c>
      <c r="K659" s="125" t="s">
        <v>19</v>
      </c>
      <c r="L659" s="33"/>
      <c r="M659" s="130" t="s">
        <v>19</v>
      </c>
      <c r="N659" s="131" t="s">
        <v>48</v>
      </c>
      <c r="P659" s="132">
        <f>O659*H659</f>
        <v>0</v>
      </c>
      <c r="Q659" s="132">
        <v>2E-3</v>
      </c>
      <c r="R659" s="132">
        <f>Q659*H659</f>
        <v>4.9200000000000001E-2</v>
      </c>
      <c r="S659" s="132">
        <v>0</v>
      </c>
      <c r="T659" s="133">
        <f>S659*H659</f>
        <v>0</v>
      </c>
      <c r="AR659" s="134" t="s">
        <v>251</v>
      </c>
      <c r="AT659" s="134" t="s">
        <v>138</v>
      </c>
      <c r="AU659" s="134" t="s">
        <v>84</v>
      </c>
      <c r="AY659" s="18" t="s">
        <v>136</v>
      </c>
      <c r="BE659" s="135">
        <f>IF(N659="základní",J659,0)</f>
        <v>0</v>
      </c>
      <c r="BF659" s="135">
        <f>IF(N659="snížená",J659,0)</f>
        <v>0</v>
      </c>
      <c r="BG659" s="135">
        <f>IF(N659="zákl. přenesená",J659,0)</f>
        <v>0</v>
      </c>
      <c r="BH659" s="135">
        <f>IF(N659="sníž. přenesená",J659,0)</f>
        <v>0</v>
      </c>
      <c r="BI659" s="135">
        <f>IF(N659="nulová",J659,0)</f>
        <v>0</v>
      </c>
      <c r="BJ659" s="18" t="s">
        <v>82</v>
      </c>
      <c r="BK659" s="135">
        <f>ROUND(I659*H659,2)</f>
        <v>0</v>
      </c>
      <c r="BL659" s="18" t="s">
        <v>251</v>
      </c>
      <c r="BM659" s="134" t="s">
        <v>974</v>
      </c>
    </row>
    <row r="660" spans="2:65" s="1" customFormat="1" ht="19.5">
      <c r="B660" s="33"/>
      <c r="D660" s="136" t="s">
        <v>145</v>
      </c>
      <c r="F660" s="137" t="s">
        <v>973</v>
      </c>
      <c r="I660" s="138"/>
      <c r="L660" s="33"/>
      <c r="M660" s="139"/>
      <c r="T660" s="54"/>
      <c r="AT660" s="18" t="s">
        <v>145</v>
      </c>
      <c r="AU660" s="18" t="s">
        <v>84</v>
      </c>
    </row>
    <row r="661" spans="2:65" s="12" customFormat="1" ht="11.25">
      <c r="B661" s="142"/>
      <c r="D661" s="136" t="s">
        <v>155</v>
      </c>
      <c r="E661" s="143" t="s">
        <v>19</v>
      </c>
      <c r="F661" s="144" t="s">
        <v>975</v>
      </c>
      <c r="H661" s="145">
        <v>24.6</v>
      </c>
      <c r="I661" s="146"/>
      <c r="L661" s="142"/>
      <c r="M661" s="147"/>
      <c r="T661" s="148"/>
      <c r="AT661" s="143" t="s">
        <v>155</v>
      </c>
      <c r="AU661" s="143" t="s">
        <v>84</v>
      </c>
      <c r="AV661" s="12" t="s">
        <v>84</v>
      </c>
      <c r="AW661" s="12" t="s">
        <v>36</v>
      </c>
      <c r="AX661" s="12" t="s">
        <v>82</v>
      </c>
      <c r="AY661" s="143" t="s">
        <v>136</v>
      </c>
    </row>
    <row r="662" spans="2:65" s="1" customFormat="1" ht="24.2" customHeight="1">
      <c r="B662" s="33"/>
      <c r="C662" s="123" t="s">
        <v>976</v>
      </c>
      <c r="D662" s="123" t="s">
        <v>138</v>
      </c>
      <c r="E662" s="124" t="s">
        <v>977</v>
      </c>
      <c r="F662" s="125" t="s">
        <v>978</v>
      </c>
      <c r="G662" s="126" t="s">
        <v>212</v>
      </c>
      <c r="H662" s="127">
        <v>10.7</v>
      </c>
      <c r="I662" s="128"/>
      <c r="J662" s="129">
        <f>ROUND(I662*H662,2)</f>
        <v>0</v>
      </c>
      <c r="K662" s="125" t="s">
        <v>19</v>
      </c>
      <c r="L662" s="33"/>
      <c r="M662" s="130" t="s">
        <v>19</v>
      </c>
      <c r="N662" s="131" t="s">
        <v>48</v>
      </c>
      <c r="P662" s="132">
        <f>O662*H662</f>
        <v>0</v>
      </c>
      <c r="Q662" s="132">
        <v>1.9499999999999999E-3</v>
      </c>
      <c r="R662" s="132">
        <f>Q662*H662</f>
        <v>2.0864999999999998E-2</v>
      </c>
      <c r="S662" s="132">
        <v>0</v>
      </c>
      <c r="T662" s="133">
        <f>S662*H662</f>
        <v>0</v>
      </c>
      <c r="AR662" s="134" t="s">
        <v>251</v>
      </c>
      <c r="AT662" s="134" t="s">
        <v>138</v>
      </c>
      <c r="AU662" s="134" t="s">
        <v>84</v>
      </c>
      <c r="AY662" s="18" t="s">
        <v>136</v>
      </c>
      <c r="BE662" s="135">
        <f>IF(N662="základní",J662,0)</f>
        <v>0</v>
      </c>
      <c r="BF662" s="135">
        <f>IF(N662="snížená",J662,0)</f>
        <v>0</v>
      </c>
      <c r="BG662" s="135">
        <f>IF(N662="zákl. přenesená",J662,0)</f>
        <v>0</v>
      </c>
      <c r="BH662" s="135">
        <f>IF(N662="sníž. přenesená",J662,0)</f>
        <v>0</v>
      </c>
      <c r="BI662" s="135">
        <f>IF(N662="nulová",J662,0)</f>
        <v>0</v>
      </c>
      <c r="BJ662" s="18" t="s">
        <v>82</v>
      </c>
      <c r="BK662" s="135">
        <f>ROUND(I662*H662,2)</f>
        <v>0</v>
      </c>
      <c r="BL662" s="18" t="s">
        <v>251</v>
      </c>
      <c r="BM662" s="134" t="s">
        <v>979</v>
      </c>
    </row>
    <row r="663" spans="2:65" s="1" customFormat="1" ht="29.25">
      <c r="B663" s="33"/>
      <c r="D663" s="136" t="s">
        <v>145</v>
      </c>
      <c r="F663" s="137" t="s">
        <v>980</v>
      </c>
      <c r="I663" s="138"/>
      <c r="L663" s="33"/>
      <c r="M663" s="139"/>
      <c r="T663" s="54"/>
      <c r="AT663" s="18" t="s">
        <v>145</v>
      </c>
      <c r="AU663" s="18" t="s">
        <v>84</v>
      </c>
    </row>
    <row r="664" spans="2:65" s="12" customFormat="1" ht="11.25">
      <c r="B664" s="142"/>
      <c r="D664" s="136" t="s">
        <v>155</v>
      </c>
      <c r="E664" s="143" t="s">
        <v>19</v>
      </c>
      <c r="F664" s="144" t="s">
        <v>981</v>
      </c>
      <c r="H664" s="145">
        <v>10.7</v>
      </c>
      <c r="I664" s="146"/>
      <c r="L664" s="142"/>
      <c r="M664" s="147"/>
      <c r="T664" s="148"/>
      <c r="AT664" s="143" t="s">
        <v>155</v>
      </c>
      <c r="AU664" s="143" t="s">
        <v>84</v>
      </c>
      <c r="AV664" s="12" t="s">
        <v>84</v>
      </c>
      <c r="AW664" s="12" t="s">
        <v>36</v>
      </c>
      <c r="AX664" s="12" t="s">
        <v>82</v>
      </c>
      <c r="AY664" s="143" t="s">
        <v>136</v>
      </c>
    </row>
    <row r="665" spans="2:65" s="1" customFormat="1" ht="24.2" customHeight="1">
      <c r="B665" s="33"/>
      <c r="C665" s="123" t="s">
        <v>982</v>
      </c>
      <c r="D665" s="123" t="s">
        <v>138</v>
      </c>
      <c r="E665" s="124" t="s">
        <v>983</v>
      </c>
      <c r="F665" s="125" t="s">
        <v>984</v>
      </c>
      <c r="G665" s="126" t="s">
        <v>151</v>
      </c>
      <c r="H665" s="127">
        <v>1.44</v>
      </c>
      <c r="I665" s="128"/>
      <c r="J665" s="129">
        <f>ROUND(I665*H665,2)</f>
        <v>0</v>
      </c>
      <c r="K665" s="125" t="s">
        <v>142</v>
      </c>
      <c r="L665" s="33"/>
      <c r="M665" s="130" t="s">
        <v>19</v>
      </c>
      <c r="N665" s="131" t="s">
        <v>48</v>
      </c>
      <c r="P665" s="132">
        <f>O665*H665</f>
        <v>0</v>
      </c>
      <c r="Q665" s="132">
        <v>5.8399999999999997E-3</v>
      </c>
      <c r="R665" s="132">
        <f>Q665*H665</f>
        <v>8.4095999999999997E-3</v>
      </c>
      <c r="S665" s="132">
        <v>0</v>
      </c>
      <c r="T665" s="133">
        <f>S665*H665</f>
        <v>0</v>
      </c>
      <c r="AR665" s="134" t="s">
        <v>251</v>
      </c>
      <c r="AT665" s="134" t="s">
        <v>138</v>
      </c>
      <c r="AU665" s="134" t="s">
        <v>84</v>
      </c>
      <c r="AY665" s="18" t="s">
        <v>136</v>
      </c>
      <c r="BE665" s="135">
        <f>IF(N665="základní",J665,0)</f>
        <v>0</v>
      </c>
      <c r="BF665" s="135">
        <f>IF(N665="snížená",J665,0)</f>
        <v>0</v>
      </c>
      <c r="BG665" s="135">
        <f>IF(N665="zákl. přenesená",J665,0)</f>
        <v>0</v>
      </c>
      <c r="BH665" s="135">
        <f>IF(N665="sníž. přenesená",J665,0)</f>
        <v>0</v>
      </c>
      <c r="BI665" s="135">
        <f>IF(N665="nulová",J665,0)</f>
        <v>0</v>
      </c>
      <c r="BJ665" s="18" t="s">
        <v>82</v>
      </c>
      <c r="BK665" s="135">
        <f>ROUND(I665*H665,2)</f>
        <v>0</v>
      </c>
      <c r="BL665" s="18" t="s">
        <v>251</v>
      </c>
      <c r="BM665" s="134" t="s">
        <v>985</v>
      </c>
    </row>
    <row r="666" spans="2:65" s="1" customFormat="1" ht="19.5">
      <c r="B666" s="33"/>
      <c r="D666" s="136" t="s">
        <v>145</v>
      </c>
      <c r="F666" s="137" t="s">
        <v>986</v>
      </c>
      <c r="I666" s="138"/>
      <c r="L666" s="33"/>
      <c r="M666" s="139"/>
      <c r="T666" s="54"/>
      <c r="AT666" s="18" t="s">
        <v>145</v>
      </c>
      <c r="AU666" s="18" t="s">
        <v>84</v>
      </c>
    </row>
    <row r="667" spans="2:65" s="1" customFormat="1" ht="11.25">
      <c r="B667" s="33"/>
      <c r="D667" s="140" t="s">
        <v>147</v>
      </c>
      <c r="F667" s="141" t="s">
        <v>987</v>
      </c>
      <c r="I667" s="138"/>
      <c r="L667" s="33"/>
      <c r="M667" s="139"/>
      <c r="T667" s="54"/>
      <c r="AT667" s="18" t="s">
        <v>147</v>
      </c>
      <c r="AU667" s="18" t="s">
        <v>84</v>
      </c>
    </row>
    <row r="668" spans="2:65" s="12" customFormat="1" ht="11.25">
      <c r="B668" s="142"/>
      <c r="D668" s="136" t="s">
        <v>155</v>
      </c>
      <c r="E668" s="143" t="s">
        <v>19</v>
      </c>
      <c r="F668" s="144" t="s">
        <v>988</v>
      </c>
      <c r="H668" s="145">
        <v>1.44</v>
      </c>
      <c r="I668" s="146"/>
      <c r="L668" s="142"/>
      <c r="M668" s="147"/>
      <c r="T668" s="148"/>
      <c r="AT668" s="143" t="s">
        <v>155</v>
      </c>
      <c r="AU668" s="143" t="s">
        <v>84</v>
      </c>
      <c r="AV668" s="12" t="s">
        <v>84</v>
      </c>
      <c r="AW668" s="12" t="s">
        <v>36</v>
      </c>
      <c r="AX668" s="12" t="s">
        <v>82</v>
      </c>
      <c r="AY668" s="143" t="s">
        <v>136</v>
      </c>
    </row>
    <row r="669" spans="2:65" s="1" customFormat="1" ht="33" customHeight="1">
      <c r="B669" s="33"/>
      <c r="C669" s="123" t="s">
        <v>989</v>
      </c>
      <c r="D669" s="123" t="s">
        <v>138</v>
      </c>
      <c r="E669" s="124" t="s">
        <v>990</v>
      </c>
      <c r="F669" s="125" t="s">
        <v>991</v>
      </c>
      <c r="G669" s="126" t="s">
        <v>141</v>
      </c>
      <c r="H669" s="127">
        <v>1</v>
      </c>
      <c r="I669" s="128"/>
      <c r="J669" s="129">
        <f>ROUND(I669*H669,2)</f>
        <v>0</v>
      </c>
      <c r="K669" s="125" t="s">
        <v>142</v>
      </c>
      <c r="L669" s="33"/>
      <c r="M669" s="130" t="s">
        <v>19</v>
      </c>
      <c r="N669" s="131" t="s">
        <v>48</v>
      </c>
      <c r="P669" s="132">
        <f>O669*H669</f>
        <v>0</v>
      </c>
      <c r="Q669" s="132">
        <v>1.8400000000000001E-3</v>
      </c>
      <c r="R669" s="132">
        <f>Q669*H669</f>
        <v>1.8400000000000001E-3</v>
      </c>
      <c r="S669" s="132">
        <v>0</v>
      </c>
      <c r="T669" s="133">
        <f>S669*H669</f>
        <v>0</v>
      </c>
      <c r="AR669" s="134" t="s">
        <v>251</v>
      </c>
      <c r="AT669" s="134" t="s">
        <v>138</v>
      </c>
      <c r="AU669" s="134" t="s">
        <v>84</v>
      </c>
      <c r="AY669" s="18" t="s">
        <v>136</v>
      </c>
      <c r="BE669" s="135">
        <f>IF(N669="základní",J669,0)</f>
        <v>0</v>
      </c>
      <c r="BF669" s="135">
        <f>IF(N669="snížená",J669,0)</f>
        <v>0</v>
      </c>
      <c r="BG669" s="135">
        <f>IF(N669="zákl. přenesená",J669,0)</f>
        <v>0</v>
      </c>
      <c r="BH669" s="135">
        <f>IF(N669="sníž. přenesená",J669,0)</f>
        <v>0</v>
      </c>
      <c r="BI669" s="135">
        <f>IF(N669="nulová",J669,0)</f>
        <v>0</v>
      </c>
      <c r="BJ669" s="18" t="s">
        <v>82</v>
      </c>
      <c r="BK669" s="135">
        <f>ROUND(I669*H669,2)</f>
        <v>0</v>
      </c>
      <c r="BL669" s="18" t="s">
        <v>251</v>
      </c>
      <c r="BM669" s="134" t="s">
        <v>992</v>
      </c>
    </row>
    <row r="670" spans="2:65" s="1" customFormat="1" ht="29.25">
      <c r="B670" s="33"/>
      <c r="D670" s="136" t="s">
        <v>145</v>
      </c>
      <c r="F670" s="137" t="s">
        <v>993</v>
      </c>
      <c r="I670" s="138"/>
      <c r="L670" s="33"/>
      <c r="M670" s="139"/>
      <c r="T670" s="54"/>
      <c r="AT670" s="18" t="s">
        <v>145</v>
      </c>
      <c r="AU670" s="18" t="s">
        <v>84</v>
      </c>
    </row>
    <row r="671" spans="2:65" s="1" customFormat="1" ht="11.25">
      <c r="B671" s="33"/>
      <c r="D671" s="140" t="s">
        <v>147</v>
      </c>
      <c r="F671" s="141" t="s">
        <v>994</v>
      </c>
      <c r="I671" s="138"/>
      <c r="L671" s="33"/>
      <c r="M671" s="139"/>
      <c r="T671" s="54"/>
      <c r="AT671" s="18" t="s">
        <v>147</v>
      </c>
      <c r="AU671" s="18" t="s">
        <v>84</v>
      </c>
    </row>
    <row r="672" spans="2:65" s="12" customFormat="1" ht="11.25">
      <c r="B672" s="142"/>
      <c r="D672" s="136" t="s">
        <v>155</v>
      </c>
      <c r="E672" s="143" t="s">
        <v>19</v>
      </c>
      <c r="F672" s="144" t="s">
        <v>995</v>
      </c>
      <c r="H672" s="145">
        <v>1</v>
      </c>
      <c r="I672" s="146"/>
      <c r="L672" s="142"/>
      <c r="M672" s="147"/>
      <c r="T672" s="148"/>
      <c r="AT672" s="143" t="s">
        <v>155</v>
      </c>
      <c r="AU672" s="143" t="s">
        <v>84</v>
      </c>
      <c r="AV672" s="12" t="s">
        <v>84</v>
      </c>
      <c r="AW672" s="12" t="s">
        <v>36</v>
      </c>
      <c r="AX672" s="12" t="s">
        <v>82</v>
      </c>
      <c r="AY672" s="143" t="s">
        <v>136</v>
      </c>
    </row>
    <row r="673" spans="2:65" s="1" customFormat="1" ht="24.2" customHeight="1">
      <c r="B673" s="33"/>
      <c r="C673" s="123" t="s">
        <v>996</v>
      </c>
      <c r="D673" s="123" t="s">
        <v>138</v>
      </c>
      <c r="E673" s="124" t="s">
        <v>997</v>
      </c>
      <c r="F673" s="125" t="s">
        <v>998</v>
      </c>
      <c r="G673" s="126" t="s">
        <v>212</v>
      </c>
      <c r="H673" s="127">
        <v>96</v>
      </c>
      <c r="I673" s="128"/>
      <c r="J673" s="129">
        <f>ROUND(I673*H673,2)</f>
        <v>0</v>
      </c>
      <c r="K673" s="125" t="s">
        <v>142</v>
      </c>
      <c r="L673" s="33"/>
      <c r="M673" s="130" t="s">
        <v>19</v>
      </c>
      <c r="N673" s="131" t="s">
        <v>48</v>
      </c>
      <c r="P673" s="132">
        <f>O673*H673</f>
        <v>0</v>
      </c>
      <c r="Q673" s="132">
        <v>2.8600000000000001E-3</v>
      </c>
      <c r="R673" s="132">
        <f>Q673*H673</f>
        <v>0.27456000000000003</v>
      </c>
      <c r="S673" s="132">
        <v>0</v>
      </c>
      <c r="T673" s="133">
        <f>S673*H673</f>
        <v>0</v>
      </c>
      <c r="AR673" s="134" t="s">
        <v>251</v>
      </c>
      <c r="AT673" s="134" t="s">
        <v>138</v>
      </c>
      <c r="AU673" s="134" t="s">
        <v>84</v>
      </c>
      <c r="AY673" s="18" t="s">
        <v>136</v>
      </c>
      <c r="BE673" s="135">
        <f>IF(N673="základní",J673,0)</f>
        <v>0</v>
      </c>
      <c r="BF673" s="135">
        <f>IF(N673="snížená",J673,0)</f>
        <v>0</v>
      </c>
      <c r="BG673" s="135">
        <f>IF(N673="zákl. přenesená",J673,0)</f>
        <v>0</v>
      </c>
      <c r="BH673" s="135">
        <f>IF(N673="sníž. přenesená",J673,0)</f>
        <v>0</v>
      </c>
      <c r="BI673" s="135">
        <f>IF(N673="nulová",J673,0)</f>
        <v>0</v>
      </c>
      <c r="BJ673" s="18" t="s">
        <v>82</v>
      </c>
      <c r="BK673" s="135">
        <f>ROUND(I673*H673,2)</f>
        <v>0</v>
      </c>
      <c r="BL673" s="18" t="s">
        <v>251</v>
      </c>
      <c r="BM673" s="134" t="s">
        <v>999</v>
      </c>
    </row>
    <row r="674" spans="2:65" s="1" customFormat="1" ht="19.5">
      <c r="B674" s="33"/>
      <c r="D674" s="136" t="s">
        <v>145</v>
      </c>
      <c r="F674" s="137" t="s">
        <v>1000</v>
      </c>
      <c r="I674" s="138"/>
      <c r="L674" s="33"/>
      <c r="M674" s="139"/>
      <c r="T674" s="54"/>
      <c r="AT674" s="18" t="s">
        <v>145</v>
      </c>
      <c r="AU674" s="18" t="s">
        <v>84</v>
      </c>
    </row>
    <row r="675" spans="2:65" s="1" customFormat="1" ht="11.25">
      <c r="B675" s="33"/>
      <c r="D675" s="140" t="s">
        <v>147</v>
      </c>
      <c r="F675" s="141" t="s">
        <v>1001</v>
      </c>
      <c r="I675" s="138"/>
      <c r="L675" s="33"/>
      <c r="M675" s="139"/>
      <c r="T675" s="54"/>
      <c r="AT675" s="18" t="s">
        <v>147</v>
      </c>
      <c r="AU675" s="18" t="s">
        <v>84</v>
      </c>
    </row>
    <row r="676" spans="2:65" s="12" customFormat="1" ht="11.25">
      <c r="B676" s="142"/>
      <c r="D676" s="136" t="s">
        <v>155</v>
      </c>
      <c r="E676" s="143" t="s">
        <v>19</v>
      </c>
      <c r="F676" s="144" t="s">
        <v>1002</v>
      </c>
      <c r="H676" s="145">
        <v>96</v>
      </c>
      <c r="I676" s="146"/>
      <c r="L676" s="142"/>
      <c r="M676" s="147"/>
      <c r="T676" s="148"/>
      <c r="AT676" s="143" t="s">
        <v>155</v>
      </c>
      <c r="AU676" s="143" t="s">
        <v>84</v>
      </c>
      <c r="AV676" s="12" t="s">
        <v>84</v>
      </c>
      <c r="AW676" s="12" t="s">
        <v>36</v>
      </c>
      <c r="AX676" s="12" t="s">
        <v>82</v>
      </c>
      <c r="AY676" s="143" t="s">
        <v>136</v>
      </c>
    </row>
    <row r="677" spans="2:65" s="1" customFormat="1" ht="24.2" customHeight="1">
      <c r="B677" s="33"/>
      <c r="C677" s="123" t="s">
        <v>1003</v>
      </c>
      <c r="D677" s="123" t="s">
        <v>138</v>
      </c>
      <c r="E677" s="124" t="s">
        <v>1004</v>
      </c>
      <c r="F677" s="125" t="s">
        <v>1005</v>
      </c>
      <c r="G677" s="126" t="s">
        <v>141</v>
      </c>
      <c r="H677" s="127">
        <v>7</v>
      </c>
      <c r="I677" s="128"/>
      <c r="J677" s="129">
        <f>ROUND(I677*H677,2)</f>
        <v>0</v>
      </c>
      <c r="K677" s="125" t="s">
        <v>142</v>
      </c>
      <c r="L677" s="33"/>
      <c r="M677" s="130" t="s">
        <v>19</v>
      </c>
      <c r="N677" s="131" t="s">
        <v>48</v>
      </c>
      <c r="P677" s="132">
        <f>O677*H677</f>
        <v>0</v>
      </c>
      <c r="Q677" s="132">
        <v>6.4000000000000005E-4</v>
      </c>
      <c r="R677" s="132">
        <f>Q677*H677</f>
        <v>4.4800000000000005E-3</v>
      </c>
      <c r="S677" s="132">
        <v>0</v>
      </c>
      <c r="T677" s="133">
        <f>S677*H677</f>
        <v>0</v>
      </c>
      <c r="AR677" s="134" t="s">
        <v>251</v>
      </c>
      <c r="AT677" s="134" t="s">
        <v>138</v>
      </c>
      <c r="AU677" s="134" t="s">
        <v>84</v>
      </c>
      <c r="AY677" s="18" t="s">
        <v>136</v>
      </c>
      <c r="BE677" s="135">
        <f>IF(N677="základní",J677,0)</f>
        <v>0</v>
      </c>
      <c r="BF677" s="135">
        <f>IF(N677="snížená",J677,0)</f>
        <v>0</v>
      </c>
      <c r="BG677" s="135">
        <f>IF(N677="zákl. přenesená",J677,0)</f>
        <v>0</v>
      </c>
      <c r="BH677" s="135">
        <f>IF(N677="sníž. přenesená",J677,0)</f>
        <v>0</v>
      </c>
      <c r="BI677" s="135">
        <f>IF(N677="nulová",J677,0)</f>
        <v>0</v>
      </c>
      <c r="BJ677" s="18" t="s">
        <v>82</v>
      </c>
      <c r="BK677" s="135">
        <f>ROUND(I677*H677,2)</f>
        <v>0</v>
      </c>
      <c r="BL677" s="18" t="s">
        <v>251</v>
      </c>
      <c r="BM677" s="134" t="s">
        <v>1006</v>
      </c>
    </row>
    <row r="678" spans="2:65" s="1" customFormat="1" ht="29.25">
      <c r="B678" s="33"/>
      <c r="D678" s="136" t="s">
        <v>145</v>
      </c>
      <c r="F678" s="137" t="s">
        <v>1007</v>
      </c>
      <c r="I678" s="138"/>
      <c r="L678" s="33"/>
      <c r="M678" s="139"/>
      <c r="T678" s="54"/>
      <c r="AT678" s="18" t="s">
        <v>145</v>
      </c>
      <c r="AU678" s="18" t="s">
        <v>84</v>
      </c>
    </row>
    <row r="679" spans="2:65" s="1" customFormat="1" ht="11.25">
      <c r="B679" s="33"/>
      <c r="D679" s="140" t="s">
        <v>147</v>
      </c>
      <c r="F679" s="141" t="s">
        <v>1008</v>
      </c>
      <c r="I679" s="138"/>
      <c r="L679" s="33"/>
      <c r="M679" s="139"/>
      <c r="T679" s="54"/>
      <c r="AT679" s="18" t="s">
        <v>147</v>
      </c>
      <c r="AU679" s="18" t="s">
        <v>84</v>
      </c>
    </row>
    <row r="680" spans="2:65" s="12" customFormat="1" ht="11.25">
      <c r="B680" s="142"/>
      <c r="D680" s="136" t="s">
        <v>155</v>
      </c>
      <c r="E680" s="143" t="s">
        <v>19</v>
      </c>
      <c r="F680" s="144" t="s">
        <v>1009</v>
      </c>
      <c r="H680" s="145">
        <v>7</v>
      </c>
      <c r="I680" s="146"/>
      <c r="L680" s="142"/>
      <c r="M680" s="147"/>
      <c r="T680" s="148"/>
      <c r="AT680" s="143" t="s">
        <v>155</v>
      </c>
      <c r="AU680" s="143" t="s">
        <v>84</v>
      </c>
      <c r="AV680" s="12" t="s">
        <v>84</v>
      </c>
      <c r="AW680" s="12" t="s">
        <v>36</v>
      </c>
      <c r="AX680" s="12" t="s">
        <v>82</v>
      </c>
      <c r="AY680" s="143" t="s">
        <v>136</v>
      </c>
    </row>
    <row r="681" spans="2:65" s="1" customFormat="1" ht="24.2" customHeight="1">
      <c r="B681" s="33"/>
      <c r="C681" s="123" t="s">
        <v>1010</v>
      </c>
      <c r="D681" s="123" t="s">
        <v>138</v>
      </c>
      <c r="E681" s="124" t="s">
        <v>1011</v>
      </c>
      <c r="F681" s="125" t="s">
        <v>1012</v>
      </c>
      <c r="G681" s="126" t="s">
        <v>212</v>
      </c>
      <c r="H681" s="127">
        <v>40.299999999999997</v>
      </c>
      <c r="I681" s="128"/>
      <c r="J681" s="129">
        <f>ROUND(I681*H681,2)</f>
        <v>0</v>
      </c>
      <c r="K681" s="125" t="s">
        <v>142</v>
      </c>
      <c r="L681" s="33"/>
      <c r="M681" s="130" t="s">
        <v>19</v>
      </c>
      <c r="N681" s="131" t="s">
        <v>48</v>
      </c>
      <c r="P681" s="132">
        <f>O681*H681</f>
        <v>0</v>
      </c>
      <c r="Q681" s="132">
        <v>2.8900000000000002E-3</v>
      </c>
      <c r="R681" s="132">
        <f>Q681*H681</f>
        <v>0.116467</v>
      </c>
      <c r="S681" s="132">
        <v>0</v>
      </c>
      <c r="T681" s="133">
        <f>S681*H681</f>
        <v>0</v>
      </c>
      <c r="AR681" s="134" t="s">
        <v>251</v>
      </c>
      <c r="AT681" s="134" t="s">
        <v>138</v>
      </c>
      <c r="AU681" s="134" t="s">
        <v>84</v>
      </c>
      <c r="AY681" s="18" t="s">
        <v>136</v>
      </c>
      <c r="BE681" s="135">
        <f>IF(N681="základní",J681,0)</f>
        <v>0</v>
      </c>
      <c r="BF681" s="135">
        <f>IF(N681="snížená",J681,0)</f>
        <v>0</v>
      </c>
      <c r="BG681" s="135">
        <f>IF(N681="zákl. přenesená",J681,0)</f>
        <v>0</v>
      </c>
      <c r="BH681" s="135">
        <f>IF(N681="sníž. přenesená",J681,0)</f>
        <v>0</v>
      </c>
      <c r="BI681" s="135">
        <f>IF(N681="nulová",J681,0)</f>
        <v>0</v>
      </c>
      <c r="BJ681" s="18" t="s">
        <v>82</v>
      </c>
      <c r="BK681" s="135">
        <f>ROUND(I681*H681,2)</f>
        <v>0</v>
      </c>
      <c r="BL681" s="18" t="s">
        <v>251</v>
      </c>
      <c r="BM681" s="134" t="s">
        <v>1013</v>
      </c>
    </row>
    <row r="682" spans="2:65" s="1" customFormat="1" ht="19.5">
      <c r="B682" s="33"/>
      <c r="D682" s="136" t="s">
        <v>145</v>
      </c>
      <c r="F682" s="137" t="s">
        <v>1014</v>
      </c>
      <c r="I682" s="138"/>
      <c r="L682" s="33"/>
      <c r="M682" s="139"/>
      <c r="T682" s="54"/>
      <c r="AT682" s="18" t="s">
        <v>145</v>
      </c>
      <c r="AU682" s="18" t="s">
        <v>84</v>
      </c>
    </row>
    <row r="683" spans="2:65" s="1" customFormat="1" ht="11.25">
      <c r="B683" s="33"/>
      <c r="D683" s="140" t="s">
        <v>147</v>
      </c>
      <c r="F683" s="141" t="s">
        <v>1015</v>
      </c>
      <c r="I683" s="138"/>
      <c r="L683" s="33"/>
      <c r="M683" s="139"/>
      <c r="T683" s="54"/>
      <c r="AT683" s="18" t="s">
        <v>147</v>
      </c>
      <c r="AU683" s="18" t="s">
        <v>84</v>
      </c>
    </row>
    <row r="684" spans="2:65" s="12" customFormat="1" ht="11.25">
      <c r="B684" s="142"/>
      <c r="D684" s="136" t="s">
        <v>155</v>
      </c>
      <c r="E684" s="143" t="s">
        <v>19</v>
      </c>
      <c r="F684" s="144" t="s">
        <v>1016</v>
      </c>
      <c r="H684" s="145">
        <v>40.299999999999997</v>
      </c>
      <c r="I684" s="146"/>
      <c r="L684" s="142"/>
      <c r="M684" s="147"/>
      <c r="T684" s="148"/>
      <c r="AT684" s="143" t="s">
        <v>155</v>
      </c>
      <c r="AU684" s="143" t="s">
        <v>84</v>
      </c>
      <c r="AV684" s="12" t="s">
        <v>84</v>
      </c>
      <c r="AW684" s="12" t="s">
        <v>36</v>
      </c>
      <c r="AX684" s="12" t="s">
        <v>82</v>
      </c>
      <c r="AY684" s="143" t="s">
        <v>136</v>
      </c>
    </row>
    <row r="685" spans="2:65" s="1" customFormat="1" ht="24.2" customHeight="1">
      <c r="B685" s="33"/>
      <c r="C685" s="123" t="s">
        <v>1017</v>
      </c>
      <c r="D685" s="123" t="s">
        <v>138</v>
      </c>
      <c r="E685" s="124" t="s">
        <v>1018</v>
      </c>
      <c r="F685" s="125" t="s">
        <v>1019</v>
      </c>
      <c r="G685" s="126" t="s">
        <v>193</v>
      </c>
      <c r="H685" s="127">
        <v>4.9450000000000003</v>
      </c>
      <c r="I685" s="128"/>
      <c r="J685" s="129">
        <f>ROUND(I685*H685,2)</f>
        <v>0</v>
      </c>
      <c r="K685" s="125" t="s">
        <v>142</v>
      </c>
      <c r="L685" s="33"/>
      <c r="M685" s="130" t="s">
        <v>19</v>
      </c>
      <c r="N685" s="131" t="s">
        <v>48</v>
      </c>
      <c r="P685" s="132">
        <f>O685*H685</f>
        <v>0</v>
      </c>
      <c r="Q685" s="132">
        <v>0</v>
      </c>
      <c r="R685" s="132">
        <f>Q685*H685</f>
        <v>0</v>
      </c>
      <c r="S685" s="132">
        <v>0</v>
      </c>
      <c r="T685" s="133">
        <f>S685*H685</f>
        <v>0</v>
      </c>
      <c r="AR685" s="134" t="s">
        <v>251</v>
      </c>
      <c r="AT685" s="134" t="s">
        <v>138</v>
      </c>
      <c r="AU685" s="134" t="s">
        <v>84</v>
      </c>
      <c r="AY685" s="18" t="s">
        <v>136</v>
      </c>
      <c r="BE685" s="135">
        <f>IF(N685="základní",J685,0)</f>
        <v>0</v>
      </c>
      <c r="BF685" s="135">
        <f>IF(N685="snížená",J685,0)</f>
        <v>0</v>
      </c>
      <c r="BG685" s="135">
        <f>IF(N685="zákl. přenesená",J685,0)</f>
        <v>0</v>
      </c>
      <c r="BH685" s="135">
        <f>IF(N685="sníž. přenesená",J685,0)</f>
        <v>0</v>
      </c>
      <c r="BI685" s="135">
        <f>IF(N685="nulová",J685,0)</f>
        <v>0</v>
      </c>
      <c r="BJ685" s="18" t="s">
        <v>82</v>
      </c>
      <c r="BK685" s="135">
        <f>ROUND(I685*H685,2)</f>
        <v>0</v>
      </c>
      <c r="BL685" s="18" t="s">
        <v>251</v>
      </c>
      <c r="BM685" s="134" t="s">
        <v>1020</v>
      </c>
    </row>
    <row r="686" spans="2:65" s="1" customFormat="1" ht="29.25">
      <c r="B686" s="33"/>
      <c r="D686" s="136" t="s">
        <v>145</v>
      </c>
      <c r="F686" s="137" t="s">
        <v>1021</v>
      </c>
      <c r="I686" s="138"/>
      <c r="L686" s="33"/>
      <c r="M686" s="139"/>
      <c r="T686" s="54"/>
      <c r="AT686" s="18" t="s">
        <v>145</v>
      </c>
      <c r="AU686" s="18" t="s">
        <v>84</v>
      </c>
    </row>
    <row r="687" spans="2:65" s="1" customFormat="1" ht="11.25">
      <c r="B687" s="33"/>
      <c r="D687" s="140" t="s">
        <v>147</v>
      </c>
      <c r="F687" s="141" t="s">
        <v>1022</v>
      </c>
      <c r="I687" s="138"/>
      <c r="L687" s="33"/>
      <c r="M687" s="139"/>
      <c r="T687" s="54"/>
      <c r="AT687" s="18" t="s">
        <v>147</v>
      </c>
      <c r="AU687" s="18" t="s">
        <v>84</v>
      </c>
    </row>
    <row r="688" spans="2:65" s="11" customFormat="1" ht="22.9" customHeight="1">
      <c r="B688" s="111"/>
      <c r="D688" s="112" t="s">
        <v>76</v>
      </c>
      <c r="E688" s="121" t="s">
        <v>1023</v>
      </c>
      <c r="F688" s="121" t="s">
        <v>1024</v>
      </c>
      <c r="I688" s="114"/>
      <c r="J688" s="122">
        <f>BK688</f>
        <v>0</v>
      </c>
      <c r="L688" s="111"/>
      <c r="M688" s="116"/>
      <c r="P688" s="117">
        <f>SUM(P689:P706)</f>
        <v>0</v>
      </c>
      <c r="R688" s="117">
        <f>SUM(R689:R706)</f>
        <v>7.6271999999999993E-2</v>
      </c>
      <c r="T688" s="118">
        <f>SUM(T689:T706)</f>
        <v>8.5652654999999989</v>
      </c>
      <c r="AR688" s="112" t="s">
        <v>84</v>
      </c>
      <c r="AT688" s="119" t="s">
        <v>76</v>
      </c>
      <c r="AU688" s="119" t="s">
        <v>82</v>
      </c>
      <c r="AY688" s="112" t="s">
        <v>136</v>
      </c>
      <c r="BK688" s="120">
        <f>SUM(BK689:BK706)</f>
        <v>0</v>
      </c>
    </row>
    <row r="689" spans="2:65" s="1" customFormat="1" ht="24.2" customHeight="1">
      <c r="B689" s="33"/>
      <c r="C689" s="123" t="s">
        <v>1025</v>
      </c>
      <c r="D689" s="123" t="s">
        <v>138</v>
      </c>
      <c r="E689" s="124" t="s">
        <v>1026</v>
      </c>
      <c r="F689" s="125" t="s">
        <v>1027</v>
      </c>
      <c r="G689" s="126" t="s">
        <v>151</v>
      </c>
      <c r="H689" s="127">
        <v>534.79999999999995</v>
      </c>
      <c r="I689" s="128"/>
      <c r="J689" s="129">
        <f>ROUND(I689*H689,2)</f>
        <v>0</v>
      </c>
      <c r="K689" s="125" t="s">
        <v>142</v>
      </c>
      <c r="L689" s="33"/>
      <c r="M689" s="130" t="s">
        <v>19</v>
      </c>
      <c r="N689" s="131" t="s">
        <v>48</v>
      </c>
      <c r="P689" s="132">
        <f>O689*H689</f>
        <v>0</v>
      </c>
      <c r="Q689" s="132">
        <v>0</v>
      </c>
      <c r="R689" s="132">
        <f>Q689*H689</f>
        <v>0</v>
      </c>
      <c r="S689" s="132">
        <v>1.533E-2</v>
      </c>
      <c r="T689" s="133">
        <f>S689*H689</f>
        <v>8.1984839999999988</v>
      </c>
      <c r="AR689" s="134" t="s">
        <v>251</v>
      </c>
      <c r="AT689" s="134" t="s">
        <v>138</v>
      </c>
      <c r="AU689" s="134" t="s">
        <v>84</v>
      </c>
      <c r="AY689" s="18" t="s">
        <v>136</v>
      </c>
      <c r="BE689" s="135">
        <f>IF(N689="základní",J689,0)</f>
        <v>0</v>
      </c>
      <c r="BF689" s="135">
        <f>IF(N689="snížená",J689,0)</f>
        <v>0</v>
      </c>
      <c r="BG689" s="135">
        <f>IF(N689="zákl. přenesená",J689,0)</f>
        <v>0</v>
      </c>
      <c r="BH689" s="135">
        <f>IF(N689="sníž. přenesená",J689,0)</f>
        <v>0</v>
      </c>
      <c r="BI689" s="135">
        <f>IF(N689="nulová",J689,0)</f>
        <v>0</v>
      </c>
      <c r="BJ689" s="18" t="s">
        <v>82</v>
      </c>
      <c r="BK689" s="135">
        <f>ROUND(I689*H689,2)</f>
        <v>0</v>
      </c>
      <c r="BL689" s="18" t="s">
        <v>251</v>
      </c>
      <c r="BM689" s="134" t="s">
        <v>1028</v>
      </c>
    </row>
    <row r="690" spans="2:65" s="1" customFormat="1" ht="11.25">
      <c r="B690" s="33"/>
      <c r="D690" s="136" t="s">
        <v>145</v>
      </c>
      <c r="F690" s="137" t="s">
        <v>1029</v>
      </c>
      <c r="I690" s="138"/>
      <c r="L690" s="33"/>
      <c r="M690" s="139"/>
      <c r="T690" s="54"/>
      <c r="AT690" s="18" t="s">
        <v>145</v>
      </c>
      <c r="AU690" s="18" t="s">
        <v>84</v>
      </c>
    </row>
    <row r="691" spans="2:65" s="1" customFormat="1" ht="11.25">
      <c r="B691" s="33"/>
      <c r="D691" s="140" t="s">
        <v>147</v>
      </c>
      <c r="F691" s="141" t="s">
        <v>1030</v>
      </c>
      <c r="I691" s="138"/>
      <c r="L691" s="33"/>
      <c r="M691" s="139"/>
      <c r="T691" s="54"/>
      <c r="AT691" s="18" t="s">
        <v>147</v>
      </c>
      <c r="AU691" s="18" t="s">
        <v>84</v>
      </c>
    </row>
    <row r="692" spans="2:65" s="12" customFormat="1" ht="11.25">
      <c r="B692" s="142"/>
      <c r="D692" s="136" t="s">
        <v>155</v>
      </c>
      <c r="E692" s="143" t="s">
        <v>19</v>
      </c>
      <c r="F692" s="144" t="s">
        <v>859</v>
      </c>
      <c r="H692" s="145">
        <v>534.79999999999995</v>
      </c>
      <c r="I692" s="146"/>
      <c r="L692" s="142"/>
      <c r="M692" s="147"/>
      <c r="T692" s="148"/>
      <c r="AT692" s="143" t="s">
        <v>155</v>
      </c>
      <c r="AU692" s="143" t="s">
        <v>84</v>
      </c>
      <c r="AV692" s="12" t="s">
        <v>84</v>
      </c>
      <c r="AW692" s="12" t="s">
        <v>36</v>
      </c>
      <c r="AX692" s="12" t="s">
        <v>82</v>
      </c>
      <c r="AY692" s="143" t="s">
        <v>136</v>
      </c>
    </row>
    <row r="693" spans="2:65" s="1" customFormat="1" ht="24.2" customHeight="1">
      <c r="B693" s="33"/>
      <c r="C693" s="123" t="s">
        <v>1031</v>
      </c>
      <c r="D693" s="123" t="s">
        <v>138</v>
      </c>
      <c r="E693" s="124" t="s">
        <v>1032</v>
      </c>
      <c r="F693" s="125" t="s">
        <v>1033</v>
      </c>
      <c r="G693" s="126" t="s">
        <v>212</v>
      </c>
      <c r="H693" s="127">
        <v>43.95</v>
      </c>
      <c r="I693" s="128"/>
      <c r="J693" s="129">
        <f>ROUND(I693*H693,2)</f>
        <v>0</v>
      </c>
      <c r="K693" s="125" t="s">
        <v>142</v>
      </c>
      <c r="L693" s="33"/>
      <c r="M693" s="130" t="s">
        <v>19</v>
      </c>
      <c r="N693" s="131" t="s">
        <v>48</v>
      </c>
      <c r="P693" s="132">
        <f>O693*H693</f>
        <v>0</v>
      </c>
      <c r="Q693" s="132">
        <v>0</v>
      </c>
      <c r="R693" s="132">
        <f>Q693*H693</f>
        <v>0</v>
      </c>
      <c r="S693" s="132">
        <v>7.9699999999999997E-3</v>
      </c>
      <c r="T693" s="133">
        <f>S693*H693</f>
        <v>0.35028150000000002</v>
      </c>
      <c r="AR693" s="134" t="s">
        <v>251</v>
      </c>
      <c r="AT693" s="134" t="s">
        <v>138</v>
      </c>
      <c r="AU693" s="134" t="s">
        <v>84</v>
      </c>
      <c r="AY693" s="18" t="s">
        <v>136</v>
      </c>
      <c r="BE693" s="135">
        <f>IF(N693="základní",J693,0)</f>
        <v>0</v>
      </c>
      <c r="BF693" s="135">
        <f>IF(N693="snížená",J693,0)</f>
        <v>0</v>
      </c>
      <c r="BG693" s="135">
        <f>IF(N693="zákl. přenesená",J693,0)</f>
        <v>0</v>
      </c>
      <c r="BH693" s="135">
        <f>IF(N693="sníž. přenesená",J693,0)</f>
        <v>0</v>
      </c>
      <c r="BI693" s="135">
        <f>IF(N693="nulová",J693,0)</f>
        <v>0</v>
      </c>
      <c r="BJ693" s="18" t="s">
        <v>82</v>
      </c>
      <c r="BK693" s="135">
        <f>ROUND(I693*H693,2)</f>
        <v>0</v>
      </c>
      <c r="BL693" s="18" t="s">
        <v>251</v>
      </c>
      <c r="BM693" s="134" t="s">
        <v>1034</v>
      </c>
    </row>
    <row r="694" spans="2:65" s="1" customFormat="1" ht="19.5">
      <c r="B694" s="33"/>
      <c r="D694" s="136" t="s">
        <v>145</v>
      </c>
      <c r="F694" s="137" t="s">
        <v>1035</v>
      </c>
      <c r="I694" s="138"/>
      <c r="L694" s="33"/>
      <c r="M694" s="139"/>
      <c r="T694" s="54"/>
      <c r="AT694" s="18" t="s">
        <v>145</v>
      </c>
      <c r="AU694" s="18" t="s">
        <v>84</v>
      </c>
    </row>
    <row r="695" spans="2:65" s="1" customFormat="1" ht="11.25">
      <c r="B695" s="33"/>
      <c r="D695" s="140" t="s">
        <v>147</v>
      </c>
      <c r="F695" s="141" t="s">
        <v>1036</v>
      </c>
      <c r="I695" s="138"/>
      <c r="L695" s="33"/>
      <c r="M695" s="139"/>
      <c r="T695" s="54"/>
      <c r="AT695" s="18" t="s">
        <v>147</v>
      </c>
      <c r="AU695" s="18" t="s">
        <v>84</v>
      </c>
    </row>
    <row r="696" spans="2:65" s="12" customFormat="1" ht="11.25">
      <c r="B696" s="142"/>
      <c r="D696" s="136" t="s">
        <v>155</v>
      </c>
      <c r="E696" s="143" t="s">
        <v>19</v>
      </c>
      <c r="F696" s="144" t="s">
        <v>1037</v>
      </c>
      <c r="H696" s="145">
        <v>43.95</v>
      </c>
      <c r="I696" s="146"/>
      <c r="L696" s="142"/>
      <c r="M696" s="147"/>
      <c r="T696" s="148"/>
      <c r="AT696" s="143" t="s">
        <v>155</v>
      </c>
      <c r="AU696" s="143" t="s">
        <v>84</v>
      </c>
      <c r="AV696" s="12" t="s">
        <v>84</v>
      </c>
      <c r="AW696" s="12" t="s">
        <v>36</v>
      </c>
      <c r="AX696" s="12" t="s">
        <v>82</v>
      </c>
      <c r="AY696" s="143" t="s">
        <v>136</v>
      </c>
    </row>
    <row r="697" spans="2:65" s="1" customFormat="1" ht="16.5" customHeight="1">
      <c r="B697" s="33"/>
      <c r="C697" s="123" t="s">
        <v>1038</v>
      </c>
      <c r="D697" s="123" t="s">
        <v>138</v>
      </c>
      <c r="E697" s="124" t="s">
        <v>1039</v>
      </c>
      <c r="F697" s="125" t="s">
        <v>1040</v>
      </c>
      <c r="G697" s="126" t="s">
        <v>151</v>
      </c>
      <c r="H697" s="127">
        <v>544.79999999999995</v>
      </c>
      <c r="I697" s="128"/>
      <c r="J697" s="129">
        <f>ROUND(I697*H697,2)</f>
        <v>0</v>
      </c>
      <c r="K697" s="125" t="s">
        <v>142</v>
      </c>
      <c r="L697" s="33"/>
      <c r="M697" s="130" t="s">
        <v>19</v>
      </c>
      <c r="N697" s="131" t="s">
        <v>48</v>
      </c>
      <c r="P697" s="132">
        <f>O697*H697</f>
        <v>0</v>
      </c>
      <c r="Q697" s="132">
        <v>1.3999999999999999E-4</v>
      </c>
      <c r="R697" s="132">
        <f>Q697*H697</f>
        <v>7.6271999999999993E-2</v>
      </c>
      <c r="S697" s="132">
        <v>0</v>
      </c>
      <c r="T697" s="133">
        <f>S697*H697</f>
        <v>0</v>
      </c>
      <c r="AR697" s="134" t="s">
        <v>251</v>
      </c>
      <c r="AT697" s="134" t="s">
        <v>138</v>
      </c>
      <c r="AU697" s="134" t="s">
        <v>84</v>
      </c>
      <c r="AY697" s="18" t="s">
        <v>136</v>
      </c>
      <c r="BE697" s="135">
        <f>IF(N697="základní",J697,0)</f>
        <v>0</v>
      </c>
      <c r="BF697" s="135">
        <f>IF(N697="snížená",J697,0)</f>
        <v>0</v>
      </c>
      <c r="BG697" s="135">
        <f>IF(N697="zákl. přenesená",J697,0)</f>
        <v>0</v>
      </c>
      <c r="BH697" s="135">
        <f>IF(N697="sníž. přenesená",J697,0)</f>
        <v>0</v>
      </c>
      <c r="BI697" s="135">
        <f>IF(N697="nulová",J697,0)</f>
        <v>0</v>
      </c>
      <c r="BJ697" s="18" t="s">
        <v>82</v>
      </c>
      <c r="BK697" s="135">
        <f>ROUND(I697*H697,2)</f>
        <v>0</v>
      </c>
      <c r="BL697" s="18" t="s">
        <v>251</v>
      </c>
      <c r="BM697" s="134" t="s">
        <v>1041</v>
      </c>
    </row>
    <row r="698" spans="2:65" s="1" customFormat="1" ht="11.25">
      <c r="B698" s="33"/>
      <c r="D698" s="136" t="s">
        <v>145</v>
      </c>
      <c r="F698" s="137" t="s">
        <v>1042</v>
      </c>
      <c r="I698" s="138"/>
      <c r="L698" s="33"/>
      <c r="M698" s="139"/>
      <c r="T698" s="54"/>
      <c r="AT698" s="18" t="s">
        <v>145</v>
      </c>
      <c r="AU698" s="18" t="s">
        <v>84</v>
      </c>
    </row>
    <row r="699" spans="2:65" s="1" customFormat="1" ht="11.25">
      <c r="B699" s="33"/>
      <c r="D699" s="140" t="s">
        <v>147</v>
      </c>
      <c r="F699" s="141" t="s">
        <v>1043</v>
      </c>
      <c r="I699" s="138"/>
      <c r="L699" s="33"/>
      <c r="M699" s="139"/>
      <c r="T699" s="54"/>
      <c r="AT699" s="18" t="s">
        <v>147</v>
      </c>
      <c r="AU699" s="18" t="s">
        <v>84</v>
      </c>
    </row>
    <row r="700" spans="2:65" s="12" customFormat="1" ht="11.25">
      <c r="B700" s="142"/>
      <c r="D700" s="136" t="s">
        <v>155</v>
      </c>
      <c r="E700" s="143" t="s">
        <v>19</v>
      </c>
      <c r="F700" s="144" t="s">
        <v>1044</v>
      </c>
      <c r="H700" s="145">
        <v>544.79999999999995</v>
      </c>
      <c r="I700" s="146"/>
      <c r="L700" s="142"/>
      <c r="M700" s="147"/>
      <c r="T700" s="148"/>
      <c r="AT700" s="143" t="s">
        <v>155</v>
      </c>
      <c r="AU700" s="143" t="s">
        <v>84</v>
      </c>
      <c r="AV700" s="12" t="s">
        <v>84</v>
      </c>
      <c r="AW700" s="12" t="s">
        <v>36</v>
      </c>
      <c r="AX700" s="12" t="s">
        <v>82</v>
      </c>
      <c r="AY700" s="143" t="s">
        <v>136</v>
      </c>
    </row>
    <row r="701" spans="2:65" s="1" customFormat="1" ht="16.5" customHeight="1">
      <c r="B701" s="33"/>
      <c r="C701" s="123" t="s">
        <v>1045</v>
      </c>
      <c r="D701" s="123" t="s">
        <v>138</v>
      </c>
      <c r="E701" s="124" t="s">
        <v>1046</v>
      </c>
      <c r="F701" s="125" t="s">
        <v>1047</v>
      </c>
      <c r="G701" s="126" t="s">
        <v>141</v>
      </c>
      <c r="H701" s="127">
        <v>1</v>
      </c>
      <c r="I701" s="128"/>
      <c r="J701" s="129">
        <f>ROUND(I701*H701,2)</f>
        <v>0</v>
      </c>
      <c r="K701" s="125" t="s">
        <v>142</v>
      </c>
      <c r="L701" s="33"/>
      <c r="M701" s="130" t="s">
        <v>19</v>
      </c>
      <c r="N701" s="131" t="s">
        <v>48</v>
      </c>
      <c r="P701" s="132">
        <f>O701*H701</f>
        <v>0</v>
      </c>
      <c r="Q701" s="132">
        <v>0</v>
      </c>
      <c r="R701" s="132">
        <f>Q701*H701</f>
        <v>0</v>
      </c>
      <c r="S701" s="132">
        <v>1.6500000000000001E-2</v>
      </c>
      <c r="T701" s="133">
        <f>S701*H701</f>
        <v>1.6500000000000001E-2</v>
      </c>
      <c r="AR701" s="134" t="s">
        <v>251</v>
      </c>
      <c r="AT701" s="134" t="s">
        <v>138</v>
      </c>
      <c r="AU701" s="134" t="s">
        <v>84</v>
      </c>
      <c r="AY701" s="18" t="s">
        <v>136</v>
      </c>
      <c r="BE701" s="135">
        <f>IF(N701="základní",J701,0)</f>
        <v>0</v>
      </c>
      <c r="BF701" s="135">
        <f>IF(N701="snížená",J701,0)</f>
        <v>0</v>
      </c>
      <c r="BG701" s="135">
        <f>IF(N701="zákl. přenesená",J701,0)</f>
        <v>0</v>
      </c>
      <c r="BH701" s="135">
        <f>IF(N701="sníž. přenesená",J701,0)</f>
        <v>0</v>
      </c>
      <c r="BI701" s="135">
        <f>IF(N701="nulová",J701,0)</f>
        <v>0</v>
      </c>
      <c r="BJ701" s="18" t="s">
        <v>82</v>
      </c>
      <c r="BK701" s="135">
        <f>ROUND(I701*H701,2)</f>
        <v>0</v>
      </c>
      <c r="BL701" s="18" t="s">
        <v>251</v>
      </c>
      <c r="BM701" s="134" t="s">
        <v>1048</v>
      </c>
    </row>
    <row r="702" spans="2:65" s="1" customFormat="1" ht="11.25">
      <c r="B702" s="33"/>
      <c r="D702" s="136" t="s">
        <v>145</v>
      </c>
      <c r="F702" s="137" t="s">
        <v>1047</v>
      </c>
      <c r="I702" s="138"/>
      <c r="L702" s="33"/>
      <c r="M702" s="139"/>
      <c r="T702" s="54"/>
      <c r="AT702" s="18" t="s">
        <v>145</v>
      </c>
      <c r="AU702" s="18" t="s">
        <v>84</v>
      </c>
    </row>
    <row r="703" spans="2:65" s="1" customFormat="1" ht="11.25">
      <c r="B703" s="33"/>
      <c r="D703" s="140" t="s">
        <v>147</v>
      </c>
      <c r="F703" s="141" t="s">
        <v>1049</v>
      </c>
      <c r="I703" s="138"/>
      <c r="L703" s="33"/>
      <c r="M703" s="139"/>
      <c r="T703" s="54"/>
      <c r="AT703" s="18" t="s">
        <v>147</v>
      </c>
      <c r="AU703" s="18" t="s">
        <v>84</v>
      </c>
    </row>
    <row r="704" spans="2:65" s="1" customFormat="1" ht="24.2" customHeight="1">
      <c r="B704" s="33"/>
      <c r="C704" s="123" t="s">
        <v>1050</v>
      </c>
      <c r="D704" s="123" t="s">
        <v>138</v>
      </c>
      <c r="E704" s="124" t="s">
        <v>1051</v>
      </c>
      <c r="F704" s="125" t="s">
        <v>1052</v>
      </c>
      <c r="G704" s="126" t="s">
        <v>193</v>
      </c>
      <c r="H704" s="127">
        <v>7.5999999999999998E-2</v>
      </c>
      <c r="I704" s="128"/>
      <c r="J704" s="129">
        <f>ROUND(I704*H704,2)</f>
        <v>0</v>
      </c>
      <c r="K704" s="125" t="s">
        <v>142</v>
      </c>
      <c r="L704" s="33"/>
      <c r="M704" s="130" t="s">
        <v>19</v>
      </c>
      <c r="N704" s="131" t="s">
        <v>48</v>
      </c>
      <c r="P704" s="132">
        <f>O704*H704</f>
        <v>0</v>
      </c>
      <c r="Q704" s="132">
        <v>0</v>
      </c>
      <c r="R704" s="132">
        <f>Q704*H704</f>
        <v>0</v>
      </c>
      <c r="S704" s="132">
        <v>0</v>
      </c>
      <c r="T704" s="133">
        <f>S704*H704</f>
        <v>0</v>
      </c>
      <c r="AR704" s="134" t="s">
        <v>251</v>
      </c>
      <c r="AT704" s="134" t="s">
        <v>138</v>
      </c>
      <c r="AU704" s="134" t="s">
        <v>84</v>
      </c>
      <c r="AY704" s="18" t="s">
        <v>136</v>
      </c>
      <c r="BE704" s="135">
        <f>IF(N704="základní",J704,0)</f>
        <v>0</v>
      </c>
      <c r="BF704" s="135">
        <f>IF(N704="snížená",J704,0)</f>
        <v>0</v>
      </c>
      <c r="BG704" s="135">
        <f>IF(N704="zákl. přenesená",J704,0)</f>
        <v>0</v>
      </c>
      <c r="BH704" s="135">
        <f>IF(N704="sníž. přenesená",J704,0)</f>
        <v>0</v>
      </c>
      <c r="BI704" s="135">
        <f>IF(N704="nulová",J704,0)</f>
        <v>0</v>
      </c>
      <c r="BJ704" s="18" t="s">
        <v>82</v>
      </c>
      <c r="BK704" s="135">
        <f>ROUND(I704*H704,2)</f>
        <v>0</v>
      </c>
      <c r="BL704" s="18" t="s">
        <v>251</v>
      </c>
      <c r="BM704" s="134" t="s">
        <v>1053</v>
      </c>
    </row>
    <row r="705" spans="2:65" s="1" customFormat="1" ht="29.25">
      <c r="B705" s="33"/>
      <c r="D705" s="136" t="s">
        <v>145</v>
      </c>
      <c r="F705" s="137" t="s">
        <v>1054</v>
      </c>
      <c r="I705" s="138"/>
      <c r="L705" s="33"/>
      <c r="M705" s="139"/>
      <c r="T705" s="54"/>
      <c r="AT705" s="18" t="s">
        <v>145</v>
      </c>
      <c r="AU705" s="18" t="s">
        <v>84</v>
      </c>
    </row>
    <row r="706" spans="2:65" s="1" customFormat="1" ht="11.25">
      <c r="B706" s="33"/>
      <c r="D706" s="140" t="s">
        <v>147</v>
      </c>
      <c r="F706" s="141" t="s">
        <v>1055</v>
      </c>
      <c r="I706" s="138"/>
      <c r="L706" s="33"/>
      <c r="M706" s="139"/>
      <c r="T706" s="54"/>
      <c r="AT706" s="18" t="s">
        <v>147</v>
      </c>
      <c r="AU706" s="18" t="s">
        <v>84</v>
      </c>
    </row>
    <row r="707" spans="2:65" s="11" customFormat="1" ht="22.9" customHeight="1">
      <c r="B707" s="111"/>
      <c r="D707" s="112" t="s">
        <v>76</v>
      </c>
      <c r="E707" s="121" t="s">
        <v>1056</v>
      </c>
      <c r="F707" s="121" t="s">
        <v>1057</v>
      </c>
      <c r="I707" s="114"/>
      <c r="J707" s="122">
        <f>BK707</f>
        <v>0</v>
      </c>
      <c r="L707" s="111"/>
      <c r="M707" s="116"/>
      <c r="P707" s="117">
        <f>SUM(P708:P738)</f>
        <v>0</v>
      </c>
      <c r="R707" s="117">
        <f>SUM(R708:R738)</f>
        <v>0.13843480000000002</v>
      </c>
      <c r="T707" s="118">
        <f>SUM(T708:T738)</f>
        <v>0</v>
      </c>
      <c r="AR707" s="112" t="s">
        <v>84</v>
      </c>
      <c r="AT707" s="119" t="s">
        <v>76</v>
      </c>
      <c r="AU707" s="119" t="s">
        <v>82</v>
      </c>
      <c r="AY707" s="112" t="s">
        <v>136</v>
      </c>
      <c r="BK707" s="120">
        <f>SUM(BK708:BK738)</f>
        <v>0</v>
      </c>
    </row>
    <row r="708" spans="2:65" s="1" customFormat="1" ht="16.5" customHeight="1">
      <c r="B708" s="33"/>
      <c r="C708" s="123" t="s">
        <v>1058</v>
      </c>
      <c r="D708" s="123" t="s">
        <v>138</v>
      </c>
      <c r="E708" s="124" t="s">
        <v>1059</v>
      </c>
      <c r="F708" s="125" t="s">
        <v>1060</v>
      </c>
      <c r="G708" s="126" t="s">
        <v>141</v>
      </c>
      <c r="H708" s="127">
        <v>2</v>
      </c>
      <c r="I708" s="128"/>
      <c r="J708" s="129">
        <f>ROUND(I708*H708,2)</f>
        <v>0</v>
      </c>
      <c r="K708" s="125" t="s">
        <v>142</v>
      </c>
      <c r="L708" s="33"/>
      <c r="M708" s="130" t="s">
        <v>19</v>
      </c>
      <c r="N708" s="131" t="s">
        <v>48</v>
      </c>
      <c r="P708" s="132">
        <f>O708*H708</f>
        <v>0</v>
      </c>
      <c r="Q708" s="132">
        <v>4.4000000000000002E-4</v>
      </c>
      <c r="R708" s="132">
        <f>Q708*H708</f>
        <v>8.8000000000000003E-4</v>
      </c>
      <c r="S708" s="132">
        <v>0</v>
      </c>
      <c r="T708" s="133">
        <f>S708*H708</f>
        <v>0</v>
      </c>
      <c r="AR708" s="134" t="s">
        <v>251</v>
      </c>
      <c r="AT708" s="134" t="s">
        <v>138</v>
      </c>
      <c r="AU708" s="134" t="s">
        <v>84</v>
      </c>
      <c r="AY708" s="18" t="s">
        <v>136</v>
      </c>
      <c r="BE708" s="135">
        <f>IF(N708="základní",J708,0)</f>
        <v>0</v>
      </c>
      <c r="BF708" s="135">
        <f>IF(N708="snížená",J708,0)</f>
        <v>0</v>
      </c>
      <c r="BG708" s="135">
        <f>IF(N708="zákl. přenesená",J708,0)</f>
        <v>0</v>
      </c>
      <c r="BH708" s="135">
        <f>IF(N708="sníž. přenesená",J708,0)</f>
        <v>0</v>
      </c>
      <c r="BI708" s="135">
        <f>IF(N708="nulová",J708,0)</f>
        <v>0</v>
      </c>
      <c r="BJ708" s="18" t="s">
        <v>82</v>
      </c>
      <c r="BK708" s="135">
        <f>ROUND(I708*H708,2)</f>
        <v>0</v>
      </c>
      <c r="BL708" s="18" t="s">
        <v>251</v>
      </c>
      <c r="BM708" s="134" t="s">
        <v>1061</v>
      </c>
    </row>
    <row r="709" spans="2:65" s="1" customFormat="1" ht="19.5">
      <c r="B709" s="33"/>
      <c r="D709" s="136" t="s">
        <v>145</v>
      </c>
      <c r="F709" s="137" t="s">
        <v>1062</v>
      </c>
      <c r="I709" s="138"/>
      <c r="L709" s="33"/>
      <c r="M709" s="139"/>
      <c r="T709" s="54"/>
      <c r="AT709" s="18" t="s">
        <v>145</v>
      </c>
      <c r="AU709" s="18" t="s">
        <v>84</v>
      </c>
    </row>
    <row r="710" spans="2:65" s="1" customFormat="1" ht="11.25">
      <c r="B710" s="33"/>
      <c r="D710" s="140" t="s">
        <v>147</v>
      </c>
      <c r="F710" s="141" t="s">
        <v>1063</v>
      </c>
      <c r="I710" s="138"/>
      <c r="L710" s="33"/>
      <c r="M710" s="139"/>
      <c r="T710" s="54"/>
      <c r="AT710" s="18" t="s">
        <v>147</v>
      </c>
      <c r="AU710" s="18" t="s">
        <v>84</v>
      </c>
    </row>
    <row r="711" spans="2:65" s="1" customFormat="1" ht="33" customHeight="1">
      <c r="B711" s="33"/>
      <c r="C711" s="162" t="s">
        <v>1064</v>
      </c>
      <c r="D711" s="162" t="s">
        <v>224</v>
      </c>
      <c r="E711" s="163" t="s">
        <v>1065</v>
      </c>
      <c r="F711" s="164" t="s">
        <v>1066</v>
      </c>
      <c r="G711" s="165" t="s">
        <v>141</v>
      </c>
      <c r="H711" s="166">
        <v>2</v>
      </c>
      <c r="I711" s="167"/>
      <c r="J711" s="168">
        <f>ROUND(I711*H711,2)</f>
        <v>0</v>
      </c>
      <c r="K711" s="164" t="s">
        <v>19</v>
      </c>
      <c r="L711" s="169"/>
      <c r="M711" s="170" t="s">
        <v>19</v>
      </c>
      <c r="N711" s="171" t="s">
        <v>48</v>
      </c>
      <c r="P711" s="132">
        <f>O711*H711</f>
        <v>0</v>
      </c>
      <c r="Q711" s="132">
        <v>2.8000000000000001E-2</v>
      </c>
      <c r="R711" s="132">
        <f>Q711*H711</f>
        <v>5.6000000000000001E-2</v>
      </c>
      <c r="S711" s="132">
        <v>0</v>
      </c>
      <c r="T711" s="133">
        <f>S711*H711</f>
        <v>0</v>
      </c>
      <c r="AR711" s="134" t="s">
        <v>366</v>
      </c>
      <c r="AT711" s="134" t="s">
        <v>224</v>
      </c>
      <c r="AU711" s="134" t="s">
        <v>84</v>
      </c>
      <c r="AY711" s="18" t="s">
        <v>136</v>
      </c>
      <c r="BE711" s="135">
        <f>IF(N711="základní",J711,0)</f>
        <v>0</v>
      </c>
      <c r="BF711" s="135">
        <f>IF(N711="snížená",J711,0)</f>
        <v>0</v>
      </c>
      <c r="BG711" s="135">
        <f>IF(N711="zákl. přenesená",J711,0)</f>
        <v>0</v>
      </c>
      <c r="BH711" s="135">
        <f>IF(N711="sníž. přenesená",J711,0)</f>
        <v>0</v>
      </c>
      <c r="BI711" s="135">
        <f>IF(N711="nulová",J711,0)</f>
        <v>0</v>
      </c>
      <c r="BJ711" s="18" t="s">
        <v>82</v>
      </c>
      <c r="BK711" s="135">
        <f>ROUND(I711*H711,2)</f>
        <v>0</v>
      </c>
      <c r="BL711" s="18" t="s">
        <v>251</v>
      </c>
      <c r="BM711" s="134" t="s">
        <v>1067</v>
      </c>
    </row>
    <row r="712" spans="2:65" s="1" customFormat="1" ht="19.5">
      <c r="B712" s="33"/>
      <c r="D712" s="136" t="s">
        <v>145</v>
      </c>
      <c r="F712" s="137" t="s">
        <v>1066</v>
      </c>
      <c r="I712" s="138"/>
      <c r="L712" s="33"/>
      <c r="M712" s="139"/>
      <c r="T712" s="54"/>
      <c r="AT712" s="18" t="s">
        <v>145</v>
      </c>
      <c r="AU712" s="18" t="s">
        <v>84</v>
      </c>
    </row>
    <row r="713" spans="2:65" s="1" customFormat="1" ht="24.2" customHeight="1">
      <c r="B713" s="33"/>
      <c r="C713" s="123" t="s">
        <v>1068</v>
      </c>
      <c r="D713" s="123" t="s">
        <v>138</v>
      </c>
      <c r="E713" s="124" t="s">
        <v>1069</v>
      </c>
      <c r="F713" s="125" t="s">
        <v>1070</v>
      </c>
      <c r="G713" s="126" t="s">
        <v>141</v>
      </c>
      <c r="H713" s="127">
        <v>1</v>
      </c>
      <c r="I713" s="128"/>
      <c r="J713" s="129">
        <f>ROUND(I713*H713,2)</f>
        <v>0</v>
      </c>
      <c r="K713" s="125" t="s">
        <v>142</v>
      </c>
      <c r="L713" s="33"/>
      <c r="M713" s="130" t="s">
        <v>19</v>
      </c>
      <c r="N713" s="131" t="s">
        <v>48</v>
      </c>
      <c r="P713" s="132">
        <f>O713*H713</f>
        <v>0</v>
      </c>
      <c r="Q713" s="132">
        <v>2.7E-4</v>
      </c>
      <c r="R713" s="132">
        <f>Q713*H713</f>
        <v>2.7E-4</v>
      </c>
      <c r="S713" s="132">
        <v>0</v>
      </c>
      <c r="T713" s="133">
        <f>S713*H713</f>
        <v>0</v>
      </c>
      <c r="AR713" s="134" t="s">
        <v>251</v>
      </c>
      <c r="AT713" s="134" t="s">
        <v>138</v>
      </c>
      <c r="AU713" s="134" t="s">
        <v>84</v>
      </c>
      <c r="AY713" s="18" t="s">
        <v>136</v>
      </c>
      <c r="BE713" s="135">
        <f>IF(N713="základní",J713,0)</f>
        <v>0</v>
      </c>
      <c r="BF713" s="135">
        <f>IF(N713="snížená",J713,0)</f>
        <v>0</v>
      </c>
      <c r="BG713" s="135">
        <f>IF(N713="zákl. přenesená",J713,0)</f>
        <v>0</v>
      </c>
      <c r="BH713" s="135">
        <f>IF(N713="sníž. přenesená",J713,0)</f>
        <v>0</v>
      </c>
      <c r="BI713" s="135">
        <f>IF(N713="nulová",J713,0)</f>
        <v>0</v>
      </c>
      <c r="BJ713" s="18" t="s">
        <v>82</v>
      </c>
      <c r="BK713" s="135">
        <f>ROUND(I713*H713,2)</f>
        <v>0</v>
      </c>
      <c r="BL713" s="18" t="s">
        <v>251</v>
      </c>
      <c r="BM713" s="134" t="s">
        <v>1071</v>
      </c>
    </row>
    <row r="714" spans="2:65" s="1" customFormat="1" ht="19.5">
      <c r="B714" s="33"/>
      <c r="D714" s="136" t="s">
        <v>145</v>
      </c>
      <c r="F714" s="137" t="s">
        <v>1072</v>
      </c>
      <c r="I714" s="138"/>
      <c r="L714" s="33"/>
      <c r="M714" s="139"/>
      <c r="T714" s="54"/>
      <c r="AT714" s="18" t="s">
        <v>145</v>
      </c>
      <c r="AU714" s="18" t="s">
        <v>84</v>
      </c>
    </row>
    <row r="715" spans="2:65" s="1" customFormat="1" ht="11.25">
      <c r="B715" s="33"/>
      <c r="D715" s="140" t="s">
        <v>147</v>
      </c>
      <c r="F715" s="141" t="s">
        <v>1073</v>
      </c>
      <c r="I715" s="138"/>
      <c r="L715" s="33"/>
      <c r="M715" s="139"/>
      <c r="T715" s="54"/>
      <c r="AT715" s="18" t="s">
        <v>147</v>
      </c>
      <c r="AU715" s="18" t="s">
        <v>84</v>
      </c>
    </row>
    <row r="716" spans="2:65" s="12" customFormat="1" ht="11.25">
      <c r="B716" s="142"/>
      <c r="D716" s="136" t="s">
        <v>155</v>
      </c>
      <c r="E716" s="143" t="s">
        <v>19</v>
      </c>
      <c r="F716" s="144" t="s">
        <v>1074</v>
      </c>
      <c r="H716" s="145">
        <v>1</v>
      </c>
      <c r="I716" s="146"/>
      <c r="L716" s="142"/>
      <c r="M716" s="147"/>
      <c r="T716" s="148"/>
      <c r="AT716" s="143" t="s">
        <v>155</v>
      </c>
      <c r="AU716" s="143" t="s">
        <v>84</v>
      </c>
      <c r="AV716" s="12" t="s">
        <v>84</v>
      </c>
      <c r="AW716" s="12" t="s">
        <v>36</v>
      </c>
      <c r="AX716" s="12" t="s">
        <v>82</v>
      </c>
      <c r="AY716" s="143" t="s">
        <v>136</v>
      </c>
    </row>
    <row r="717" spans="2:65" s="1" customFormat="1" ht="24.2" customHeight="1">
      <c r="B717" s="33"/>
      <c r="C717" s="162" t="s">
        <v>1075</v>
      </c>
      <c r="D717" s="162" t="s">
        <v>224</v>
      </c>
      <c r="E717" s="163" t="s">
        <v>1076</v>
      </c>
      <c r="F717" s="164" t="s">
        <v>1077</v>
      </c>
      <c r="G717" s="165" t="s">
        <v>151</v>
      </c>
      <c r="H717" s="166">
        <v>0.49</v>
      </c>
      <c r="I717" s="167"/>
      <c r="J717" s="168">
        <f>ROUND(I717*H717,2)</f>
        <v>0</v>
      </c>
      <c r="K717" s="164" t="s">
        <v>142</v>
      </c>
      <c r="L717" s="169"/>
      <c r="M717" s="170" t="s">
        <v>19</v>
      </c>
      <c r="N717" s="171" t="s">
        <v>48</v>
      </c>
      <c r="P717" s="132">
        <f>O717*H717</f>
        <v>0</v>
      </c>
      <c r="Q717" s="132">
        <v>3.4720000000000001E-2</v>
      </c>
      <c r="R717" s="132">
        <f>Q717*H717</f>
        <v>1.7012800000000002E-2</v>
      </c>
      <c r="S717" s="132">
        <v>0</v>
      </c>
      <c r="T717" s="133">
        <f>S717*H717</f>
        <v>0</v>
      </c>
      <c r="AR717" s="134" t="s">
        <v>366</v>
      </c>
      <c r="AT717" s="134" t="s">
        <v>224</v>
      </c>
      <c r="AU717" s="134" t="s">
        <v>84</v>
      </c>
      <c r="AY717" s="18" t="s">
        <v>136</v>
      </c>
      <c r="BE717" s="135">
        <f>IF(N717="základní",J717,0)</f>
        <v>0</v>
      </c>
      <c r="BF717" s="135">
        <f>IF(N717="snížená",J717,0)</f>
        <v>0</v>
      </c>
      <c r="BG717" s="135">
        <f>IF(N717="zákl. přenesená",J717,0)</f>
        <v>0</v>
      </c>
      <c r="BH717" s="135">
        <f>IF(N717="sníž. přenesená",J717,0)</f>
        <v>0</v>
      </c>
      <c r="BI717" s="135">
        <f>IF(N717="nulová",J717,0)</f>
        <v>0</v>
      </c>
      <c r="BJ717" s="18" t="s">
        <v>82</v>
      </c>
      <c r="BK717" s="135">
        <f>ROUND(I717*H717,2)</f>
        <v>0</v>
      </c>
      <c r="BL717" s="18" t="s">
        <v>251</v>
      </c>
      <c r="BM717" s="134" t="s">
        <v>1078</v>
      </c>
    </row>
    <row r="718" spans="2:65" s="1" customFormat="1" ht="11.25">
      <c r="B718" s="33"/>
      <c r="D718" s="136" t="s">
        <v>145</v>
      </c>
      <c r="F718" s="137" t="s">
        <v>1077</v>
      </c>
      <c r="I718" s="138"/>
      <c r="L718" s="33"/>
      <c r="M718" s="139"/>
      <c r="T718" s="54"/>
      <c r="AT718" s="18" t="s">
        <v>145</v>
      </c>
      <c r="AU718" s="18" t="s">
        <v>84</v>
      </c>
    </row>
    <row r="719" spans="2:65" s="1" customFormat="1" ht="24.2" customHeight="1">
      <c r="B719" s="33"/>
      <c r="C719" s="123" t="s">
        <v>1079</v>
      </c>
      <c r="D719" s="123" t="s">
        <v>138</v>
      </c>
      <c r="E719" s="124" t="s">
        <v>1080</v>
      </c>
      <c r="F719" s="125" t="s">
        <v>1081</v>
      </c>
      <c r="G719" s="126" t="s">
        <v>141</v>
      </c>
      <c r="H719" s="127">
        <v>1</v>
      </c>
      <c r="I719" s="128"/>
      <c r="J719" s="129">
        <f>ROUND(I719*H719,2)</f>
        <v>0</v>
      </c>
      <c r="K719" s="125" t="s">
        <v>142</v>
      </c>
      <c r="L719" s="33"/>
      <c r="M719" s="130" t="s">
        <v>19</v>
      </c>
      <c r="N719" s="131" t="s">
        <v>48</v>
      </c>
      <c r="P719" s="132">
        <f>O719*H719</f>
        <v>0</v>
      </c>
      <c r="Q719" s="132">
        <v>0</v>
      </c>
      <c r="R719" s="132">
        <f>Q719*H719</f>
        <v>0</v>
      </c>
      <c r="S719" s="132">
        <v>0</v>
      </c>
      <c r="T719" s="133">
        <f>S719*H719</f>
        <v>0</v>
      </c>
      <c r="AR719" s="134" t="s">
        <v>251</v>
      </c>
      <c r="AT719" s="134" t="s">
        <v>138</v>
      </c>
      <c r="AU719" s="134" t="s">
        <v>84</v>
      </c>
      <c r="AY719" s="18" t="s">
        <v>136</v>
      </c>
      <c r="BE719" s="135">
        <f>IF(N719="základní",J719,0)</f>
        <v>0</v>
      </c>
      <c r="BF719" s="135">
        <f>IF(N719="snížená",J719,0)</f>
        <v>0</v>
      </c>
      <c r="BG719" s="135">
        <f>IF(N719="zákl. přenesená",J719,0)</f>
        <v>0</v>
      </c>
      <c r="BH719" s="135">
        <f>IF(N719="sníž. přenesená",J719,0)</f>
        <v>0</v>
      </c>
      <c r="BI719" s="135">
        <f>IF(N719="nulová",J719,0)</f>
        <v>0</v>
      </c>
      <c r="BJ719" s="18" t="s">
        <v>82</v>
      </c>
      <c r="BK719" s="135">
        <f>ROUND(I719*H719,2)</f>
        <v>0</v>
      </c>
      <c r="BL719" s="18" t="s">
        <v>251</v>
      </c>
      <c r="BM719" s="134" t="s">
        <v>1082</v>
      </c>
    </row>
    <row r="720" spans="2:65" s="1" customFormat="1" ht="29.25">
      <c r="B720" s="33"/>
      <c r="D720" s="136" t="s">
        <v>145</v>
      </c>
      <c r="F720" s="137" t="s">
        <v>1083</v>
      </c>
      <c r="I720" s="138"/>
      <c r="L720" s="33"/>
      <c r="M720" s="139"/>
      <c r="T720" s="54"/>
      <c r="AT720" s="18" t="s">
        <v>145</v>
      </c>
      <c r="AU720" s="18" t="s">
        <v>84</v>
      </c>
    </row>
    <row r="721" spans="2:65" s="1" customFormat="1" ht="11.25">
      <c r="B721" s="33"/>
      <c r="D721" s="140" t="s">
        <v>147</v>
      </c>
      <c r="F721" s="141" t="s">
        <v>1084</v>
      </c>
      <c r="I721" s="138"/>
      <c r="L721" s="33"/>
      <c r="M721" s="139"/>
      <c r="T721" s="54"/>
      <c r="AT721" s="18" t="s">
        <v>147</v>
      </c>
      <c r="AU721" s="18" t="s">
        <v>84</v>
      </c>
    </row>
    <row r="722" spans="2:65" s="12" customFormat="1" ht="11.25">
      <c r="B722" s="142"/>
      <c r="D722" s="136" t="s">
        <v>155</v>
      </c>
      <c r="E722" s="143" t="s">
        <v>19</v>
      </c>
      <c r="F722" s="144" t="s">
        <v>1085</v>
      </c>
      <c r="H722" s="145">
        <v>1</v>
      </c>
      <c r="I722" s="146"/>
      <c r="L722" s="142"/>
      <c r="M722" s="147"/>
      <c r="T722" s="148"/>
      <c r="AT722" s="143" t="s">
        <v>155</v>
      </c>
      <c r="AU722" s="143" t="s">
        <v>84</v>
      </c>
      <c r="AV722" s="12" t="s">
        <v>84</v>
      </c>
      <c r="AW722" s="12" t="s">
        <v>36</v>
      </c>
      <c r="AX722" s="12" t="s">
        <v>82</v>
      </c>
      <c r="AY722" s="143" t="s">
        <v>136</v>
      </c>
    </row>
    <row r="723" spans="2:65" s="1" customFormat="1" ht="24.2" customHeight="1">
      <c r="B723" s="33"/>
      <c r="C723" s="162" t="s">
        <v>1086</v>
      </c>
      <c r="D723" s="162" t="s">
        <v>224</v>
      </c>
      <c r="E723" s="163" t="s">
        <v>1087</v>
      </c>
      <c r="F723" s="164" t="s">
        <v>1088</v>
      </c>
      <c r="G723" s="165" t="s">
        <v>151</v>
      </c>
      <c r="H723" s="166">
        <v>1.8</v>
      </c>
      <c r="I723" s="167"/>
      <c r="J723" s="168">
        <f>ROUND(I723*H723,2)</f>
        <v>0</v>
      </c>
      <c r="K723" s="164" t="s">
        <v>142</v>
      </c>
      <c r="L723" s="169"/>
      <c r="M723" s="170" t="s">
        <v>19</v>
      </c>
      <c r="N723" s="171" t="s">
        <v>48</v>
      </c>
      <c r="P723" s="132">
        <f>O723*H723</f>
        <v>0</v>
      </c>
      <c r="Q723" s="132">
        <v>2.5440000000000001E-2</v>
      </c>
      <c r="R723" s="132">
        <f>Q723*H723</f>
        <v>4.5791999999999999E-2</v>
      </c>
      <c r="S723" s="132">
        <v>0</v>
      </c>
      <c r="T723" s="133">
        <f>S723*H723</f>
        <v>0</v>
      </c>
      <c r="AR723" s="134" t="s">
        <v>366</v>
      </c>
      <c r="AT723" s="134" t="s">
        <v>224</v>
      </c>
      <c r="AU723" s="134" t="s">
        <v>84</v>
      </c>
      <c r="AY723" s="18" t="s">
        <v>136</v>
      </c>
      <c r="BE723" s="135">
        <f>IF(N723="základní",J723,0)</f>
        <v>0</v>
      </c>
      <c r="BF723" s="135">
        <f>IF(N723="snížená",J723,0)</f>
        <v>0</v>
      </c>
      <c r="BG723" s="135">
        <f>IF(N723="zákl. přenesená",J723,0)</f>
        <v>0</v>
      </c>
      <c r="BH723" s="135">
        <f>IF(N723="sníž. přenesená",J723,0)</f>
        <v>0</v>
      </c>
      <c r="BI723" s="135">
        <f>IF(N723="nulová",J723,0)</f>
        <v>0</v>
      </c>
      <c r="BJ723" s="18" t="s">
        <v>82</v>
      </c>
      <c r="BK723" s="135">
        <f>ROUND(I723*H723,2)</f>
        <v>0</v>
      </c>
      <c r="BL723" s="18" t="s">
        <v>251</v>
      </c>
      <c r="BM723" s="134" t="s">
        <v>1089</v>
      </c>
    </row>
    <row r="724" spans="2:65" s="1" customFormat="1" ht="19.5">
      <c r="B724" s="33"/>
      <c r="D724" s="136" t="s">
        <v>145</v>
      </c>
      <c r="F724" s="137" t="s">
        <v>1088</v>
      </c>
      <c r="I724" s="138"/>
      <c r="L724" s="33"/>
      <c r="M724" s="139"/>
      <c r="T724" s="54"/>
      <c r="AT724" s="18" t="s">
        <v>145</v>
      </c>
      <c r="AU724" s="18" t="s">
        <v>84</v>
      </c>
    </row>
    <row r="725" spans="2:65" s="1" customFormat="1" ht="16.5" customHeight="1">
      <c r="B725" s="33"/>
      <c r="C725" s="123" t="s">
        <v>1090</v>
      </c>
      <c r="D725" s="123" t="s">
        <v>138</v>
      </c>
      <c r="E725" s="124" t="s">
        <v>1091</v>
      </c>
      <c r="F725" s="125" t="s">
        <v>1092</v>
      </c>
      <c r="G725" s="126" t="s">
        <v>141</v>
      </c>
      <c r="H725" s="127">
        <v>2</v>
      </c>
      <c r="I725" s="128"/>
      <c r="J725" s="129">
        <f>ROUND(I725*H725,2)</f>
        <v>0</v>
      </c>
      <c r="K725" s="125" t="s">
        <v>19</v>
      </c>
      <c r="L725" s="33"/>
      <c r="M725" s="130" t="s">
        <v>19</v>
      </c>
      <c r="N725" s="131" t="s">
        <v>48</v>
      </c>
      <c r="P725" s="132">
        <f>O725*H725</f>
        <v>0</v>
      </c>
      <c r="Q725" s="132">
        <v>2.5999999999999998E-4</v>
      </c>
      <c r="R725" s="132">
        <f>Q725*H725</f>
        <v>5.1999999999999995E-4</v>
      </c>
      <c r="S725" s="132">
        <v>0</v>
      </c>
      <c r="T725" s="133">
        <f>S725*H725</f>
        <v>0</v>
      </c>
      <c r="AR725" s="134" t="s">
        <v>251</v>
      </c>
      <c r="AT725" s="134" t="s">
        <v>138</v>
      </c>
      <c r="AU725" s="134" t="s">
        <v>84</v>
      </c>
      <c r="AY725" s="18" t="s">
        <v>136</v>
      </c>
      <c r="BE725" s="135">
        <f>IF(N725="základní",J725,0)</f>
        <v>0</v>
      </c>
      <c r="BF725" s="135">
        <f>IF(N725="snížená",J725,0)</f>
        <v>0</v>
      </c>
      <c r="BG725" s="135">
        <f>IF(N725="zákl. přenesená",J725,0)</f>
        <v>0</v>
      </c>
      <c r="BH725" s="135">
        <f>IF(N725="sníž. přenesená",J725,0)</f>
        <v>0</v>
      </c>
      <c r="BI725" s="135">
        <f>IF(N725="nulová",J725,0)</f>
        <v>0</v>
      </c>
      <c r="BJ725" s="18" t="s">
        <v>82</v>
      </c>
      <c r="BK725" s="135">
        <f>ROUND(I725*H725,2)</f>
        <v>0</v>
      </c>
      <c r="BL725" s="18" t="s">
        <v>251</v>
      </c>
      <c r="BM725" s="134" t="s">
        <v>1093</v>
      </c>
    </row>
    <row r="726" spans="2:65" s="1" customFormat="1" ht="11.25">
      <c r="B726" s="33"/>
      <c r="D726" s="136" t="s">
        <v>145</v>
      </c>
      <c r="F726" s="137" t="s">
        <v>1092</v>
      </c>
      <c r="I726" s="138"/>
      <c r="L726" s="33"/>
      <c r="M726" s="139"/>
      <c r="T726" s="54"/>
      <c r="AT726" s="18" t="s">
        <v>145</v>
      </c>
      <c r="AU726" s="18" t="s">
        <v>84</v>
      </c>
    </row>
    <row r="727" spans="2:65" s="12" customFormat="1" ht="11.25">
      <c r="B727" s="142"/>
      <c r="D727" s="136" t="s">
        <v>155</v>
      </c>
      <c r="E727" s="143" t="s">
        <v>19</v>
      </c>
      <c r="F727" s="144" t="s">
        <v>1094</v>
      </c>
      <c r="H727" s="145">
        <v>2</v>
      </c>
      <c r="I727" s="146"/>
      <c r="L727" s="142"/>
      <c r="M727" s="147"/>
      <c r="T727" s="148"/>
      <c r="AT727" s="143" t="s">
        <v>155</v>
      </c>
      <c r="AU727" s="143" t="s">
        <v>84</v>
      </c>
      <c r="AV727" s="12" t="s">
        <v>84</v>
      </c>
      <c r="AW727" s="12" t="s">
        <v>36</v>
      </c>
      <c r="AX727" s="12" t="s">
        <v>82</v>
      </c>
      <c r="AY727" s="143" t="s">
        <v>136</v>
      </c>
    </row>
    <row r="728" spans="2:65" s="1" customFormat="1" ht="16.5" customHeight="1">
      <c r="B728" s="33"/>
      <c r="C728" s="162" t="s">
        <v>1095</v>
      </c>
      <c r="D728" s="162" t="s">
        <v>224</v>
      </c>
      <c r="E728" s="163" t="s">
        <v>1096</v>
      </c>
      <c r="F728" s="164" t="s">
        <v>1097</v>
      </c>
      <c r="G728" s="165" t="s">
        <v>141</v>
      </c>
      <c r="H728" s="166">
        <v>2</v>
      </c>
      <c r="I728" s="167"/>
      <c r="J728" s="168">
        <f>ROUND(I728*H728,2)</f>
        <v>0</v>
      </c>
      <c r="K728" s="164" t="s">
        <v>142</v>
      </c>
      <c r="L728" s="169"/>
      <c r="M728" s="170" t="s">
        <v>19</v>
      </c>
      <c r="N728" s="171" t="s">
        <v>48</v>
      </c>
      <c r="P728" s="132">
        <f>O728*H728</f>
        <v>0</v>
      </c>
      <c r="Q728" s="132">
        <v>8.6999999999999994E-3</v>
      </c>
      <c r="R728" s="132">
        <f>Q728*H728</f>
        <v>1.7399999999999999E-2</v>
      </c>
      <c r="S728" s="132">
        <v>0</v>
      </c>
      <c r="T728" s="133">
        <f>S728*H728</f>
        <v>0</v>
      </c>
      <c r="AR728" s="134" t="s">
        <v>366</v>
      </c>
      <c r="AT728" s="134" t="s">
        <v>224</v>
      </c>
      <c r="AU728" s="134" t="s">
        <v>84</v>
      </c>
      <c r="AY728" s="18" t="s">
        <v>136</v>
      </c>
      <c r="BE728" s="135">
        <f>IF(N728="základní",J728,0)</f>
        <v>0</v>
      </c>
      <c r="BF728" s="135">
        <f>IF(N728="snížená",J728,0)</f>
        <v>0</v>
      </c>
      <c r="BG728" s="135">
        <f>IF(N728="zákl. přenesená",J728,0)</f>
        <v>0</v>
      </c>
      <c r="BH728" s="135">
        <f>IF(N728="sníž. přenesená",J728,0)</f>
        <v>0</v>
      </c>
      <c r="BI728" s="135">
        <f>IF(N728="nulová",J728,0)</f>
        <v>0</v>
      </c>
      <c r="BJ728" s="18" t="s">
        <v>82</v>
      </c>
      <c r="BK728" s="135">
        <f>ROUND(I728*H728,2)</f>
        <v>0</v>
      </c>
      <c r="BL728" s="18" t="s">
        <v>251</v>
      </c>
      <c r="BM728" s="134" t="s">
        <v>1098</v>
      </c>
    </row>
    <row r="729" spans="2:65" s="1" customFormat="1" ht="11.25">
      <c r="B729" s="33"/>
      <c r="D729" s="136" t="s">
        <v>145</v>
      </c>
      <c r="F729" s="137" t="s">
        <v>1099</v>
      </c>
      <c r="I729" s="138"/>
      <c r="L729" s="33"/>
      <c r="M729" s="139"/>
      <c r="T729" s="54"/>
      <c r="AT729" s="18" t="s">
        <v>145</v>
      </c>
      <c r="AU729" s="18" t="s">
        <v>84</v>
      </c>
    </row>
    <row r="730" spans="2:65" s="1" customFormat="1" ht="24.2" customHeight="1">
      <c r="B730" s="33"/>
      <c r="C730" s="123" t="s">
        <v>1100</v>
      </c>
      <c r="D730" s="123" t="s">
        <v>138</v>
      </c>
      <c r="E730" s="124" t="s">
        <v>1101</v>
      </c>
      <c r="F730" s="125" t="s">
        <v>1102</v>
      </c>
      <c r="G730" s="126" t="s">
        <v>212</v>
      </c>
      <c r="H730" s="127">
        <v>0.7</v>
      </c>
      <c r="I730" s="128"/>
      <c r="J730" s="129">
        <f>ROUND(I730*H730,2)</f>
        <v>0</v>
      </c>
      <c r="K730" s="125" t="s">
        <v>142</v>
      </c>
      <c r="L730" s="33"/>
      <c r="M730" s="130" t="s">
        <v>19</v>
      </c>
      <c r="N730" s="131" t="s">
        <v>48</v>
      </c>
      <c r="P730" s="132">
        <f>O730*H730</f>
        <v>0</v>
      </c>
      <c r="Q730" s="132">
        <v>0</v>
      </c>
      <c r="R730" s="132">
        <f>Q730*H730</f>
        <v>0</v>
      </c>
      <c r="S730" s="132">
        <v>0</v>
      </c>
      <c r="T730" s="133">
        <f>S730*H730</f>
        <v>0</v>
      </c>
      <c r="AR730" s="134" t="s">
        <v>251</v>
      </c>
      <c r="AT730" s="134" t="s">
        <v>138</v>
      </c>
      <c r="AU730" s="134" t="s">
        <v>84</v>
      </c>
      <c r="AY730" s="18" t="s">
        <v>136</v>
      </c>
      <c r="BE730" s="135">
        <f>IF(N730="základní",J730,0)</f>
        <v>0</v>
      </c>
      <c r="BF730" s="135">
        <f>IF(N730="snížená",J730,0)</f>
        <v>0</v>
      </c>
      <c r="BG730" s="135">
        <f>IF(N730="zákl. přenesená",J730,0)</f>
        <v>0</v>
      </c>
      <c r="BH730" s="135">
        <f>IF(N730="sníž. přenesená",J730,0)</f>
        <v>0</v>
      </c>
      <c r="BI730" s="135">
        <f>IF(N730="nulová",J730,0)</f>
        <v>0</v>
      </c>
      <c r="BJ730" s="18" t="s">
        <v>82</v>
      </c>
      <c r="BK730" s="135">
        <f>ROUND(I730*H730,2)</f>
        <v>0</v>
      </c>
      <c r="BL730" s="18" t="s">
        <v>251</v>
      </c>
      <c r="BM730" s="134" t="s">
        <v>1103</v>
      </c>
    </row>
    <row r="731" spans="2:65" s="1" customFormat="1" ht="19.5">
      <c r="B731" s="33"/>
      <c r="D731" s="136" t="s">
        <v>145</v>
      </c>
      <c r="F731" s="137" t="s">
        <v>1104</v>
      </c>
      <c r="I731" s="138"/>
      <c r="L731" s="33"/>
      <c r="M731" s="139"/>
      <c r="T731" s="54"/>
      <c r="AT731" s="18" t="s">
        <v>145</v>
      </c>
      <c r="AU731" s="18" t="s">
        <v>84</v>
      </c>
    </row>
    <row r="732" spans="2:65" s="1" customFormat="1" ht="11.25">
      <c r="B732" s="33"/>
      <c r="D732" s="140" t="s">
        <v>147</v>
      </c>
      <c r="F732" s="141" t="s">
        <v>1105</v>
      </c>
      <c r="I732" s="138"/>
      <c r="L732" s="33"/>
      <c r="M732" s="139"/>
      <c r="T732" s="54"/>
      <c r="AT732" s="18" t="s">
        <v>147</v>
      </c>
      <c r="AU732" s="18" t="s">
        <v>84</v>
      </c>
    </row>
    <row r="733" spans="2:65" s="12" customFormat="1" ht="11.25">
      <c r="B733" s="142"/>
      <c r="D733" s="136" t="s">
        <v>155</v>
      </c>
      <c r="E733" s="143" t="s">
        <v>19</v>
      </c>
      <c r="F733" s="144" t="s">
        <v>1106</v>
      </c>
      <c r="H733" s="145">
        <v>0.7</v>
      </c>
      <c r="I733" s="146"/>
      <c r="L733" s="142"/>
      <c r="M733" s="147"/>
      <c r="T733" s="148"/>
      <c r="AT733" s="143" t="s">
        <v>155</v>
      </c>
      <c r="AU733" s="143" t="s">
        <v>84</v>
      </c>
      <c r="AV733" s="12" t="s">
        <v>84</v>
      </c>
      <c r="AW733" s="12" t="s">
        <v>36</v>
      </c>
      <c r="AX733" s="12" t="s">
        <v>82</v>
      </c>
      <c r="AY733" s="143" t="s">
        <v>136</v>
      </c>
    </row>
    <row r="734" spans="2:65" s="1" customFormat="1" ht="16.5" customHeight="1">
      <c r="B734" s="33"/>
      <c r="C734" s="162" t="s">
        <v>1107</v>
      </c>
      <c r="D734" s="162" t="s">
        <v>224</v>
      </c>
      <c r="E734" s="163" t="s">
        <v>1108</v>
      </c>
      <c r="F734" s="164" t="s">
        <v>1109</v>
      </c>
      <c r="G734" s="165" t="s">
        <v>212</v>
      </c>
      <c r="H734" s="166">
        <v>0.7</v>
      </c>
      <c r="I734" s="167"/>
      <c r="J734" s="168">
        <f>ROUND(I734*H734,2)</f>
        <v>0</v>
      </c>
      <c r="K734" s="164" t="s">
        <v>142</v>
      </c>
      <c r="L734" s="169"/>
      <c r="M734" s="170" t="s">
        <v>19</v>
      </c>
      <c r="N734" s="171" t="s">
        <v>48</v>
      </c>
      <c r="P734" s="132">
        <f>O734*H734</f>
        <v>0</v>
      </c>
      <c r="Q734" s="132">
        <v>8.0000000000000004E-4</v>
      </c>
      <c r="R734" s="132">
        <f>Q734*H734</f>
        <v>5.5999999999999995E-4</v>
      </c>
      <c r="S734" s="132">
        <v>0</v>
      </c>
      <c r="T734" s="133">
        <f>S734*H734</f>
        <v>0</v>
      </c>
      <c r="AR734" s="134" t="s">
        <v>366</v>
      </c>
      <c r="AT734" s="134" t="s">
        <v>224</v>
      </c>
      <c r="AU734" s="134" t="s">
        <v>84</v>
      </c>
      <c r="AY734" s="18" t="s">
        <v>136</v>
      </c>
      <c r="BE734" s="135">
        <f>IF(N734="základní",J734,0)</f>
        <v>0</v>
      </c>
      <c r="BF734" s="135">
        <f>IF(N734="snížená",J734,0)</f>
        <v>0</v>
      </c>
      <c r="BG734" s="135">
        <f>IF(N734="zákl. přenesená",J734,0)</f>
        <v>0</v>
      </c>
      <c r="BH734" s="135">
        <f>IF(N734="sníž. přenesená",J734,0)</f>
        <v>0</v>
      </c>
      <c r="BI734" s="135">
        <f>IF(N734="nulová",J734,0)</f>
        <v>0</v>
      </c>
      <c r="BJ734" s="18" t="s">
        <v>82</v>
      </c>
      <c r="BK734" s="135">
        <f>ROUND(I734*H734,2)</f>
        <v>0</v>
      </c>
      <c r="BL734" s="18" t="s">
        <v>251</v>
      </c>
      <c r="BM734" s="134" t="s">
        <v>1110</v>
      </c>
    </row>
    <row r="735" spans="2:65" s="1" customFormat="1" ht="11.25">
      <c r="B735" s="33"/>
      <c r="D735" s="136" t="s">
        <v>145</v>
      </c>
      <c r="F735" s="137" t="s">
        <v>1109</v>
      </c>
      <c r="I735" s="138"/>
      <c r="L735" s="33"/>
      <c r="M735" s="139"/>
      <c r="T735" s="54"/>
      <c r="AT735" s="18" t="s">
        <v>145</v>
      </c>
      <c r="AU735" s="18" t="s">
        <v>84</v>
      </c>
    </row>
    <row r="736" spans="2:65" s="1" customFormat="1" ht="24.2" customHeight="1">
      <c r="B736" s="33"/>
      <c r="C736" s="123" t="s">
        <v>1111</v>
      </c>
      <c r="D736" s="123" t="s">
        <v>138</v>
      </c>
      <c r="E736" s="124" t="s">
        <v>1112</v>
      </c>
      <c r="F736" s="125" t="s">
        <v>1113</v>
      </c>
      <c r="G736" s="126" t="s">
        <v>193</v>
      </c>
      <c r="H736" s="127">
        <v>0.13800000000000001</v>
      </c>
      <c r="I736" s="128"/>
      <c r="J736" s="129">
        <f>ROUND(I736*H736,2)</f>
        <v>0</v>
      </c>
      <c r="K736" s="125" t="s">
        <v>142</v>
      </c>
      <c r="L736" s="33"/>
      <c r="M736" s="130" t="s">
        <v>19</v>
      </c>
      <c r="N736" s="131" t="s">
        <v>48</v>
      </c>
      <c r="P736" s="132">
        <f>O736*H736</f>
        <v>0</v>
      </c>
      <c r="Q736" s="132">
        <v>0</v>
      </c>
      <c r="R736" s="132">
        <f>Q736*H736</f>
        <v>0</v>
      </c>
      <c r="S736" s="132">
        <v>0</v>
      </c>
      <c r="T736" s="133">
        <f>S736*H736</f>
        <v>0</v>
      </c>
      <c r="AR736" s="134" t="s">
        <v>251</v>
      </c>
      <c r="AT736" s="134" t="s">
        <v>138</v>
      </c>
      <c r="AU736" s="134" t="s">
        <v>84</v>
      </c>
      <c r="AY736" s="18" t="s">
        <v>136</v>
      </c>
      <c r="BE736" s="135">
        <f>IF(N736="základní",J736,0)</f>
        <v>0</v>
      </c>
      <c r="BF736" s="135">
        <f>IF(N736="snížená",J736,0)</f>
        <v>0</v>
      </c>
      <c r="BG736" s="135">
        <f>IF(N736="zákl. přenesená",J736,0)</f>
        <v>0</v>
      </c>
      <c r="BH736" s="135">
        <f>IF(N736="sníž. přenesená",J736,0)</f>
        <v>0</v>
      </c>
      <c r="BI736" s="135">
        <f>IF(N736="nulová",J736,0)</f>
        <v>0</v>
      </c>
      <c r="BJ736" s="18" t="s">
        <v>82</v>
      </c>
      <c r="BK736" s="135">
        <f>ROUND(I736*H736,2)</f>
        <v>0</v>
      </c>
      <c r="BL736" s="18" t="s">
        <v>251</v>
      </c>
      <c r="BM736" s="134" t="s">
        <v>1114</v>
      </c>
    </row>
    <row r="737" spans="2:65" s="1" customFormat="1" ht="29.25">
      <c r="B737" s="33"/>
      <c r="D737" s="136" t="s">
        <v>145</v>
      </c>
      <c r="F737" s="137" t="s">
        <v>1115</v>
      </c>
      <c r="I737" s="138"/>
      <c r="L737" s="33"/>
      <c r="M737" s="139"/>
      <c r="T737" s="54"/>
      <c r="AT737" s="18" t="s">
        <v>145</v>
      </c>
      <c r="AU737" s="18" t="s">
        <v>84</v>
      </c>
    </row>
    <row r="738" spans="2:65" s="1" customFormat="1" ht="11.25">
      <c r="B738" s="33"/>
      <c r="D738" s="140" t="s">
        <v>147</v>
      </c>
      <c r="F738" s="141" t="s">
        <v>1116</v>
      </c>
      <c r="I738" s="138"/>
      <c r="L738" s="33"/>
      <c r="M738" s="139"/>
      <c r="T738" s="54"/>
      <c r="AT738" s="18" t="s">
        <v>147</v>
      </c>
      <c r="AU738" s="18" t="s">
        <v>84</v>
      </c>
    </row>
    <row r="739" spans="2:65" s="11" customFormat="1" ht="22.9" customHeight="1">
      <c r="B739" s="111"/>
      <c r="D739" s="112" t="s">
        <v>76</v>
      </c>
      <c r="E739" s="121" t="s">
        <v>1117</v>
      </c>
      <c r="F739" s="121" t="s">
        <v>1118</v>
      </c>
      <c r="I739" s="114"/>
      <c r="J739" s="122">
        <f>BK739</f>
        <v>0</v>
      </c>
      <c r="L739" s="111"/>
      <c r="M739" s="116"/>
      <c r="P739" s="117">
        <f>SUM(P740:P792)</f>
        <v>0</v>
      </c>
      <c r="R739" s="117">
        <f>SUM(R740:R792)</f>
        <v>0.12097300000000002</v>
      </c>
      <c r="T739" s="118">
        <f>SUM(T740:T792)</f>
        <v>9.3600000000000017E-2</v>
      </c>
      <c r="AR739" s="112" t="s">
        <v>84</v>
      </c>
      <c r="AT739" s="119" t="s">
        <v>76</v>
      </c>
      <c r="AU739" s="119" t="s">
        <v>82</v>
      </c>
      <c r="AY739" s="112" t="s">
        <v>136</v>
      </c>
      <c r="BK739" s="120">
        <f>SUM(BK740:BK792)</f>
        <v>0</v>
      </c>
    </row>
    <row r="740" spans="2:65" s="1" customFormat="1" ht="24.2" customHeight="1">
      <c r="B740" s="33"/>
      <c r="C740" s="123" t="s">
        <v>1119</v>
      </c>
      <c r="D740" s="123" t="s">
        <v>138</v>
      </c>
      <c r="E740" s="124" t="s">
        <v>1120</v>
      </c>
      <c r="F740" s="125" t="s">
        <v>1121</v>
      </c>
      <c r="G740" s="126" t="s">
        <v>151</v>
      </c>
      <c r="H740" s="127">
        <v>4</v>
      </c>
      <c r="I740" s="128"/>
      <c r="J740" s="129">
        <f>ROUND(I740*H740,2)</f>
        <v>0</v>
      </c>
      <c r="K740" s="125" t="s">
        <v>142</v>
      </c>
      <c r="L740" s="33"/>
      <c r="M740" s="130" t="s">
        <v>19</v>
      </c>
      <c r="N740" s="131" t="s">
        <v>48</v>
      </c>
      <c r="P740" s="132">
        <f>O740*H740</f>
        <v>0</v>
      </c>
      <c r="Q740" s="132">
        <v>0</v>
      </c>
      <c r="R740" s="132">
        <f>Q740*H740</f>
        <v>0</v>
      </c>
      <c r="S740" s="132">
        <v>0</v>
      </c>
      <c r="T740" s="133">
        <f>S740*H740</f>
        <v>0</v>
      </c>
      <c r="AR740" s="134" t="s">
        <v>251</v>
      </c>
      <c r="AT740" s="134" t="s">
        <v>138</v>
      </c>
      <c r="AU740" s="134" t="s">
        <v>84</v>
      </c>
      <c r="AY740" s="18" t="s">
        <v>136</v>
      </c>
      <c r="BE740" s="135">
        <f>IF(N740="základní",J740,0)</f>
        <v>0</v>
      </c>
      <c r="BF740" s="135">
        <f>IF(N740="snížená",J740,0)</f>
        <v>0</v>
      </c>
      <c r="BG740" s="135">
        <f>IF(N740="zákl. přenesená",J740,0)</f>
        <v>0</v>
      </c>
      <c r="BH740" s="135">
        <f>IF(N740="sníž. přenesená",J740,0)</f>
        <v>0</v>
      </c>
      <c r="BI740" s="135">
        <f>IF(N740="nulová",J740,0)</f>
        <v>0</v>
      </c>
      <c r="BJ740" s="18" t="s">
        <v>82</v>
      </c>
      <c r="BK740" s="135">
        <f>ROUND(I740*H740,2)</f>
        <v>0</v>
      </c>
      <c r="BL740" s="18" t="s">
        <v>251</v>
      </c>
      <c r="BM740" s="134" t="s">
        <v>1122</v>
      </c>
    </row>
    <row r="741" spans="2:65" s="1" customFormat="1" ht="11.25">
      <c r="B741" s="33"/>
      <c r="D741" s="136" t="s">
        <v>145</v>
      </c>
      <c r="F741" s="137" t="s">
        <v>1123</v>
      </c>
      <c r="I741" s="138"/>
      <c r="L741" s="33"/>
      <c r="M741" s="139"/>
      <c r="T741" s="54"/>
      <c r="AT741" s="18" t="s">
        <v>145</v>
      </c>
      <c r="AU741" s="18" t="s">
        <v>84</v>
      </c>
    </row>
    <row r="742" spans="2:65" s="1" customFormat="1" ht="11.25">
      <c r="B742" s="33"/>
      <c r="D742" s="140" t="s">
        <v>147</v>
      </c>
      <c r="F742" s="141" t="s">
        <v>1124</v>
      </c>
      <c r="I742" s="138"/>
      <c r="L742" s="33"/>
      <c r="M742" s="139"/>
      <c r="T742" s="54"/>
      <c r="AT742" s="18" t="s">
        <v>147</v>
      </c>
      <c r="AU742" s="18" t="s">
        <v>84</v>
      </c>
    </row>
    <row r="743" spans="2:65" s="12" customFormat="1" ht="11.25">
      <c r="B743" s="142"/>
      <c r="D743" s="136" t="s">
        <v>155</v>
      </c>
      <c r="E743" s="143" t="s">
        <v>19</v>
      </c>
      <c r="F743" s="144" t="s">
        <v>143</v>
      </c>
      <c r="H743" s="145">
        <v>4</v>
      </c>
      <c r="I743" s="146"/>
      <c r="L743" s="142"/>
      <c r="M743" s="147"/>
      <c r="T743" s="148"/>
      <c r="AT743" s="143" t="s">
        <v>155</v>
      </c>
      <c r="AU743" s="143" t="s">
        <v>84</v>
      </c>
      <c r="AV743" s="12" t="s">
        <v>84</v>
      </c>
      <c r="AW743" s="12" t="s">
        <v>36</v>
      </c>
      <c r="AX743" s="12" t="s">
        <v>82</v>
      </c>
      <c r="AY743" s="143" t="s">
        <v>136</v>
      </c>
    </row>
    <row r="744" spans="2:65" s="1" customFormat="1" ht="16.5" customHeight="1">
      <c r="B744" s="33"/>
      <c r="C744" s="162" t="s">
        <v>1125</v>
      </c>
      <c r="D744" s="162" t="s">
        <v>224</v>
      </c>
      <c r="E744" s="163" t="s">
        <v>1126</v>
      </c>
      <c r="F744" s="164" t="s">
        <v>1127</v>
      </c>
      <c r="G744" s="165" t="s">
        <v>151</v>
      </c>
      <c r="H744" s="166">
        <v>4.4000000000000004</v>
      </c>
      <c r="I744" s="167"/>
      <c r="J744" s="168">
        <f>ROUND(I744*H744,2)</f>
        <v>0</v>
      </c>
      <c r="K744" s="164" t="s">
        <v>142</v>
      </c>
      <c r="L744" s="169"/>
      <c r="M744" s="170" t="s">
        <v>19</v>
      </c>
      <c r="N744" s="171" t="s">
        <v>48</v>
      </c>
      <c r="P744" s="132">
        <f>O744*H744</f>
        <v>0</v>
      </c>
      <c r="Q744" s="132">
        <v>1.6E-2</v>
      </c>
      <c r="R744" s="132">
        <f>Q744*H744</f>
        <v>7.0400000000000004E-2</v>
      </c>
      <c r="S744" s="132">
        <v>0</v>
      </c>
      <c r="T744" s="133">
        <f>S744*H744</f>
        <v>0</v>
      </c>
      <c r="AR744" s="134" t="s">
        <v>366</v>
      </c>
      <c r="AT744" s="134" t="s">
        <v>224</v>
      </c>
      <c r="AU744" s="134" t="s">
        <v>84</v>
      </c>
      <c r="AY744" s="18" t="s">
        <v>136</v>
      </c>
      <c r="BE744" s="135">
        <f>IF(N744="základní",J744,0)</f>
        <v>0</v>
      </c>
      <c r="BF744" s="135">
        <f>IF(N744="snížená",J744,0)</f>
        <v>0</v>
      </c>
      <c r="BG744" s="135">
        <f>IF(N744="zákl. přenesená",J744,0)</f>
        <v>0</v>
      </c>
      <c r="BH744" s="135">
        <f>IF(N744="sníž. přenesená",J744,0)</f>
        <v>0</v>
      </c>
      <c r="BI744" s="135">
        <f>IF(N744="nulová",J744,0)</f>
        <v>0</v>
      </c>
      <c r="BJ744" s="18" t="s">
        <v>82</v>
      </c>
      <c r="BK744" s="135">
        <f>ROUND(I744*H744,2)</f>
        <v>0</v>
      </c>
      <c r="BL744" s="18" t="s">
        <v>251</v>
      </c>
      <c r="BM744" s="134" t="s">
        <v>1128</v>
      </c>
    </row>
    <row r="745" spans="2:65" s="1" customFormat="1" ht="11.25">
      <c r="B745" s="33"/>
      <c r="D745" s="136" t="s">
        <v>145</v>
      </c>
      <c r="F745" s="137" t="s">
        <v>1127</v>
      </c>
      <c r="I745" s="138"/>
      <c r="L745" s="33"/>
      <c r="M745" s="139"/>
      <c r="T745" s="54"/>
      <c r="AT745" s="18" t="s">
        <v>145</v>
      </c>
      <c r="AU745" s="18" t="s">
        <v>84</v>
      </c>
    </row>
    <row r="746" spans="2:65" s="12" customFormat="1" ht="11.25">
      <c r="B746" s="142"/>
      <c r="D746" s="136" t="s">
        <v>155</v>
      </c>
      <c r="F746" s="144" t="s">
        <v>1129</v>
      </c>
      <c r="H746" s="145">
        <v>4.4000000000000004</v>
      </c>
      <c r="I746" s="146"/>
      <c r="L746" s="142"/>
      <c r="M746" s="147"/>
      <c r="T746" s="148"/>
      <c r="AT746" s="143" t="s">
        <v>155</v>
      </c>
      <c r="AU746" s="143" t="s">
        <v>84</v>
      </c>
      <c r="AV746" s="12" t="s">
        <v>84</v>
      </c>
      <c r="AW746" s="12" t="s">
        <v>4</v>
      </c>
      <c r="AX746" s="12" t="s">
        <v>82</v>
      </c>
      <c r="AY746" s="143" t="s">
        <v>136</v>
      </c>
    </row>
    <row r="747" spans="2:65" s="1" customFormat="1" ht="24.2" customHeight="1">
      <c r="B747" s="33"/>
      <c r="C747" s="123" t="s">
        <v>1130</v>
      </c>
      <c r="D747" s="123" t="s">
        <v>138</v>
      </c>
      <c r="E747" s="124" t="s">
        <v>1131</v>
      </c>
      <c r="F747" s="125" t="s">
        <v>1132</v>
      </c>
      <c r="G747" s="126" t="s">
        <v>212</v>
      </c>
      <c r="H747" s="127">
        <v>20</v>
      </c>
      <c r="I747" s="128"/>
      <c r="J747" s="129">
        <f>ROUND(I747*H747,2)</f>
        <v>0</v>
      </c>
      <c r="K747" s="125" t="s">
        <v>142</v>
      </c>
      <c r="L747" s="33"/>
      <c r="M747" s="130" t="s">
        <v>19</v>
      </c>
      <c r="N747" s="131" t="s">
        <v>48</v>
      </c>
      <c r="P747" s="132">
        <f>O747*H747</f>
        <v>0</v>
      </c>
      <c r="Q747" s="132">
        <v>0</v>
      </c>
      <c r="R747" s="132">
        <f>Q747*H747</f>
        <v>0</v>
      </c>
      <c r="S747" s="132">
        <v>0</v>
      </c>
      <c r="T747" s="133">
        <f>S747*H747</f>
        <v>0</v>
      </c>
      <c r="AR747" s="134" t="s">
        <v>251</v>
      </c>
      <c r="AT747" s="134" t="s">
        <v>138</v>
      </c>
      <c r="AU747" s="134" t="s">
        <v>84</v>
      </c>
      <c r="AY747" s="18" t="s">
        <v>136</v>
      </c>
      <c r="BE747" s="135">
        <f>IF(N747="základní",J747,0)</f>
        <v>0</v>
      </c>
      <c r="BF747" s="135">
        <f>IF(N747="snížená",J747,0)</f>
        <v>0</v>
      </c>
      <c r="BG747" s="135">
        <f>IF(N747="zákl. přenesená",J747,0)</f>
        <v>0</v>
      </c>
      <c r="BH747" s="135">
        <f>IF(N747="sníž. přenesená",J747,0)</f>
        <v>0</v>
      </c>
      <c r="BI747" s="135">
        <f>IF(N747="nulová",J747,0)</f>
        <v>0</v>
      </c>
      <c r="BJ747" s="18" t="s">
        <v>82</v>
      </c>
      <c r="BK747" s="135">
        <f>ROUND(I747*H747,2)</f>
        <v>0</v>
      </c>
      <c r="BL747" s="18" t="s">
        <v>251</v>
      </c>
      <c r="BM747" s="134" t="s">
        <v>1133</v>
      </c>
    </row>
    <row r="748" spans="2:65" s="1" customFormat="1" ht="19.5">
      <c r="B748" s="33"/>
      <c r="D748" s="136" t="s">
        <v>145</v>
      </c>
      <c r="F748" s="137" t="s">
        <v>1134</v>
      </c>
      <c r="I748" s="138"/>
      <c r="L748" s="33"/>
      <c r="M748" s="139"/>
      <c r="T748" s="54"/>
      <c r="AT748" s="18" t="s">
        <v>145</v>
      </c>
      <c r="AU748" s="18" t="s">
        <v>84</v>
      </c>
    </row>
    <row r="749" spans="2:65" s="1" customFormat="1" ht="11.25">
      <c r="B749" s="33"/>
      <c r="D749" s="140" t="s">
        <v>147</v>
      </c>
      <c r="F749" s="141" t="s">
        <v>1135</v>
      </c>
      <c r="I749" s="138"/>
      <c r="L749" s="33"/>
      <c r="M749" s="139"/>
      <c r="T749" s="54"/>
      <c r="AT749" s="18" t="s">
        <v>147</v>
      </c>
      <c r="AU749" s="18" t="s">
        <v>84</v>
      </c>
    </row>
    <row r="750" spans="2:65" s="12" customFormat="1" ht="11.25">
      <c r="B750" s="142"/>
      <c r="D750" s="136" t="s">
        <v>155</v>
      </c>
      <c r="E750" s="143" t="s">
        <v>19</v>
      </c>
      <c r="F750" s="144" t="s">
        <v>1136</v>
      </c>
      <c r="H750" s="145">
        <v>20</v>
      </c>
      <c r="I750" s="146"/>
      <c r="L750" s="142"/>
      <c r="M750" s="147"/>
      <c r="T750" s="148"/>
      <c r="AT750" s="143" t="s">
        <v>155</v>
      </c>
      <c r="AU750" s="143" t="s">
        <v>84</v>
      </c>
      <c r="AV750" s="12" t="s">
        <v>84</v>
      </c>
      <c r="AW750" s="12" t="s">
        <v>36</v>
      </c>
      <c r="AX750" s="12" t="s">
        <v>82</v>
      </c>
      <c r="AY750" s="143" t="s">
        <v>136</v>
      </c>
    </row>
    <row r="751" spans="2:65" s="1" customFormat="1" ht="21.75" customHeight="1">
      <c r="B751" s="33"/>
      <c r="C751" s="162" t="s">
        <v>1137</v>
      </c>
      <c r="D751" s="162" t="s">
        <v>224</v>
      </c>
      <c r="E751" s="163" t="s">
        <v>1138</v>
      </c>
      <c r="F751" s="164" t="s">
        <v>1139</v>
      </c>
      <c r="G751" s="165" t="s">
        <v>212</v>
      </c>
      <c r="H751" s="166">
        <v>22</v>
      </c>
      <c r="I751" s="167"/>
      <c r="J751" s="168">
        <f>ROUND(I751*H751,2)</f>
        <v>0</v>
      </c>
      <c r="K751" s="164" t="s">
        <v>142</v>
      </c>
      <c r="L751" s="169"/>
      <c r="M751" s="170" t="s">
        <v>19</v>
      </c>
      <c r="N751" s="171" t="s">
        <v>48</v>
      </c>
      <c r="P751" s="132">
        <f>O751*H751</f>
        <v>0</v>
      </c>
      <c r="Q751" s="132">
        <v>2.0000000000000001E-4</v>
      </c>
      <c r="R751" s="132">
        <f>Q751*H751</f>
        <v>4.4000000000000003E-3</v>
      </c>
      <c r="S751" s="132">
        <v>0</v>
      </c>
      <c r="T751" s="133">
        <f>S751*H751</f>
        <v>0</v>
      </c>
      <c r="AR751" s="134" t="s">
        <v>366</v>
      </c>
      <c r="AT751" s="134" t="s">
        <v>224</v>
      </c>
      <c r="AU751" s="134" t="s">
        <v>84</v>
      </c>
      <c r="AY751" s="18" t="s">
        <v>136</v>
      </c>
      <c r="BE751" s="135">
        <f>IF(N751="základní",J751,0)</f>
        <v>0</v>
      </c>
      <c r="BF751" s="135">
        <f>IF(N751="snížená",J751,0)</f>
        <v>0</v>
      </c>
      <c r="BG751" s="135">
        <f>IF(N751="zákl. přenesená",J751,0)</f>
        <v>0</v>
      </c>
      <c r="BH751" s="135">
        <f>IF(N751="sníž. přenesená",J751,0)</f>
        <v>0</v>
      </c>
      <c r="BI751" s="135">
        <f>IF(N751="nulová",J751,0)</f>
        <v>0</v>
      </c>
      <c r="BJ751" s="18" t="s">
        <v>82</v>
      </c>
      <c r="BK751" s="135">
        <f>ROUND(I751*H751,2)</f>
        <v>0</v>
      </c>
      <c r="BL751" s="18" t="s">
        <v>251</v>
      </c>
      <c r="BM751" s="134" t="s">
        <v>1140</v>
      </c>
    </row>
    <row r="752" spans="2:65" s="1" customFormat="1" ht="11.25">
      <c r="B752" s="33"/>
      <c r="D752" s="136" t="s">
        <v>145</v>
      </c>
      <c r="F752" s="137" t="s">
        <v>1139</v>
      </c>
      <c r="I752" s="138"/>
      <c r="L752" s="33"/>
      <c r="M752" s="139"/>
      <c r="T752" s="54"/>
      <c r="AT752" s="18" t="s">
        <v>145</v>
      </c>
      <c r="AU752" s="18" t="s">
        <v>84</v>
      </c>
    </row>
    <row r="753" spans="2:65" s="12" customFormat="1" ht="11.25">
      <c r="B753" s="142"/>
      <c r="D753" s="136" t="s">
        <v>155</v>
      </c>
      <c r="F753" s="144" t="s">
        <v>1141</v>
      </c>
      <c r="H753" s="145">
        <v>22</v>
      </c>
      <c r="I753" s="146"/>
      <c r="L753" s="142"/>
      <c r="M753" s="147"/>
      <c r="T753" s="148"/>
      <c r="AT753" s="143" t="s">
        <v>155</v>
      </c>
      <c r="AU753" s="143" t="s">
        <v>84</v>
      </c>
      <c r="AV753" s="12" t="s">
        <v>84</v>
      </c>
      <c r="AW753" s="12" t="s">
        <v>4</v>
      </c>
      <c r="AX753" s="12" t="s">
        <v>82</v>
      </c>
      <c r="AY753" s="143" t="s">
        <v>136</v>
      </c>
    </row>
    <row r="754" spans="2:65" s="1" customFormat="1" ht="24.2" customHeight="1">
      <c r="B754" s="33"/>
      <c r="C754" s="123" t="s">
        <v>1142</v>
      </c>
      <c r="D754" s="123" t="s">
        <v>138</v>
      </c>
      <c r="E754" s="124" t="s">
        <v>1143</v>
      </c>
      <c r="F754" s="125" t="s">
        <v>1144</v>
      </c>
      <c r="G754" s="126" t="s">
        <v>151</v>
      </c>
      <c r="H754" s="127">
        <v>3.5</v>
      </c>
      <c r="I754" s="128"/>
      <c r="J754" s="129">
        <f>ROUND(I754*H754,2)</f>
        <v>0</v>
      </c>
      <c r="K754" s="125" t="s">
        <v>142</v>
      </c>
      <c r="L754" s="33"/>
      <c r="M754" s="130" t="s">
        <v>19</v>
      </c>
      <c r="N754" s="131" t="s">
        <v>48</v>
      </c>
      <c r="P754" s="132">
        <f>O754*H754</f>
        <v>0</v>
      </c>
      <c r="Q754" s="132">
        <v>0</v>
      </c>
      <c r="R754" s="132">
        <f>Q754*H754</f>
        <v>0</v>
      </c>
      <c r="S754" s="132">
        <v>0.02</v>
      </c>
      <c r="T754" s="133">
        <f>S754*H754</f>
        <v>7.0000000000000007E-2</v>
      </c>
      <c r="AR754" s="134" t="s">
        <v>251</v>
      </c>
      <c r="AT754" s="134" t="s">
        <v>138</v>
      </c>
      <c r="AU754" s="134" t="s">
        <v>84</v>
      </c>
      <c r="AY754" s="18" t="s">
        <v>136</v>
      </c>
      <c r="BE754" s="135">
        <f>IF(N754="základní",J754,0)</f>
        <v>0</v>
      </c>
      <c r="BF754" s="135">
        <f>IF(N754="snížená",J754,0)</f>
        <v>0</v>
      </c>
      <c r="BG754" s="135">
        <f>IF(N754="zákl. přenesená",J754,0)</f>
        <v>0</v>
      </c>
      <c r="BH754" s="135">
        <f>IF(N754="sníž. přenesená",J754,0)</f>
        <v>0</v>
      </c>
      <c r="BI754" s="135">
        <f>IF(N754="nulová",J754,0)</f>
        <v>0</v>
      </c>
      <c r="BJ754" s="18" t="s">
        <v>82</v>
      </c>
      <c r="BK754" s="135">
        <f>ROUND(I754*H754,2)</f>
        <v>0</v>
      </c>
      <c r="BL754" s="18" t="s">
        <v>251</v>
      </c>
      <c r="BM754" s="134" t="s">
        <v>1145</v>
      </c>
    </row>
    <row r="755" spans="2:65" s="1" customFormat="1" ht="11.25">
      <c r="B755" s="33"/>
      <c r="D755" s="136" t="s">
        <v>145</v>
      </c>
      <c r="F755" s="137" t="s">
        <v>1146</v>
      </c>
      <c r="I755" s="138"/>
      <c r="L755" s="33"/>
      <c r="M755" s="139"/>
      <c r="T755" s="54"/>
      <c r="AT755" s="18" t="s">
        <v>145</v>
      </c>
      <c r="AU755" s="18" t="s">
        <v>84</v>
      </c>
    </row>
    <row r="756" spans="2:65" s="1" customFormat="1" ht="11.25">
      <c r="B756" s="33"/>
      <c r="D756" s="140" t="s">
        <v>147</v>
      </c>
      <c r="F756" s="141" t="s">
        <v>1147</v>
      </c>
      <c r="I756" s="138"/>
      <c r="L756" s="33"/>
      <c r="M756" s="139"/>
      <c r="T756" s="54"/>
      <c r="AT756" s="18" t="s">
        <v>147</v>
      </c>
      <c r="AU756" s="18" t="s">
        <v>84</v>
      </c>
    </row>
    <row r="757" spans="2:65" s="12" customFormat="1" ht="11.25">
      <c r="B757" s="142"/>
      <c r="D757" s="136" t="s">
        <v>155</v>
      </c>
      <c r="E757" s="143" t="s">
        <v>19</v>
      </c>
      <c r="F757" s="144" t="s">
        <v>1148</v>
      </c>
      <c r="H757" s="145">
        <v>3.5</v>
      </c>
      <c r="I757" s="146"/>
      <c r="L757" s="142"/>
      <c r="M757" s="147"/>
      <c r="T757" s="148"/>
      <c r="AT757" s="143" t="s">
        <v>155</v>
      </c>
      <c r="AU757" s="143" t="s">
        <v>84</v>
      </c>
      <c r="AV757" s="12" t="s">
        <v>84</v>
      </c>
      <c r="AW757" s="12" t="s">
        <v>36</v>
      </c>
      <c r="AX757" s="12" t="s">
        <v>82</v>
      </c>
      <c r="AY757" s="143" t="s">
        <v>136</v>
      </c>
    </row>
    <row r="758" spans="2:65" s="1" customFormat="1" ht="16.5" customHeight="1">
      <c r="B758" s="33"/>
      <c r="C758" s="123" t="s">
        <v>1149</v>
      </c>
      <c r="D758" s="123" t="s">
        <v>138</v>
      </c>
      <c r="E758" s="124" t="s">
        <v>1150</v>
      </c>
      <c r="F758" s="125" t="s">
        <v>1151</v>
      </c>
      <c r="G758" s="126" t="s">
        <v>212</v>
      </c>
      <c r="H758" s="127">
        <v>10</v>
      </c>
      <c r="I758" s="128"/>
      <c r="J758" s="129">
        <f>ROUND(I758*H758,2)</f>
        <v>0</v>
      </c>
      <c r="K758" s="125" t="s">
        <v>142</v>
      </c>
      <c r="L758" s="33"/>
      <c r="M758" s="130" t="s">
        <v>19</v>
      </c>
      <c r="N758" s="131" t="s">
        <v>48</v>
      </c>
      <c r="P758" s="132">
        <f>O758*H758</f>
        <v>0</v>
      </c>
      <c r="Q758" s="132">
        <v>0</v>
      </c>
      <c r="R758" s="132">
        <f>Q758*H758</f>
        <v>0</v>
      </c>
      <c r="S758" s="132">
        <v>2.0000000000000001E-4</v>
      </c>
      <c r="T758" s="133">
        <f>S758*H758</f>
        <v>2E-3</v>
      </c>
      <c r="AR758" s="134" t="s">
        <v>251</v>
      </c>
      <c r="AT758" s="134" t="s">
        <v>138</v>
      </c>
      <c r="AU758" s="134" t="s">
        <v>84</v>
      </c>
      <c r="AY758" s="18" t="s">
        <v>136</v>
      </c>
      <c r="BE758" s="135">
        <f>IF(N758="základní",J758,0)</f>
        <v>0</v>
      </c>
      <c r="BF758" s="135">
        <f>IF(N758="snížená",J758,0)</f>
        <v>0</v>
      </c>
      <c r="BG758" s="135">
        <f>IF(N758="zákl. přenesená",J758,0)</f>
        <v>0</v>
      </c>
      <c r="BH758" s="135">
        <f>IF(N758="sníž. přenesená",J758,0)</f>
        <v>0</v>
      </c>
      <c r="BI758" s="135">
        <f>IF(N758="nulová",J758,0)</f>
        <v>0</v>
      </c>
      <c r="BJ758" s="18" t="s">
        <v>82</v>
      </c>
      <c r="BK758" s="135">
        <f>ROUND(I758*H758,2)</f>
        <v>0</v>
      </c>
      <c r="BL758" s="18" t="s">
        <v>251</v>
      </c>
      <c r="BM758" s="134" t="s">
        <v>1152</v>
      </c>
    </row>
    <row r="759" spans="2:65" s="1" customFormat="1" ht="19.5">
      <c r="B759" s="33"/>
      <c r="D759" s="136" t="s">
        <v>145</v>
      </c>
      <c r="F759" s="137" t="s">
        <v>1153</v>
      </c>
      <c r="I759" s="138"/>
      <c r="L759" s="33"/>
      <c r="M759" s="139"/>
      <c r="T759" s="54"/>
      <c r="AT759" s="18" t="s">
        <v>145</v>
      </c>
      <c r="AU759" s="18" t="s">
        <v>84</v>
      </c>
    </row>
    <row r="760" spans="2:65" s="1" customFormat="1" ht="11.25">
      <c r="B760" s="33"/>
      <c r="D760" s="140" t="s">
        <v>147</v>
      </c>
      <c r="F760" s="141" t="s">
        <v>1154</v>
      </c>
      <c r="I760" s="138"/>
      <c r="L760" s="33"/>
      <c r="M760" s="139"/>
      <c r="T760" s="54"/>
      <c r="AT760" s="18" t="s">
        <v>147</v>
      </c>
      <c r="AU760" s="18" t="s">
        <v>84</v>
      </c>
    </row>
    <row r="761" spans="2:65" s="12" customFormat="1" ht="11.25">
      <c r="B761" s="142"/>
      <c r="D761" s="136" t="s">
        <v>155</v>
      </c>
      <c r="E761" s="143" t="s">
        <v>19</v>
      </c>
      <c r="F761" s="144" t="s">
        <v>209</v>
      </c>
      <c r="H761" s="145">
        <v>10</v>
      </c>
      <c r="I761" s="146"/>
      <c r="L761" s="142"/>
      <c r="M761" s="147"/>
      <c r="T761" s="148"/>
      <c r="AT761" s="143" t="s">
        <v>155</v>
      </c>
      <c r="AU761" s="143" t="s">
        <v>84</v>
      </c>
      <c r="AV761" s="12" t="s">
        <v>84</v>
      </c>
      <c r="AW761" s="12" t="s">
        <v>36</v>
      </c>
      <c r="AX761" s="12" t="s">
        <v>82</v>
      </c>
      <c r="AY761" s="143" t="s">
        <v>136</v>
      </c>
    </row>
    <row r="762" spans="2:65" s="1" customFormat="1" ht="24.2" customHeight="1">
      <c r="B762" s="33"/>
      <c r="C762" s="123" t="s">
        <v>1155</v>
      </c>
      <c r="D762" s="123" t="s">
        <v>138</v>
      </c>
      <c r="E762" s="124" t="s">
        <v>1156</v>
      </c>
      <c r="F762" s="125" t="s">
        <v>1157</v>
      </c>
      <c r="G762" s="126" t="s">
        <v>151</v>
      </c>
      <c r="H762" s="127">
        <v>1.1000000000000001</v>
      </c>
      <c r="I762" s="128"/>
      <c r="J762" s="129">
        <f>ROUND(I762*H762,2)</f>
        <v>0</v>
      </c>
      <c r="K762" s="125" t="s">
        <v>142</v>
      </c>
      <c r="L762" s="33"/>
      <c r="M762" s="130" t="s">
        <v>19</v>
      </c>
      <c r="N762" s="131" t="s">
        <v>48</v>
      </c>
      <c r="P762" s="132">
        <f>O762*H762</f>
        <v>0</v>
      </c>
      <c r="Q762" s="132">
        <v>2.3000000000000001E-4</v>
      </c>
      <c r="R762" s="132">
        <f>Q762*H762</f>
        <v>2.5300000000000002E-4</v>
      </c>
      <c r="S762" s="132">
        <v>0</v>
      </c>
      <c r="T762" s="133">
        <f>S762*H762</f>
        <v>0</v>
      </c>
      <c r="AR762" s="134" t="s">
        <v>251</v>
      </c>
      <c r="AT762" s="134" t="s">
        <v>138</v>
      </c>
      <c r="AU762" s="134" t="s">
        <v>84</v>
      </c>
      <c r="AY762" s="18" t="s">
        <v>136</v>
      </c>
      <c r="BE762" s="135">
        <f>IF(N762="základní",J762,0)</f>
        <v>0</v>
      </c>
      <c r="BF762" s="135">
        <f>IF(N762="snížená",J762,0)</f>
        <v>0</v>
      </c>
      <c r="BG762" s="135">
        <f>IF(N762="zákl. přenesená",J762,0)</f>
        <v>0</v>
      </c>
      <c r="BH762" s="135">
        <f>IF(N762="sníž. přenesená",J762,0)</f>
        <v>0</v>
      </c>
      <c r="BI762" s="135">
        <f>IF(N762="nulová",J762,0)</f>
        <v>0</v>
      </c>
      <c r="BJ762" s="18" t="s">
        <v>82</v>
      </c>
      <c r="BK762" s="135">
        <f>ROUND(I762*H762,2)</f>
        <v>0</v>
      </c>
      <c r="BL762" s="18" t="s">
        <v>251</v>
      </c>
      <c r="BM762" s="134" t="s">
        <v>1158</v>
      </c>
    </row>
    <row r="763" spans="2:65" s="1" customFormat="1" ht="19.5">
      <c r="B763" s="33"/>
      <c r="D763" s="136" t="s">
        <v>145</v>
      </c>
      <c r="F763" s="137" t="s">
        <v>1159</v>
      </c>
      <c r="I763" s="138"/>
      <c r="L763" s="33"/>
      <c r="M763" s="139"/>
      <c r="T763" s="54"/>
      <c r="AT763" s="18" t="s">
        <v>145</v>
      </c>
      <c r="AU763" s="18" t="s">
        <v>84</v>
      </c>
    </row>
    <row r="764" spans="2:65" s="1" customFormat="1" ht="11.25">
      <c r="B764" s="33"/>
      <c r="D764" s="140" t="s">
        <v>147</v>
      </c>
      <c r="F764" s="141" t="s">
        <v>1160</v>
      </c>
      <c r="I764" s="138"/>
      <c r="L764" s="33"/>
      <c r="M764" s="139"/>
      <c r="T764" s="54"/>
      <c r="AT764" s="18" t="s">
        <v>147</v>
      </c>
      <c r="AU764" s="18" t="s">
        <v>84</v>
      </c>
    </row>
    <row r="765" spans="2:65" s="12" customFormat="1" ht="11.25">
      <c r="B765" s="142"/>
      <c r="D765" s="136" t="s">
        <v>155</v>
      </c>
      <c r="E765" s="143" t="s">
        <v>19</v>
      </c>
      <c r="F765" s="144" t="s">
        <v>1161</v>
      </c>
      <c r="H765" s="145">
        <v>1.1000000000000001</v>
      </c>
      <c r="I765" s="146"/>
      <c r="L765" s="142"/>
      <c r="M765" s="147"/>
      <c r="T765" s="148"/>
      <c r="AT765" s="143" t="s">
        <v>155</v>
      </c>
      <c r="AU765" s="143" t="s">
        <v>84</v>
      </c>
      <c r="AV765" s="12" t="s">
        <v>84</v>
      </c>
      <c r="AW765" s="12" t="s">
        <v>36</v>
      </c>
      <c r="AX765" s="12" t="s">
        <v>82</v>
      </c>
      <c r="AY765" s="143" t="s">
        <v>136</v>
      </c>
    </row>
    <row r="766" spans="2:65" s="1" customFormat="1" ht="16.5" customHeight="1">
      <c r="B766" s="33"/>
      <c r="C766" s="162" t="s">
        <v>1162</v>
      </c>
      <c r="D766" s="162" t="s">
        <v>224</v>
      </c>
      <c r="E766" s="163" t="s">
        <v>1163</v>
      </c>
      <c r="F766" s="164" t="s">
        <v>1164</v>
      </c>
      <c r="G766" s="165" t="s">
        <v>141</v>
      </c>
      <c r="H766" s="166">
        <v>4</v>
      </c>
      <c r="I766" s="167"/>
      <c r="J766" s="168">
        <f>ROUND(I766*H766,2)</f>
        <v>0</v>
      </c>
      <c r="K766" s="164" t="s">
        <v>142</v>
      </c>
      <c r="L766" s="169"/>
      <c r="M766" s="170" t="s">
        <v>19</v>
      </c>
      <c r="N766" s="171" t="s">
        <v>48</v>
      </c>
      <c r="P766" s="132">
        <f>O766*H766</f>
        <v>0</v>
      </c>
      <c r="Q766" s="132">
        <v>1.09E-3</v>
      </c>
      <c r="R766" s="132">
        <f>Q766*H766</f>
        <v>4.3600000000000002E-3</v>
      </c>
      <c r="S766" s="132">
        <v>0</v>
      </c>
      <c r="T766" s="133">
        <f>S766*H766</f>
        <v>0</v>
      </c>
      <c r="AR766" s="134" t="s">
        <v>366</v>
      </c>
      <c r="AT766" s="134" t="s">
        <v>224</v>
      </c>
      <c r="AU766" s="134" t="s">
        <v>84</v>
      </c>
      <c r="AY766" s="18" t="s">
        <v>136</v>
      </c>
      <c r="BE766" s="135">
        <f>IF(N766="základní",J766,0)</f>
        <v>0</v>
      </c>
      <c r="BF766" s="135">
        <f>IF(N766="snížená",J766,0)</f>
        <v>0</v>
      </c>
      <c r="BG766" s="135">
        <f>IF(N766="zákl. přenesená",J766,0)</f>
        <v>0</v>
      </c>
      <c r="BH766" s="135">
        <f>IF(N766="sníž. přenesená",J766,0)</f>
        <v>0</v>
      </c>
      <c r="BI766" s="135">
        <f>IF(N766="nulová",J766,0)</f>
        <v>0</v>
      </c>
      <c r="BJ766" s="18" t="s">
        <v>82</v>
      </c>
      <c r="BK766" s="135">
        <f>ROUND(I766*H766,2)</f>
        <v>0</v>
      </c>
      <c r="BL766" s="18" t="s">
        <v>251</v>
      </c>
      <c r="BM766" s="134" t="s">
        <v>1165</v>
      </c>
    </row>
    <row r="767" spans="2:65" s="1" customFormat="1" ht="11.25">
      <c r="B767" s="33"/>
      <c r="D767" s="136" t="s">
        <v>145</v>
      </c>
      <c r="F767" s="137" t="s">
        <v>1164</v>
      </c>
      <c r="I767" s="138"/>
      <c r="L767" s="33"/>
      <c r="M767" s="139"/>
      <c r="T767" s="54"/>
      <c r="AT767" s="18" t="s">
        <v>145</v>
      </c>
      <c r="AU767" s="18" t="s">
        <v>84</v>
      </c>
    </row>
    <row r="768" spans="2:65" s="12" customFormat="1" ht="11.25">
      <c r="B768" s="142"/>
      <c r="D768" s="136" t="s">
        <v>155</v>
      </c>
      <c r="E768" s="143" t="s">
        <v>19</v>
      </c>
      <c r="F768" s="144" t="s">
        <v>1166</v>
      </c>
      <c r="H768" s="145">
        <v>4</v>
      </c>
      <c r="I768" s="146"/>
      <c r="L768" s="142"/>
      <c r="M768" s="147"/>
      <c r="T768" s="148"/>
      <c r="AT768" s="143" t="s">
        <v>155</v>
      </c>
      <c r="AU768" s="143" t="s">
        <v>84</v>
      </c>
      <c r="AV768" s="12" t="s">
        <v>84</v>
      </c>
      <c r="AW768" s="12" t="s">
        <v>36</v>
      </c>
      <c r="AX768" s="12" t="s">
        <v>82</v>
      </c>
      <c r="AY768" s="143" t="s">
        <v>136</v>
      </c>
    </row>
    <row r="769" spans="2:65" s="1" customFormat="1" ht="24.2" customHeight="1">
      <c r="B769" s="33"/>
      <c r="C769" s="123" t="s">
        <v>1167</v>
      </c>
      <c r="D769" s="123" t="s">
        <v>138</v>
      </c>
      <c r="E769" s="124" t="s">
        <v>1168</v>
      </c>
      <c r="F769" s="125" t="s">
        <v>1169</v>
      </c>
      <c r="G769" s="126" t="s">
        <v>141</v>
      </c>
      <c r="H769" s="127">
        <v>1</v>
      </c>
      <c r="I769" s="128"/>
      <c r="J769" s="129">
        <f>ROUND(I769*H769,2)</f>
        <v>0</v>
      </c>
      <c r="K769" s="125" t="s">
        <v>142</v>
      </c>
      <c r="L769" s="33"/>
      <c r="M769" s="130" t="s">
        <v>19</v>
      </c>
      <c r="N769" s="131" t="s">
        <v>48</v>
      </c>
      <c r="P769" s="132">
        <f>O769*H769</f>
        <v>0</v>
      </c>
      <c r="Q769" s="132">
        <v>0</v>
      </c>
      <c r="R769" s="132">
        <f>Q769*H769</f>
        <v>0</v>
      </c>
      <c r="S769" s="132">
        <v>0</v>
      </c>
      <c r="T769" s="133">
        <f>S769*H769</f>
        <v>0</v>
      </c>
      <c r="AR769" s="134" t="s">
        <v>251</v>
      </c>
      <c r="AT769" s="134" t="s">
        <v>138</v>
      </c>
      <c r="AU769" s="134" t="s">
        <v>84</v>
      </c>
      <c r="AY769" s="18" t="s">
        <v>136</v>
      </c>
      <c r="BE769" s="135">
        <f>IF(N769="základní",J769,0)</f>
        <v>0</v>
      </c>
      <c r="BF769" s="135">
        <f>IF(N769="snížená",J769,0)</f>
        <v>0</v>
      </c>
      <c r="BG769" s="135">
        <f>IF(N769="zákl. přenesená",J769,0)</f>
        <v>0</v>
      </c>
      <c r="BH769" s="135">
        <f>IF(N769="sníž. přenesená",J769,0)</f>
        <v>0</v>
      </c>
      <c r="BI769" s="135">
        <f>IF(N769="nulová",J769,0)</f>
        <v>0</v>
      </c>
      <c r="BJ769" s="18" t="s">
        <v>82</v>
      </c>
      <c r="BK769" s="135">
        <f>ROUND(I769*H769,2)</f>
        <v>0</v>
      </c>
      <c r="BL769" s="18" t="s">
        <v>251</v>
      </c>
      <c r="BM769" s="134" t="s">
        <v>1170</v>
      </c>
    </row>
    <row r="770" spans="2:65" s="1" customFormat="1" ht="19.5">
      <c r="B770" s="33"/>
      <c r="D770" s="136" t="s">
        <v>145</v>
      </c>
      <c r="F770" s="137" t="s">
        <v>1171</v>
      </c>
      <c r="I770" s="138"/>
      <c r="L770" s="33"/>
      <c r="M770" s="139"/>
      <c r="T770" s="54"/>
      <c r="AT770" s="18" t="s">
        <v>145</v>
      </c>
      <c r="AU770" s="18" t="s">
        <v>84</v>
      </c>
    </row>
    <row r="771" spans="2:65" s="1" customFormat="1" ht="11.25">
      <c r="B771" s="33"/>
      <c r="D771" s="140" t="s">
        <v>147</v>
      </c>
      <c r="F771" s="141" t="s">
        <v>1172</v>
      </c>
      <c r="I771" s="138"/>
      <c r="L771" s="33"/>
      <c r="M771" s="139"/>
      <c r="T771" s="54"/>
      <c r="AT771" s="18" t="s">
        <v>147</v>
      </c>
      <c r="AU771" s="18" t="s">
        <v>84</v>
      </c>
    </row>
    <row r="772" spans="2:65" s="1" customFormat="1" ht="16.5" customHeight="1">
      <c r="B772" s="33"/>
      <c r="C772" s="162" t="s">
        <v>1173</v>
      </c>
      <c r="D772" s="162" t="s">
        <v>224</v>
      </c>
      <c r="E772" s="163" t="s">
        <v>1174</v>
      </c>
      <c r="F772" s="164" t="s">
        <v>1175</v>
      </c>
      <c r="G772" s="165" t="s">
        <v>141</v>
      </c>
      <c r="H772" s="166">
        <v>1</v>
      </c>
      <c r="I772" s="167"/>
      <c r="J772" s="168">
        <f>ROUND(I772*H772,2)</f>
        <v>0</v>
      </c>
      <c r="K772" s="164" t="s">
        <v>142</v>
      </c>
      <c r="L772" s="169"/>
      <c r="M772" s="170" t="s">
        <v>19</v>
      </c>
      <c r="N772" s="171" t="s">
        <v>48</v>
      </c>
      <c r="P772" s="132">
        <f>O772*H772</f>
        <v>0</v>
      </c>
      <c r="Q772" s="132">
        <v>4.6000000000000001E-4</v>
      </c>
      <c r="R772" s="132">
        <f>Q772*H772</f>
        <v>4.6000000000000001E-4</v>
      </c>
      <c r="S772" s="132">
        <v>0</v>
      </c>
      <c r="T772" s="133">
        <f>S772*H772</f>
        <v>0</v>
      </c>
      <c r="AR772" s="134" t="s">
        <v>366</v>
      </c>
      <c r="AT772" s="134" t="s">
        <v>224</v>
      </c>
      <c r="AU772" s="134" t="s">
        <v>84</v>
      </c>
      <c r="AY772" s="18" t="s">
        <v>136</v>
      </c>
      <c r="BE772" s="135">
        <f>IF(N772="základní",J772,0)</f>
        <v>0</v>
      </c>
      <c r="BF772" s="135">
        <f>IF(N772="snížená",J772,0)</f>
        <v>0</v>
      </c>
      <c r="BG772" s="135">
        <f>IF(N772="zákl. přenesená",J772,0)</f>
        <v>0</v>
      </c>
      <c r="BH772" s="135">
        <f>IF(N772="sníž. přenesená",J772,0)</f>
        <v>0</v>
      </c>
      <c r="BI772" s="135">
        <f>IF(N772="nulová",J772,0)</f>
        <v>0</v>
      </c>
      <c r="BJ772" s="18" t="s">
        <v>82</v>
      </c>
      <c r="BK772" s="135">
        <f>ROUND(I772*H772,2)</f>
        <v>0</v>
      </c>
      <c r="BL772" s="18" t="s">
        <v>251</v>
      </c>
      <c r="BM772" s="134" t="s">
        <v>1176</v>
      </c>
    </row>
    <row r="773" spans="2:65" s="1" customFormat="1" ht="11.25">
      <c r="B773" s="33"/>
      <c r="D773" s="136" t="s">
        <v>145</v>
      </c>
      <c r="F773" s="137" t="s">
        <v>1175</v>
      </c>
      <c r="I773" s="138"/>
      <c r="L773" s="33"/>
      <c r="M773" s="139"/>
      <c r="T773" s="54"/>
      <c r="AT773" s="18" t="s">
        <v>145</v>
      </c>
      <c r="AU773" s="18" t="s">
        <v>84</v>
      </c>
    </row>
    <row r="774" spans="2:65" s="1" customFormat="1" ht="24.2" customHeight="1">
      <c r="B774" s="33"/>
      <c r="C774" s="123" t="s">
        <v>1177</v>
      </c>
      <c r="D774" s="123" t="s">
        <v>138</v>
      </c>
      <c r="E774" s="124" t="s">
        <v>1178</v>
      </c>
      <c r="F774" s="125" t="s">
        <v>1179</v>
      </c>
      <c r="G774" s="126" t="s">
        <v>141</v>
      </c>
      <c r="H774" s="127">
        <v>4</v>
      </c>
      <c r="I774" s="128"/>
      <c r="J774" s="129">
        <f>ROUND(I774*H774,2)</f>
        <v>0</v>
      </c>
      <c r="K774" s="125" t="s">
        <v>142</v>
      </c>
      <c r="L774" s="33"/>
      <c r="M774" s="130" t="s">
        <v>19</v>
      </c>
      <c r="N774" s="131" t="s">
        <v>48</v>
      </c>
      <c r="P774" s="132">
        <f>O774*H774</f>
        <v>0</v>
      </c>
      <c r="Q774" s="132">
        <v>0</v>
      </c>
      <c r="R774" s="132">
        <f>Q774*H774</f>
        <v>0</v>
      </c>
      <c r="S774" s="132">
        <v>4.0000000000000002E-4</v>
      </c>
      <c r="T774" s="133">
        <f>S774*H774</f>
        <v>1.6000000000000001E-3</v>
      </c>
      <c r="AR774" s="134" t="s">
        <v>251</v>
      </c>
      <c r="AT774" s="134" t="s">
        <v>138</v>
      </c>
      <c r="AU774" s="134" t="s">
        <v>84</v>
      </c>
      <c r="AY774" s="18" t="s">
        <v>136</v>
      </c>
      <c r="BE774" s="135">
        <f>IF(N774="základní",J774,0)</f>
        <v>0</v>
      </c>
      <c r="BF774" s="135">
        <f>IF(N774="snížená",J774,0)</f>
        <v>0</v>
      </c>
      <c r="BG774" s="135">
        <f>IF(N774="zákl. přenesená",J774,0)</f>
        <v>0</v>
      </c>
      <c r="BH774" s="135">
        <f>IF(N774="sníž. přenesená",J774,0)</f>
        <v>0</v>
      </c>
      <c r="BI774" s="135">
        <f>IF(N774="nulová",J774,0)</f>
        <v>0</v>
      </c>
      <c r="BJ774" s="18" t="s">
        <v>82</v>
      </c>
      <c r="BK774" s="135">
        <f>ROUND(I774*H774,2)</f>
        <v>0</v>
      </c>
      <c r="BL774" s="18" t="s">
        <v>251</v>
      </c>
      <c r="BM774" s="134" t="s">
        <v>1180</v>
      </c>
    </row>
    <row r="775" spans="2:65" s="1" customFormat="1" ht="19.5">
      <c r="B775" s="33"/>
      <c r="D775" s="136" t="s">
        <v>145</v>
      </c>
      <c r="F775" s="137" t="s">
        <v>1181</v>
      </c>
      <c r="I775" s="138"/>
      <c r="L775" s="33"/>
      <c r="M775" s="139"/>
      <c r="T775" s="54"/>
      <c r="AT775" s="18" t="s">
        <v>145</v>
      </c>
      <c r="AU775" s="18" t="s">
        <v>84</v>
      </c>
    </row>
    <row r="776" spans="2:65" s="1" customFormat="1" ht="11.25">
      <c r="B776" s="33"/>
      <c r="D776" s="140" t="s">
        <v>147</v>
      </c>
      <c r="F776" s="141" t="s">
        <v>1182</v>
      </c>
      <c r="I776" s="138"/>
      <c r="L776" s="33"/>
      <c r="M776" s="139"/>
      <c r="T776" s="54"/>
      <c r="AT776" s="18" t="s">
        <v>147</v>
      </c>
      <c r="AU776" s="18" t="s">
        <v>84</v>
      </c>
    </row>
    <row r="777" spans="2:65" s="1" customFormat="1" ht="33" customHeight="1">
      <c r="B777" s="33"/>
      <c r="C777" s="123" t="s">
        <v>1183</v>
      </c>
      <c r="D777" s="123" t="s">
        <v>138</v>
      </c>
      <c r="E777" s="124" t="s">
        <v>1184</v>
      </c>
      <c r="F777" s="125" t="s">
        <v>1185</v>
      </c>
      <c r="G777" s="126" t="s">
        <v>141</v>
      </c>
      <c r="H777" s="127">
        <v>2</v>
      </c>
      <c r="I777" s="128"/>
      <c r="J777" s="129">
        <f>ROUND(I777*H777,2)</f>
        <v>0</v>
      </c>
      <c r="K777" s="125" t="s">
        <v>142</v>
      </c>
      <c r="L777" s="33"/>
      <c r="M777" s="130" t="s">
        <v>19</v>
      </c>
      <c r="N777" s="131" t="s">
        <v>48</v>
      </c>
      <c r="P777" s="132">
        <f>O777*H777</f>
        <v>0</v>
      </c>
      <c r="Q777" s="132">
        <v>5.0000000000000002E-5</v>
      </c>
      <c r="R777" s="132">
        <f>Q777*H777</f>
        <v>1E-4</v>
      </c>
      <c r="S777" s="132">
        <v>0</v>
      </c>
      <c r="T777" s="133">
        <f>S777*H777</f>
        <v>0</v>
      </c>
      <c r="AR777" s="134" t="s">
        <v>251</v>
      </c>
      <c r="AT777" s="134" t="s">
        <v>138</v>
      </c>
      <c r="AU777" s="134" t="s">
        <v>84</v>
      </c>
      <c r="AY777" s="18" t="s">
        <v>136</v>
      </c>
      <c r="BE777" s="135">
        <f>IF(N777="základní",J777,0)</f>
        <v>0</v>
      </c>
      <c r="BF777" s="135">
        <f>IF(N777="snížená",J777,0)</f>
        <v>0</v>
      </c>
      <c r="BG777" s="135">
        <f>IF(N777="zákl. přenesená",J777,0)</f>
        <v>0</v>
      </c>
      <c r="BH777" s="135">
        <f>IF(N777="sníž. přenesená",J777,0)</f>
        <v>0</v>
      </c>
      <c r="BI777" s="135">
        <f>IF(N777="nulová",J777,0)</f>
        <v>0</v>
      </c>
      <c r="BJ777" s="18" t="s">
        <v>82</v>
      </c>
      <c r="BK777" s="135">
        <f>ROUND(I777*H777,2)</f>
        <v>0</v>
      </c>
      <c r="BL777" s="18" t="s">
        <v>251</v>
      </c>
      <c r="BM777" s="134" t="s">
        <v>1186</v>
      </c>
    </row>
    <row r="778" spans="2:65" s="1" customFormat="1" ht="29.25">
      <c r="B778" s="33"/>
      <c r="D778" s="136" t="s">
        <v>145</v>
      </c>
      <c r="F778" s="137" t="s">
        <v>1187</v>
      </c>
      <c r="I778" s="138"/>
      <c r="L778" s="33"/>
      <c r="M778" s="139"/>
      <c r="T778" s="54"/>
      <c r="AT778" s="18" t="s">
        <v>145</v>
      </c>
      <c r="AU778" s="18" t="s">
        <v>84</v>
      </c>
    </row>
    <row r="779" spans="2:65" s="1" customFormat="1" ht="11.25">
      <c r="B779" s="33"/>
      <c r="D779" s="140" t="s">
        <v>147</v>
      </c>
      <c r="F779" s="141" t="s">
        <v>1188</v>
      </c>
      <c r="I779" s="138"/>
      <c r="L779" s="33"/>
      <c r="M779" s="139"/>
      <c r="T779" s="54"/>
      <c r="AT779" s="18" t="s">
        <v>147</v>
      </c>
      <c r="AU779" s="18" t="s">
        <v>84</v>
      </c>
    </row>
    <row r="780" spans="2:65" s="12" customFormat="1" ht="11.25">
      <c r="B780" s="142"/>
      <c r="D780" s="136" t="s">
        <v>155</v>
      </c>
      <c r="E780" s="143" t="s">
        <v>19</v>
      </c>
      <c r="F780" s="144" t="s">
        <v>1189</v>
      </c>
      <c r="H780" s="145">
        <v>2</v>
      </c>
      <c r="I780" s="146"/>
      <c r="L780" s="142"/>
      <c r="M780" s="147"/>
      <c r="T780" s="148"/>
      <c r="AT780" s="143" t="s">
        <v>155</v>
      </c>
      <c r="AU780" s="143" t="s">
        <v>84</v>
      </c>
      <c r="AV780" s="12" t="s">
        <v>84</v>
      </c>
      <c r="AW780" s="12" t="s">
        <v>36</v>
      </c>
      <c r="AX780" s="12" t="s">
        <v>82</v>
      </c>
      <c r="AY780" s="143" t="s">
        <v>136</v>
      </c>
    </row>
    <row r="781" spans="2:65" s="1" customFormat="1" ht="37.9" customHeight="1">
      <c r="B781" s="33"/>
      <c r="C781" s="162" t="s">
        <v>1190</v>
      </c>
      <c r="D781" s="162" t="s">
        <v>224</v>
      </c>
      <c r="E781" s="163" t="s">
        <v>1191</v>
      </c>
      <c r="F781" s="164" t="s">
        <v>1192</v>
      </c>
      <c r="G781" s="165" t="s">
        <v>141</v>
      </c>
      <c r="H781" s="166">
        <v>2</v>
      </c>
      <c r="I781" s="167"/>
      <c r="J781" s="168">
        <f>ROUND(I781*H781,2)</f>
        <v>0</v>
      </c>
      <c r="K781" s="164" t="s">
        <v>142</v>
      </c>
      <c r="L781" s="169"/>
      <c r="M781" s="170" t="s">
        <v>19</v>
      </c>
      <c r="N781" s="171" t="s">
        <v>48</v>
      </c>
      <c r="P781" s="132">
        <f>O781*H781</f>
        <v>0</v>
      </c>
      <c r="Q781" s="132">
        <v>0.02</v>
      </c>
      <c r="R781" s="132">
        <f>Q781*H781</f>
        <v>0.04</v>
      </c>
      <c r="S781" s="132">
        <v>0</v>
      </c>
      <c r="T781" s="133">
        <f>S781*H781</f>
        <v>0</v>
      </c>
      <c r="AR781" s="134" t="s">
        <v>366</v>
      </c>
      <c r="AT781" s="134" t="s">
        <v>224</v>
      </c>
      <c r="AU781" s="134" t="s">
        <v>84</v>
      </c>
      <c r="AY781" s="18" t="s">
        <v>136</v>
      </c>
      <c r="BE781" s="135">
        <f>IF(N781="základní",J781,0)</f>
        <v>0</v>
      </c>
      <c r="BF781" s="135">
        <f>IF(N781="snížená",J781,0)</f>
        <v>0</v>
      </c>
      <c r="BG781" s="135">
        <f>IF(N781="zákl. přenesená",J781,0)</f>
        <v>0</v>
      </c>
      <c r="BH781" s="135">
        <f>IF(N781="sníž. přenesená",J781,0)</f>
        <v>0</v>
      </c>
      <c r="BI781" s="135">
        <f>IF(N781="nulová",J781,0)</f>
        <v>0</v>
      </c>
      <c r="BJ781" s="18" t="s">
        <v>82</v>
      </c>
      <c r="BK781" s="135">
        <f>ROUND(I781*H781,2)</f>
        <v>0</v>
      </c>
      <c r="BL781" s="18" t="s">
        <v>251</v>
      </c>
      <c r="BM781" s="134" t="s">
        <v>1193</v>
      </c>
    </row>
    <row r="782" spans="2:65" s="1" customFormat="1" ht="19.5">
      <c r="B782" s="33"/>
      <c r="D782" s="136" t="s">
        <v>145</v>
      </c>
      <c r="F782" s="137" t="s">
        <v>1192</v>
      </c>
      <c r="I782" s="138"/>
      <c r="L782" s="33"/>
      <c r="M782" s="139"/>
      <c r="T782" s="54"/>
      <c r="AT782" s="18" t="s">
        <v>145</v>
      </c>
      <c r="AU782" s="18" t="s">
        <v>84</v>
      </c>
    </row>
    <row r="783" spans="2:65" s="1" customFormat="1" ht="24.2" customHeight="1">
      <c r="B783" s="33"/>
      <c r="C783" s="123" t="s">
        <v>1194</v>
      </c>
      <c r="D783" s="123" t="s">
        <v>138</v>
      </c>
      <c r="E783" s="124" t="s">
        <v>1195</v>
      </c>
      <c r="F783" s="125" t="s">
        <v>1196</v>
      </c>
      <c r="G783" s="126" t="s">
        <v>591</v>
      </c>
      <c r="H783" s="127">
        <v>20</v>
      </c>
      <c r="I783" s="128"/>
      <c r="J783" s="129">
        <f>ROUND(I783*H783,2)</f>
        <v>0</v>
      </c>
      <c r="K783" s="125" t="s">
        <v>19</v>
      </c>
      <c r="L783" s="33"/>
      <c r="M783" s="130" t="s">
        <v>19</v>
      </c>
      <c r="N783" s="131" t="s">
        <v>48</v>
      </c>
      <c r="P783" s="132">
        <f>O783*H783</f>
        <v>0</v>
      </c>
      <c r="Q783" s="132">
        <v>5.0000000000000002E-5</v>
      </c>
      <c r="R783" s="132">
        <f>Q783*H783</f>
        <v>1E-3</v>
      </c>
      <c r="S783" s="132">
        <v>0</v>
      </c>
      <c r="T783" s="133">
        <f>S783*H783</f>
        <v>0</v>
      </c>
      <c r="AR783" s="134" t="s">
        <v>251</v>
      </c>
      <c r="AT783" s="134" t="s">
        <v>138</v>
      </c>
      <c r="AU783" s="134" t="s">
        <v>84</v>
      </c>
      <c r="AY783" s="18" t="s">
        <v>136</v>
      </c>
      <c r="BE783" s="135">
        <f>IF(N783="základní",J783,0)</f>
        <v>0</v>
      </c>
      <c r="BF783" s="135">
        <f>IF(N783="snížená",J783,0)</f>
        <v>0</v>
      </c>
      <c r="BG783" s="135">
        <f>IF(N783="zákl. přenesená",J783,0)</f>
        <v>0</v>
      </c>
      <c r="BH783" s="135">
        <f>IF(N783="sníž. přenesená",J783,0)</f>
        <v>0</v>
      </c>
      <c r="BI783" s="135">
        <f>IF(N783="nulová",J783,0)</f>
        <v>0</v>
      </c>
      <c r="BJ783" s="18" t="s">
        <v>82</v>
      </c>
      <c r="BK783" s="135">
        <f>ROUND(I783*H783,2)</f>
        <v>0</v>
      </c>
      <c r="BL783" s="18" t="s">
        <v>251</v>
      </c>
      <c r="BM783" s="134" t="s">
        <v>1197</v>
      </c>
    </row>
    <row r="784" spans="2:65" s="1" customFormat="1" ht="19.5">
      <c r="B784" s="33"/>
      <c r="D784" s="136" t="s">
        <v>145</v>
      </c>
      <c r="F784" s="137" t="s">
        <v>1198</v>
      </c>
      <c r="I784" s="138"/>
      <c r="L784" s="33"/>
      <c r="M784" s="139"/>
      <c r="T784" s="54"/>
      <c r="AT784" s="18" t="s">
        <v>145</v>
      </c>
      <c r="AU784" s="18" t="s">
        <v>84</v>
      </c>
    </row>
    <row r="785" spans="2:65" s="12" customFormat="1" ht="33.75">
      <c r="B785" s="142"/>
      <c r="D785" s="136" t="s">
        <v>155</v>
      </c>
      <c r="E785" s="143" t="s">
        <v>19</v>
      </c>
      <c r="F785" s="144" t="s">
        <v>1199</v>
      </c>
      <c r="H785" s="145">
        <v>20</v>
      </c>
      <c r="I785" s="146"/>
      <c r="L785" s="142"/>
      <c r="M785" s="147"/>
      <c r="T785" s="148"/>
      <c r="AT785" s="143" t="s">
        <v>155</v>
      </c>
      <c r="AU785" s="143" t="s">
        <v>84</v>
      </c>
      <c r="AV785" s="12" t="s">
        <v>84</v>
      </c>
      <c r="AW785" s="12" t="s">
        <v>36</v>
      </c>
      <c r="AX785" s="12" t="s">
        <v>82</v>
      </c>
      <c r="AY785" s="143" t="s">
        <v>136</v>
      </c>
    </row>
    <row r="786" spans="2:65" s="1" customFormat="1" ht="24.2" customHeight="1">
      <c r="B786" s="33"/>
      <c r="C786" s="123" t="s">
        <v>1200</v>
      </c>
      <c r="D786" s="123" t="s">
        <v>138</v>
      </c>
      <c r="E786" s="124" t="s">
        <v>1201</v>
      </c>
      <c r="F786" s="125" t="s">
        <v>1202</v>
      </c>
      <c r="G786" s="126" t="s">
        <v>591</v>
      </c>
      <c r="H786" s="127">
        <v>20</v>
      </c>
      <c r="I786" s="128"/>
      <c r="J786" s="129">
        <f>ROUND(I786*H786,2)</f>
        <v>0</v>
      </c>
      <c r="K786" s="125" t="s">
        <v>142</v>
      </c>
      <c r="L786" s="33"/>
      <c r="M786" s="130" t="s">
        <v>19</v>
      </c>
      <c r="N786" s="131" t="s">
        <v>48</v>
      </c>
      <c r="P786" s="132">
        <f>O786*H786</f>
        <v>0</v>
      </c>
      <c r="Q786" s="132">
        <v>0</v>
      </c>
      <c r="R786" s="132">
        <f>Q786*H786</f>
        <v>0</v>
      </c>
      <c r="S786" s="132">
        <v>1E-3</v>
      </c>
      <c r="T786" s="133">
        <f>S786*H786</f>
        <v>0.02</v>
      </c>
      <c r="AR786" s="134" t="s">
        <v>251</v>
      </c>
      <c r="AT786" s="134" t="s">
        <v>138</v>
      </c>
      <c r="AU786" s="134" t="s">
        <v>84</v>
      </c>
      <c r="AY786" s="18" t="s">
        <v>136</v>
      </c>
      <c r="BE786" s="135">
        <f>IF(N786="základní",J786,0)</f>
        <v>0</v>
      </c>
      <c r="BF786" s="135">
        <f>IF(N786="snížená",J786,0)</f>
        <v>0</v>
      </c>
      <c r="BG786" s="135">
        <f>IF(N786="zákl. přenesená",J786,0)</f>
        <v>0</v>
      </c>
      <c r="BH786" s="135">
        <f>IF(N786="sníž. přenesená",J786,0)</f>
        <v>0</v>
      </c>
      <c r="BI786" s="135">
        <f>IF(N786="nulová",J786,0)</f>
        <v>0</v>
      </c>
      <c r="BJ786" s="18" t="s">
        <v>82</v>
      </c>
      <c r="BK786" s="135">
        <f>ROUND(I786*H786,2)</f>
        <v>0</v>
      </c>
      <c r="BL786" s="18" t="s">
        <v>251</v>
      </c>
      <c r="BM786" s="134" t="s">
        <v>1203</v>
      </c>
    </row>
    <row r="787" spans="2:65" s="1" customFormat="1" ht="19.5">
      <c r="B787" s="33"/>
      <c r="D787" s="136" t="s">
        <v>145</v>
      </c>
      <c r="F787" s="137" t="s">
        <v>1204</v>
      </c>
      <c r="I787" s="138"/>
      <c r="L787" s="33"/>
      <c r="M787" s="139"/>
      <c r="T787" s="54"/>
      <c r="AT787" s="18" t="s">
        <v>145</v>
      </c>
      <c r="AU787" s="18" t="s">
        <v>84</v>
      </c>
    </row>
    <row r="788" spans="2:65" s="1" customFormat="1" ht="11.25">
      <c r="B788" s="33"/>
      <c r="D788" s="140" t="s">
        <v>147</v>
      </c>
      <c r="F788" s="141" t="s">
        <v>1205</v>
      </c>
      <c r="I788" s="138"/>
      <c r="L788" s="33"/>
      <c r="M788" s="139"/>
      <c r="T788" s="54"/>
      <c r="AT788" s="18" t="s">
        <v>147</v>
      </c>
      <c r="AU788" s="18" t="s">
        <v>84</v>
      </c>
    </row>
    <row r="789" spans="2:65" s="12" customFormat="1" ht="33.75">
      <c r="B789" s="142"/>
      <c r="D789" s="136" t="s">
        <v>155</v>
      </c>
      <c r="E789" s="143" t="s">
        <v>19</v>
      </c>
      <c r="F789" s="144" t="s">
        <v>1206</v>
      </c>
      <c r="H789" s="145">
        <v>20</v>
      </c>
      <c r="I789" s="146"/>
      <c r="L789" s="142"/>
      <c r="M789" s="147"/>
      <c r="T789" s="148"/>
      <c r="AT789" s="143" t="s">
        <v>155</v>
      </c>
      <c r="AU789" s="143" t="s">
        <v>84</v>
      </c>
      <c r="AV789" s="12" t="s">
        <v>84</v>
      </c>
      <c r="AW789" s="12" t="s">
        <v>36</v>
      </c>
      <c r="AX789" s="12" t="s">
        <v>82</v>
      </c>
      <c r="AY789" s="143" t="s">
        <v>136</v>
      </c>
    </row>
    <row r="790" spans="2:65" s="1" customFormat="1" ht="24.2" customHeight="1">
      <c r="B790" s="33"/>
      <c r="C790" s="123" t="s">
        <v>1207</v>
      </c>
      <c r="D790" s="123" t="s">
        <v>138</v>
      </c>
      <c r="E790" s="124" t="s">
        <v>1208</v>
      </c>
      <c r="F790" s="125" t="s">
        <v>1209</v>
      </c>
      <c r="G790" s="126" t="s">
        <v>193</v>
      </c>
      <c r="H790" s="127">
        <v>0.121</v>
      </c>
      <c r="I790" s="128"/>
      <c r="J790" s="129">
        <f>ROUND(I790*H790,2)</f>
        <v>0</v>
      </c>
      <c r="K790" s="125" t="s">
        <v>142</v>
      </c>
      <c r="L790" s="33"/>
      <c r="M790" s="130" t="s">
        <v>19</v>
      </c>
      <c r="N790" s="131" t="s">
        <v>48</v>
      </c>
      <c r="P790" s="132">
        <f>O790*H790</f>
        <v>0</v>
      </c>
      <c r="Q790" s="132">
        <v>0</v>
      </c>
      <c r="R790" s="132">
        <f>Q790*H790</f>
        <v>0</v>
      </c>
      <c r="S790" s="132">
        <v>0</v>
      </c>
      <c r="T790" s="133">
        <f>S790*H790</f>
        <v>0</v>
      </c>
      <c r="AR790" s="134" t="s">
        <v>251</v>
      </c>
      <c r="AT790" s="134" t="s">
        <v>138</v>
      </c>
      <c r="AU790" s="134" t="s">
        <v>84</v>
      </c>
      <c r="AY790" s="18" t="s">
        <v>136</v>
      </c>
      <c r="BE790" s="135">
        <f>IF(N790="základní",J790,0)</f>
        <v>0</v>
      </c>
      <c r="BF790" s="135">
        <f>IF(N790="snížená",J790,0)</f>
        <v>0</v>
      </c>
      <c r="BG790" s="135">
        <f>IF(N790="zákl. přenesená",J790,0)</f>
        <v>0</v>
      </c>
      <c r="BH790" s="135">
        <f>IF(N790="sníž. přenesená",J790,0)</f>
        <v>0</v>
      </c>
      <c r="BI790" s="135">
        <f>IF(N790="nulová",J790,0)</f>
        <v>0</v>
      </c>
      <c r="BJ790" s="18" t="s">
        <v>82</v>
      </c>
      <c r="BK790" s="135">
        <f>ROUND(I790*H790,2)</f>
        <v>0</v>
      </c>
      <c r="BL790" s="18" t="s">
        <v>251</v>
      </c>
      <c r="BM790" s="134" t="s">
        <v>1210</v>
      </c>
    </row>
    <row r="791" spans="2:65" s="1" customFormat="1" ht="29.25">
      <c r="B791" s="33"/>
      <c r="D791" s="136" t="s">
        <v>145</v>
      </c>
      <c r="F791" s="137" t="s">
        <v>1211</v>
      </c>
      <c r="I791" s="138"/>
      <c r="L791" s="33"/>
      <c r="M791" s="139"/>
      <c r="T791" s="54"/>
      <c r="AT791" s="18" t="s">
        <v>145</v>
      </c>
      <c r="AU791" s="18" t="s">
        <v>84</v>
      </c>
    </row>
    <row r="792" spans="2:65" s="1" customFormat="1" ht="11.25">
      <c r="B792" s="33"/>
      <c r="D792" s="140" t="s">
        <v>147</v>
      </c>
      <c r="F792" s="141" t="s">
        <v>1212</v>
      </c>
      <c r="I792" s="138"/>
      <c r="L792" s="33"/>
      <c r="M792" s="139"/>
      <c r="T792" s="54"/>
      <c r="AT792" s="18" t="s">
        <v>147</v>
      </c>
      <c r="AU792" s="18" t="s">
        <v>84</v>
      </c>
    </row>
    <row r="793" spans="2:65" s="11" customFormat="1" ht="22.9" customHeight="1">
      <c r="B793" s="111"/>
      <c r="D793" s="112" t="s">
        <v>76</v>
      </c>
      <c r="E793" s="121" t="s">
        <v>1213</v>
      </c>
      <c r="F793" s="121" t="s">
        <v>1214</v>
      </c>
      <c r="I793" s="114"/>
      <c r="J793" s="122">
        <f>BK793</f>
        <v>0</v>
      </c>
      <c r="L793" s="111"/>
      <c r="M793" s="116"/>
      <c r="P793" s="117">
        <f>SUM(P794:P867)</f>
        <v>0</v>
      </c>
      <c r="R793" s="117">
        <f>SUM(R794:R867)</f>
        <v>1.1732861000000001</v>
      </c>
      <c r="T793" s="118">
        <f>SUM(T794:T867)</f>
        <v>0</v>
      </c>
      <c r="AR793" s="112" t="s">
        <v>84</v>
      </c>
      <c r="AT793" s="119" t="s">
        <v>76</v>
      </c>
      <c r="AU793" s="119" t="s">
        <v>82</v>
      </c>
      <c r="AY793" s="112" t="s">
        <v>136</v>
      </c>
      <c r="BK793" s="120">
        <f>SUM(BK794:BK867)</f>
        <v>0</v>
      </c>
    </row>
    <row r="794" spans="2:65" s="1" customFormat="1" ht="16.5" customHeight="1">
      <c r="B794" s="33"/>
      <c r="C794" s="123" t="s">
        <v>1215</v>
      </c>
      <c r="D794" s="123" t="s">
        <v>138</v>
      </c>
      <c r="E794" s="124" t="s">
        <v>1216</v>
      </c>
      <c r="F794" s="125" t="s">
        <v>1217</v>
      </c>
      <c r="G794" s="126" t="s">
        <v>151</v>
      </c>
      <c r="H794" s="127">
        <v>44.84</v>
      </c>
      <c r="I794" s="128"/>
      <c r="J794" s="129">
        <f>ROUND(I794*H794,2)</f>
        <v>0</v>
      </c>
      <c r="K794" s="125" t="s">
        <v>142</v>
      </c>
      <c r="L794" s="33"/>
      <c r="M794" s="130" t="s">
        <v>19</v>
      </c>
      <c r="N794" s="131" t="s">
        <v>48</v>
      </c>
      <c r="P794" s="132">
        <f>O794*H794</f>
        <v>0</v>
      </c>
      <c r="Q794" s="132">
        <v>0</v>
      </c>
      <c r="R794" s="132">
        <f>Q794*H794</f>
        <v>0</v>
      </c>
      <c r="S794" s="132">
        <v>0</v>
      </c>
      <c r="T794" s="133">
        <f>S794*H794</f>
        <v>0</v>
      </c>
      <c r="AR794" s="134" t="s">
        <v>251</v>
      </c>
      <c r="AT794" s="134" t="s">
        <v>138</v>
      </c>
      <c r="AU794" s="134" t="s">
        <v>84</v>
      </c>
      <c r="AY794" s="18" t="s">
        <v>136</v>
      </c>
      <c r="BE794" s="135">
        <f>IF(N794="základní",J794,0)</f>
        <v>0</v>
      </c>
      <c r="BF794" s="135">
        <f>IF(N794="snížená",J794,0)</f>
        <v>0</v>
      </c>
      <c r="BG794" s="135">
        <f>IF(N794="zákl. přenesená",J794,0)</f>
        <v>0</v>
      </c>
      <c r="BH794" s="135">
        <f>IF(N794="sníž. přenesená",J794,0)</f>
        <v>0</v>
      </c>
      <c r="BI794" s="135">
        <f>IF(N794="nulová",J794,0)</f>
        <v>0</v>
      </c>
      <c r="BJ794" s="18" t="s">
        <v>82</v>
      </c>
      <c r="BK794" s="135">
        <f>ROUND(I794*H794,2)</f>
        <v>0</v>
      </c>
      <c r="BL794" s="18" t="s">
        <v>251</v>
      </c>
      <c r="BM794" s="134" t="s">
        <v>1218</v>
      </c>
    </row>
    <row r="795" spans="2:65" s="1" customFormat="1" ht="11.25">
      <c r="B795" s="33"/>
      <c r="D795" s="136" t="s">
        <v>145</v>
      </c>
      <c r="F795" s="137" t="s">
        <v>1219</v>
      </c>
      <c r="I795" s="138"/>
      <c r="L795" s="33"/>
      <c r="M795" s="139"/>
      <c r="T795" s="54"/>
      <c r="AT795" s="18" t="s">
        <v>145</v>
      </c>
      <c r="AU795" s="18" t="s">
        <v>84</v>
      </c>
    </row>
    <row r="796" spans="2:65" s="1" customFormat="1" ht="11.25">
      <c r="B796" s="33"/>
      <c r="D796" s="140" t="s">
        <v>147</v>
      </c>
      <c r="F796" s="141" t="s">
        <v>1220</v>
      </c>
      <c r="I796" s="138"/>
      <c r="L796" s="33"/>
      <c r="M796" s="139"/>
      <c r="T796" s="54"/>
      <c r="AT796" s="18" t="s">
        <v>147</v>
      </c>
      <c r="AU796" s="18" t="s">
        <v>84</v>
      </c>
    </row>
    <row r="797" spans="2:65" s="13" customFormat="1" ht="11.25">
      <c r="B797" s="149"/>
      <c r="D797" s="136" t="s">
        <v>155</v>
      </c>
      <c r="E797" s="150" t="s">
        <v>19</v>
      </c>
      <c r="F797" s="151" t="s">
        <v>1221</v>
      </c>
      <c r="H797" s="150" t="s">
        <v>19</v>
      </c>
      <c r="I797" s="152"/>
      <c r="L797" s="149"/>
      <c r="M797" s="153"/>
      <c r="T797" s="154"/>
      <c r="AT797" s="150" t="s">
        <v>155</v>
      </c>
      <c r="AU797" s="150" t="s">
        <v>84</v>
      </c>
      <c r="AV797" s="13" t="s">
        <v>82</v>
      </c>
      <c r="AW797" s="13" t="s">
        <v>36</v>
      </c>
      <c r="AX797" s="13" t="s">
        <v>77</v>
      </c>
      <c r="AY797" s="150" t="s">
        <v>136</v>
      </c>
    </row>
    <row r="798" spans="2:65" s="12" customFormat="1" ht="11.25">
      <c r="B798" s="142"/>
      <c r="D798" s="136" t="s">
        <v>155</v>
      </c>
      <c r="E798" s="143" t="s">
        <v>19</v>
      </c>
      <c r="F798" s="144" t="s">
        <v>1222</v>
      </c>
      <c r="H798" s="145">
        <v>30.19</v>
      </c>
      <c r="I798" s="146"/>
      <c r="L798" s="142"/>
      <c r="M798" s="147"/>
      <c r="T798" s="148"/>
      <c r="AT798" s="143" t="s">
        <v>155</v>
      </c>
      <c r="AU798" s="143" t="s">
        <v>84</v>
      </c>
      <c r="AV798" s="12" t="s">
        <v>84</v>
      </c>
      <c r="AW798" s="12" t="s">
        <v>36</v>
      </c>
      <c r="AX798" s="12" t="s">
        <v>77</v>
      </c>
      <c r="AY798" s="143" t="s">
        <v>136</v>
      </c>
    </row>
    <row r="799" spans="2:65" s="13" customFormat="1" ht="11.25">
      <c r="B799" s="149"/>
      <c r="D799" s="136" t="s">
        <v>155</v>
      </c>
      <c r="E799" s="150" t="s">
        <v>19</v>
      </c>
      <c r="F799" s="151" t="s">
        <v>1223</v>
      </c>
      <c r="H799" s="150" t="s">
        <v>19</v>
      </c>
      <c r="I799" s="152"/>
      <c r="L799" s="149"/>
      <c r="M799" s="153"/>
      <c r="T799" s="154"/>
      <c r="AT799" s="150" t="s">
        <v>155</v>
      </c>
      <c r="AU799" s="150" t="s">
        <v>84</v>
      </c>
      <c r="AV799" s="13" t="s">
        <v>82</v>
      </c>
      <c r="AW799" s="13" t="s">
        <v>36</v>
      </c>
      <c r="AX799" s="13" t="s">
        <v>77</v>
      </c>
      <c r="AY799" s="150" t="s">
        <v>136</v>
      </c>
    </row>
    <row r="800" spans="2:65" s="12" customFormat="1" ht="11.25">
      <c r="B800" s="142"/>
      <c r="D800" s="136" t="s">
        <v>155</v>
      </c>
      <c r="E800" s="143" t="s">
        <v>19</v>
      </c>
      <c r="F800" s="144" t="s">
        <v>1224</v>
      </c>
      <c r="H800" s="145">
        <v>4.6319999999999997</v>
      </c>
      <c r="I800" s="146"/>
      <c r="L800" s="142"/>
      <c r="M800" s="147"/>
      <c r="T800" s="148"/>
      <c r="AT800" s="143" t="s">
        <v>155</v>
      </c>
      <c r="AU800" s="143" t="s">
        <v>84</v>
      </c>
      <c r="AV800" s="12" t="s">
        <v>84</v>
      </c>
      <c r="AW800" s="12" t="s">
        <v>36</v>
      </c>
      <c r="AX800" s="12" t="s">
        <v>77</v>
      </c>
      <c r="AY800" s="143" t="s">
        <v>136</v>
      </c>
    </row>
    <row r="801" spans="2:65" s="12" customFormat="1" ht="11.25">
      <c r="B801" s="142"/>
      <c r="D801" s="136" t="s">
        <v>155</v>
      </c>
      <c r="E801" s="143" t="s">
        <v>19</v>
      </c>
      <c r="F801" s="144" t="s">
        <v>1225</v>
      </c>
      <c r="H801" s="145">
        <v>2.7930000000000001</v>
      </c>
      <c r="I801" s="146"/>
      <c r="L801" s="142"/>
      <c r="M801" s="147"/>
      <c r="T801" s="148"/>
      <c r="AT801" s="143" t="s">
        <v>155</v>
      </c>
      <c r="AU801" s="143" t="s">
        <v>84</v>
      </c>
      <c r="AV801" s="12" t="s">
        <v>84</v>
      </c>
      <c r="AW801" s="12" t="s">
        <v>36</v>
      </c>
      <c r="AX801" s="12" t="s">
        <v>77</v>
      </c>
      <c r="AY801" s="143" t="s">
        <v>136</v>
      </c>
    </row>
    <row r="802" spans="2:65" s="12" customFormat="1" ht="11.25">
      <c r="B802" s="142"/>
      <c r="D802" s="136" t="s">
        <v>155</v>
      </c>
      <c r="E802" s="143" t="s">
        <v>19</v>
      </c>
      <c r="F802" s="144" t="s">
        <v>1226</v>
      </c>
      <c r="H802" s="145">
        <v>3.1520000000000001</v>
      </c>
      <c r="I802" s="146"/>
      <c r="L802" s="142"/>
      <c r="M802" s="147"/>
      <c r="T802" s="148"/>
      <c r="AT802" s="143" t="s">
        <v>155</v>
      </c>
      <c r="AU802" s="143" t="s">
        <v>84</v>
      </c>
      <c r="AV802" s="12" t="s">
        <v>84</v>
      </c>
      <c r="AW802" s="12" t="s">
        <v>36</v>
      </c>
      <c r="AX802" s="12" t="s">
        <v>77</v>
      </c>
      <c r="AY802" s="143" t="s">
        <v>136</v>
      </c>
    </row>
    <row r="803" spans="2:65" s="12" customFormat="1" ht="11.25">
      <c r="B803" s="142"/>
      <c r="D803" s="136" t="s">
        <v>155</v>
      </c>
      <c r="E803" s="143" t="s">
        <v>19</v>
      </c>
      <c r="F803" s="144" t="s">
        <v>1227</v>
      </c>
      <c r="H803" s="145">
        <v>4.0730000000000004</v>
      </c>
      <c r="I803" s="146"/>
      <c r="L803" s="142"/>
      <c r="M803" s="147"/>
      <c r="T803" s="148"/>
      <c r="AT803" s="143" t="s">
        <v>155</v>
      </c>
      <c r="AU803" s="143" t="s">
        <v>84</v>
      </c>
      <c r="AV803" s="12" t="s">
        <v>84</v>
      </c>
      <c r="AW803" s="12" t="s">
        <v>36</v>
      </c>
      <c r="AX803" s="12" t="s">
        <v>77</v>
      </c>
      <c r="AY803" s="143" t="s">
        <v>136</v>
      </c>
    </row>
    <row r="804" spans="2:65" s="14" customFormat="1" ht="11.25">
      <c r="B804" s="155"/>
      <c r="D804" s="136" t="s">
        <v>155</v>
      </c>
      <c r="E804" s="156" t="s">
        <v>19</v>
      </c>
      <c r="F804" s="157" t="s">
        <v>208</v>
      </c>
      <c r="H804" s="158">
        <v>44.84</v>
      </c>
      <c r="I804" s="159"/>
      <c r="L804" s="155"/>
      <c r="M804" s="160"/>
      <c r="T804" s="161"/>
      <c r="AT804" s="156" t="s">
        <v>155</v>
      </c>
      <c r="AU804" s="156" t="s">
        <v>84</v>
      </c>
      <c r="AV804" s="14" t="s">
        <v>143</v>
      </c>
      <c r="AW804" s="14" t="s">
        <v>36</v>
      </c>
      <c r="AX804" s="14" t="s">
        <v>82</v>
      </c>
      <c r="AY804" s="156" t="s">
        <v>136</v>
      </c>
    </row>
    <row r="805" spans="2:65" s="1" customFormat="1" ht="21.75" customHeight="1">
      <c r="B805" s="33"/>
      <c r="C805" s="123" t="s">
        <v>1228</v>
      </c>
      <c r="D805" s="123" t="s">
        <v>138</v>
      </c>
      <c r="E805" s="124" t="s">
        <v>1229</v>
      </c>
      <c r="F805" s="125" t="s">
        <v>1230</v>
      </c>
      <c r="G805" s="126" t="s">
        <v>212</v>
      </c>
      <c r="H805" s="127">
        <v>39.54</v>
      </c>
      <c r="I805" s="128"/>
      <c r="J805" s="129">
        <f>ROUND(I805*H805,2)</f>
        <v>0</v>
      </c>
      <c r="K805" s="125" t="s">
        <v>142</v>
      </c>
      <c r="L805" s="33"/>
      <c r="M805" s="130" t="s">
        <v>19</v>
      </c>
      <c r="N805" s="131" t="s">
        <v>48</v>
      </c>
      <c r="P805" s="132">
        <f>O805*H805</f>
        <v>0</v>
      </c>
      <c r="Q805" s="132">
        <v>2.0000000000000002E-5</v>
      </c>
      <c r="R805" s="132">
        <f>Q805*H805</f>
        <v>7.9080000000000003E-4</v>
      </c>
      <c r="S805" s="132">
        <v>0</v>
      </c>
      <c r="T805" s="133">
        <f>S805*H805</f>
        <v>0</v>
      </c>
      <c r="AR805" s="134" t="s">
        <v>251</v>
      </c>
      <c r="AT805" s="134" t="s">
        <v>138</v>
      </c>
      <c r="AU805" s="134" t="s">
        <v>84</v>
      </c>
      <c r="AY805" s="18" t="s">
        <v>136</v>
      </c>
      <c r="BE805" s="135">
        <f>IF(N805="základní",J805,0)</f>
        <v>0</v>
      </c>
      <c r="BF805" s="135">
        <f>IF(N805="snížená",J805,0)</f>
        <v>0</v>
      </c>
      <c r="BG805" s="135">
        <f>IF(N805="zákl. přenesená",J805,0)</f>
        <v>0</v>
      </c>
      <c r="BH805" s="135">
        <f>IF(N805="sníž. přenesená",J805,0)</f>
        <v>0</v>
      </c>
      <c r="BI805" s="135">
        <f>IF(N805="nulová",J805,0)</f>
        <v>0</v>
      </c>
      <c r="BJ805" s="18" t="s">
        <v>82</v>
      </c>
      <c r="BK805" s="135">
        <f>ROUND(I805*H805,2)</f>
        <v>0</v>
      </c>
      <c r="BL805" s="18" t="s">
        <v>251</v>
      </c>
      <c r="BM805" s="134" t="s">
        <v>1231</v>
      </c>
    </row>
    <row r="806" spans="2:65" s="1" customFormat="1" ht="19.5">
      <c r="B806" s="33"/>
      <c r="D806" s="136" t="s">
        <v>145</v>
      </c>
      <c r="F806" s="137" t="s">
        <v>1232</v>
      </c>
      <c r="I806" s="138"/>
      <c r="L806" s="33"/>
      <c r="M806" s="139"/>
      <c r="T806" s="54"/>
      <c r="AT806" s="18" t="s">
        <v>145</v>
      </c>
      <c r="AU806" s="18" t="s">
        <v>84</v>
      </c>
    </row>
    <row r="807" spans="2:65" s="1" customFormat="1" ht="11.25">
      <c r="B807" s="33"/>
      <c r="D807" s="140" t="s">
        <v>147</v>
      </c>
      <c r="F807" s="141" t="s">
        <v>1233</v>
      </c>
      <c r="I807" s="138"/>
      <c r="L807" s="33"/>
      <c r="M807" s="139"/>
      <c r="T807" s="54"/>
      <c r="AT807" s="18" t="s">
        <v>147</v>
      </c>
      <c r="AU807" s="18" t="s">
        <v>84</v>
      </c>
    </row>
    <row r="808" spans="2:65" s="12" customFormat="1" ht="11.25">
      <c r="B808" s="142"/>
      <c r="D808" s="136" t="s">
        <v>155</v>
      </c>
      <c r="E808" s="143" t="s">
        <v>19</v>
      </c>
      <c r="F808" s="144" t="s">
        <v>1234</v>
      </c>
      <c r="H808" s="145">
        <v>39.54</v>
      </c>
      <c r="I808" s="146"/>
      <c r="L808" s="142"/>
      <c r="M808" s="147"/>
      <c r="T808" s="148"/>
      <c r="AT808" s="143" t="s">
        <v>155</v>
      </c>
      <c r="AU808" s="143" t="s">
        <v>84</v>
      </c>
      <c r="AV808" s="12" t="s">
        <v>84</v>
      </c>
      <c r="AW808" s="12" t="s">
        <v>36</v>
      </c>
      <c r="AX808" s="12" t="s">
        <v>82</v>
      </c>
      <c r="AY808" s="143" t="s">
        <v>136</v>
      </c>
    </row>
    <row r="809" spans="2:65" s="1" customFormat="1" ht="24.2" customHeight="1">
      <c r="B809" s="33"/>
      <c r="C809" s="123" t="s">
        <v>1235</v>
      </c>
      <c r="D809" s="123" t="s">
        <v>138</v>
      </c>
      <c r="E809" s="124" t="s">
        <v>1236</v>
      </c>
      <c r="F809" s="125" t="s">
        <v>1237</v>
      </c>
      <c r="G809" s="126" t="s">
        <v>151</v>
      </c>
      <c r="H809" s="127">
        <v>44.84</v>
      </c>
      <c r="I809" s="128"/>
      <c r="J809" s="129">
        <f>ROUND(I809*H809,2)</f>
        <v>0</v>
      </c>
      <c r="K809" s="125" t="s">
        <v>142</v>
      </c>
      <c r="L809" s="33"/>
      <c r="M809" s="130" t="s">
        <v>19</v>
      </c>
      <c r="N809" s="131" t="s">
        <v>48</v>
      </c>
      <c r="P809" s="132">
        <f>O809*H809</f>
        <v>0</v>
      </c>
      <c r="Q809" s="132">
        <v>4.0000000000000003E-5</v>
      </c>
      <c r="R809" s="132">
        <f>Q809*H809</f>
        <v>1.7936000000000002E-3</v>
      </c>
      <c r="S809" s="132">
        <v>0</v>
      </c>
      <c r="T809" s="133">
        <f>S809*H809</f>
        <v>0</v>
      </c>
      <c r="AR809" s="134" t="s">
        <v>251</v>
      </c>
      <c r="AT809" s="134" t="s">
        <v>138</v>
      </c>
      <c r="AU809" s="134" t="s">
        <v>84</v>
      </c>
      <c r="AY809" s="18" t="s">
        <v>136</v>
      </c>
      <c r="BE809" s="135">
        <f>IF(N809="základní",J809,0)</f>
        <v>0</v>
      </c>
      <c r="BF809" s="135">
        <f>IF(N809="snížená",J809,0)</f>
        <v>0</v>
      </c>
      <c r="BG809" s="135">
        <f>IF(N809="zákl. přenesená",J809,0)</f>
        <v>0</v>
      </c>
      <c r="BH809" s="135">
        <f>IF(N809="sníž. přenesená",J809,0)</f>
        <v>0</v>
      </c>
      <c r="BI809" s="135">
        <f>IF(N809="nulová",J809,0)</f>
        <v>0</v>
      </c>
      <c r="BJ809" s="18" t="s">
        <v>82</v>
      </c>
      <c r="BK809" s="135">
        <f>ROUND(I809*H809,2)</f>
        <v>0</v>
      </c>
      <c r="BL809" s="18" t="s">
        <v>251</v>
      </c>
      <c r="BM809" s="134" t="s">
        <v>1238</v>
      </c>
    </row>
    <row r="810" spans="2:65" s="1" customFormat="1" ht="11.25">
      <c r="B810" s="33"/>
      <c r="D810" s="136" t="s">
        <v>145</v>
      </c>
      <c r="F810" s="137" t="s">
        <v>1239</v>
      </c>
      <c r="I810" s="138"/>
      <c r="L810" s="33"/>
      <c r="M810" s="139"/>
      <c r="T810" s="54"/>
      <c r="AT810" s="18" t="s">
        <v>145</v>
      </c>
      <c r="AU810" s="18" t="s">
        <v>84</v>
      </c>
    </row>
    <row r="811" spans="2:65" s="1" customFormat="1" ht="11.25">
      <c r="B811" s="33"/>
      <c r="D811" s="140" t="s">
        <v>147</v>
      </c>
      <c r="F811" s="141" t="s">
        <v>1240</v>
      </c>
      <c r="I811" s="138"/>
      <c r="L811" s="33"/>
      <c r="M811" s="139"/>
      <c r="T811" s="54"/>
      <c r="AT811" s="18" t="s">
        <v>147</v>
      </c>
      <c r="AU811" s="18" t="s">
        <v>84</v>
      </c>
    </row>
    <row r="812" spans="2:65" s="1" customFormat="1" ht="24.2" customHeight="1">
      <c r="B812" s="33"/>
      <c r="C812" s="123" t="s">
        <v>1241</v>
      </c>
      <c r="D812" s="123" t="s">
        <v>138</v>
      </c>
      <c r="E812" s="124" t="s">
        <v>1242</v>
      </c>
      <c r="F812" s="125" t="s">
        <v>1243</v>
      </c>
      <c r="G812" s="126" t="s">
        <v>151</v>
      </c>
      <c r="H812" s="127">
        <v>44.84</v>
      </c>
      <c r="I812" s="128"/>
      <c r="J812" s="129">
        <f>ROUND(I812*H812,2)</f>
        <v>0</v>
      </c>
      <c r="K812" s="125" t="s">
        <v>142</v>
      </c>
      <c r="L812" s="33"/>
      <c r="M812" s="130" t="s">
        <v>19</v>
      </c>
      <c r="N812" s="131" t="s">
        <v>48</v>
      </c>
      <c r="P812" s="132">
        <f>O812*H812</f>
        <v>0</v>
      </c>
      <c r="Q812" s="132">
        <v>5.4000000000000003E-3</v>
      </c>
      <c r="R812" s="132">
        <f>Q812*H812</f>
        <v>0.24213600000000002</v>
      </c>
      <c r="S812" s="132">
        <v>0</v>
      </c>
      <c r="T812" s="133">
        <f>S812*H812</f>
        <v>0</v>
      </c>
      <c r="AR812" s="134" t="s">
        <v>251</v>
      </c>
      <c r="AT812" s="134" t="s">
        <v>138</v>
      </c>
      <c r="AU812" s="134" t="s">
        <v>84</v>
      </c>
      <c r="AY812" s="18" t="s">
        <v>136</v>
      </c>
      <c r="BE812" s="135">
        <f>IF(N812="základní",J812,0)</f>
        <v>0</v>
      </c>
      <c r="BF812" s="135">
        <f>IF(N812="snížená",J812,0)</f>
        <v>0</v>
      </c>
      <c r="BG812" s="135">
        <f>IF(N812="zákl. přenesená",J812,0)</f>
        <v>0</v>
      </c>
      <c r="BH812" s="135">
        <f>IF(N812="sníž. přenesená",J812,0)</f>
        <v>0</v>
      </c>
      <c r="BI812" s="135">
        <f>IF(N812="nulová",J812,0)</f>
        <v>0</v>
      </c>
      <c r="BJ812" s="18" t="s">
        <v>82</v>
      </c>
      <c r="BK812" s="135">
        <f>ROUND(I812*H812,2)</f>
        <v>0</v>
      </c>
      <c r="BL812" s="18" t="s">
        <v>251</v>
      </c>
      <c r="BM812" s="134" t="s">
        <v>1244</v>
      </c>
    </row>
    <row r="813" spans="2:65" s="1" customFormat="1" ht="19.5">
      <c r="B813" s="33"/>
      <c r="D813" s="136" t="s">
        <v>145</v>
      </c>
      <c r="F813" s="137" t="s">
        <v>1245</v>
      </c>
      <c r="I813" s="138"/>
      <c r="L813" s="33"/>
      <c r="M813" s="139"/>
      <c r="T813" s="54"/>
      <c r="AT813" s="18" t="s">
        <v>145</v>
      </c>
      <c r="AU813" s="18" t="s">
        <v>84</v>
      </c>
    </row>
    <row r="814" spans="2:65" s="1" customFormat="1" ht="11.25">
      <c r="B814" s="33"/>
      <c r="D814" s="140" t="s">
        <v>147</v>
      </c>
      <c r="F814" s="141" t="s">
        <v>1246</v>
      </c>
      <c r="I814" s="138"/>
      <c r="L814" s="33"/>
      <c r="M814" s="139"/>
      <c r="T814" s="54"/>
      <c r="AT814" s="18" t="s">
        <v>147</v>
      </c>
      <c r="AU814" s="18" t="s">
        <v>84</v>
      </c>
    </row>
    <row r="815" spans="2:65" s="13" customFormat="1" ht="11.25">
      <c r="B815" s="149"/>
      <c r="D815" s="136" t="s">
        <v>155</v>
      </c>
      <c r="E815" s="150" t="s">
        <v>19</v>
      </c>
      <c r="F815" s="151" t="s">
        <v>1221</v>
      </c>
      <c r="H815" s="150" t="s">
        <v>19</v>
      </c>
      <c r="I815" s="152"/>
      <c r="L815" s="149"/>
      <c r="M815" s="153"/>
      <c r="T815" s="154"/>
      <c r="AT815" s="150" t="s">
        <v>155</v>
      </c>
      <c r="AU815" s="150" t="s">
        <v>84</v>
      </c>
      <c r="AV815" s="13" t="s">
        <v>82</v>
      </c>
      <c r="AW815" s="13" t="s">
        <v>36</v>
      </c>
      <c r="AX815" s="13" t="s">
        <v>77</v>
      </c>
      <c r="AY815" s="150" t="s">
        <v>136</v>
      </c>
    </row>
    <row r="816" spans="2:65" s="12" customFormat="1" ht="11.25">
      <c r="B816" s="142"/>
      <c r="D816" s="136" t="s">
        <v>155</v>
      </c>
      <c r="E816" s="143" t="s">
        <v>19</v>
      </c>
      <c r="F816" s="144" t="s">
        <v>1222</v>
      </c>
      <c r="H816" s="145">
        <v>30.19</v>
      </c>
      <c r="I816" s="146"/>
      <c r="L816" s="142"/>
      <c r="M816" s="147"/>
      <c r="T816" s="148"/>
      <c r="AT816" s="143" t="s">
        <v>155</v>
      </c>
      <c r="AU816" s="143" t="s">
        <v>84</v>
      </c>
      <c r="AV816" s="12" t="s">
        <v>84</v>
      </c>
      <c r="AW816" s="12" t="s">
        <v>36</v>
      </c>
      <c r="AX816" s="12" t="s">
        <v>77</v>
      </c>
      <c r="AY816" s="143" t="s">
        <v>136</v>
      </c>
    </row>
    <row r="817" spans="2:65" s="13" customFormat="1" ht="11.25">
      <c r="B817" s="149"/>
      <c r="D817" s="136" t="s">
        <v>155</v>
      </c>
      <c r="E817" s="150" t="s">
        <v>19</v>
      </c>
      <c r="F817" s="151" t="s">
        <v>1223</v>
      </c>
      <c r="H817" s="150" t="s">
        <v>19</v>
      </c>
      <c r="I817" s="152"/>
      <c r="L817" s="149"/>
      <c r="M817" s="153"/>
      <c r="T817" s="154"/>
      <c r="AT817" s="150" t="s">
        <v>155</v>
      </c>
      <c r="AU817" s="150" t="s">
        <v>84</v>
      </c>
      <c r="AV817" s="13" t="s">
        <v>82</v>
      </c>
      <c r="AW817" s="13" t="s">
        <v>36</v>
      </c>
      <c r="AX817" s="13" t="s">
        <v>77</v>
      </c>
      <c r="AY817" s="150" t="s">
        <v>136</v>
      </c>
    </row>
    <row r="818" spans="2:65" s="12" customFormat="1" ht="11.25">
      <c r="B818" s="142"/>
      <c r="D818" s="136" t="s">
        <v>155</v>
      </c>
      <c r="E818" s="143" t="s">
        <v>19</v>
      </c>
      <c r="F818" s="144" t="s">
        <v>1224</v>
      </c>
      <c r="H818" s="145">
        <v>4.6319999999999997</v>
      </c>
      <c r="I818" s="146"/>
      <c r="L818" s="142"/>
      <c r="M818" s="147"/>
      <c r="T818" s="148"/>
      <c r="AT818" s="143" t="s">
        <v>155</v>
      </c>
      <c r="AU818" s="143" t="s">
        <v>84</v>
      </c>
      <c r="AV818" s="12" t="s">
        <v>84</v>
      </c>
      <c r="AW818" s="12" t="s">
        <v>36</v>
      </c>
      <c r="AX818" s="12" t="s">
        <v>77</v>
      </c>
      <c r="AY818" s="143" t="s">
        <v>136</v>
      </c>
    </row>
    <row r="819" spans="2:65" s="12" customFormat="1" ht="11.25">
      <c r="B819" s="142"/>
      <c r="D819" s="136" t="s">
        <v>155</v>
      </c>
      <c r="E819" s="143" t="s">
        <v>19</v>
      </c>
      <c r="F819" s="144" t="s">
        <v>1225</v>
      </c>
      <c r="H819" s="145">
        <v>2.7930000000000001</v>
      </c>
      <c r="I819" s="146"/>
      <c r="L819" s="142"/>
      <c r="M819" s="147"/>
      <c r="T819" s="148"/>
      <c r="AT819" s="143" t="s">
        <v>155</v>
      </c>
      <c r="AU819" s="143" t="s">
        <v>84</v>
      </c>
      <c r="AV819" s="12" t="s">
        <v>84</v>
      </c>
      <c r="AW819" s="12" t="s">
        <v>36</v>
      </c>
      <c r="AX819" s="12" t="s">
        <v>77</v>
      </c>
      <c r="AY819" s="143" t="s">
        <v>136</v>
      </c>
    </row>
    <row r="820" spans="2:65" s="12" customFormat="1" ht="11.25">
      <c r="B820" s="142"/>
      <c r="D820" s="136" t="s">
        <v>155</v>
      </c>
      <c r="E820" s="143" t="s">
        <v>19</v>
      </c>
      <c r="F820" s="144" t="s">
        <v>1226</v>
      </c>
      <c r="H820" s="145">
        <v>3.1520000000000001</v>
      </c>
      <c r="I820" s="146"/>
      <c r="L820" s="142"/>
      <c r="M820" s="147"/>
      <c r="T820" s="148"/>
      <c r="AT820" s="143" t="s">
        <v>155</v>
      </c>
      <c r="AU820" s="143" t="s">
        <v>84</v>
      </c>
      <c r="AV820" s="12" t="s">
        <v>84</v>
      </c>
      <c r="AW820" s="12" t="s">
        <v>36</v>
      </c>
      <c r="AX820" s="12" t="s">
        <v>77</v>
      </c>
      <c r="AY820" s="143" t="s">
        <v>136</v>
      </c>
    </row>
    <row r="821" spans="2:65" s="12" customFormat="1" ht="11.25">
      <c r="B821" s="142"/>
      <c r="D821" s="136" t="s">
        <v>155</v>
      </c>
      <c r="E821" s="143" t="s">
        <v>19</v>
      </c>
      <c r="F821" s="144" t="s">
        <v>1227</v>
      </c>
      <c r="H821" s="145">
        <v>4.0730000000000004</v>
      </c>
      <c r="I821" s="146"/>
      <c r="L821" s="142"/>
      <c r="M821" s="147"/>
      <c r="T821" s="148"/>
      <c r="AT821" s="143" t="s">
        <v>155</v>
      </c>
      <c r="AU821" s="143" t="s">
        <v>84</v>
      </c>
      <c r="AV821" s="12" t="s">
        <v>84</v>
      </c>
      <c r="AW821" s="12" t="s">
        <v>36</v>
      </c>
      <c r="AX821" s="12" t="s">
        <v>77</v>
      </c>
      <c r="AY821" s="143" t="s">
        <v>136</v>
      </c>
    </row>
    <row r="822" spans="2:65" s="14" customFormat="1" ht="11.25">
      <c r="B822" s="155"/>
      <c r="D822" s="136" t="s">
        <v>155</v>
      </c>
      <c r="E822" s="156" t="s">
        <v>19</v>
      </c>
      <c r="F822" s="157" t="s">
        <v>208</v>
      </c>
      <c r="H822" s="158">
        <v>44.84</v>
      </c>
      <c r="I822" s="159"/>
      <c r="L822" s="155"/>
      <c r="M822" s="160"/>
      <c r="T822" s="161"/>
      <c r="AT822" s="156" t="s">
        <v>155</v>
      </c>
      <c r="AU822" s="156" t="s">
        <v>84</v>
      </c>
      <c r="AV822" s="14" t="s">
        <v>143</v>
      </c>
      <c r="AW822" s="14" t="s">
        <v>36</v>
      </c>
      <c r="AX822" s="14" t="s">
        <v>82</v>
      </c>
      <c r="AY822" s="156" t="s">
        <v>136</v>
      </c>
    </row>
    <row r="823" spans="2:65" s="1" customFormat="1" ht="21.75" customHeight="1">
      <c r="B823" s="33"/>
      <c r="C823" s="123" t="s">
        <v>1247</v>
      </c>
      <c r="D823" s="123" t="s">
        <v>138</v>
      </c>
      <c r="E823" s="124" t="s">
        <v>1248</v>
      </c>
      <c r="F823" s="125" t="s">
        <v>1249</v>
      </c>
      <c r="G823" s="126" t="s">
        <v>151</v>
      </c>
      <c r="H823" s="127">
        <v>30.19</v>
      </c>
      <c r="I823" s="128"/>
      <c r="J823" s="129">
        <f>ROUND(I823*H823,2)</f>
        <v>0</v>
      </c>
      <c r="K823" s="125" t="s">
        <v>142</v>
      </c>
      <c r="L823" s="33"/>
      <c r="M823" s="130" t="s">
        <v>19</v>
      </c>
      <c r="N823" s="131" t="s">
        <v>48</v>
      </c>
      <c r="P823" s="132">
        <f>O823*H823</f>
        <v>0</v>
      </c>
      <c r="Q823" s="132">
        <v>5.5000000000000003E-4</v>
      </c>
      <c r="R823" s="132">
        <f>Q823*H823</f>
        <v>1.6604500000000001E-2</v>
      </c>
      <c r="S823" s="132">
        <v>0</v>
      </c>
      <c r="T823" s="133">
        <f>S823*H823</f>
        <v>0</v>
      </c>
      <c r="AR823" s="134" t="s">
        <v>251</v>
      </c>
      <c r="AT823" s="134" t="s">
        <v>138</v>
      </c>
      <c r="AU823" s="134" t="s">
        <v>84</v>
      </c>
      <c r="AY823" s="18" t="s">
        <v>136</v>
      </c>
      <c r="BE823" s="135">
        <f>IF(N823="základní",J823,0)</f>
        <v>0</v>
      </c>
      <c r="BF823" s="135">
        <f>IF(N823="snížená",J823,0)</f>
        <v>0</v>
      </c>
      <c r="BG823" s="135">
        <f>IF(N823="zákl. přenesená",J823,0)</f>
        <v>0</v>
      </c>
      <c r="BH823" s="135">
        <f>IF(N823="sníž. přenesená",J823,0)</f>
        <v>0</v>
      </c>
      <c r="BI823" s="135">
        <f>IF(N823="nulová",J823,0)</f>
        <v>0</v>
      </c>
      <c r="BJ823" s="18" t="s">
        <v>82</v>
      </c>
      <c r="BK823" s="135">
        <f>ROUND(I823*H823,2)</f>
        <v>0</v>
      </c>
      <c r="BL823" s="18" t="s">
        <v>251</v>
      </c>
      <c r="BM823" s="134" t="s">
        <v>1250</v>
      </c>
    </row>
    <row r="824" spans="2:65" s="1" customFormat="1" ht="11.25">
      <c r="B824" s="33"/>
      <c r="D824" s="136" t="s">
        <v>145</v>
      </c>
      <c r="F824" s="137" t="s">
        <v>1251</v>
      </c>
      <c r="I824" s="138"/>
      <c r="L824" s="33"/>
      <c r="M824" s="139"/>
      <c r="T824" s="54"/>
      <c r="AT824" s="18" t="s">
        <v>145</v>
      </c>
      <c r="AU824" s="18" t="s">
        <v>84</v>
      </c>
    </row>
    <row r="825" spans="2:65" s="1" customFormat="1" ht="11.25">
      <c r="B825" s="33"/>
      <c r="D825" s="140" t="s">
        <v>147</v>
      </c>
      <c r="F825" s="141" t="s">
        <v>1252</v>
      </c>
      <c r="I825" s="138"/>
      <c r="L825" s="33"/>
      <c r="M825" s="139"/>
      <c r="T825" s="54"/>
      <c r="AT825" s="18" t="s">
        <v>147</v>
      </c>
      <c r="AU825" s="18" t="s">
        <v>84</v>
      </c>
    </row>
    <row r="826" spans="2:65" s="13" customFormat="1" ht="11.25">
      <c r="B826" s="149"/>
      <c r="D826" s="136" t="s">
        <v>155</v>
      </c>
      <c r="E826" s="150" t="s">
        <v>19</v>
      </c>
      <c r="F826" s="151" t="s">
        <v>1221</v>
      </c>
      <c r="H826" s="150" t="s">
        <v>19</v>
      </c>
      <c r="I826" s="152"/>
      <c r="L826" s="149"/>
      <c r="M826" s="153"/>
      <c r="T826" s="154"/>
      <c r="AT826" s="150" t="s">
        <v>155</v>
      </c>
      <c r="AU826" s="150" t="s">
        <v>84</v>
      </c>
      <c r="AV826" s="13" t="s">
        <v>82</v>
      </c>
      <c r="AW826" s="13" t="s">
        <v>36</v>
      </c>
      <c r="AX826" s="13" t="s">
        <v>77</v>
      </c>
      <c r="AY826" s="150" t="s">
        <v>136</v>
      </c>
    </row>
    <row r="827" spans="2:65" s="12" customFormat="1" ht="11.25">
      <c r="B827" s="142"/>
      <c r="D827" s="136" t="s">
        <v>155</v>
      </c>
      <c r="E827" s="143" t="s">
        <v>19</v>
      </c>
      <c r="F827" s="144" t="s">
        <v>1222</v>
      </c>
      <c r="H827" s="145">
        <v>30.19</v>
      </c>
      <c r="I827" s="146"/>
      <c r="L827" s="142"/>
      <c r="M827" s="147"/>
      <c r="T827" s="148"/>
      <c r="AT827" s="143" t="s">
        <v>155</v>
      </c>
      <c r="AU827" s="143" t="s">
        <v>84</v>
      </c>
      <c r="AV827" s="12" t="s">
        <v>84</v>
      </c>
      <c r="AW827" s="12" t="s">
        <v>36</v>
      </c>
      <c r="AX827" s="12" t="s">
        <v>82</v>
      </c>
      <c r="AY827" s="143" t="s">
        <v>136</v>
      </c>
    </row>
    <row r="828" spans="2:65" s="1" customFormat="1" ht="24.2" customHeight="1">
      <c r="B828" s="33"/>
      <c r="C828" s="123" t="s">
        <v>1253</v>
      </c>
      <c r="D828" s="123" t="s">
        <v>138</v>
      </c>
      <c r="E828" s="124" t="s">
        <v>1254</v>
      </c>
      <c r="F828" s="125" t="s">
        <v>1255</v>
      </c>
      <c r="G828" s="126" t="s">
        <v>151</v>
      </c>
      <c r="H828" s="127">
        <v>14.65</v>
      </c>
      <c r="I828" s="128"/>
      <c r="J828" s="129">
        <f>ROUND(I828*H828,2)</f>
        <v>0</v>
      </c>
      <c r="K828" s="125" t="s">
        <v>142</v>
      </c>
      <c r="L828" s="33"/>
      <c r="M828" s="130" t="s">
        <v>19</v>
      </c>
      <c r="N828" s="131" t="s">
        <v>48</v>
      </c>
      <c r="P828" s="132">
        <f>O828*H828</f>
        <v>0</v>
      </c>
      <c r="Q828" s="132">
        <v>5.9000000000000003E-4</v>
      </c>
      <c r="R828" s="132">
        <f>Q828*H828</f>
        <v>8.6435000000000001E-3</v>
      </c>
      <c r="S828" s="132">
        <v>0</v>
      </c>
      <c r="T828" s="133">
        <f>S828*H828</f>
        <v>0</v>
      </c>
      <c r="AR828" s="134" t="s">
        <v>251</v>
      </c>
      <c r="AT828" s="134" t="s">
        <v>138</v>
      </c>
      <c r="AU828" s="134" t="s">
        <v>84</v>
      </c>
      <c r="AY828" s="18" t="s">
        <v>136</v>
      </c>
      <c r="BE828" s="135">
        <f>IF(N828="základní",J828,0)</f>
        <v>0</v>
      </c>
      <c r="BF828" s="135">
        <f>IF(N828="snížená",J828,0)</f>
        <v>0</v>
      </c>
      <c r="BG828" s="135">
        <f>IF(N828="zákl. přenesená",J828,0)</f>
        <v>0</v>
      </c>
      <c r="BH828" s="135">
        <f>IF(N828="sníž. přenesená",J828,0)</f>
        <v>0</v>
      </c>
      <c r="BI828" s="135">
        <f>IF(N828="nulová",J828,0)</f>
        <v>0</v>
      </c>
      <c r="BJ828" s="18" t="s">
        <v>82</v>
      </c>
      <c r="BK828" s="135">
        <f>ROUND(I828*H828,2)</f>
        <v>0</v>
      </c>
      <c r="BL828" s="18" t="s">
        <v>251</v>
      </c>
      <c r="BM828" s="134" t="s">
        <v>1256</v>
      </c>
    </row>
    <row r="829" spans="2:65" s="1" customFormat="1" ht="19.5">
      <c r="B829" s="33"/>
      <c r="D829" s="136" t="s">
        <v>145</v>
      </c>
      <c r="F829" s="137" t="s">
        <v>1257</v>
      </c>
      <c r="I829" s="138"/>
      <c r="L829" s="33"/>
      <c r="M829" s="139"/>
      <c r="T829" s="54"/>
      <c r="AT829" s="18" t="s">
        <v>145</v>
      </c>
      <c r="AU829" s="18" t="s">
        <v>84</v>
      </c>
    </row>
    <row r="830" spans="2:65" s="1" customFormat="1" ht="11.25">
      <c r="B830" s="33"/>
      <c r="D830" s="140" t="s">
        <v>147</v>
      </c>
      <c r="F830" s="141" t="s">
        <v>1258</v>
      </c>
      <c r="I830" s="138"/>
      <c r="L830" s="33"/>
      <c r="M830" s="139"/>
      <c r="T830" s="54"/>
      <c r="AT830" s="18" t="s">
        <v>147</v>
      </c>
      <c r="AU830" s="18" t="s">
        <v>84</v>
      </c>
    </row>
    <row r="831" spans="2:65" s="13" customFormat="1" ht="11.25">
      <c r="B831" s="149"/>
      <c r="D831" s="136" t="s">
        <v>155</v>
      </c>
      <c r="E831" s="150" t="s">
        <v>19</v>
      </c>
      <c r="F831" s="151" t="s">
        <v>1223</v>
      </c>
      <c r="H831" s="150" t="s">
        <v>19</v>
      </c>
      <c r="I831" s="152"/>
      <c r="L831" s="149"/>
      <c r="M831" s="153"/>
      <c r="T831" s="154"/>
      <c r="AT831" s="150" t="s">
        <v>155</v>
      </c>
      <c r="AU831" s="150" t="s">
        <v>84</v>
      </c>
      <c r="AV831" s="13" t="s">
        <v>82</v>
      </c>
      <c r="AW831" s="13" t="s">
        <v>36</v>
      </c>
      <c r="AX831" s="13" t="s">
        <v>77</v>
      </c>
      <c r="AY831" s="150" t="s">
        <v>136</v>
      </c>
    </row>
    <row r="832" spans="2:65" s="12" customFormat="1" ht="11.25">
      <c r="B832" s="142"/>
      <c r="D832" s="136" t="s">
        <v>155</v>
      </c>
      <c r="E832" s="143" t="s">
        <v>19</v>
      </c>
      <c r="F832" s="144" t="s">
        <v>1224</v>
      </c>
      <c r="H832" s="145">
        <v>4.6319999999999997</v>
      </c>
      <c r="I832" s="146"/>
      <c r="L832" s="142"/>
      <c r="M832" s="147"/>
      <c r="T832" s="148"/>
      <c r="AT832" s="143" t="s">
        <v>155</v>
      </c>
      <c r="AU832" s="143" t="s">
        <v>84</v>
      </c>
      <c r="AV832" s="12" t="s">
        <v>84</v>
      </c>
      <c r="AW832" s="12" t="s">
        <v>36</v>
      </c>
      <c r="AX832" s="12" t="s">
        <v>77</v>
      </c>
      <c r="AY832" s="143" t="s">
        <v>136</v>
      </c>
    </row>
    <row r="833" spans="2:65" s="12" customFormat="1" ht="11.25">
      <c r="B833" s="142"/>
      <c r="D833" s="136" t="s">
        <v>155</v>
      </c>
      <c r="E833" s="143" t="s">
        <v>19</v>
      </c>
      <c r="F833" s="144" t="s">
        <v>1225</v>
      </c>
      <c r="H833" s="145">
        <v>2.7930000000000001</v>
      </c>
      <c r="I833" s="146"/>
      <c r="L833" s="142"/>
      <c r="M833" s="147"/>
      <c r="T833" s="148"/>
      <c r="AT833" s="143" t="s">
        <v>155</v>
      </c>
      <c r="AU833" s="143" t="s">
        <v>84</v>
      </c>
      <c r="AV833" s="12" t="s">
        <v>84</v>
      </c>
      <c r="AW833" s="12" t="s">
        <v>36</v>
      </c>
      <c r="AX833" s="12" t="s">
        <v>77</v>
      </c>
      <c r="AY833" s="143" t="s">
        <v>136</v>
      </c>
    </row>
    <row r="834" spans="2:65" s="12" customFormat="1" ht="11.25">
      <c r="B834" s="142"/>
      <c r="D834" s="136" t="s">
        <v>155</v>
      </c>
      <c r="E834" s="143" t="s">
        <v>19</v>
      </c>
      <c r="F834" s="144" t="s">
        <v>1226</v>
      </c>
      <c r="H834" s="145">
        <v>3.1520000000000001</v>
      </c>
      <c r="I834" s="146"/>
      <c r="L834" s="142"/>
      <c r="M834" s="147"/>
      <c r="T834" s="148"/>
      <c r="AT834" s="143" t="s">
        <v>155</v>
      </c>
      <c r="AU834" s="143" t="s">
        <v>84</v>
      </c>
      <c r="AV834" s="12" t="s">
        <v>84</v>
      </c>
      <c r="AW834" s="12" t="s">
        <v>36</v>
      </c>
      <c r="AX834" s="12" t="s">
        <v>77</v>
      </c>
      <c r="AY834" s="143" t="s">
        <v>136</v>
      </c>
    </row>
    <row r="835" spans="2:65" s="12" customFormat="1" ht="11.25">
      <c r="B835" s="142"/>
      <c r="D835" s="136" t="s">
        <v>155</v>
      </c>
      <c r="E835" s="143" t="s">
        <v>19</v>
      </c>
      <c r="F835" s="144" t="s">
        <v>1227</v>
      </c>
      <c r="H835" s="145">
        <v>4.0730000000000004</v>
      </c>
      <c r="I835" s="146"/>
      <c r="L835" s="142"/>
      <c r="M835" s="147"/>
      <c r="T835" s="148"/>
      <c r="AT835" s="143" t="s">
        <v>155</v>
      </c>
      <c r="AU835" s="143" t="s">
        <v>84</v>
      </c>
      <c r="AV835" s="12" t="s">
        <v>84</v>
      </c>
      <c r="AW835" s="12" t="s">
        <v>36</v>
      </c>
      <c r="AX835" s="12" t="s">
        <v>77</v>
      </c>
      <c r="AY835" s="143" t="s">
        <v>136</v>
      </c>
    </row>
    <row r="836" spans="2:65" s="14" customFormat="1" ht="11.25">
      <c r="B836" s="155"/>
      <c r="D836" s="136" t="s">
        <v>155</v>
      </c>
      <c r="E836" s="156" t="s">
        <v>19</v>
      </c>
      <c r="F836" s="157" t="s">
        <v>208</v>
      </c>
      <c r="H836" s="158">
        <v>14.65</v>
      </c>
      <c r="I836" s="159"/>
      <c r="L836" s="155"/>
      <c r="M836" s="160"/>
      <c r="T836" s="161"/>
      <c r="AT836" s="156" t="s">
        <v>155</v>
      </c>
      <c r="AU836" s="156" t="s">
        <v>84</v>
      </c>
      <c r="AV836" s="14" t="s">
        <v>143</v>
      </c>
      <c r="AW836" s="14" t="s">
        <v>36</v>
      </c>
      <c r="AX836" s="14" t="s">
        <v>82</v>
      </c>
      <c r="AY836" s="156" t="s">
        <v>136</v>
      </c>
    </row>
    <row r="837" spans="2:65" s="1" customFormat="1" ht="24.2" customHeight="1">
      <c r="B837" s="33"/>
      <c r="C837" s="123" t="s">
        <v>1259</v>
      </c>
      <c r="D837" s="123" t="s">
        <v>138</v>
      </c>
      <c r="E837" s="124" t="s">
        <v>1260</v>
      </c>
      <c r="F837" s="125" t="s">
        <v>1261</v>
      </c>
      <c r="G837" s="126" t="s">
        <v>151</v>
      </c>
      <c r="H837" s="127">
        <v>30.19</v>
      </c>
      <c r="I837" s="128"/>
      <c r="J837" s="129">
        <f>ROUND(I837*H837,2)</f>
        <v>0</v>
      </c>
      <c r="K837" s="125" t="s">
        <v>142</v>
      </c>
      <c r="L837" s="33"/>
      <c r="M837" s="130" t="s">
        <v>19</v>
      </c>
      <c r="N837" s="131" t="s">
        <v>48</v>
      </c>
      <c r="P837" s="132">
        <f>O837*H837</f>
        <v>0</v>
      </c>
      <c r="Q837" s="132">
        <v>2.1139999999999999E-2</v>
      </c>
      <c r="R837" s="132">
        <f>Q837*H837</f>
        <v>0.63821660000000002</v>
      </c>
      <c r="S837" s="132">
        <v>0</v>
      </c>
      <c r="T837" s="133">
        <f>S837*H837</f>
        <v>0</v>
      </c>
      <c r="AR837" s="134" t="s">
        <v>251</v>
      </c>
      <c r="AT837" s="134" t="s">
        <v>138</v>
      </c>
      <c r="AU837" s="134" t="s">
        <v>84</v>
      </c>
      <c r="AY837" s="18" t="s">
        <v>136</v>
      </c>
      <c r="BE837" s="135">
        <f>IF(N837="základní",J837,0)</f>
        <v>0</v>
      </c>
      <c r="BF837" s="135">
        <f>IF(N837="snížená",J837,0)</f>
        <v>0</v>
      </c>
      <c r="BG837" s="135">
        <f>IF(N837="zákl. přenesená",J837,0)</f>
        <v>0</v>
      </c>
      <c r="BH837" s="135">
        <f>IF(N837="sníž. přenesená",J837,0)</f>
        <v>0</v>
      </c>
      <c r="BI837" s="135">
        <f>IF(N837="nulová",J837,0)</f>
        <v>0</v>
      </c>
      <c r="BJ837" s="18" t="s">
        <v>82</v>
      </c>
      <c r="BK837" s="135">
        <f>ROUND(I837*H837,2)</f>
        <v>0</v>
      </c>
      <c r="BL837" s="18" t="s">
        <v>251</v>
      </c>
      <c r="BM837" s="134" t="s">
        <v>1262</v>
      </c>
    </row>
    <row r="838" spans="2:65" s="1" customFormat="1" ht="19.5">
      <c r="B838" s="33"/>
      <c r="D838" s="136" t="s">
        <v>145</v>
      </c>
      <c r="F838" s="137" t="s">
        <v>1263</v>
      </c>
      <c r="I838" s="138"/>
      <c r="L838" s="33"/>
      <c r="M838" s="139"/>
      <c r="T838" s="54"/>
      <c r="AT838" s="18" t="s">
        <v>145</v>
      </c>
      <c r="AU838" s="18" t="s">
        <v>84</v>
      </c>
    </row>
    <row r="839" spans="2:65" s="1" customFormat="1" ht="11.25">
      <c r="B839" s="33"/>
      <c r="D839" s="140" t="s">
        <v>147</v>
      </c>
      <c r="F839" s="141" t="s">
        <v>1264</v>
      </c>
      <c r="I839" s="138"/>
      <c r="L839" s="33"/>
      <c r="M839" s="139"/>
      <c r="T839" s="54"/>
      <c r="AT839" s="18" t="s">
        <v>147</v>
      </c>
      <c r="AU839" s="18" t="s">
        <v>84</v>
      </c>
    </row>
    <row r="840" spans="2:65" s="13" customFormat="1" ht="11.25">
      <c r="B840" s="149"/>
      <c r="D840" s="136" t="s">
        <v>155</v>
      </c>
      <c r="E840" s="150" t="s">
        <v>19</v>
      </c>
      <c r="F840" s="151" t="s">
        <v>1221</v>
      </c>
      <c r="H840" s="150" t="s">
        <v>19</v>
      </c>
      <c r="I840" s="152"/>
      <c r="L840" s="149"/>
      <c r="M840" s="153"/>
      <c r="T840" s="154"/>
      <c r="AT840" s="150" t="s">
        <v>155</v>
      </c>
      <c r="AU840" s="150" t="s">
        <v>84</v>
      </c>
      <c r="AV840" s="13" t="s">
        <v>82</v>
      </c>
      <c r="AW840" s="13" t="s">
        <v>36</v>
      </c>
      <c r="AX840" s="13" t="s">
        <v>77</v>
      </c>
      <c r="AY840" s="150" t="s">
        <v>136</v>
      </c>
    </row>
    <row r="841" spans="2:65" s="12" customFormat="1" ht="11.25">
      <c r="B841" s="142"/>
      <c r="D841" s="136" t="s">
        <v>155</v>
      </c>
      <c r="E841" s="143" t="s">
        <v>19</v>
      </c>
      <c r="F841" s="144" t="s">
        <v>1222</v>
      </c>
      <c r="H841" s="145">
        <v>30.19</v>
      </c>
      <c r="I841" s="146"/>
      <c r="L841" s="142"/>
      <c r="M841" s="147"/>
      <c r="T841" s="148"/>
      <c r="AT841" s="143" t="s">
        <v>155</v>
      </c>
      <c r="AU841" s="143" t="s">
        <v>84</v>
      </c>
      <c r="AV841" s="12" t="s">
        <v>84</v>
      </c>
      <c r="AW841" s="12" t="s">
        <v>36</v>
      </c>
      <c r="AX841" s="12" t="s">
        <v>82</v>
      </c>
      <c r="AY841" s="143" t="s">
        <v>136</v>
      </c>
    </row>
    <row r="842" spans="2:65" s="1" customFormat="1" ht="16.5" customHeight="1">
      <c r="B842" s="33"/>
      <c r="C842" s="123" t="s">
        <v>1265</v>
      </c>
      <c r="D842" s="123" t="s">
        <v>138</v>
      </c>
      <c r="E842" s="124" t="s">
        <v>1266</v>
      </c>
      <c r="F842" s="125" t="s">
        <v>1267</v>
      </c>
      <c r="G842" s="126" t="s">
        <v>151</v>
      </c>
      <c r="H842" s="127">
        <v>30.19</v>
      </c>
      <c r="I842" s="128"/>
      <c r="J842" s="129">
        <f>ROUND(I842*H842,2)</f>
        <v>0</v>
      </c>
      <c r="K842" s="125" t="s">
        <v>142</v>
      </c>
      <c r="L842" s="33"/>
      <c r="M842" s="130" t="s">
        <v>19</v>
      </c>
      <c r="N842" s="131" t="s">
        <v>48</v>
      </c>
      <c r="P842" s="132">
        <f>O842*H842</f>
        <v>0</v>
      </c>
      <c r="Q842" s="132">
        <v>2.5999999999999998E-4</v>
      </c>
      <c r="R842" s="132">
        <f>Q842*H842</f>
        <v>7.8493999999999994E-3</v>
      </c>
      <c r="S842" s="132">
        <v>0</v>
      </c>
      <c r="T842" s="133">
        <f>S842*H842</f>
        <v>0</v>
      </c>
      <c r="AR842" s="134" t="s">
        <v>251</v>
      </c>
      <c r="AT842" s="134" t="s">
        <v>138</v>
      </c>
      <c r="AU842" s="134" t="s">
        <v>84</v>
      </c>
      <c r="AY842" s="18" t="s">
        <v>136</v>
      </c>
      <c r="BE842" s="135">
        <f>IF(N842="základní",J842,0)</f>
        <v>0</v>
      </c>
      <c r="BF842" s="135">
        <f>IF(N842="snížená",J842,0)</f>
        <v>0</v>
      </c>
      <c r="BG842" s="135">
        <f>IF(N842="zákl. přenesená",J842,0)</f>
        <v>0</v>
      </c>
      <c r="BH842" s="135">
        <f>IF(N842="sníž. přenesená",J842,0)</f>
        <v>0</v>
      </c>
      <c r="BI842" s="135">
        <f>IF(N842="nulová",J842,0)</f>
        <v>0</v>
      </c>
      <c r="BJ842" s="18" t="s">
        <v>82</v>
      </c>
      <c r="BK842" s="135">
        <f>ROUND(I842*H842,2)</f>
        <v>0</v>
      </c>
      <c r="BL842" s="18" t="s">
        <v>251</v>
      </c>
      <c r="BM842" s="134" t="s">
        <v>1268</v>
      </c>
    </row>
    <row r="843" spans="2:65" s="1" customFormat="1" ht="19.5">
      <c r="B843" s="33"/>
      <c r="D843" s="136" t="s">
        <v>145</v>
      </c>
      <c r="F843" s="137" t="s">
        <v>1269</v>
      </c>
      <c r="I843" s="138"/>
      <c r="L843" s="33"/>
      <c r="M843" s="139"/>
      <c r="T843" s="54"/>
      <c r="AT843" s="18" t="s">
        <v>145</v>
      </c>
      <c r="AU843" s="18" t="s">
        <v>84</v>
      </c>
    </row>
    <row r="844" spans="2:65" s="1" customFormat="1" ht="11.25">
      <c r="B844" s="33"/>
      <c r="D844" s="140" t="s">
        <v>147</v>
      </c>
      <c r="F844" s="141" t="s">
        <v>1270</v>
      </c>
      <c r="I844" s="138"/>
      <c r="L844" s="33"/>
      <c r="M844" s="139"/>
      <c r="T844" s="54"/>
      <c r="AT844" s="18" t="s">
        <v>147</v>
      </c>
      <c r="AU844" s="18" t="s">
        <v>84</v>
      </c>
    </row>
    <row r="845" spans="2:65" s="1" customFormat="1" ht="33" customHeight="1">
      <c r="B845" s="33"/>
      <c r="C845" s="123" t="s">
        <v>1271</v>
      </c>
      <c r="D845" s="123" t="s">
        <v>138</v>
      </c>
      <c r="E845" s="124" t="s">
        <v>1272</v>
      </c>
      <c r="F845" s="125" t="s">
        <v>1273</v>
      </c>
      <c r="G845" s="126" t="s">
        <v>212</v>
      </c>
      <c r="H845" s="127">
        <v>24.54</v>
      </c>
      <c r="I845" s="128"/>
      <c r="J845" s="129">
        <f>ROUND(I845*H845,2)</f>
        <v>0</v>
      </c>
      <c r="K845" s="125" t="s">
        <v>142</v>
      </c>
      <c r="L845" s="33"/>
      <c r="M845" s="130" t="s">
        <v>19</v>
      </c>
      <c r="N845" s="131" t="s">
        <v>48</v>
      </c>
      <c r="P845" s="132">
        <f>O845*H845</f>
        <v>0</v>
      </c>
      <c r="Q845" s="132">
        <v>5.2900000000000004E-3</v>
      </c>
      <c r="R845" s="132">
        <f>Q845*H845</f>
        <v>0.1298166</v>
      </c>
      <c r="S845" s="132">
        <v>0</v>
      </c>
      <c r="T845" s="133">
        <f>S845*H845</f>
        <v>0</v>
      </c>
      <c r="AR845" s="134" t="s">
        <v>251</v>
      </c>
      <c r="AT845" s="134" t="s">
        <v>138</v>
      </c>
      <c r="AU845" s="134" t="s">
        <v>84</v>
      </c>
      <c r="AY845" s="18" t="s">
        <v>136</v>
      </c>
      <c r="BE845" s="135">
        <f>IF(N845="základní",J845,0)</f>
        <v>0</v>
      </c>
      <c r="BF845" s="135">
        <f>IF(N845="snížená",J845,0)</f>
        <v>0</v>
      </c>
      <c r="BG845" s="135">
        <f>IF(N845="zákl. přenesená",J845,0)</f>
        <v>0</v>
      </c>
      <c r="BH845" s="135">
        <f>IF(N845="sníž. přenesená",J845,0)</f>
        <v>0</v>
      </c>
      <c r="BI845" s="135">
        <f>IF(N845="nulová",J845,0)</f>
        <v>0</v>
      </c>
      <c r="BJ845" s="18" t="s">
        <v>82</v>
      </c>
      <c r="BK845" s="135">
        <f>ROUND(I845*H845,2)</f>
        <v>0</v>
      </c>
      <c r="BL845" s="18" t="s">
        <v>251</v>
      </c>
      <c r="BM845" s="134" t="s">
        <v>1274</v>
      </c>
    </row>
    <row r="846" spans="2:65" s="1" customFormat="1" ht="29.25">
      <c r="B846" s="33"/>
      <c r="D846" s="136" t="s">
        <v>145</v>
      </c>
      <c r="F846" s="137" t="s">
        <v>1275</v>
      </c>
      <c r="I846" s="138"/>
      <c r="L846" s="33"/>
      <c r="M846" s="139"/>
      <c r="T846" s="54"/>
      <c r="AT846" s="18" t="s">
        <v>145</v>
      </c>
      <c r="AU846" s="18" t="s">
        <v>84</v>
      </c>
    </row>
    <row r="847" spans="2:65" s="1" customFormat="1" ht="11.25">
      <c r="B847" s="33"/>
      <c r="D847" s="140" t="s">
        <v>147</v>
      </c>
      <c r="F847" s="141" t="s">
        <v>1276</v>
      </c>
      <c r="I847" s="138"/>
      <c r="L847" s="33"/>
      <c r="M847" s="139"/>
      <c r="T847" s="54"/>
      <c r="AT847" s="18" t="s">
        <v>147</v>
      </c>
      <c r="AU847" s="18" t="s">
        <v>84</v>
      </c>
    </row>
    <row r="848" spans="2:65" s="13" customFormat="1" ht="11.25">
      <c r="B848" s="149"/>
      <c r="D848" s="136" t="s">
        <v>155</v>
      </c>
      <c r="E848" s="150" t="s">
        <v>19</v>
      </c>
      <c r="F848" s="151" t="s">
        <v>1223</v>
      </c>
      <c r="H848" s="150" t="s">
        <v>19</v>
      </c>
      <c r="I848" s="152"/>
      <c r="L848" s="149"/>
      <c r="M848" s="153"/>
      <c r="T848" s="154"/>
      <c r="AT848" s="150" t="s">
        <v>155</v>
      </c>
      <c r="AU848" s="150" t="s">
        <v>84</v>
      </c>
      <c r="AV848" s="13" t="s">
        <v>82</v>
      </c>
      <c r="AW848" s="13" t="s">
        <v>36</v>
      </c>
      <c r="AX848" s="13" t="s">
        <v>77</v>
      </c>
      <c r="AY848" s="150" t="s">
        <v>136</v>
      </c>
    </row>
    <row r="849" spans="2:65" s="12" customFormat="1" ht="11.25">
      <c r="B849" s="142"/>
      <c r="D849" s="136" t="s">
        <v>155</v>
      </c>
      <c r="E849" s="143" t="s">
        <v>19</v>
      </c>
      <c r="F849" s="144" t="s">
        <v>1277</v>
      </c>
      <c r="H849" s="145">
        <v>24.54</v>
      </c>
      <c r="I849" s="146"/>
      <c r="L849" s="142"/>
      <c r="M849" s="147"/>
      <c r="T849" s="148"/>
      <c r="AT849" s="143" t="s">
        <v>155</v>
      </c>
      <c r="AU849" s="143" t="s">
        <v>84</v>
      </c>
      <c r="AV849" s="12" t="s">
        <v>84</v>
      </c>
      <c r="AW849" s="12" t="s">
        <v>36</v>
      </c>
      <c r="AX849" s="12" t="s">
        <v>82</v>
      </c>
      <c r="AY849" s="143" t="s">
        <v>136</v>
      </c>
    </row>
    <row r="850" spans="2:65" s="1" customFormat="1" ht="33" customHeight="1">
      <c r="B850" s="33"/>
      <c r="C850" s="123" t="s">
        <v>1278</v>
      </c>
      <c r="D850" s="123" t="s">
        <v>138</v>
      </c>
      <c r="E850" s="124" t="s">
        <v>1279</v>
      </c>
      <c r="F850" s="125" t="s">
        <v>1280</v>
      </c>
      <c r="G850" s="126" t="s">
        <v>212</v>
      </c>
      <c r="H850" s="127">
        <v>32.090000000000003</v>
      </c>
      <c r="I850" s="128"/>
      <c r="J850" s="129">
        <f>ROUND(I850*H850,2)</f>
        <v>0</v>
      </c>
      <c r="K850" s="125" t="s">
        <v>142</v>
      </c>
      <c r="L850" s="33"/>
      <c r="M850" s="130" t="s">
        <v>19</v>
      </c>
      <c r="N850" s="131" t="s">
        <v>48</v>
      </c>
      <c r="P850" s="132">
        <f>O850*H850</f>
        <v>0</v>
      </c>
      <c r="Q850" s="132">
        <v>3.8500000000000001E-3</v>
      </c>
      <c r="R850" s="132">
        <f>Q850*H850</f>
        <v>0.12354650000000002</v>
      </c>
      <c r="S850" s="132">
        <v>0</v>
      </c>
      <c r="T850" s="133">
        <f>S850*H850</f>
        <v>0</v>
      </c>
      <c r="AR850" s="134" t="s">
        <v>251</v>
      </c>
      <c r="AT850" s="134" t="s">
        <v>138</v>
      </c>
      <c r="AU850" s="134" t="s">
        <v>84</v>
      </c>
      <c r="AY850" s="18" t="s">
        <v>136</v>
      </c>
      <c r="BE850" s="135">
        <f>IF(N850="základní",J850,0)</f>
        <v>0</v>
      </c>
      <c r="BF850" s="135">
        <f>IF(N850="snížená",J850,0)</f>
        <v>0</v>
      </c>
      <c r="BG850" s="135">
        <f>IF(N850="zákl. přenesená",J850,0)</f>
        <v>0</v>
      </c>
      <c r="BH850" s="135">
        <f>IF(N850="sníž. přenesená",J850,0)</f>
        <v>0</v>
      </c>
      <c r="BI850" s="135">
        <f>IF(N850="nulová",J850,0)</f>
        <v>0</v>
      </c>
      <c r="BJ850" s="18" t="s">
        <v>82</v>
      </c>
      <c r="BK850" s="135">
        <f>ROUND(I850*H850,2)</f>
        <v>0</v>
      </c>
      <c r="BL850" s="18" t="s">
        <v>251</v>
      </c>
      <c r="BM850" s="134" t="s">
        <v>1281</v>
      </c>
    </row>
    <row r="851" spans="2:65" s="1" customFormat="1" ht="29.25">
      <c r="B851" s="33"/>
      <c r="D851" s="136" t="s">
        <v>145</v>
      </c>
      <c r="F851" s="137" t="s">
        <v>1282</v>
      </c>
      <c r="I851" s="138"/>
      <c r="L851" s="33"/>
      <c r="M851" s="139"/>
      <c r="T851" s="54"/>
      <c r="AT851" s="18" t="s">
        <v>145</v>
      </c>
      <c r="AU851" s="18" t="s">
        <v>84</v>
      </c>
    </row>
    <row r="852" spans="2:65" s="1" customFormat="1" ht="11.25">
      <c r="B852" s="33"/>
      <c r="D852" s="140" t="s">
        <v>147</v>
      </c>
      <c r="F852" s="141" t="s">
        <v>1283</v>
      </c>
      <c r="I852" s="138"/>
      <c r="L852" s="33"/>
      <c r="M852" s="139"/>
      <c r="T852" s="54"/>
      <c r="AT852" s="18" t="s">
        <v>147</v>
      </c>
      <c r="AU852" s="18" t="s">
        <v>84</v>
      </c>
    </row>
    <row r="853" spans="2:65" s="13" customFormat="1" ht="11.25">
      <c r="B853" s="149"/>
      <c r="D853" s="136" t="s">
        <v>155</v>
      </c>
      <c r="E853" s="150" t="s">
        <v>19</v>
      </c>
      <c r="F853" s="151" t="s">
        <v>1223</v>
      </c>
      <c r="H853" s="150" t="s">
        <v>19</v>
      </c>
      <c r="I853" s="152"/>
      <c r="L853" s="149"/>
      <c r="M853" s="153"/>
      <c r="T853" s="154"/>
      <c r="AT853" s="150" t="s">
        <v>155</v>
      </c>
      <c r="AU853" s="150" t="s">
        <v>84</v>
      </c>
      <c r="AV853" s="13" t="s">
        <v>82</v>
      </c>
      <c r="AW853" s="13" t="s">
        <v>36</v>
      </c>
      <c r="AX853" s="13" t="s">
        <v>77</v>
      </c>
      <c r="AY853" s="150" t="s">
        <v>136</v>
      </c>
    </row>
    <row r="854" spans="2:65" s="12" customFormat="1" ht="11.25">
      <c r="B854" s="142"/>
      <c r="D854" s="136" t="s">
        <v>155</v>
      </c>
      <c r="E854" s="143" t="s">
        <v>19</v>
      </c>
      <c r="F854" s="144" t="s">
        <v>1284</v>
      </c>
      <c r="H854" s="145">
        <v>32.090000000000003</v>
      </c>
      <c r="I854" s="146"/>
      <c r="L854" s="142"/>
      <c r="M854" s="147"/>
      <c r="T854" s="148"/>
      <c r="AT854" s="143" t="s">
        <v>155</v>
      </c>
      <c r="AU854" s="143" t="s">
        <v>84</v>
      </c>
      <c r="AV854" s="12" t="s">
        <v>84</v>
      </c>
      <c r="AW854" s="12" t="s">
        <v>36</v>
      </c>
      <c r="AX854" s="12" t="s">
        <v>82</v>
      </c>
      <c r="AY854" s="143" t="s">
        <v>136</v>
      </c>
    </row>
    <row r="855" spans="2:65" s="1" customFormat="1" ht="24.2" customHeight="1">
      <c r="B855" s="33"/>
      <c r="C855" s="123" t="s">
        <v>1285</v>
      </c>
      <c r="D855" s="123" t="s">
        <v>138</v>
      </c>
      <c r="E855" s="124" t="s">
        <v>1286</v>
      </c>
      <c r="F855" s="125" t="s">
        <v>1287</v>
      </c>
      <c r="G855" s="126" t="s">
        <v>212</v>
      </c>
      <c r="H855" s="127">
        <v>24.54</v>
      </c>
      <c r="I855" s="128"/>
      <c r="J855" s="129">
        <f>ROUND(I855*H855,2)</f>
        <v>0</v>
      </c>
      <c r="K855" s="125" t="s">
        <v>142</v>
      </c>
      <c r="L855" s="33"/>
      <c r="M855" s="130" t="s">
        <v>19</v>
      </c>
      <c r="N855" s="131" t="s">
        <v>48</v>
      </c>
      <c r="P855" s="132">
        <f>O855*H855</f>
        <v>0</v>
      </c>
      <c r="Q855" s="132">
        <v>8.0000000000000007E-5</v>
      </c>
      <c r="R855" s="132">
        <f>Q855*H855</f>
        <v>1.9632E-3</v>
      </c>
      <c r="S855" s="132">
        <v>0</v>
      </c>
      <c r="T855" s="133">
        <f>S855*H855</f>
        <v>0</v>
      </c>
      <c r="AR855" s="134" t="s">
        <v>251</v>
      </c>
      <c r="AT855" s="134" t="s">
        <v>138</v>
      </c>
      <c r="AU855" s="134" t="s">
        <v>84</v>
      </c>
      <c r="AY855" s="18" t="s">
        <v>136</v>
      </c>
      <c r="BE855" s="135">
        <f>IF(N855="základní",J855,0)</f>
        <v>0</v>
      </c>
      <c r="BF855" s="135">
        <f>IF(N855="snížená",J855,0)</f>
        <v>0</v>
      </c>
      <c r="BG855" s="135">
        <f>IF(N855="zákl. přenesená",J855,0)</f>
        <v>0</v>
      </c>
      <c r="BH855" s="135">
        <f>IF(N855="sníž. přenesená",J855,0)</f>
        <v>0</v>
      </c>
      <c r="BI855" s="135">
        <f>IF(N855="nulová",J855,0)</f>
        <v>0</v>
      </c>
      <c r="BJ855" s="18" t="s">
        <v>82</v>
      </c>
      <c r="BK855" s="135">
        <f>ROUND(I855*H855,2)</f>
        <v>0</v>
      </c>
      <c r="BL855" s="18" t="s">
        <v>251</v>
      </c>
      <c r="BM855" s="134" t="s">
        <v>1288</v>
      </c>
    </row>
    <row r="856" spans="2:65" s="1" customFormat="1" ht="29.25">
      <c r="B856" s="33"/>
      <c r="D856" s="136" t="s">
        <v>145</v>
      </c>
      <c r="F856" s="137" t="s">
        <v>1289</v>
      </c>
      <c r="I856" s="138"/>
      <c r="L856" s="33"/>
      <c r="M856" s="139"/>
      <c r="T856" s="54"/>
      <c r="AT856" s="18" t="s">
        <v>145</v>
      </c>
      <c r="AU856" s="18" t="s">
        <v>84</v>
      </c>
    </row>
    <row r="857" spans="2:65" s="1" customFormat="1" ht="11.25">
      <c r="B857" s="33"/>
      <c r="D857" s="140" t="s">
        <v>147</v>
      </c>
      <c r="F857" s="141" t="s">
        <v>1290</v>
      </c>
      <c r="I857" s="138"/>
      <c r="L857" s="33"/>
      <c r="M857" s="139"/>
      <c r="T857" s="54"/>
      <c r="AT857" s="18" t="s">
        <v>147</v>
      </c>
      <c r="AU857" s="18" t="s">
        <v>84</v>
      </c>
    </row>
    <row r="858" spans="2:65" s="13" customFormat="1" ht="11.25">
      <c r="B858" s="149"/>
      <c r="D858" s="136" t="s">
        <v>155</v>
      </c>
      <c r="E858" s="150" t="s">
        <v>19</v>
      </c>
      <c r="F858" s="151" t="s">
        <v>1223</v>
      </c>
      <c r="H858" s="150" t="s">
        <v>19</v>
      </c>
      <c r="I858" s="152"/>
      <c r="L858" s="149"/>
      <c r="M858" s="153"/>
      <c r="T858" s="154"/>
      <c r="AT858" s="150" t="s">
        <v>155</v>
      </c>
      <c r="AU858" s="150" t="s">
        <v>84</v>
      </c>
      <c r="AV858" s="13" t="s">
        <v>82</v>
      </c>
      <c r="AW858" s="13" t="s">
        <v>36</v>
      </c>
      <c r="AX858" s="13" t="s">
        <v>77</v>
      </c>
      <c r="AY858" s="150" t="s">
        <v>136</v>
      </c>
    </row>
    <row r="859" spans="2:65" s="12" customFormat="1" ht="11.25">
      <c r="B859" s="142"/>
      <c r="D859" s="136" t="s">
        <v>155</v>
      </c>
      <c r="E859" s="143" t="s">
        <v>19</v>
      </c>
      <c r="F859" s="144" t="s">
        <v>1277</v>
      </c>
      <c r="H859" s="145">
        <v>24.54</v>
      </c>
      <c r="I859" s="146"/>
      <c r="L859" s="142"/>
      <c r="M859" s="147"/>
      <c r="T859" s="148"/>
      <c r="AT859" s="143" t="s">
        <v>155</v>
      </c>
      <c r="AU859" s="143" t="s">
        <v>84</v>
      </c>
      <c r="AV859" s="12" t="s">
        <v>84</v>
      </c>
      <c r="AW859" s="12" t="s">
        <v>36</v>
      </c>
      <c r="AX859" s="12" t="s">
        <v>82</v>
      </c>
      <c r="AY859" s="143" t="s">
        <v>136</v>
      </c>
    </row>
    <row r="860" spans="2:65" s="1" customFormat="1" ht="24.2" customHeight="1">
      <c r="B860" s="33"/>
      <c r="C860" s="123" t="s">
        <v>1291</v>
      </c>
      <c r="D860" s="123" t="s">
        <v>138</v>
      </c>
      <c r="E860" s="124" t="s">
        <v>1292</v>
      </c>
      <c r="F860" s="125" t="s">
        <v>1293</v>
      </c>
      <c r="G860" s="126" t="s">
        <v>212</v>
      </c>
      <c r="H860" s="127">
        <v>32.090000000000003</v>
      </c>
      <c r="I860" s="128"/>
      <c r="J860" s="129">
        <f>ROUND(I860*H860,2)</f>
        <v>0</v>
      </c>
      <c r="K860" s="125" t="s">
        <v>142</v>
      </c>
      <c r="L860" s="33"/>
      <c r="M860" s="130" t="s">
        <v>19</v>
      </c>
      <c r="N860" s="131" t="s">
        <v>48</v>
      </c>
      <c r="P860" s="132">
        <f>O860*H860</f>
        <v>0</v>
      </c>
      <c r="Q860" s="132">
        <v>6.0000000000000002E-5</v>
      </c>
      <c r="R860" s="132">
        <f>Q860*H860</f>
        <v>1.9254000000000003E-3</v>
      </c>
      <c r="S860" s="132">
        <v>0</v>
      </c>
      <c r="T860" s="133">
        <f>S860*H860</f>
        <v>0</v>
      </c>
      <c r="AR860" s="134" t="s">
        <v>251</v>
      </c>
      <c r="AT860" s="134" t="s">
        <v>138</v>
      </c>
      <c r="AU860" s="134" t="s">
        <v>84</v>
      </c>
      <c r="AY860" s="18" t="s">
        <v>136</v>
      </c>
      <c r="BE860" s="135">
        <f>IF(N860="základní",J860,0)</f>
        <v>0</v>
      </c>
      <c r="BF860" s="135">
        <f>IF(N860="snížená",J860,0)</f>
        <v>0</v>
      </c>
      <c r="BG860" s="135">
        <f>IF(N860="zákl. přenesená",J860,0)</f>
        <v>0</v>
      </c>
      <c r="BH860" s="135">
        <f>IF(N860="sníž. přenesená",J860,0)</f>
        <v>0</v>
      </c>
      <c r="BI860" s="135">
        <f>IF(N860="nulová",J860,0)</f>
        <v>0</v>
      </c>
      <c r="BJ860" s="18" t="s">
        <v>82</v>
      </c>
      <c r="BK860" s="135">
        <f>ROUND(I860*H860,2)</f>
        <v>0</v>
      </c>
      <c r="BL860" s="18" t="s">
        <v>251</v>
      </c>
      <c r="BM860" s="134" t="s">
        <v>1294</v>
      </c>
    </row>
    <row r="861" spans="2:65" s="1" customFormat="1" ht="29.25">
      <c r="B861" s="33"/>
      <c r="D861" s="136" t="s">
        <v>145</v>
      </c>
      <c r="F861" s="137" t="s">
        <v>1295</v>
      </c>
      <c r="I861" s="138"/>
      <c r="L861" s="33"/>
      <c r="M861" s="139"/>
      <c r="T861" s="54"/>
      <c r="AT861" s="18" t="s">
        <v>145</v>
      </c>
      <c r="AU861" s="18" t="s">
        <v>84</v>
      </c>
    </row>
    <row r="862" spans="2:65" s="1" customFormat="1" ht="11.25">
      <c r="B862" s="33"/>
      <c r="D862" s="140" t="s">
        <v>147</v>
      </c>
      <c r="F862" s="141" t="s">
        <v>1296</v>
      </c>
      <c r="I862" s="138"/>
      <c r="L862" s="33"/>
      <c r="M862" s="139"/>
      <c r="T862" s="54"/>
      <c r="AT862" s="18" t="s">
        <v>147</v>
      </c>
      <c r="AU862" s="18" t="s">
        <v>84</v>
      </c>
    </row>
    <row r="863" spans="2:65" s="13" customFormat="1" ht="11.25">
      <c r="B863" s="149"/>
      <c r="D863" s="136" t="s">
        <v>155</v>
      </c>
      <c r="E863" s="150" t="s">
        <v>19</v>
      </c>
      <c r="F863" s="151" t="s">
        <v>1223</v>
      </c>
      <c r="H863" s="150" t="s">
        <v>19</v>
      </c>
      <c r="I863" s="152"/>
      <c r="L863" s="149"/>
      <c r="M863" s="153"/>
      <c r="T863" s="154"/>
      <c r="AT863" s="150" t="s">
        <v>155</v>
      </c>
      <c r="AU863" s="150" t="s">
        <v>84</v>
      </c>
      <c r="AV863" s="13" t="s">
        <v>82</v>
      </c>
      <c r="AW863" s="13" t="s">
        <v>36</v>
      </c>
      <c r="AX863" s="13" t="s">
        <v>77</v>
      </c>
      <c r="AY863" s="150" t="s">
        <v>136</v>
      </c>
    </row>
    <row r="864" spans="2:65" s="12" customFormat="1" ht="11.25">
      <c r="B864" s="142"/>
      <c r="D864" s="136" t="s">
        <v>155</v>
      </c>
      <c r="E864" s="143" t="s">
        <v>19</v>
      </c>
      <c r="F864" s="144" t="s">
        <v>1284</v>
      </c>
      <c r="H864" s="145">
        <v>32.090000000000003</v>
      </c>
      <c r="I864" s="146"/>
      <c r="L864" s="142"/>
      <c r="M864" s="147"/>
      <c r="T864" s="148"/>
      <c r="AT864" s="143" t="s">
        <v>155</v>
      </c>
      <c r="AU864" s="143" t="s">
        <v>84</v>
      </c>
      <c r="AV864" s="12" t="s">
        <v>84</v>
      </c>
      <c r="AW864" s="12" t="s">
        <v>36</v>
      </c>
      <c r="AX864" s="12" t="s">
        <v>82</v>
      </c>
      <c r="AY864" s="143" t="s">
        <v>136</v>
      </c>
    </row>
    <row r="865" spans="2:65" s="1" customFormat="1" ht="24.2" customHeight="1">
      <c r="B865" s="33"/>
      <c r="C865" s="123" t="s">
        <v>1297</v>
      </c>
      <c r="D865" s="123" t="s">
        <v>138</v>
      </c>
      <c r="E865" s="124" t="s">
        <v>1298</v>
      </c>
      <c r="F865" s="125" t="s">
        <v>1299</v>
      </c>
      <c r="G865" s="126" t="s">
        <v>193</v>
      </c>
      <c r="H865" s="127">
        <v>1.173</v>
      </c>
      <c r="I865" s="128"/>
      <c r="J865" s="129">
        <f>ROUND(I865*H865,2)</f>
        <v>0</v>
      </c>
      <c r="K865" s="125" t="s">
        <v>142</v>
      </c>
      <c r="L865" s="33"/>
      <c r="M865" s="130" t="s">
        <v>19</v>
      </c>
      <c r="N865" s="131" t="s">
        <v>48</v>
      </c>
      <c r="P865" s="132">
        <f>O865*H865</f>
        <v>0</v>
      </c>
      <c r="Q865" s="132">
        <v>0</v>
      </c>
      <c r="R865" s="132">
        <f>Q865*H865</f>
        <v>0</v>
      </c>
      <c r="S865" s="132">
        <v>0</v>
      </c>
      <c r="T865" s="133">
        <f>S865*H865</f>
        <v>0</v>
      </c>
      <c r="AR865" s="134" t="s">
        <v>251</v>
      </c>
      <c r="AT865" s="134" t="s">
        <v>138</v>
      </c>
      <c r="AU865" s="134" t="s">
        <v>84</v>
      </c>
      <c r="AY865" s="18" t="s">
        <v>136</v>
      </c>
      <c r="BE865" s="135">
        <f>IF(N865="základní",J865,0)</f>
        <v>0</v>
      </c>
      <c r="BF865" s="135">
        <f>IF(N865="snížená",J865,0)</f>
        <v>0</v>
      </c>
      <c r="BG865" s="135">
        <f>IF(N865="zákl. přenesená",J865,0)</f>
        <v>0</v>
      </c>
      <c r="BH865" s="135">
        <f>IF(N865="sníž. přenesená",J865,0)</f>
        <v>0</v>
      </c>
      <c r="BI865" s="135">
        <f>IF(N865="nulová",J865,0)</f>
        <v>0</v>
      </c>
      <c r="BJ865" s="18" t="s">
        <v>82</v>
      </c>
      <c r="BK865" s="135">
        <f>ROUND(I865*H865,2)</f>
        <v>0</v>
      </c>
      <c r="BL865" s="18" t="s">
        <v>251</v>
      </c>
      <c r="BM865" s="134" t="s">
        <v>1300</v>
      </c>
    </row>
    <row r="866" spans="2:65" s="1" customFormat="1" ht="29.25">
      <c r="B866" s="33"/>
      <c r="D866" s="136" t="s">
        <v>145</v>
      </c>
      <c r="F866" s="137" t="s">
        <v>1301</v>
      </c>
      <c r="I866" s="138"/>
      <c r="L866" s="33"/>
      <c r="M866" s="139"/>
      <c r="T866" s="54"/>
      <c r="AT866" s="18" t="s">
        <v>145</v>
      </c>
      <c r="AU866" s="18" t="s">
        <v>84</v>
      </c>
    </row>
    <row r="867" spans="2:65" s="1" customFormat="1" ht="11.25">
      <c r="B867" s="33"/>
      <c r="D867" s="140" t="s">
        <v>147</v>
      </c>
      <c r="F867" s="141" t="s">
        <v>1302</v>
      </c>
      <c r="I867" s="138"/>
      <c r="L867" s="33"/>
      <c r="M867" s="139"/>
      <c r="T867" s="54"/>
      <c r="AT867" s="18" t="s">
        <v>147</v>
      </c>
      <c r="AU867" s="18" t="s">
        <v>84</v>
      </c>
    </row>
    <row r="868" spans="2:65" s="11" customFormat="1" ht="22.9" customHeight="1">
      <c r="B868" s="111"/>
      <c r="D868" s="112" t="s">
        <v>76</v>
      </c>
      <c r="E868" s="121" t="s">
        <v>1303</v>
      </c>
      <c r="F868" s="121" t="s">
        <v>1304</v>
      </c>
      <c r="I868" s="114"/>
      <c r="J868" s="122">
        <f>BK868</f>
        <v>0</v>
      </c>
      <c r="L868" s="111"/>
      <c r="M868" s="116"/>
      <c r="P868" s="117">
        <f>SUM(P869:P887)</f>
        <v>0</v>
      </c>
      <c r="R868" s="117">
        <f>SUM(R869:R887)</f>
        <v>0.14053839999999998</v>
      </c>
      <c r="T868" s="118">
        <f>SUM(T869:T887)</f>
        <v>0</v>
      </c>
      <c r="AR868" s="112" t="s">
        <v>84</v>
      </c>
      <c r="AT868" s="119" t="s">
        <v>76</v>
      </c>
      <c r="AU868" s="119" t="s">
        <v>82</v>
      </c>
      <c r="AY868" s="112" t="s">
        <v>136</v>
      </c>
      <c r="BK868" s="120">
        <f>SUM(BK869:BK887)</f>
        <v>0</v>
      </c>
    </row>
    <row r="869" spans="2:65" s="1" customFormat="1" ht="24.2" customHeight="1">
      <c r="B869" s="33"/>
      <c r="C869" s="123" t="s">
        <v>1305</v>
      </c>
      <c r="D869" s="123" t="s">
        <v>138</v>
      </c>
      <c r="E869" s="124" t="s">
        <v>1306</v>
      </c>
      <c r="F869" s="125" t="s">
        <v>1307</v>
      </c>
      <c r="G869" s="126" t="s">
        <v>151</v>
      </c>
      <c r="H869" s="127">
        <v>529.46</v>
      </c>
      <c r="I869" s="128"/>
      <c r="J869" s="129">
        <f>ROUND(I869*H869,2)</f>
        <v>0</v>
      </c>
      <c r="K869" s="125" t="s">
        <v>142</v>
      </c>
      <c r="L869" s="33"/>
      <c r="M869" s="130" t="s">
        <v>19</v>
      </c>
      <c r="N869" s="131" t="s">
        <v>48</v>
      </c>
      <c r="P869" s="132">
        <f>O869*H869</f>
        <v>0</v>
      </c>
      <c r="Q869" s="132">
        <v>2.0000000000000002E-5</v>
      </c>
      <c r="R869" s="132">
        <f>Q869*H869</f>
        <v>1.0589200000000002E-2</v>
      </c>
      <c r="S869" s="132">
        <v>0</v>
      </c>
      <c r="T869" s="133">
        <f>S869*H869</f>
        <v>0</v>
      </c>
      <c r="AR869" s="134" t="s">
        <v>251</v>
      </c>
      <c r="AT869" s="134" t="s">
        <v>138</v>
      </c>
      <c r="AU869" s="134" t="s">
        <v>84</v>
      </c>
      <c r="AY869" s="18" t="s">
        <v>136</v>
      </c>
      <c r="BE869" s="135">
        <f>IF(N869="základní",J869,0)</f>
        <v>0</v>
      </c>
      <c r="BF869" s="135">
        <f>IF(N869="snížená",J869,0)</f>
        <v>0</v>
      </c>
      <c r="BG869" s="135">
        <f>IF(N869="zákl. přenesená",J869,0)</f>
        <v>0</v>
      </c>
      <c r="BH869" s="135">
        <f>IF(N869="sníž. přenesená",J869,0)</f>
        <v>0</v>
      </c>
      <c r="BI869" s="135">
        <f>IF(N869="nulová",J869,0)</f>
        <v>0</v>
      </c>
      <c r="BJ869" s="18" t="s">
        <v>82</v>
      </c>
      <c r="BK869" s="135">
        <f>ROUND(I869*H869,2)</f>
        <v>0</v>
      </c>
      <c r="BL869" s="18" t="s">
        <v>251</v>
      </c>
      <c r="BM869" s="134" t="s">
        <v>1308</v>
      </c>
    </row>
    <row r="870" spans="2:65" s="1" customFormat="1" ht="11.25">
      <c r="B870" s="33"/>
      <c r="D870" s="136" t="s">
        <v>145</v>
      </c>
      <c r="F870" s="137" t="s">
        <v>1309</v>
      </c>
      <c r="I870" s="138"/>
      <c r="L870" s="33"/>
      <c r="M870" s="139"/>
      <c r="T870" s="54"/>
      <c r="AT870" s="18" t="s">
        <v>145</v>
      </c>
      <c r="AU870" s="18" t="s">
        <v>84</v>
      </c>
    </row>
    <row r="871" spans="2:65" s="1" customFormat="1" ht="11.25">
      <c r="B871" s="33"/>
      <c r="D871" s="140" t="s">
        <v>147</v>
      </c>
      <c r="F871" s="141" t="s">
        <v>1310</v>
      </c>
      <c r="I871" s="138"/>
      <c r="L871" s="33"/>
      <c r="M871" s="139"/>
      <c r="T871" s="54"/>
      <c r="AT871" s="18" t="s">
        <v>147</v>
      </c>
      <c r="AU871" s="18" t="s">
        <v>84</v>
      </c>
    </row>
    <row r="872" spans="2:65" s="13" customFormat="1" ht="11.25">
      <c r="B872" s="149"/>
      <c r="D872" s="136" t="s">
        <v>155</v>
      </c>
      <c r="E872" s="150" t="s">
        <v>19</v>
      </c>
      <c r="F872" s="151" t="s">
        <v>1311</v>
      </c>
      <c r="H872" s="150" t="s">
        <v>19</v>
      </c>
      <c r="I872" s="152"/>
      <c r="L872" s="149"/>
      <c r="M872" s="153"/>
      <c r="T872" s="154"/>
      <c r="AT872" s="150" t="s">
        <v>155</v>
      </c>
      <c r="AU872" s="150" t="s">
        <v>84</v>
      </c>
      <c r="AV872" s="13" t="s">
        <v>82</v>
      </c>
      <c r="AW872" s="13" t="s">
        <v>36</v>
      </c>
      <c r="AX872" s="13" t="s">
        <v>77</v>
      </c>
      <c r="AY872" s="150" t="s">
        <v>136</v>
      </c>
    </row>
    <row r="873" spans="2:65" s="12" customFormat="1" ht="11.25">
      <c r="B873" s="142"/>
      <c r="D873" s="136" t="s">
        <v>155</v>
      </c>
      <c r="E873" s="143" t="s">
        <v>19</v>
      </c>
      <c r="F873" s="144" t="s">
        <v>1312</v>
      </c>
      <c r="H873" s="145">
        <v>529.46</v>
      </c>
      <c r="I873" s="146"/>
      <c r="L873" s="142"/>
      <c r="M873" s="147"/>
      <c r="T873" s="148"/>
      <c r="AT873" s="143" t="s">
        <v>155</v>
      </c>
      <c r="AU873" s="143" t="s">
        <v>84</v>
      </c>
      <c r="AV873" s="12" t="s">
        <v>84</v>
      </c>
      <c r="AW873" s="12" t="s">
        <v>36</v>
      </c>
      <c r="AX873" s="12" t="s">
        <v>82</v>
      </c>
      <c r="AY873" s="143" t="s">
        <v>136</v>
      </c>
    </row>
    <row r="874" spans="2:65" s="1" customFormat="1" ht="24.2" customHeight="1">
      <c r="B874" s="33"/>
      <c r="C874" s="123" t="s">
        <v>1313</v>
      </c>
      <c r="D874" s="123" t="s">
        <v>138</v>
      </c>
      <c r="E874" s="124" t="s">
        <v>1314</v>
      </c>
      <c r="F874" s="125" t="s">
        <v>1315</v>
      </c>
      <c r="G874" s="126" t="s">
        <v>151</v>
      </c>
      <c r="H874" s="127">
        <v>529.46</v>
      </c>
      <c r="I874" s="128"/>
      <c r="J874" s="129">
        <f>ROUND(I874*H874,2)</f>
        <v>0</v>
      </c>
      <c r="K874" s="125" t="s">
        <v>142</v>
      </c>
      <c r="L874" s="33"/>
      <c r="M874" s="130" t="s">
        <v>19</v>
      </c>
      <c r="N874" s="131" t="s">
        <v>48</v>
      </c>
      <c r="P874" s="132">
        <f>O874*H874</f>
        <v>0</v>
      </c>
      <c r="Q874" s="132">
        <v>2.2000000000000001E-4</v>
      </c>
      <c r="R874" s="132">
        <f>Q874*H874</f>
        <v>0.11648120000000001</v>
      </c>
      <c r="S874" s="132">
        <v>0</v>
      </c>
      <c r="T874" s="133">
        <f>S874*H874</f>
        <v>0</v>
      </c>
      <c r="AR874" s="134" t="s">
        <v>251</v>
      </c>
      <c r="AT874" s="134" t="s">
        <v>138</v>
      </c>
      <c r="AU874" s="134" t="s">
        <v>84</v>
      </c>
      <c r="AY874" s="18" t="s">
        <v>136</v>
      </c>
      <c r="BE874" s="135">
        <f>IF(N874="základní",J874,0)</f>
        <v>0</v>
      </c>
      <c r="BF874" s="135">
        <f>IF(N874="snížená",J874,0)</f>
        <v>0</v>
      </c>
      <c r="BG874" s="135">
        <f>IF(N874="zákl. přenesená",J874,0)</f>
        <v>0</v>
      </c>
      <c r="BH874" s="135">
        <f>IF(N874="sníž. přenesená",J874,0)</f>
        <v>0</v>
      </c>
      <c r="BI874" s="135">
        <f>IF(N874="nulová",J874,0)</f>
        <v>0</v>
      </c>
      <c r="BJ874" s="18" t="s">
        <v>82</v>
      </c>
      <c r="BK874" s="135">
        <f>ROUND(I874*H874,2)</f>
        <v>0</v>
      </c>
      <c r="BL874" s="18" t="s">
        <v>251</v>
      </c>
      <c r="BM874" s="134" t="s">
        <v>1316</v>
      </c>
    </row>
    <row r="875" spans="2:65" s="1" customFormat="1" ht="29.25">
      <c r="B875" s="33"/>
      <c r="D875" s="136" t="s">
        <v>145</v>
      </c>
      <c r="F875" s="137" t="s">
        <v>1317</v>
      </c>
      <c r="I875" s="138"/>
      <c r="L875" s="33"/>
      <c r="M875" s="139"/>
      <c r="T875" s="54"/>
      <c r="AT875" s="18" t="s">
        <v>145</v>
      </c>
      <c r="AU875" s="18" t="s">
        <v>84</v>
      </c>
    </row>
    <row r="876" spans="2:65" s="1" customFormat="1" ht="11.25">
      <c r="B876" s="33"/>
      <c r="D876" s="140" t="s">
        <v>147</v>
      </c>
      <c r="F876" s="141" t="s">
        <v>1318</v>
      </c>
      <c r="I876" s="138"/>
      <c r="L876" s="33"/>
      <c r="M876" s="139"/>
      <c r="T876" s="54"/>
      <c r="AT876" s="18" t="s">
        <v>147</v>
      </c>
      <c r="AU876" s="18" t="s">
        <v>84</v>
      </c>
    </row>
    <row r="877" spans="2:65" s="12" customFormat="1" ht="11.25">
      <c r="B877" s="142"/>
      <c r="D877" s="136" t="s">
        <v>155</v>
      </c>
      <c r="E877" s="143" t="s">
        <v>19</v>
      </c>
      <c r="F877" s="144" t="s">
        <v>1319</v>
      </c>
      <c r="H877" s="145">
        <v>529.46</v>
      </c>
      <c r="I877" s="146"/>
      <c r="L877" s="142"/>
      <c r="M877" s="147"/>
      <c r="T877" s="148"/>
      <c r="AT877" s="143" t="s">
        <v>155</v>
      </c>
      <c r="AU877" s="143" t="s">
        <v>84</v>
      </c>
      <c r="AV877" s="12" t="s">
        <v>84</v>
      </c>
      <c r="AW877" s="12" t="s">
        <v>36</v>
      </c>
      <c r="AX877" s="12" t="s">
        <v>82</v>
      </c>
      <c r="AY877" s="143" t="s">
        <v>136</v>
      </c>
    </row>
    <row r="878" spans="2:65" s="1" customFormat="1" ht="16.5" customHeight="1">
      <c r="B878" s="33"/>
      <c r="C878" s="123" t="s">
        <v>1320</v>
      </c>
      <c r="D878" s="123" t="s">
        <v>138</v>
      </c>
      <c r="E878" s="124" t="s">
        <v>1321</v>
      </c>
      <c r="F878" s="125" t="s">
        <v>1322</v>
      </c>
      <c r="G878" s="126" t="s">
        <v>151</v>
      </c>
      <c r="H878" s="127">
        <v>36.4</v>
      </c>
      <c r="I878" s="128"/>
      <c r="J878" s="129">
        <f>ROUND(I878*H878,2)</f>
        <v>0</v>
      </c>
      <c r="K878" s="125" t="s">
        <v>142</v>
      </c>
      <c r="L878" s="33"/>
      <c r="M878" s="130" t="s">
        <v>19</v>
      </c>
      <c r="N878" s="131" t="s">
        <v>48</v>
      </c>
      <c r="P878" s="132">
        <f>O878*H878</f>
        <v>0</v>
      </c>
      <c r="Q878" s="132">
        <v>0</v>
      </c>
      <c r="R878" s="132">
        <f>Q878*H878</f>
        <v>0</v>
      </c>
      <c r="S878" s="132">
        <v>0</v>
      </c>
      <c r="T878" s="133">
        <f>S878*H878</f>
        <v>0</v>
      </c>
      <c r="AR878" s="134" t="s">
        <v>251</v>
      </c>
      <c r="AT878" s="134" t="s">
        <v>138</v>
      </c>
      <c r="AU878" s="134" t="s">
        <v>84</v>
      </c>
      <c r="AY878" s="18" t="s">
        <v>136</v>
      </c>
      <c r="BE878" s="135">
        <f>IF(N878="základní",J878,0)</f>
        <v>0</v>
      </c>
      <c r="BF878" s="135">
        <f>IF(N878="snížená",J878,0)</f>
        <v>0</v>
      </c>
      <c r="BG878" s="135">
        <f>IF(N878="zákl. přenesená",J878,0)</f>
        <v>0</v>
      </c>
      <c r="BH878" s="135">
        <f>IF(N878="sníž. přenesená",J878,0)</f>
        <v>0</v>
      </c>
      <c r="BI878" s="135">
        <f>IF(N878="nulová",J878,0)</f>
        <v>0</v>
      </c>
      <c r="BJ878" s="18" t="s">
        <v>82</v>
      </c>
      <c r="BK878" s="135">
        <f>ROUND(I878*H878,2)</f>
        <v>0</v>
      </c>
      <c r="BL878" s="18" t="s">
        <v>251</v>
      </c>
      <c r="BM878" s="134" t="s">
        <v>1323</v>
      </c>
    </row>
    <row r="879" spans="2:65" s="1" customFormat="1" ht="19.5">
      <c r="B879" s="33"/>
      <c r="D879" s="136" t="s">
        <v>145</v>
      </c>
      <c r="F879" s="137" t="s">
        <v>1324</v>
      </c>
      <c r="I879" s="138"/>
      <c r="L879" s="33"/>
      <c r="M879" s="139"/>
      <c r="T879" s="54"/>
      <c r="AT879" s="18" t="s">
        <v>145</v>
      </c>
      <c r="AU879" s="18" t="s">
        <v>84</v>
      </c>
    </row>
    <row r="880" spans="2:65" s="1" customFormat="1" ht="11.25">
      <c r="B880" s="33"/>
      <c r="D880" s="140" t="s">
        <v>147</v>
      </c>
      <c r="F880" s="141" t="s">
        <v>1325</v>
      </c>
      <c r="I880" s="138"/>
      <c r="L880" s="33"/>
      <c r="M880" s="139"/>
      <c r="T880" s="54"/>
      <c r="AT880" s="18" t="s">
        <v>147</v>
      </c>
      <c r="AU880" s="18" t="s">
        <v>84</v>
      </c>
    </row>
    <row r="881" spans="2:65" s="12" customFormat="1" ht="11.25">
      <c r="B881" s="142"/>
      <c r="D881" s="136" t="s">
        <v>155</v>
      </c>
      <c r="E881" s="143" t="s">
        <v>19</v>
      </c>
      <c r="F881" s="144" t="s">
        <v>1326</v>
      </c>
      <c r="H881" s="145">
        <v>36.4</v>
      </c>
      <c r="I881" s="146"/>
      <c r="L881" s="142"/>
      <c r="M881" s="147"/>
      <c r="T881" s="148"/>
      <c r="AT881" s="143" t="s">
        <v>155</v>
      </c>
      <c r="AU881" s="143" t="s">
        <v>84</v>
      </c>
      <c r="AV881" s="12" t="s">
        <v>84</v>
      </c>
      <c r="AW881" s="12" t="s">
        <v>36</v>
      </c>
      <c r="AX881" s="12" t="s">
        <v>82</v>
      </c>
      <c r="AY881" s="143" t="s">
        <v>136</v>
      </c>
    </row>
    <row r="882" spans="2:65" s="1" customFormat="1" ht="24.2" customHeight="1">
      <c r="B882" s="33"/>
      <c r="C882" s="123" t="s">
        <v>1327</v>
      </c>
      <c r="D882" s="123" t="s">
        <v>138</v>
      </c>
      <c r="E882" s="124" t="s">
        <v>1328</v>
      </c>
      <c r="F882" s="125" t="s">
        <v>1329</v>
      </c>
      <c r="G882" s="126" t="s">
        <v>151</v>
      </c>
      <c r="H882" s="127">
        <v>36.4</v>
      </c>
      <c r="I882" s="128"/>
      <c r="J882" s="129">
        <f>ROUND(I882*H882,2)</f>
        <v>0</v>
      </c>
      <c r="K882" s="125" t="s">
        <v>142</v>
      </c>
      <c r="L882" s="33"/>
      <c r="M882" s="130" t="s">
        <v>19</v>
      </c>
      <c r="N882" s="131" t="s">
        <v>48</v>
      </c>
      <c r="P882" s="132">
        <f>O882*H882</f>
        <v>0</v>
      </c>
      <c r="Q882" s="132">
        <v>1.3999999999999999E-4</v>
      </c>
      <c r="R882" s="132">
        <f>Q882*H882</f>
        <v>5.095999999999999E-3</v>
      </c>
      <c r="S882" s="132">
        <v>0</v>
      </c>
      <c r="T882" s="133">
        <f>S882*H882</f>
        <v>0</v>
      </c>
      <c r="AR882" s="134" t="s">
        <v>251</v>
      </c>
      <c r="AT882" s="134" t="s">
        <v>138</v>
      </c>
      <c r="AU882" s="134" t="s">
        <v>84</v>
      </c>
      <c r="AY882" s="18" t="s">
        <v>136</v>
      </c>
      <c r="BE882" s="135">
        <f>IF(N882="základní",J882,0)</f>
        <v>0</v>
      </c>
      <c r="BF882" s="135">
        <f>IF(N882="snížená",J882,0)</f>
        <v>0</v>
      </c>
      <c r="BG882" s="135">
        <f>IF(N882="zákl. přenesená",J882,0)</f>
        <v>0</v>
      </c>
      <c r="BH882" s="135">
        <f>IF(N882="sníž. přenesená",J882,0)</f>
        <v>0</v>
      </c>
      <c r="BI882" s="135">
        <f>IF(N882="nulová",J882,0)</f>
        <v>0</v>
      </c>
      <c r="BJ882" s="18" t="s">
        <v>82</v>
      </c>
      <c r="BK882" s="135">
        <f>ROUND(I882*H882,2)</f>
        <v>0</v>
      </c>
      <c r="BL882" s="18" t="s">
        <v>251</v>
      </c>
      <c r="BM882" s="134" t="s">
        <v>1330</v>
      </c>
    </row>
    <row r="883" spans="2:65" s="1" customFormat="1" ht="19.5">
      <c r="B883" s="33"/>
      <c r="D883" s="136" t="s">
        <v>145</v>
      </c>
      <c r="F883" s="137" t="s">
        <v>1331</v>
      </c>
      <c r="I883" s="138"/>
      <c r="L883" s="33"/>
      <c r="M883" s="139"/>
      <c r="T883" s="54"/>
      <c r="AT883" s="18" t="s">
        <v>145</v>
      </c>
      <c r="AU883" s="18" t="s">
        <v>84</v>
      </c>
    </row>
    <row r="884" spans="2:65" s="1" customFormat="1" ht="11.25">
      <c r="B884" s="33"/>
      <c r="D884" s="140" t="s">
        <v>147</v>
      </c>
      <c r="F884" s="141" t="s">
        <v>1332</v>
      </c>
      <c r="I884" s="138"/>
      <c r="L884" s="33"/>
      <c r="M884" s="139"/>
      <c r="T884" s="54"/>
      <c r="AT884" s="18" t="s">
        <v>147</v>
      </c>
      <c r="AU884" s="18" t="s">
        <v>84</v>
      </c>
    </row>
    <row r="885" spans="2:65" s="1" customFormat="1" ht="24.2" customHeight="1">
      <c r="B885" s="33"/>
      <c r="C885" s="123" t="s">
        <v>1333</v>
      </c>
      <c r="D885" s="123" t="s">
        <v>138</v>
      </c>
      <c r="E885" s="124" t="s">
        <v>1334</v>
      </c>
      <c r="F885" s="125" t="s">
        <v>1335</v>
      </c>
      <c r="G885" s="126" t="s">
        <v>151</v>
      </c>
      <c r="H885" s="127">
        <v>36.4</v>
      </c>
      <c r="I885" s="128"/>
      <c r="J885" s="129">
        <f>ROUND(I885*H885,2)</f>
        <v>0</v>
      </c>
      <c r="K885" s="125" t="s">
        <v>142</v>
      </c>
      <c r="L885" s="33"/>
      <c r="M885" s="130" t="s">
        <v>19</v>
      </c>
      <c r="N885" s="131" t="s">
        <v>48</v>
      </c>
      <c r="P885" s="132">
        <f>O885*H885</f>
        <v>0</v>
      </c>
      <c r="Q885" s="132">
        <v>2.3000000000000001E-4</v>
      </c>
      <c r="R885" s="132">
        <f>Q885*H885</f>
        <v>8.3719999999999992E-3</v>
      </c>
      <c r="S885" s="132">
        <v>0</v>
      </c>
      <c r="T885" s="133">
        <f>S885*H885</f>
        <v>0</v>
      </c>
      <c r="AR885" s="134" t="s">
        <v>251</v>
      </c>
      <c r="AT885" s="134" t="s">
        <v>138</v>
      </c>
      <c r="AU885" s="134" t="s">
        <v>84</v>
      </c>
      <c r="AY885" s="18" t="s">
        <v>136</v>
      </c>
      <c r="BE885" s="135">
        <f>IF(N885="základní",J885,0)</f>
        <v>0</v>
      </c>
      <c r="BF885" s="135">
        <f>IF(N885="snížená",J885,0)</f>
        <v>0</v>
      </c>
      <c r="BG885" s="135">
        <f>IF(N885="zákl. přenesená",J885,0)</f>
        <v>0</v>
      </c>
      <c r="BH885" s="135">
        <f>IF(N885="sníž. přenesená",J885,0)</f>
        <v>0</v>
      </c>
      <c r="BI885" s="135">
        <f>IF(N885="nulová",J885,0)</f>
        <v>0</v>
      </c>
      <c r="BJ885" s="18" t="s">
        <v>82</v>
      </c>
      <c r="BK885" s="135">
        <f>ROUND(I885*H885,2)</f>
        <v>0</v>
      </c>
      <c r="BL885" s="18" t="s">
        <v>251</v>
      </c>
      <c r="BM885" s="134" t="s">
        <v>1336</v>
      </c>
    </row>
    <row r="886" spans="2:65" s="1" customFormat="1" ht="19.5">
      <c r="B886" s="33"/>
      <c r="D886" s="136" t="s">
        <v>145</v>
      </c>
      <c r="F886" s="137" t="s">
        <v>1337</v>
      </c>
      <c r="I886" s="138"/>
      <c r="L886" s="33"/>
      <c r="M886" s="139"/>
      <c r="T886" s="54"/>
      <c r="AT886" s="18" t="s">
        <v>145</v>
      </c>
      <c r="AU886" s="18" t="s">
        <v>84</v>
      </c>
    </row>
    <row r="887" spans="2:65" s="1" customFormat="1" ht="11.25">
      <c r="B887" s="33"/>
      <c r="D887" s="140" t="s">
        <v>147</v>
      </c>
      <c r="F887" s="141" t="s">
        <v>1338</v>
      </c>
      <c r="I887" s="138"/>
      <c r="L887" s="33"/>
      <c r="M887" s="139"/>
      <c r="T887" s="54"/>
      <c r="AT887" s="18" t="s">
        <v>147</v>
      </c>
      <c r="AU887" s="18" t="s">
        <v>84</v>
      </c>
    </row>
    <row r="888" spans="2:65" s="11" customFormat="1" ht="22.9" customHeight="1">
      <c r="B888" s="111"/>
      <c r="D888" s="112" t="s">
        <v>76</v>
      </c>
      <c r="E888" s="121" t="s">
        <v>1339</v>
      </c>
      <c r="F888" s="121" t="s">
        <v>1340</v>
      </c>
      <c r="I888" s="114"/>
      <c r="J888" s="122">
        <f>BK888</f>
        <v>0</v>
      </c>
      <c r="L888" s="111"/>
      <c r="M888" s="116"/>
      <c r="P888" s="117">
        <f>SUM(P889:P936)</f>
        <v>0</v>
      </c>
      <c r="R888" s="117">
        <f>SUM(R889:R936)</f>
        <v>0.83026124999999995</v>
      </c>
      <c r="T888" s="118">
        <f>SUM(T889:T936)</f>
        <v>0.1735256</v>
      </c>
      <c r="AR888" s="112" t="s">
        <v>84</v>
      </c>
      <c r="AT888" s="119" t="s">
        <v>76</v>
      </c>
      <c r="AU888" s="119" t="s">
        <v>82</v>
      </c>
      <c r="AY888" s="112" t="s">
        <v>136</v>
      </c>
      <c r="BK888" s="120">
        <f>SUM(BK889:BK936)</f>
        <v>0</v>
      </c>
    </row>
    <row r="889" spans="2:65" s="1" customFormat="1" ht="24.2" customHeight="1">
      <c r="B889" s="33"/>
      <c r="C889" s="123" t="s">
        <v>1341</v>
      </c>
      <c r="D889" s="123" t="s">
        <v>138</v>
      </c>
      <c r="E889" s="124" t="s">
        <v>1342</v>
      </c>
      <c r="F889" s="125" t="s">
        <v>1343</v>
      </c>
      <c r="G889" s="126" t="s">
        <v>151</v>
      </c>
      <c r="H889" s="127">
        <v>559.76</v>
      </c>
      <c r="I889" s="128"/>
      <c r="J889" s="129">
        <f>ROUND(I889*H889,2)</f>
        <v>0</v>
      </c>
      <c r="K889" s="125" t="s">
        <v>142</v>
      </c>
      <c r="L889" s="33"/>
      <c r="M889" s="130" t="s">
        <v>19</v>
      </c>
      <c r="N889" s="131" t="s">
        <v>48</v>
      </c>
      <c r="P889" s="132">
        <f>O889*H889</f>
        <v>0</v>
      </c>
      <c r="Q889" s="132">
        <v>0</v>
      </c>
      <c r="R889" s="132">
        <f>Q889*H889</f>
        <v>0</v>
      </c>
      <c r="S889" s="132">
        <v>0</v>
      </c>
      <c r="T889" s="133">
        <f>S889*H889</f>
        <v>0</v>
      </c>
      <c r="AR889" s="134" t="s">
        <v>251</v>
      </c>
      <c r="AT889" s="134" t="s">
        <v>138</v>
      </c>
      <c r="AU889" s="134" t="s">
        <v>84</v>
      </c>
      <c r="AY889" s="18" t="s">
        <v>136</v>
      </c>
      <c r="BE889" s="135">
        <f>IF(N889="základní",J889,0)</f>
        <v>0</v>
      </c>
      <c r="BF889" s="135">
        <f>IF(N889="snížená",J889,0)</f>
        <v>0</v>
      </c>
      <c r="BG889" s="135">
        <f>IF(N889="zákl. přenesená",J889,0)</f>
        <v>0</v>
      </c>
      <c r="BH889" s="135">
        <f>IF(N889="sníž. přenesená",J889,0)</f>
        <v>0</v>
      </c>
      <c r="BI889" s="135">
        <f>IF(N889="nulová",J889,0)</f>
        <v>0</v>
      </c>
      <c r="BJ889" s="18" t="s">
        <v>82</v>
      </c>
      <c r="BK889" s="135">
        <f>ROUND(I889*H889,2)</f>
        <v>0</v>
      </c>
      <c r="BL889" s="18" t="s">
        <v>251</v>
      </c>
      <c r="BM889" s="134" t="s">
        <v>1344</v>
      </c>
    </row>
    <row r="890" spans="2:65" s="1" customFormat="1" ht="11.25">
      <c r="B890" s="33"/>
      <c r="D890" s="136" t="s">
        <v>145</v>
      </c>
      <c r="F890" s="137" t="s">
        <v>1345</v>
      </c>
      <c r="I890" s="138"/>
      <c r="L890" s="33"/>
      <c r="M890" s="139"/>
      <c r="T890" s="54"/>
      <c r="AT890" s="18" t="s">
        <v>145</v>
      </c>
      <c r="AU890" s="18" t="s">
        <v>84</v>
      </c>
    </row>
    <row r="891" spans="2:65" s="1" customFormat="1" ht="11.25">
      <c r="B891" s="33"/>
      <c r="D891" s="140" t="s">
        <v>147</v>
      </c>
      <c r="F891" s="141" t="s">
        <v>1346</v>
      </c>
      <c r="I891" s="138"/>
      <c r="L891" s="33"/>
      <c r="M891" s="139"/>
      <c r="T891" s="54"/>
      <c r="AT891" s="18" t="s">
        <v>147</v>
      </c>
      <c r="AU891" s="18" t="s">
        <v>84</v>
      </c>
    </row>
    <row r="892" spans="2:65" s="12" customFormat="1" ht="11.25">
      <c r="B892" s="142"/>
      <c r="D892" s="136" t="s">
        <v>155</v>
      </c>
      <c r="E892" s="143" t="s">
        <v>19</v>
      </c>
      <c r="F892" s="144" t="s">
        <v>1347</v>
      </c>
      <c r="H892" s="145">
        <v>42.2</v>
      </c>
      <c r="I892" s="146"/>
      <c r="L892" s="142"/>
      <c r="M892" s="147"/>
      <c r="T892" s="148"/>
      <c r="AT892" s="143" t="s">
        <v>155</v>
      </c>
      <c r="AU892" s="143" t="s">
        <v>84</v>
      </c>
      <c r="AV892" s="12" t="s">
        <v>84</v>
      </c>
      <c r="AW892" s="12" t="s">
        <v>36</v>
      </c>
      <c r="AX892" s="12" t="s">
        <v>77</v>
      </c>
      <c r="AY892" s="143" t="s">
        <v>136</v>
      </c>
    </row>
    <row r="893" spans="2:65" s="12" customFormat="1" ht="11.25">
      <c r="B893" s="142"/>
      <c r="D893" s="136" t="s">
        <v>155</v>
      </c>
      <c r="E893" s="143" t="s">
        <v>19</v>
      </c>
      <c r="F893" s="144" t="s">
        <v>1348</v>
      </c>
      <c r="H893" s="145">
        <v>128.05000000000001</v>
      </c>
      <c r="I893" s="146"/>
      <c r="L893" s="142"/>
      <c r="M893" s="147"/>
      <c r="T893" s="148"/>
      <c r="AT893" s="143" t="s">
        <v>155</v>
      </c>
      <c r="AU893" s="143" t="s">
        <v>84</v>
      </c>
      <c r="AV893" s="12" t="s">
        <v>84</v>
      </c>
      <c r="AW893" s="12" t="s">
        <v>36</v>
      </c>
      <c r="AX893" s="12" t="s">
        <v>77</v>
      </c>
      <c r="AY893" s="143" t="s">
        <v>136</v>
      </c>
    </row>
    <row r="894" spans="2:65" s="12" customFormat="1" ht="11.25">
      <c r="B894" s="142"/>
      <c r="D894" s="136" t="s">
        <v>155</v>
      </c>
      <c r="E894" s="143" t="s">
        <v>19</v>
      </c>
      <c r="F894" s="144" t="s">
        <v>1349</v>
      </c>
      <c r="H894" s="145">
        <v>18.079999999999998</v>
      </c>
      <c r="I894" s="146"/>
      <c r="L894" s="142"/>
      <c r="M894" s="147"/>
      <c r="T894" s="148"/>
      <c r="AT894" s="143" t="s">
        <v>155</v>
      </c>
      <c r="AU894" s="143" t="s">
        <v>84</v>
      </c>
      <c r="AV894" s="12" t="s">
        <v>84</v>
      </c>
      <c r="AW894" s="12" t="s">
        <v>36</v>
      </c>
      <c r="AX894" s="12" t="s">
        <v>77</v>
      </c>
      <c r="AY894" s="143" t="s">
        <v>136</v>
      </c>
    </row>
    <row r="895" spans="2:65" s="12" customFormat="1" ht="11.25">
      <c r="B895" s="142"/>
      <c r="D895" s="136" t="s">
        <v>155</v>
      </c>
      <c r="E895" s="143" t="s">
        <v>19</v>
      </c>
      <c r="F895" s="144" t="s">
        <v>1350</v>
      </c>
      <c r="H895" s="145">
        <v>122.4</v>
      </c>
      <c r="I895" s="146"/>
      <c r="L895" s="142"/>
      <c r="M895" s="147"/>
      <c r="T895" s="148"/>
      <c r="AT895" s="143" t="s">
        <v>155</v>
      </c>
      <c r="AU895" s="143" t="s">
        <v>84</v>
      </c>
      <c r="AV895" s="12" t="s">
        <v>84</v>
      </c>
      <c r="AW895" s="12" t="s">
        <v>36</v>
      </c>
      <c r="AX895" s="12" t="s">
        <v>77</v>
      </c>
      <c r="AY895" s="143" t="s">
        <v>136</v>
      </c>
    </row>
    <row r="896" spans="2:65" s="12" customFormat="1" ht="11.25">
      <c r="B896" s="142"/>
      <c r="D896" s="136" t="s">
        <v>155</v>
      </c>
      <c r="E896" s="143" t="s">
        <v>19</v>
      </c>
      <c r="F896" s="144" t="s">
        <v>1351</v>
      </c>
      <c r="H896" s="145">
        <v>126.63</v>
      </c>
      <c r="I896" s="146"/>
      <c r="L896" s="142"/>
      <c r="M896" s="147"/>
      <c r="T896" s="148"/>
      <c r="AT896" s="143" t="s">
        <v>155</v>
      </c>
      <c r="AU896" s="143" t="s">
        <v>84</v>
      </c>
      <c r="AV896" s="12" t="s">
        <v>84</v>
      </c>
      <c r="AW896" s="12" t="s">
        <v>36</v>
      </c>
      <c r="AX896" s="12" t="s">
        <v>77</v>
      </c>
      <c r="AY896" s="143" t="s">
        <v>136</v>
      </c>
    </row>
    <row r="897" spans="2:65" s="12" customFormat="1" ht="11.25">
      <c r="B897" s="142"/>
      <c r="D897" s="136" t="s">
        <v>155</v>
      </c>
      <c r="E897" s="143" t="s">
        <v>19</v>
      </c>
      <c r="F897" s="144" t="s">
        <v>1352</v>
      </c>
      <c r="H897" s="145">
        <v>122.4</v>
      </c>
      <c r="I897" s="146"/>
      <c r="L897" s="142"/>
      <c r="M897" s="147"/>
      <c r="T897" s="148"/>
      <c r="AT897" s="143" t="s">
        <v>155</v>
      </c>
      <c r="AU897" s="143" t="s">
        <v>84</v>
      </c>
      <c r="AV897" s="12" t="s">
        <v>84</v>
      </c>
      <c r="AW897" s="12" t="s">
        <v>36</v>
      </c>
      <c r="AX897" s="12" t="s">
        <v>77</v>
      </c>
      <c r="AY897" s="143" t="s">
        <v>136</v>
      </c>
    </row>
    <row r="898" spans="2:65" s="14" customFormat="1" ht="11.25">
      <c r="B898" s="155"/>
      <c r="D898" s="136" t="s">
        <v>155</v>
      </c>
      <c r="E898" s="156" t="s">
        <v>19</v>
      </c>
      <c r="F898" s="157" t="s">
        <v>208</v>
      </c>
      <c r="H898" s="158">
        <v>559.76</v>
      </c>
      <c r="I898" s="159"/>
      <c r="L898" s="155"/>
      <c r="M898" s="160"/>
      <c r="T898" s="161"/>
      <c r="AT898" s="156" t="s">
        <v>155</v>
      </c>
      <c r="AU898" s="156" t="s">
        <v>84</v>
      </c>
      <c r="AV898" s="14" t="s">
        <v>143</v>
      </c>
      <c r="AW898" s="14" t="s">
        <v>36</v>
      </c>
      <c r="AX898" s="14" t="s">
        <v>82</v>
      </c>
      <c r="AY898" s="156" t="s">
        <v>136</v>
      </c>
    </row>
    <row r="899" spans="2:65" s="1" customFormat="1" ht="16.5" customHeight="1">
      <c r="B899" s="33"/>
      <c r="C899" s="123" t="s">
        <v>1353</v>
      </c>
      <c r="D899" s="123" t="s">
        <v>138</v>
      </c>
      <c r="E899" s="124" t="s">
        <v>1354</v>
      </c>
      <c r="F899" s="125" t="s">
        <v>1355</v>
      </c>
      <c r="G899" s="126" t="s">
        <v>151</v>
      </c>
      <c r="H899" s="127">
        <v>559.76</v>
      </c>
      <c r="I899" s="128"/>
      <c r="J899" s="129">
        <f>ROUND(I899*H899,2)</f>
        <v>0</v>
      </c>
      <c r="K899" s="125" t="s">
        <v>142</v>
      </c>
      <c r="L899" s="33"/>
      <c r="M899" s="130" t="s">
        <v>19</v>
      </c>
      <c r="N899" s="131" t="s">
        <v>48</v>
      </c>
      <c r="P899" s="132">
        <f>O899*H899</f>
        <v>0</v>
      </c>
      <c r="Q899" s="132">
        <v>1E-3</v>
      </c>
      <c r="R899" s="132">
        <f>Q899*H899</f>
        <v>0.55976000000000004</v>
      </c>
      <c r="S899" s="132">
        <v>3.1E-4</v>
      </c>
      <c r="T899" s="133">
        <f>S899*H899</f>
        <v>0.1735256</v>
      </c>
      <c r="AR899" s="134" t="s">
        <v>251</v>
      </c>
      <c r="AT899" s="134" t="s">
        <v>138</v>
      </c>
      <c r="AU899" s="134" t="s">
        <v>84</v>
      </c>
      <c r="AY899" s="18" t="s">
        <v>136</v>
      </c>
      <c r="BE899" s="135">
        <f>IF(N899="základní",J899,0)</f>
        <v>0</v>
      </c>
      <c r="BF899" s="135">
        <f>IF(N899="snížená",J899,0)</f>
        <v>0</v>
      </c>
      <c r="BG899" s="135">
        <f>IF(N899="zákl. přenesená",J899,0)</f>
        <v>0</v>
      </c>
      <c r="BH899" s="135">
        <f>IF(N899="sníž. přenesená",J899,0)</f>
        <v>0</v>
      </c>
      <c r="BI899" s="135">
        <f>IF(N899="nulová",J899,0)</f>
        <v>0</v>
      </c>
      <c r="BJ899" s="18" t="s">
        <v>82</v>
      </c>
      <c r="BK899" s="135">
        <f>ROUND(I899*H899,2)</f>
        <v>0</v>
      </c>
      <c r="BL899" s="18" t="s">
        <v>251</v>
      </c>
      <c r="BM899" s="134" t="s">
        <v>1356</v>
      </c>
    </row>
    <row r="900" spans="2:65" s="1" customFormat="1" ht="11.25">
      <c r="B900" s="33"/>
      <c r="D900" s="136" t="s">
        <v>145</v>
      </c>
      <c r="F900" s="137" t="s">
        <v>1357</v>
      </c>
      <c r="I900" s="138"/>
      <c r="L900" s="33"/>
      <c r="M900" s="139"/>
      <c r="T900" s="54"/>
      <c r="AT900" s="18" t="s">
        <v>145</v>
      </c>
      <c r="AU900" s="18" t="s">
        <v>84</v>
      </c>
    </row>
    <row r="901" spans="2:65" s="1" customFormat="1" ht="11.25">
      <c r="B901" s="33"/>
      <c r="D901" s="140" t="s">
        <v>147</v>
      </c>
      <c r="F901" s="141" t="s">
        <v>1358</v>
      </c>
      <c r="I901" s="138"/>
      <c r="L901" s="33"/>
      <c r="M901" s="139"/>
      <c r="T901" s="54"/>
      <c r="AT901" s="18" t="s">
        <v>147</v>
      </c>
      <c r="AU901" s="18" t="s">
        <v>84</v>
      </c>
    </row>
    <row r="902" spans="2:65" s="13" customFormat="1" ht="11.25">
      <c r="B902" s="149"/>
      <c r="D902" s="136" t="s">
        <v>155</v>
      </c>
      <c r="E902" s="150" t="s">
        <v>19</v>
      </c>
      <c r="F902" s="151" t="s">
        <v>1359</v>
      </c>
      <c r="H902" s="150" t="s">
        <v>19</v>
      </c>
      <c r="I902" s="152"/>
      <c r="L902" s="149"/>
      <c r="M902" s="153"/>
      <c r="T902" s="154"/>
      <c r="AT902" s="150" t="s">
        <v>155</v>
      </c>
      <c r="AU902" s="150" t="s">
        <v>84</v>
      </c>
      <c r="AV902" s="13" t="s">
        <v>82</v>
      </c>
      <c r="AW902" s="13" t="s">
        <v>36</v>
      </c>
      <c r="AX902" s="13" t="s">
        <v>77</v>
      </c>
      <c r="AY902" s="150" t="s">
        <v>136</v>
      </c>
    </row>
    <row r="903" spans="2:65" s="12" customFormat="1" ht="11.25">
      <c r="B903" s="142"/>
      <c r="D903" s="136" t="s">
        <v>155</v>
      </c>
      <c r="E903" s="143" t="s">
        <v>19</v>
      </c>
      <c r="F903" s="144" t="s">
        <v>1347</v>
      </c>
      <c r="H903" s="145">
        <v>42.2</v>
      </c>
      <c r="I903" s="146"/>
      <c r="L903" s="142"/>
      <c r="M903" s="147"/>
      <c r="T903" s="148"/>
      <c r="AT903" s="143" t="s">
        <v>155</v>
      </c>
      <c r="AU903" s="143" t="s">
        <v>84</v>
      </c>
      <c r="AV903" s="12" t="s">
        <v>84</v>
      </c>
      <c r="AW903" s="12" t="s">
        <v>36</v>
      </c>
      <c r="AX903" s="12" t="s">
        <v>77</v>
      </c>
      <c r="AY903" s="143" t="s">
        <v>136</v>
      </c>
    </row>
    <row r="904" spans="2:65" s="12" customFormat="1" ht="11.25">
      <c r="B904" s="142"/>
      <c r="D904" s="136" t="s">
        <v>155</v>
      </c>
      <c r="E904" s="143" t="s">
        <v>19</v>
      </c>
      <c r="F904" s="144" t="s">
        <v>1348</v>
      </c>
      <c r="H904" s="145">
        <v>128.05000000000001</v>
      </c>
      <c r="I904" s="146"/>
      <c r="L904" s="142"/>
      <c r="M904" s="147"/>
      <c r="T904" s="148"/>
      <c r="AT904" s="143" t="s">
        <v>155</v>
      </c>
      <c r="AU904" s="143" t="s">
        <v>84</v>
      </c>
      <c r="AV904" s="12" t="s">
        <v>84</v>
      </c>
      <c r="AW904" s="12" t="s">
        <v>36</v>
      </c>
      <c r="AX904" s="12" t="s">
        <v>77</v>
      </c>
      <c r="AY904" s="143" t="s">
        <v>136</v>
      </c>
    </row>
    <row r="905" spans="2:65" s="12" customFormat="1" ht="11.25">
      <c r="B905" s="142"/>
      <c r="D905" s="136" t="s">
        <v>155</v>
      </c>
      <c r="E905" s="143" t="s">
        <v>19</v>
      </c>
      <c r="F905" s="144" t="s">
        <v>1349</v>
      </c>
      <c r="H905" s="145">
        <v>18.079999999999998</v>
      </c>
      <c r="I905" s="146"/>
      <c r="L905" s="142"/>
      <c r="M905" s="147"/>
      <c r="T905" s="148"/>
      <c r="AT905" s="143" t="s">
        <v>155</v>
      </c>
      <c r="AU905" s="143" t="s">
        <v>84</v>
      </c>
      <c r="AV905" s="12" t="s">
        <v>84</v>
      </c>
      <c r="AW905" s="12" t="s">
        <v>36</v>
      </c>
      <c r="AX905" s="12" t="s">
        <v>77</v>
      </c>
      <c r="AY905" s="143" t="s">
        <v>136</v>
      </c>
    </row>
    <row r="906" spans="2:65" s="12" customFormat="1" ht="11.25">
      <c r="B906" s="142"/>
      <c r="D906" s="136" t="s">
        <v>155</v>
      </c>
      <c r="E906" s="143" t="s">
        <v>19</v>
      </c>
      <c r="F906" s="144" t="s">
        <v>1350</v>
      </c>
      <c r="H906" s="145">
        <v>122.4</v>
      </c>
      <c r="I906" s="146"/>
      <c r="L906" s="142"/>
      <c r="M906" s="147"/>
      <c r="T906" s="148"/>
      <c r="AT906" s="143" t="s">
        <v>155</v>
      </c>
      <c r="AU906" s="143" t="s">
        <v>84</v>
      </c>
      <c r="AV906" s="12" t="s">
        <v>84</v>
      </c>
      <c r="AW906" s="12" t="s">
        <v>36</v>
      </c>
      <c r="AX906" s="12" t="s">
        <v>77</v>
      </c>
      <c r="AY906" s="143" t="s">
        <v>136</v>
      </c>
    </row>
    <row r="907" spans="2:65" s="12" customFormat="1" ht="11.25">
      <c r="B907" s="142"/>
      <c r="D907" s="136" t="s">
        <v>155</v>
      </c>
      <c r="E907" s="143" t="s">
        <v>19</v>
      </c>
      <c r="F907" s="144" t="s">
        <v>1351</v>
      </c>
      <c r="H907" s="145">
        <v>126.63</v>
      </c>
      <c r="I907" s="146"/>
      <c r="L907" s="142"/>
      <c r="M907" s="147"/>
      <c r="T907" s="148"/>
      <c r="AT907" s="143" t="s">
        <v>155</v>
      </c>
      <c r="AU907" s="143" t="s">
        <v>84</v>
      </c>
      <c r="AV907" s="12" t="s">
        <v>84</v>
      </c>
      <c r="AW907" s="12" t="s">
        <v>36</v>
      </c>
      <c r="AX907" s="12" t="s">
        <v>77</v>
      </c>
      <c r="AY907" s="143" t="s">
        <v>136</v>
      </c>
    </row>
    <row r="908" spans="2:65" s="12" customFormat="1" ht="11.25">
      <c r="B908" s="142"/>
      <c r="D908" s="136" t="s">
        <v>155</v>
      </c>
      <c r="E908" s="143" t="s">
        <v>19</v>
      </c>
      <c r="F908" s="144" t="s">
        <v>1352</v>
      </c>
      <c r="H908" s="145">
        <v>122.4</v>
      </c>
      <c r="I908" s="146"/>
      <c r="L908" s="142"/>
      <c r="M908" s="147"/>
      <c r="T908" s="148"/>
      <c r="AT908" s="143" t="s">
        <v>155</v>
      </c>
      <c r="AU908" s="143" t="s">
        <v>84</v>
      </c>
      <c r="AV908" s="12" t="s">
        <v>84</v>
      </c>
      <c r="AW908" s="12" t="s">
        <v>36</v>
      </c>
      <c r="AX908" s="12" t="s">
        <v>77</v>
      </c>
      <c r="AY908" s="143" t="s">
        <v>136</v>
      </c>
    </row>
    <row r="909" spans="2:65" s="14" customFormat="1" ht="11.25">
      <c r="B909" s="155"/>
      <c r="D909" s="136" t="s">
        <v>155</v>
      </c>
      <c r="E909" s="156" t="s">
        <v>19</v>
      </c>
      <c r="F909" s="157" t="s">
        <v>208</v>
      </c>
      <c r="H909" s="158">
        <v>559.76</v>
      </c>
      <c r="I909" s="159"/>
      <c r="L909" s="155"/>
      <c r="M909" s="160"/>
      <c r="T909" s="161"/>
      <c r="AT909" s="156" t="s">
        <v>155</v>
      </c>
      <c r="AU909" s="156" t="s">
        <v>84</v>
      </c>
      <c r="AV909" s="14" t="s">
        <v>143</v>
      </c>
      <c r="AW909" s="14" t="s">
        <v>36</v>
      </c>
      <c r="AX909" s="14" t="s">
        <v>82</v>
      </c>
      <c r="AY909" s="156" t="s">
        <v>136</v>
      </c>
    </row>
    <row r="910" spans="2:65" s="1" customFormat="1" ht="16.5" customHeight="1">
      <c r="B910" s="33"/>
      <c r="C910" s="123" t="s">
        <v>1360</v>
      </c>
      <c r="D910" s="123" t="s">
        <v>138</v>
      </c>
      <c r="E910" s="124" t="s">
        <v>1361</v>
      </c>
      <c r="F910" s="125" t="s">
        <v>1362</v>
      </c>
      <c r="G910" s="126" t="s">
        <v>151</v>
      </c>
      <c r="H910" s="127">
        <v>190.33</v>
      </c>
      <c r="I910" s="128"/>
      <c r="J910" s="129">
        <f>ROUND(I910*H910,2)</f>
        <v>0</v>
      </c>
      <c r="K910" s="125" t="s">
        <v>142</v>
      </c>
      <c r="L910" s="33"/>
      <c r="M910" s="130" t="s">
        <v>19</v>
      </c>
      <c r="N910" s="131" t="s">
        <v>48</v>
      </c>
      <c r="P910" s="132">
        <f>O910*H910</f>
        <v>0</v>
      </c>
      <c r="Q910" s="132">
        <v>0</v>
      </c>
      <c r="R910" s="132">
        <f>Q910*H910</f>
        <v>0</v>
      </c>
      <c r="S910" s="132">
        <v>0</v>
      </c>
      <c r="T910" s="133">
        <f>S910*H910</f>
        <v>0</v>
      </c>
      <c r="AR910" s="134" t="s">
        <v>251</v>
      </c>
      <c r="AT910" s="134" t="s">
        <v>138</v>
      </c>
      <c r="AU910" s="134" t="s">
        <v>84</v>
      </c>
      <c r="AY910" s="18" t="s">
        <v>136</v>
      </c>
      <c r="BE910" s="135">
        <f>IF(N910="základní",J910,0)</f>
        <v>0</v>
      </c>
      <c r="BF910" s="135">
        <f>IF(N910="snížená",J910,0)</f>
        <v>0</v>
      </c>
      <c r="BG910" s="135">
        <f>IF(N910="zákl. přenesená",J910,0)</f>
        <v>0</v>
      </c>
      <c r="BH910" s="135">
        <f>IF(N910="sníž. přenesená",J910,0)</f>
        <v>0</v>
      </c>
      <c r="BI910" s="135">
        <f>IF(N910="nulová",J910,0)</f>
        <v>0</v>
      </c>
      <c r="BJ910" s="18" t="s">
        <v>82</v>
      </c>
      <c r="BK910" s="135">
        <f>ROUND(I910*H910,2)</f>
        <v>0</v>
      </c>
      <c r="BL910" s="18" t="s">
        <v>251</v>
      </c>
      <c r="BM910" s="134" t="s">
        <v>1363</v>
      </c>
    </row>
    <row r="911" spans="2:65" s="1" customFormat="1" ht="19.5">
      <c r="B911" s="33"/>
      <c r="D911" s="136" t="s">
        <v>145</v>
      </c>
      <c r="F911" s="137" t="s">
        <v>1364</v>
      </c>
      <c r="I911" s="138"/>
      <c r="L911" s="33"/>
      <c r="M911" s="139"/>
      <c r="T911" s="54"/>
      <c r="AT911" s="18" t="s">
        <v>145</v>
      </c>
      <c r="AU911" s="18" t="s">
        <v>84</v>
      </c>
    </row>
    <row r="912" spans="2:65" s="1" customFormat="1" ht="11.25">
      <c r="B912" s="33"/>
      <c r="D912" s="140" t="s">
        <v>147</v>
      </c>
      <c r="F912" s="141" t="s">
        <v>1365</v>
      </c>
      <c r="I912" s="138"/>
      <c r="L912" s="33"/>
      <c r="M912" s="139"/>
      <c r="T912" s="54"/>
      <c r="AT912" s="18" t="s">
        <v>147</v>
      </c>
      <c r="AU912" s="18" t="s">
        <v>84</v>
      </c>
    </row>
    <row r="913" spans="2:65" s="12" customFormat="1" ht="11.25">
      <c r="B913" s="142"/>
      <c r="D913" s="136" t="s">
        <v>155</v>
      </c>
      <c r="E913" s="143" t="s">
        <v>19</v>
      </c>
      <c r="F913" s="144" t="s">
        <v>1366</v>
      </c>
      <c r="H913" s="145">
        <v>190.33</v>
      </c>
      <c r="I913" s="146"/>
      <c r="L913" s="142"/>
      <c r="M913" s="147"/>
      <c r="T913" s="148"/>
      <c r="AT913" s="143" t="s">
        <v>155</v>
      </c>
      <c r="AU913" s="143" t="s">
        <v>84</v>
      </c>
      <c r="AV913" s="12" t="s">
        <v>84</v>
      </c>
      <c r="AW913" s="12" t="s">
        <v>36</v>
      </c>
      <c r="AX913" s="12" t="s">
        <v>82</v>
      </c>
      <c r="AY913" s="143" t="s">
        <v>136</v>
      </c>
    </row>
    <row r="914" spans="2:65" s="1" customFormat="1" ht="16.5" customHeight="1">
      <c r="B914" s="33"/>
      <c r="C914" s="162" t="s">
        <v>1367</v>
      </c>
      <c r="D914" s="162" t="s">
        <v>224</v>
      </c>
      <c r="E914" s="163" t="s">
        <v>1368</v>
      </c>
      <c r="F914" s="164" t="s">
        <v>1369</v>
      </c>
      <c r="G914" s="165" t="s">
        <v>151</v>
      </c>
      <c r="H914" s="166">
        <v>199.84700000000001</v>
      </c>
      <c r="I914" s="167"/>
      <c r="J914" s="168">
        <f>ROUND(I914*H914,2)</f>
        <v>0</v>
      </c>
      <c r="K914" s="164" t="s">
        <v>142</v>
      </c>
      <c r="L914" s="169"/>
      <c r="M914" s="170" t="s">
        <v>19</v>
      </c>
      <c r="N914" s="171" t="s">
        <v>48</v>
      </c>
      <c r="P914" s="132">
        <f>O914*H914</f>
        <v>0</v>
      </c>
      <c r="Q914" s="132">
        <v>5.0000000000000002E-5</v>
      </c>
      <c r="R914" s="132">
        <f>Q914*H914</f>
        <v>9.9923500000000005E-3</v>
      </c>
      <c r="S914" s="132">
        <v>0</v>
      </c>
      <c r="T914" s="133">
        <f>S914*H914</f>
        <v>0</v>
      </c>
      <c r="AR914" s="134" t="s">
        <v>366</v>
      </c>
      <c r="AT914" s="134" t="s">
        <v>224</v>
      </c>
      <c r="AU914" s="134" t="s">
        <v>84</v>
      </c>
      <c r="AY914" s="18" t="s">
        <v>136</v>
      </c>
      <c r="BE914" s="135">
        <f>IF(N914="základní",J914,0)</f>
        <v>0</v>
      </c>
      <c r="BF914" s="135">
        <f>IF(N914="snížená",J914,0)</f>
        <v>0</v>
      </c>
      <c r="BG914" s="135">
        <f>IF(N914="zákl. přenesená",J914,0)</f>
        <v>0</v>
      </c>
      <c r="BH914" s="135">
        <f>IF(N914="sníž. přenesená",J914,0)</f>
        <v>0</v>
      </c>
      <c r="BI914" s="135">
        <f>IF(N914="nulová",J914,0)</f>
        <v>0</v>
      </c>
      <c r="BJ914" s="18" t="s">
        <v>82</v>
      </c>
      <c r="BK914" s="135">
        <f>ROUND(I914*H914,2)</f>
        <v>0</v>
      </c>
      <c r="BL914" s="18" t="s">
        <v>251</v>
      </c>
      <c r="BM914" s="134" t="s">
        <v>1370</v>
      </c>
    </row>
    <row r="915" spans="2:65" s="1" customFormat="1" ht="11.25">
      <c r="B915" s="33"/>
      <c r="D915" s="136" t="s">
        <v>145</v>
      </c>
      <c r="F915" s="137" t="s">
        <v>1369</v>
      </c>
      <c r="I915" s="138"/>
      <c r="L915" s="33"/>
      <c r="M915" s="139"/>
      <c r="T915" s="54"/>
      <c r="AT915" s="18" t="s">
        <v>145</v>
      </c>
      <c r="AU915" s="18" t="s">
        <v>84</v>
      </c>
    </row>
    <row r="916" spans="2:65" s="12" customFormat="1" ht="11.25">
      <c r="B916" s="142"/>
      <c r="D916" s="136" t="s">
        <v>155</v>
      </c>
      <c r="F916" s="144" t="s">
        <v>1371</v>
      </c>
      <c r="H916" s="145">
        <v>199.84700000000001</v>
      </c>
      <c r="I916" s="146"/>
      <c r="L916" s="142"/>
      <c r="M916" s="147"/>
      <c r="T916" s="148"/>
      <c r="AT916" s="143" t="s">
        <v>155</v>
      </c>
      <c r="AU916" s="143" t="s">
        <v>84</v>
      </c>
      <c r="AV916" s="12" t="s">
        <v>84</v>
      </c>
      <c r="AW916" s="12" t="s">
        <v>4</v>
      </c>
      <c r="AX916" s="12" t="s">
        <v>82</v>
      </c>
      <c r="AY916" s="143" t="s">
        <v>136</v>
      </c>
    </row>
    <row r="917" spans="2:65" s="1" customFormat="1" ht="21.75" customHeight="1">
      <c r="B917" s="33"/>
      <c r="C917" s="123" t="s">
        <v>1372</v>
      </c>
      <c r="D917" s="123" t="s">
        <v>138</v>
      </c>
      <c r="E917" s="124" t="s">
        <v>1373</v>
      </c>
      <c r="F917" s="125" t="s">
        <v>1374</v>
      </c>
      <c r="G917" s="126" t="s">
        <v>151</v>
      </c>
      <c r="H917" s="127">
        <v>57.51</v>
      </c>
      <c r="I917" s="128"/>
      <c r="J917" s="129">
        <f>ROUND(I917*H917,2)</f>
        <v>0</v>
      </c>
      <c r="K917" s="125" t="s">
        <v>142</v>
      </c>
      <c r="L917" s="33"/>
      <c r="M917" s="130" t="s">
        <v>19</v>
      </c>
      <c r="N917" s="131" t="s">
        <v>48</v>
      </c>
      <c r="P917" s="132">
        <f>O917*H917</f>
        <v>0</v>
      </c>
      <c r="Q917" s="132">
        <v>0</v>
      </c>
      <c r="R917" s="132">
        <f>Q917*H917</f>
        <v>0</v>
      </c>
      <c r="S917" s="132">
        <v>0</v>
      </c>
      <c r="T917" s="133">
        <f>S917*H917</f>
        <v>0</v>
      </c>
      <c r="AR917" s="134" t="s">
        <v>251</v>
      </c>
      <c r="AT917" s="134" t="s">
        <v>138</v>
      </c>
      <c r="AU917" s="134" t="s">
        <v>84</v>
      </c>
      <c r="AY917" s="18" t="s">
        <v>136</v>
      </c>
      <c r="BE917" s="135">
        <f>IF(N917="základní",J917,0)</f>
        <v>0</v>
      </c>
      <c r="BF917" s="135">
        <f>IF(N917="snížená",J917,0)</f>
        <v>0</v>
      </c>
      <c r="BG917" s="135">
        <f>IF(N917="zákl. přenesená",J917,0)</f>
        <v>0</v>
      </c>
      <c r="BH917" s="135">
        <f>IF(N917="sníž. přenesená",J917,0)</f>
        <v>0</v>
      </c>
      <c r="BI917" s="135">
        <f>IF(N917="nulová",J917,0)</f>
        <v>0</v>
      </c>
      <c r="BJ917" s="18" t="s">
        <v>82</v>
      </c>
      <c r="BK917" s="135">
        <f>ROUND(I917*H917,2)</f>
        <v>0</v>
      </c>
      <c r="BL917" s="18" t="s">
        <v>251</v>
      </c>
      <c r="BM917" s="134" t="s">
        <v>1375</v>
      </c>
    </row>
    <row r="918" spans="2:65" s="1" customFormat="1" ht="29.25">
      <c r="B918" s="33"/>
      <c r="D918" s="136" t="s">
        <v>145</v>
      </c>
      <c r="F918" s="137" t="s">
        <v>1376</v>
      </c>
      <c r="I918" s="138"/>
      <c r="L918" s="33"/>
      <c r="M918" s="139"/>
      <c r="T918" s="54"/>
      <c r="AT918" s="18" t="s">
        <v>145</v>
      </c>
      <c r="AU918" s="18" t="s">
        <v>84</v>
      </c>
    </row>
    <row r="919" spans="2:65" s="1" customFormat="1" ht="11.25">
      <c r="B919" s="33"/>
      <c r="D919" s="140" t="s">
        <v>147</v>
      </c>
      <c r="F919" s="141" t="s">
        <v>1377</v>
      </c>
      <c r="I919" s="138"/>
      <c r="L919" s="33"/>
      <c r="M919" s="139"/>
      <c r="T919" s="54"/>
      <c r="AT919" s="18" t="s">
        <v>147</v>
      </c>
      <c r="AU919" s="18" t="s">
        <v>84</v>
      </c>
    </row>
    <row r="920" spans="2:65" s="12" customFormat="1" ht="11.25">
      <c r="B920" s="142"/>
      <c r="D920" s="136" t="s">
        <v>155</v>
      </c>
      <c r="E920" s="143" t="s">
        <v>19</v>
      </c>
      <c r="F920" s="144" t="s">
        <v>1378</v>
      </c>
      <c r="H920" s="145">
        <v>57.51</v>
      </c>
      <c r="I920" s="146"/>
      <c r="L920" s="142"/>
      <c r="M920" s="147"/>
      <c r="T920" s="148"/>
      <c r="AT920" s="143" t="s">
        <v>155</v>
      </c>
      <c r="AU920" s="143" t="s">
        <v>84</v>
      </c>
      <c r="AV920" s="12" t="s">
        <v>84</v>
      </c>
      <c r="AW920" s="12" t="s">
        <v>36</v>
      </c>
      <c r="AX920" s="12" t="s">
        <v>82</v>
      </c>
      <c r="AY920" s="143" t="s">
        <v>136</v>
      </c>
    </row>
    <row r="921" spans="2:65" s="1" customFormat="1" ht="16.5" customHeight="1">
      <c r="B921" s="33"/>
      <c r="C921" s="162" t="s">
        <v>1379</v>
      </c>
      <c r="D921" s="162" t="s">
        <v>224</v>
      </c>
      <c r="E921" s="163" t="s">
        <v>1368</v>
      </c>
      <c r="F921" s="164" t="s">
        <v>1369</v>
      </c>
      <c r="G921" s="165" t="s">
        <v>151</v>
      </c>
      <c r="H921" s="166">
        <v>60.386000000000003</v>
      </c>
      <c r="I921" s="167"/>
      <c r="J921" s="168">
        <f>ROUND(I921*H921,2)</f>
        <v>0</v>
      </c>
      <c r="K921" s="164" t="s">
        <v>142</v>
      </c>
      <c r="L921" s="169"/>
      <c r="M921" s="170" t="s">
        <v>19</v>
      </c>
      <c r="N921" s="171" t="s">
        <v>48</v>
      </c>
      <c r="P921" s="132">
        <f>O921*H921</f>
        <v>0</v>
      </c>
      <c r="Q921" s="132">
        <v>5.0000000000000002E-5</v>
      </c>
      <c r="R921" s="132">
        <f>Q921*H921</f>
        <v>3.0193000000000004E-3</v>
      </c>
      <c r="S921" s="132">
        <v>0</v>
      </c>
      <c r="T921" s="133">
        <f>S921*H921</f>
        <v>0</v>
      </c>
      <c r="AR921" s="134" t="s">
        <v>366</v>
      </c>
      <c r="AT921" s="134" t="s">
        <v>224</v>
      </c>
      <c r="AU921" s="134" t="s">
        <v>84</v>
      </c>
      <c r="AY921" s="18" t="s">
        <v>136</v>
      </c>
      <c r="BE921" s="135">
        <f>IF(N921="základní",J921,0)</f>
        <v>0</v>
      </c>
      <c r="BF921" s="135">
        <f>IF(N921="snížená",J921,0)</f>
        <v>0</v>
      </c>
      <c r="BG921" s="135">
        <f>IF(N921="zákl. přenesená",J921,0)</f>
        <v>0</v>
      </c>
      <c r="BH921" s="135">
        <f>IF(N921="sníž. přenesená",J921,0)</f>
        <v>0</v>
      </c>
      <c r="BI921" s="135">
        <f>IF(N921="nulová",J921,0)</f>
        <v>0</v>
      </c>
      <c r="BJ921" s="18" t="s">
        <v>82</v>
      </c>
      <c r="BK921" s="135">
        <f>ROUND(I921*H921,2)</f>
        <v>0</v>
      </c>
      <c r="BL921" s="18" t="s">
        <v>251</v>
      </c>
      <c r="BM921" s="134" t="s">
        <v>1380</v>
      </c>
    </row>
    <row r="922" spans="2:65" s="1" customFormat="1" ht="11.25">
      <c r="B922" s="33"/>
      <c r="D922" s="136" t="s">
        <v>145</v>
      </c>
      <c r="F922" s="137" t="s">
        <v>1369</v>
      </c>
      <c r="I922" s="138"/>
      <c r="L922" s="33"/>
      <c r="M922" s="139"/>
      <c r="T922" s="54"/>
      <c r="AT922" s="18" t="s">
        <v>145</v>
      </c>
      <c r="AU922" s="18" t="s">
        <v>84</v>
      </c>
    </row>
    <row r="923" spans="2:65" s="12" customFormat="1" ht="11.25">
      <c r="B923" s="142"/>
      <c r="D923" s="136" t="s">
        <v>155</v>
      </c>
      <c r="F923" s="144" t="s">
        <v>1381</v>
      </c>
      <c r="H923" s="145">
        <v>60.386000000000003</v>
      </c>
      <c r="I923" s="146"/>
      <c r="L923" s="142"/>
      <c r="M923" s="147"/>
      <c r="T923" s="148"/>
      <c r="AT923" s="143" t="s">
        <v>155</v>
      </c>
      <c r="AU923" s="143" t="s">
        <v>84</v>
      </c>
      <c r="AV923" s="12" t="s">
        <v>84</v>
      </c>
      <c r="AW923" s="12" t="s">
        <v>4</v>
      </c>
      <c r="AX923" s="12" t="s">
        <v>82</v>
      </c>
      <c r="AY923" s="143" t="s">
        <v>136</v>
      </c>
    </row>
    <row r="924" spans="2:65" s="1" customFormat="1" ht="24.2" customHeight="1">
      <c r="B924" s="33"/>
      <c r="C924" s="123" t="s">
        <v>1382</v>
      </c>
      <c r="D924" s="123" t="s">
        <v>138</v>
      </c>
      <c r="E924" s="124" t="s">
        <v>1383</v>
      </c>
      <c r="F924" s="125" t="s">
        <v>1384</v>
      </c>
      <c r="G924" s="126" t="s">
        <v>151</v>
      </c>
      <c r="H924" s="127">
        <v>559.76</v>
      </c>
      <c r="I924" s="128"/>
      <c r="J924" s="129">
        <f>ROUND(I924*H924,2)</f>
        <v>0</v>
      </c>
      <c r="K924" s="125" t="s">
        <v>142</v>
      </c>
      <c r="L924" s="33"/>
      <c r="M924" s="130" t="s">
        <v>19</v>
      </c>
      <c r="N924" s="131" t="s">
        <v>48</v>
      </c>
      <c r="P924" s="132">
        <f>O924*H924</f>
        <v>0</v>
      </c>
      <c r="Q924" s="132">
        <v>2.0000000000000001E-4</v>
      </c>
      <c r="R924" s="132">
        <f>Q924*H924</f>
        <v>0.11195200000000001</v>
      </c>
      <c r="S924" s="132">
        <v>0</v>
      </c>
      <c r="T924" s="133">
        <f>S924*H924</f>
        <v>0</v>
      </c>
      <c r="AR924" s="134" t="s">
        <v>251</v>
      </c>
      <c r="AT924" s="134" t="s">
        <v>138</v>
      </c>
      <c r="AU924" s="134" t="s">
        <v>84</v>
      </c>
      <c r="AY924" s="18" t="s">
        <v>136</v>
      </c>
      <c r="BE924" s="135">
        <f>IF(N924="základní",J924,0)</f>
        <v>0</v>
      </c>
      <c r="BF924" s="135">
        <f>IF(N924="snížená",J924,0)</f>
        <v>0</v>
      </c>
      <c r="BG924" s="135">
        <f>IF(N924="zákl. přenesená",J924,0)</f>
        <v>0</v>
      </c>
      <c r="BH924" s="135">
        <f>IF(N924="sníž. přenesená",J924,0)</f>
        <v>0</v>
      </c>
      <c r="BI924" s="135">
        <f>IF(N924="nulová",J924,0)</f>
        <v>0</v>
      </c>
      <c r="BJ924" s="18" t="s">
        <v>82</v>
      </c>
      <c r="BK924" s="135">
        <f>ROUND(I924*H924,2)</f>
        <v>0</v>
      </c>
      <c r="BL924" s="18" t="s">
        <v>251</v>
      </c>
      <c r="BM924" s="134" t="s">
        <v>1385</v>
      </c>
    </row>
    <row r="925" spans="2:65" s="1" customFormat="1" ht="19.5">
      <c r="B925" s="33"/>
      <c r="D925" s="136" t="s">
        <v>145</v>
      </c>
      <c r="F925" s="137" t="s">
        <v>1386</v>
      </c>
      <c r="I925" s="138"/>
      <c r="L925" s="33"/>
      <c r="M925" s="139"/>
      <c r="T925" s="54"/>
      <c r="AT925" s="18" t="s">
        <v>145</v>
      </c>
      <c r="AU925" s="18" t="s">
        <v>84</v>
      </c>
    </row>
    <row r="926" spans="2:65" s="1" customFormat="1" ht="11.25">
      <c r="B926" s="33"/>
      <c r="D926" s="140" t="s">
        <v>147</v>
      </c>
      <c r="F926" s="141" t="s">
        <v>1387</v>
      </c>
      <c r="I926" s="138"/>
      <c r="L926" s="33"/>
      <c r="M926" s="139"/>
      <c r="T926" s="54"/>
      <c r="AT926" s="18" t="s">
        <v>147</v>
      </c>
      <c r="AU926" s="18" t="s">
        <v>84</v>
      </c>
    </row>
    <row r="927" spans="2:65" s="12" customFormat="1" ht="11.25">
      <c r="B927" s="142"/>
      <c r="D927" s="136" t="s">
        <v>155</v>
      </c>
      <c r="E927" s="143" t="s">
        <v>19</v>
      </c>
      <c r="F927" s="144" t="s">
        <v>1347</v>
      </c>
      <c r="H927" s="145">
        <v>42.2</v>
      </c>
      <c r="I927" s="146"/>
      <c r="L927" s="142"/>
      <c r="M927" s="147"/>
      <c r="T927" s="148"/>
      <c r="AT927" s="143" t="s">
        <v>155</v>
      </c>
      <c r="AU927" s="143" t="s">
        <v>84</v>
      </c>
      <c r="AV927" s="12" t="s">
        <v>84</v>
      </c>
      <c r="AW927" s="12" t="s">
        <v>36</v>
      </c>
      <c r="AX927" s="12" t="s">
        <v>77</v>
      </c>
      <c r="AY927" s="143" t="s">
        <v>136</v>
      </c>
    </row>
    <row r="928" spans="2:65" s="12" customFormat="1" ht="11.25">
      <c r="B928" s="142"/>
      <c r="D928" s="136" t="s">
        <v>155</v>
      </c>
      <c r="E928" s="143" t="s">
        <v>19</v>
      </c>
      <c r="F928" s="144" t="s">
        <v>1348</v>
      </c>
      <c r="H928" s="145">
        <v>128.05000000000001</v>
      </c>
      <c r="I928" s="146"/>
      <c r="L928" s="142"/>
      <c r="M928" s="147"/>
      <c r="T928" s="148"/>
      <c r="AT928" s="143" t="s">
        <v>155</v>
      </c>
      <c r="AU928" s="143" t="s">
        <v>84</v>
      </c>
      <c r="AV928" s="12" t="s">
        <v>84</v>
      </c>
      <c r="AW928" s="12" t="s">
        <v>36</v>
      </c>
      <c r="AX928" s="12" t="s">
        <v>77</v>
      </c>
      <c r="AY928" s="143" t="s">
        <v>136</v>
      </c>
    </row>
    <row r="929" spans="2:65" s="12" customFormat="1" ht="11.25">
      <c r="B929" s="142"/>
      <c r="D929" s="136" t="s">
        <v>155</v>
      </c>
      <c r="E929" s="143" t="s">
        <v>19</v>
      </c>
      <c r="F929" s="144" t="s">
        <v>1349</v>
      </c>
      <c r="H929" s="145">
        <v>18.079999999999998</v>
      </c>
      <c r="I929" s="146"/>
      <c r="L929" s="142"/>
      <c r="M929" s="147"/>
      <c r="T929" s="148"/>
      <c r="AT929" s="143" t="s">
        <v>155</v>
      </c>
      <c r="AU929" s="143" t="s">
        <v>84</v>
      </c>
      <c r="AV929" s="12" t="s">
        <v>84</v>
      </c>
      <c r="AW929" s="12" t="s">
        <v>36</v>
      </c>
      <c r="AX929" s="12" t="s">
        <v>77</v>
      </c>
      <c r="AY929" s="143" t="s">
        <v>136</v>
      </c>
    </row>
    <row r="930" spans="2:65" s="12" customFormat="1" ht="11.25">
      <c r="B930" s="142"/>
      <c r="D930" s="136" t="s">
        <v>155</v>
      </c>
      <c r="E930" s="143" t="s">
        <v>19</v>
      </c>
      <c r="F930" s="144" t="s">
        <v>1350</v>
      </c>
      <c r="H930" s="145">
        <v>122.4</v>
      </c>
      <c r="I930" s="146"/>
      <c r="L930" s="142"/>
      <c r="M930" s="147"/>
      <c r="T930" s="148"/>
      <c r="AT930" s="143" t="s">
        <v>155</v>
      </c>
      <c r="AU930" s="143" t="s">
        <v>84</v>
      </c>
      <c r="AV930" s="12" t="s">
        <v>84</v>
      </c>
      <c r="AW930" s="12" t="s">
        <v>36</v>
      </c>
      <c r="AX930" s="12" t="s">
        <v>77</v>
      </c>
      <c r="AY930" s="143" t="s">
        <v>136</v>
      </c>
    </row>
    <row r="931" spans="2:65" s="12" customFormat="1" ht="11.25">
      <c r="B931" s="142"/>
      <c r="D931" s="136" t="s">
        <v>155</v>
      </c>
      <c r="E931" s="143" t="s">
        <v>19</v>
      </c>
      <c r="F931" s="144" t="s">
        <v>1351</v>
      </c>
      <c r="H931" s="145">
        <v>126.63</v>
      </c>
      <c r="I931" s="146"/>
      <c r="L931" s="142"/>
      <c r="M931" s="147"/>
      <c r="T931" s="148"/>
      <c r="AT931" s="143" t="s">
        <v>155</v>
      </c>
      <c r="AU931" s="143" t="s">
        <v>84</v>
      </c>
      <c r="AV931" s="12" t="s">
        <v>84</v>
      </c>
      <c r="AW931" s="12" t="s">
        <v>36</v>
      </c>
      <c r="AX931" s="12" t="s">
        <v>77</v>
      </c>
      <c r="AY931" s="143" t="s">
        <v>136</v>
      </c>
    </row>
    <row r="932" spans="2:65" s="12" customFormat="1" ht="11.25">
      <c r="B932" s="142"/>
      <c r="D932" s="136" t="s">
        <v>155</v>
      </c>
      <c r="E932" s="143" t="s">
        <v>19</v>
      </c>
      <c r="F932" s="144" t="s">
        <v>1352</v>
      </c>
      <c r="H932" s="145">
        <v>122.4</v>
      </c>
      <c r="I932" s="146"/>
      <c r="L932" s="142"/>
      <c r="M932" s="147"/>
      <c r="T932" s="148"/>
      <c r="AT932" s="143" t="s">
        <v>155</v>
      </c>
      <c r="AU932" s="143" t="s">
        <v>84</v>
      </c>
      <c r="AV932" s="12" t="s">
        <v>84</v>
      </c>
      <c r="AW932" s="12" t="s">
        <v>36</v>
      </c>
      <c r="AX932" s="12" t="s">
        <v>77</v>
      </c>
      <c r="AY932" s="143" t="s">
        <v>136</v>
      </c>
    </row>
    <row r="933" spans="2:65" s="14" customFormat="1" ht="11.25">
      <c r="B933" s="155"/>
      <c r="D933" s="136" t="s">
        <v>155</v>
      </c>
      <c r="E933" s="156" t="s">
        <v>19</v>
      </c>
      <c r="F933" s="157" t="s">
        <v>208</v>
      </c>
      <c r="H933" s="158">
        <v>559.76</v>
      </c>
      <c r="I933" s="159"/>
      <c r="L933" s="155"/>
      <c r="M933" s="160"/>
      <c r="T933" s="161"/>
      <c r="AT933" s="156" t="s">
        <v>155</v>
      </c>
      <c r="AU933" s="156" t="s">
        <v>84</v>
      </c>
      <c r="AV933" s="14" t="s">
        <v>143</v>
      </c>
      <c r="AW933" s="14" t="s">
        <v>36</v>
      </c>
      <c r="AX933" s="14" t="s">
        <v>82</v>
      </c>
      <c r="AY933" s="156" t="s">
        <v>136</v>
      </c>
    </row>
    <row r="934" spans="2:65" s="1" customFormat="1" ht="33" customHeight="1">
      <c r="B934" s="33"/>
      <c r="C934" s="123" t="s">
        <v>1388</v>
      </c>
      <c r="D934" s="123" t="s">
        <v>138</v>
      </c>
      <c r="E934" s="124" t="s">
        <v>1389</v>
      </c>
      <c r="F934" s="125" t="s">
        <v>1390</v>
      </c>
      <c r="G934" s="126" t="s">
        <v>151</v>
      </c>
      <c r="H934" s="127">
        <v>559.76</v>
      </c>
      <c r="I934" s="128"/>
      <c r="J934" s="129">
        <f>ROUND(I934*H934,2)</f>
        <v>0</v>
      </c>
      <c r="K934" s="125" t="s">
        <v>142</v>
      </c>
      <c r="L934" s="33"/>
      <c r="M934" s="130" t="s">
        <v>19</v>
      </c>
      <c r="N934" s="131" t="s">
        <v>48</v>
      </c>
      <c r="P934" s="132">
        <f>O934*H934</f>
        <v>0</v>
      </c>
      <c r="Q934" s="132">
        <v>2.5999999999999998E-4</v>
      </c>
      <c r="R934" s="132">
        <f>Q934*H934</f>
        <v>0.14553759999999999</v>
      </c>
      <c r="S934" s="132">
        <v>0</v>
      </c>
      <c r="T934" s="133">
        <f>S934*H934</f>
        <v>0</v>
      </c>
      <c r="AR934" s="134" t="s">
        <v>251</v>
      </c>
      <c r="AT934" s="134" t="s">
        <v>138</v>
      </c>
      <c r="AU934" s="134" t="s">
        <v>84</v>
      </c>
      <c r="AY934" s="18" t="s">
        <v>136</v>
      </c>
      <c r="BE934" s="135">
        <f>IF(N934="základní",J934,0)</f>
        <v>0</v>
      </c>
      <c r="BF934" s="135">
        <f>IF(N934="snížená",J934,0)</f>
        <v>0</v>
      </c>
      <c r="BG934" s="135">
        <f>IF(N934="zákl. přenesená",J934,0)</f>
        <v>0</v>
      </c>
      <c r="BH934" s="135">
        <f>IF(N934="sníž. přenesená",J934,0)</f>
        <v>0</v>
      </c>
      <c r="BI934" s="135">
        <f>IF(N934="nulová",J934,0)</f>
        <v>0</v>
      </c>
      <c r="BJ934" s="18" t="s">
        <v>82</v>
      </c>
      <c r="BK934" s="135">
        <f>ROUND(I934*H934,2)</f>
        <v>0</v>
      </c>
      <c r="BL934" s="18" t="s">
        <v>251</v>
      </c>
      <c r="BM934" s="134" t="s">
        <v>1391</v>
      </c>
    </row>
    <row r="935" spans="2:65" s="1" customFormat="1" ht="29.25">
      <c r="B935" s="33"/>
      <c r="D935" s="136" t="s">
        <v>145</v>
      </c>
      <c r="F935" s="137" t="s">
        <v>1392</v>
      </c>
      <c r="I935" s="138"/>
      <c r="L935" s="33"/>
      <c r="M935" s="139"/>
      <c r="T935" s="54"/>
      <c r="AT935" s="18" t="s">
        <v>145</v>
      </c>
      <c r="AU935" s="18" t="s">
        <v>84</v>
      </c>
    </row>
    <row r="936" spans="2:65" s="1" customFormat="1" ht="11.25">
      <c r="B936" s="33"/>
      <c r="D936" s="140" t="s">
        <v>147</v>
      </c>
      <c r="F936" s="141" t="s">
        <v>1393</v>
      </c>
      <c r="I936" s="138"/>
      <c r="L936" s="33"/>
      <c r="M936" s="139"/>
      <c r="T936" s="54"/>
      <c r="AT936" s="18" t="s">
        <v>147</v>
      </c>
      <c r="AU936" s="18" t="s">
        <v>84</v>
      </c>
    </row>
    <row r="937" spans="2:65" s="11" customFormat="1" ht="25.9" customHeight="1">
      <c r="B937" s="111"/>
      <c r="D937" s="112" t="s">
        <v>76</v>
      </c>
      <c r="E937" s="113" t="s">
        <v>1394</v>
      </c>
      <c r="F937" s="113" t="s">
        <v>1395</v>
      </c>
      <c r="I937" s="114"/>
      <c r="J937" s="115">
        <f>BK937</f>
        <v>0</v>
      </c>
      <c r="L937" s="111"/>
      <c r="M937" s="116"/>
      <c r="P937" s="117">
        <f>P938+P942+P946+P950+P954+P958</f>
        <v>0</v>
      </c>
      <c r="R937" s="117">
        <f>R938+R942+R946+R950+R954+R958</f>
        <v>0</v>
      </c>
      <c r="T937" s="118">
        <f>T938+T942+T946+T950+T954+T958</f>
        <v>0</v>
      </c>
      <c r="AR937" s="112" t="s">
        <v>171</v>
      </c>
      <c r="AT937" s="119" t="s">
        <v>76</v>
      </c>
      <c r="AU937" s="119" t="s">
        <v>77</v>
      </c>
      <c r="AY937" s="112" t="s">
        <v>136</v>
      </c>
      <c r="BK937" s="120">
        <f>BK938+BK942+BK946+BK950+BK954+BK958</f>
        <v>0</v>
      </c>
    </row>
    <row r="938" spans="2:65" s="11" customFormat="1" ht="22.9" customHeight="1">
      <c r="B938" s="111"/>
      <c r="D938" s="112" t="s">
        <v>76</v>
      </c>
      <c r="E938" s="121" t="s">
        <v>1396</v>
      </c>
      <c r="F938" s="121" t="s">
        <v>1397</v>
      </c>
      <c r="I938" s="114"/>
      <c r="J938" s="122">
        <f>BK938</f>
        <v>0</v>
      </c>
      <c r="L938" s="111"/>
      <c r="M938" s="116"/>
      <c r="P938" s="117">
        <f>SUM(P939:P941)</f>
        <v>0</v>
      </c>
      <c r="R938" s="117">
        <f>SUM(R939:R941)</f>
        <v>0</v>
      </c>
      <c r="T938" s="118">
        <f>SUM(T939:T941)</f>
        <v>0</v>
      </c>
      <c r="AR938" s="112" t="s">
        <v>171</v>
      </c>
      <c r="AT938" s="119" t="s">
        <v>76</v>
      </c>
      <c r="AU938" s="119" t="s">
        <v>82</v>
      </c>
      <c r="AY938" s="112" t="s">
        <v>136</v>
      </c>
      <c r="BK938" s="120">
        <f>SUM(BK939:BK941)</f>
        <v>0</v>
      </c>
    </row>
    <row r="939" spans="2:65" s="1" customFormat="1" ht="16.5" customHeight="1">
      <c r="B939" s="33"/>
      <c r="C939" s="123" t="s">
        <v>1398</v>
      </c>
      <c r="D939" s="123" t="s">
        <v>138</v>
      </c>
      <c r="E939" s="124" t="s">
        <v>1399</v>
      </c>
      <c r="F939" s="125" t="s">
        <v>1397</v>
      </c>
      <c r="G939" s="126" t="s">
        <v>1400</v>
      </c>
      <c r="H939" s="127">
        <v>1</v>
      </c>
      <c r="I939" s="128"/>
      <c r="J939" s="129">
        <f>ROUND(I939*H939,2)</f>
        <v>0</v>
      </c>
      <c r="K939" s="125" t="s">
        <v>142</v>
      </c>
      <c r="L939" s="33"/>
      <c r="M939" s="130" t="s">
        <v>19</v>
      </c>
      <c r="N939" s="131" t="s">
        <v>48</v>
      </c>
      <c r="P939" s="132">
        <f>O939*H939</f>
        <v>0</v>
      </c>
      <c r="Q939" s="132">
        <v>0</v>
      </c>
      <c r="R939" s="132">
        <f>Q939*H939</f>
        <v>0</v>
      </c>
      <c r="S939" s="132">
        <v>0</v>
      </c>
      <c r="T939" s="133">
        <f>S939*H939</f>
        <v>0</v>
      </c>
      <c r="AR939" s="134" t="s">
        <v>1401</v>
      </c>
      <c r="AT939" s="134" t="s">
        <v>138</v>
      </c>
      <c r="AU939" s="134" t="s">
        <v>84</v>
      </c>
      <c r="AY939" s="18" t="s">
        <v>136</v>
      </c>
      <c r="BE939" s="135">
        <f>IF(N939="základní",J939,0)</f>
        <v>0</v>
      </c>
      <c r="BF939" s="135">
        <f>IF(N939="snížená",J939,0)</f>
        <v>0</v>
      </c>
      <c r="BG939" s="135">
        <f>IF(N939="zákl. přenesená",J939,0)</f>
        <v>0</v>
      </c>
      <c r="BH939" s="135">
        <f>IF(N939="sníž. přenesená",J939,0)</f>
        <v>0</v>
      </c>
      <c r="BI939" s="135">
        <f>IF(N939="nulová",J939,0)</f>
        <v>0</v>
      </c>
      <c r="BJ939" s="18" t="s">
        <v>82</v>
      </c>
      <c r="BK939" s="135">
        <f>ROUND(I939*H939,2)</f>
        <v>0</v>
      </c>
      <c r="BL939" s="18" t="s">
        <v>1401</v>
      </c>
      <c r="BM939" s="134" t="s">
        <v>1402</v>
      </c>
    </row>
    <row r="940" spans="2:65" s="1" customFormat="1" ht="11.25">
      <c r="B940" s="33"/>
      <c r="D940" s="136" t="s">
        <v>145</v>
      </c>
      <c r="F940" s="137" t="s">
        <v>1397</v>
      </c>
      <c r="I940" s="138"/>
      <c r="L940" s="33"/>
      <c r="M940" s="139"/>
      <c r="T940" s="54"/>
      <c r="AT940" s="18" t="s">
        <v>145</v>
      </c>
      <c r="AU940" s="18" t="s">
        <v>84</v>
      </c>
    </row>
    <row r="941" spans="2:65" s="1" customFormat="1" ht="11.25">
      <c r="B941" s="33"/>
      <c r="D941" s="140" t="s">
        <v>147</v>
      </c>
      <c r="F941" s="141" t="s">
        <v>1403</v>
      </c>
      <c r="I941" s="138"/>
      <c r="L941" s="33"/>
      <c r="M941" s="139"/>
      <c r="T941" s="54"/>
      <c r="AT941" s="18" t="s">
        <v>147</v>
      </c>
      <c r="AU941" s="18" t="s">
        <v>84</v>
      </c>
    </row>
    <row r="942" spans="2:65" s="11" customFormat="1" ht="22.9" customHeight="1">
      <c r="B942" s="111"/>
      <c r="D942" s="112" t="s">
        <v>76</v>
      </c>
      <c r="E942" s="121" t="s">
        <v>1404</v>
      </c>
      <c r="F942" s="121" t="s">
        <v>1405</v>
      </c>
      <c r="I942" s="114"/>
      <c r="J942" s="122">
        <f>BK942</f>
        <v>0</v>
      </c>
      <c r="L942" s="111"/>
      <c r="M942" s="116"/>
      <c r="P942" s="117">
        <f>SUM(P943:P945)</f>
        <v>0</v>
      </c>
      <c r="R942" s="117">
        <f>SUM(R943:R945)</f>
        <v>0</v>
      </c>
      <c r="T942" s="118">
        <f>SUM(T943:T945)</f>
        <v>0</v>
      </c>
      <c r="AR942" s="112" t="s">
        <v>171</v>
      </c>
      <c r="AT942" s="119" t="s">
        <v>76</v>
      </c>
      <c r="AU942" s="119" t="s">
        <v>82</v>
      </c>
      <c r="AY942" s="112" t="s">
        <v>136</v>
      </c>
      <c r="BK942" s="120">
        <f>SUM(BK943:BK945)</f>
        <v>0</v>
      </c>
    </row>
    <row r="943" spans="2:65" s="1" customFormat="1" ht="16.5" customHeight="1">
      <c r="B943" s="33"/>
      <c r="C943" s="123" t="s">
        <v>1406</v>
      </c>
      <c r="D943" s="123" t="s">
        <v>138</v>
      </c>
      <c r="E943" s="124" t="s">
        <v>1407</v>
      </c>
      <c r="F943" s="125" t="s">
        <v>1405</v>
      </c>
      <c r="G943" s="126" t="s">
        <v>1400</v>
      </c>
      <c r="H943" s="127">
        <v>1</v>
      </c>
      <c r="I943" s="128"/>
      <c r="J943" s="129">
        <f>ROUND(I943*H943,2)</f>
        <v>0</v>
      </c>
      <c r="K943" s="125" t="s">
        <v>142</v>
      </c>
      <c r="L943" s="33"/>
      <c r="M943" s="130" t="s">
        <v>19</v>
      </c>
      <c r="N943" s="131" t="s">
        <v>48</v>
      </c>
      <c r="P943" s="132">
        <f>O943*H943</f>
        <v>0</v>
      </c>
      <c r="Q943" s="132">
        <v>0</v>
      </c>
      <c r="R943" s="132">
        <f>Q943*H943</f>
        <v>0</v>
      </c>
      <c r="S943" s="132">
        <v>0</v>
      </c>
      <c r="T943" s="133">
        <f>S943*H943</f>
        <v>0</v>
      </c>
      <c r="AR943" s="134" t="s">
        <v>1401</v>
      </c>
      <c r="AT943" s="134" t="s">
        <v>138</v>
      </c>
      <c r="AU943" s="134" t="s">
        <v>84</v>
      </c>
      <c r="AY943" s="18" t="s">
        <v>136</v>
      </c>
      <c r="BE943" s="135">
        <f>IF(N943="základní",J943,0)</f>
        <v>0</v>
      </c>
      <c r="BF943" s="135">
        <f>IF(N943="snížená",J943,0)</f>
        <v>0</v>
      </c>
      <c r="BG943" s="135">
        <f>IF(N943="zákl. přenesená",J943,0)</f>
        <v>0</v>
      </c>
      <c r="BH943" s="135">
        <f>IF(N943="sníž. přenesená",J943,0)</f>
        <v>0</v>
      </c>
      <c r="BI943" s="135">
        <f>IF(N943="nulová",J943,0)</f>
        <v>0</v>
      </c>
      <c r="BJ943" s="18" t="s">
        <v>82</v>
      </c>
      <c r="BK943" s="135">
        <f>ROUND(I943*H943,2)</f>
        <v>0</v>
      </c>
      <c r="BL943" s="18" t="s">
        <v>1401</v>
      </c>
      <c r="BM943" s="134" t="s">
        <v>1408</v>
      </c>
    </row>
    <row r="944" spans="2:65" s="1" customFormat="1" ht="11.25">
      <c r="B944" s="33"/>
      <c r="D944" s="136" t="s">
        <v>145</v>
      </c>
      <c r="F944" s="137" t="s">
        <v>1405</v>
      </c>
      <c r="I944" s="138"/>
      <c r="L944" s="33"/>
      <c r="M944" s="139"/>
      <c r="T944" s="54"/>
      <c r="AT944" s="18" t="s">
        <v>145</v>
      </c>
      <c r="AU944" s="18" t="s">
        <v>84</v>
      </c>
    </row>
    <row r="945" spans="2:65" s="1" customFormat="1" ht="11.25">
      <c r="B945" s="33"/>
      <c r="D945" s="140" t="s">
        <v>147</v>
      </c>
      <c r="F945" s="141" t="s">
        <v>1409</v>
      </c>
      <c r="I945" s="138"/>
      <c r="L945" s="33"/>
      <c r="M945" s="139"/>
      <c r="T945" s="54"/>
      <c r="AT945" s="18" t="s">
        <v>147</v>
      </c>
      <c r="AU945" s="18" t="s">
        <v>84</v>
      </c>
    </row>
    <row r="946" spans="2:65" s="11" customFormat="1" ht="22.9" customHeight="1">
      <c r="B946" s="111"/>
      <c r="D946" s="112" t="s">
        <v>76</v>
      </c>
      <c r="E946" s="121" t="s">
        <v>1410</v>
      </c>
      <c r="F946" s="121" t="s">
        <v>1411</v>
      </c>
      <c r="I946" s="114"/>
      <c r="J946" s="122">
        <f>BK946</f>
        <v>0</v>
      </c>
      <c r="L946" s="111"/>
      <c r="M946" s="116"/>
      <c r="P946" s="117">
        <f>SUM(P947:P949)</f>
        <v>0</v>
      </c>
      <c r="R946" s="117">
        <f>SUM(R947:R949)</f>
        <v>0</v>
      </c>
      <c r="T946" s="118">
        <f>SUM(T947:T949)</f>
        <v>0</v>
      </c>
      <c r="AR946" s="112" t="s">
        <v>171</v>
      </c>
      <c r="AT946" s="119" t="s">
        <v>76</v>
      </c>
      <c r="AU946" s="119" t="s">
        <v>82</v>
      </c>
      <c r="AY946" s="112" t="s">
        <v>136</v>
      </c>
      <c r="BK946" s="120">
        <f>SUM(BK947:BK949)</f>
        <v>0</v>
      </c>
    </row>
    <row r="947" spans="2:65" s="1" customFormat="1" ht="16.5" customHeight="1">
      <c r="B947" s="33"/>
      <c r="C947" s="123" t="s">
        <v>1412</v>
      </c>
      <c r="D947" s="123" t="s">
        <v>138</v>
      </c>
      <c r="E947" s="124" t="s">
        <v>1413</v>
      </c>
      <c r="F947" s="125" t="s">
        <v>1411</v>
      </c>
      <c r="G947" s="126" t="s">
        <v>1400</v>
      </c>
      <c r="H947" s="127">
        <v>1</v>
      </c>
      <c r="I947" s="128"/>
      <c r="J947" s="129">
        <f>ROUND(I947*H947,2)</f>
        <v>0</v>
      </c>
      <c r="K947" s="125" t="s">
        <v>142</v>
      </c>
      <c r="L947" s="33"/>
      <c r="M947" s="130" t="s">
        <v>19</v>
      </c>
      <c r="N947" s="131" t="s">
        <v>48</v>
      </c>
      <c r="P947" s="132">
        <f>O947*H947</f>
        <v>0</v>
      </c>
      <c r="Q947" s="132">
        <v>0</v>
      </c>
      <c r="R947" s="132">
        <f>Q947*H947</f>
        <v>0</v>
      </c>
      <c r="S947" s="132">
        <v>0</v>
      </c>
      <c r="T947" s="133">
        <f>S947*H947</f>
        <v>0</v>
      </c>
      <c r="AR947" s="134" t="s">
        <v>1401</v>
      </c>
      <c r="AT947" s="134" t="s">
        <v>138</v>
      </c>
      <c r="AU947" s="134" t="s">
        <v>84</v>
      </c>
      <c r="AY947" s="18" t="s">
        <v>136</v>
      </c>
      <c r="BE947" s="135">
        <f>IF(N947="základní",J947,0)</f>
        <v>0</v>
      </c>
      <c r="BF947" s="135">
        <f>IF(N947="snížená",J947,0)</f>
        <v>0</v>
      </c>
      <c r="BG947" s="135">
        <f>IF(N947="zákl. přenesená",J947,0)</f>
        <v>0</v>
      </c>
      <c r="BH947" s="135">
        <f>IF(N947="sníž. přenesená",J947,0)</f>
        <v>0</v>
      </c>
      <c r="BI947" s="135">
        <f>IF(N947="nulová",J947,0)</f>
        <v>0</v>
      </c>
      <c r="BJ947" s="18" t="s">
        <v>82</v>
      </c>
      <c r="BK947" s="135">
        <f>ROUND(I947*H947,2)</f>
        <v>0</v>
      </c>
      <c r="BL947" s="18" t="s">
        <v>1401</v>
      </c>
      <c r="BM947" s="134" t="s">
        <v>1414</v>
      </c>
    </row>
    <row r="948" spans="2:65" s="1" customFormat="1" ht="11.25">
      <c r="B948" s="33"/>
      <c r="D948" s="136" t="s">
        <v>145</v>
      </c>
      <c r="F948" s="137" t="s">
        <v>1411</v>
      </c>
      <c r="I948" s="138"/>
      <c r="L948" s="33"/>
      <c r="M948" s="139"/>
      <c r="T948" s="54"/>
      <c r="AT948" s="18" t="s">
        <v>145</v>
      </c>
      <c r="AU948" s="18" t="s">
        <v>84</v>
      </c>
    </row>
    <row r="949" spans="2:65" s="1" customFormat="1" ht="11.25">
      <c r="B949" s="33"/>
      <c r="D949" s="140" t="s">
        <v>147</v>
      </c>
      <c r="F949" s="141" t="s">
        <v>1415</v>
      </c>
      <c r="I949" s="138"/>
      <c r="L949" s="33"/>
      <c r="M949" s="139"/>
      <c r="T949" s="54"/>
      <c r="AT949" s="18" t="s">
        <v>147</v>
      </c>
      <c r="AU949" s="18" t="s">
        <v>84</v>
      </c>
    </row>
    <row r="950" spans="2:65" s="11" customFormat="1" ht="22.9" customHeight="1">
      <c r="B950" s="111"/>
      <c r="D950" s="112" t="s">
        <v>76</v>
      </c>
      <c r="E950" s="121" t="s">
        <v>1416</v>
      </c>
      <c r="F950" s="121" t="s">
        <v>1417</v>
      </c>
      <c r="I950" s="114"/>
      <c r="J950" s="122">
        <f>BK950</f>
        <v>0</v>
      </c>
      <c r="L950" s="111"/>
      <c r="M950" s="116"/>
      <c r="P950" s="117">
        <f>SUM(P951:P953)</f>
        <v>0</v>
      </c>
      <c r="R950" s="117">
        <f>SUM(R951:R953)</f>
        <v>0</v>
      </c>
      <c r="T950" s="118">
        <f>SUM(T951:T953)</f>
        <v>0</v>
      </c>
      <c r="AR950" s="112" t="s">
        <v>171</v>
      </c>
      <c r="AT950" s="119" t="s">
        <v>76</v>
      </c>
      <c r="AU950" s="119" t="s">
        <v>82</v>
      </c>
      <c r="AY950" s="112" t="s">
        <v>136</v>
      </c>
      <c r="BK950" s="120">
        <f>SUM(BK951:BK953)</f>
        <v>0</v>
      </c>
    </row>
    <row r="951" spans="2:65" s="1" customFormat="1" ht="16.5" customHeight="1">
      <c r="B951" s="33"/>
      <c r="C951" s="123" t="s">
        <v>1418</v>
      </c>
      <c r="D951" s="123" t="s">
        <v>138</v>
      </c>
      <c r="E951" s="124" t="s">
        <v>1419</v>
      </c>
      <c r="F951" s="125" t="s">
        <v>1417</v>
      </c>
      <c r="G951" s="126" t="s">
        <v>1400</v>
      </c>
      <c r="H951" s="127">
        <v>1</v>
      </c>
      <c r="I951" s="128"/>
      <c r="J951" s="129">
        <f>ROUND(I951*H951,2)</f>
        <v>0</v>
      </c>
      <c r="K951" s="125" t="s">
        <v>142</v>
      </c>
      <c r="L951" s="33"/>
      <c r="M951" s="130" t="s">
        <v>19</v>
      </c>
      <c r="N951" s="131" t="s">
        <v>48</v>
      </c>
      <c r="P951" s="132">
        <f>O951*H951</f>
        <v>0</v>
      </c>
      <c r="Q951" s="132">
        <v>0</v>
      </c>
      <c r="R951" s="132">
        <f>Q951*H951</f>
        <v>0</v>
      </c>
      <c r="S951" s="132">
        <v>0</v>
      </c>
      <c r="T951" s="133">
        <f>S951*H951</f>
        <v>0</v>
      </c>
      <c r="AR951" s="134" t="s">
        <v>1401</v>
      </c>
      <c r="AT951" s="134" t="s">
        <v>138</v>
      </c>
      <c r="AU951" s="134" t="s">
        <v>84</v>
      </c>
      <c r="AY951" s="18" t="s">
        <v>136</v>
      </c>
      <c r="BE951" s="135">
        <f>IF(N951="základní",J951,0)</f>
        <v>0</v>
      </c>
      <c r="BF951" s="135">
        <f>IF(N951="snížená",J951,0)</f>
        <v>0</v>
      </c>
      <c r="BG951" s="135">
        <f>IF(N951="zákl. přenesená",J951,0)</f>
        <v>0</v>
      </c>
      <c r="BH951" s="135">
        <f>IF(N951="sníž. přenesená",J951,0)</f>
        <v>0</v>
      </c>
      <c r="BI951" s="135">
        <f>IF(N951="nulová",J951,0)</f>
        <v>0</v>
      </c>
      <c r="BJ951" s="18" t="s">
        <v>82</v>
      </c>
      <c r="BK951" s="135">
        <f>ROUND(I951*H951,2)</f>
        <v>0</v>
      </c>
      <c r="BL951" s="18" t="s">
        <v>1401</v>
      </c>
      <c r="BM951" s="134" t="s">
        <v>1420</v>
      </c>
    </row>
    <row r="952" spans="2:65" s="1" customFormat="1" ht="11.25">
      <c r="B952" s="33"/>
      <c r="D952" s="136" t="s">
        <v>145</v>
      </c>
      <c r="F952" s="137" t="s">
        <v>1417</v>
      </c>
      <c r="I952" s="138"/>
      <c r="L952" s="33"/>
      <c r="M952" s="139"/>
      <c r="T952" s="54"/>
      <c r="AT952" s="18" t="s">
        <v>145</v>
      </c>
      <c r="AU952" s="18" t="s">
        <v>84</v>
      </c>
    </row>
    <row r="953" spans="2:65" s="1" customFormat="1" ht="11.25">
      <c r="B953" s="33"/>
      <c r="D953" s="140" t="s">
        <v>147</v>
      </c>
      <c r="F953" s="141" t="s">
        <v>1421</v>
      </c>
      <c r="I953" s="138"/>
      <c r="L953" s="33"/>
      <c r="M953" s="139"/>
      <c r="T953" s="54"/>
      <c r="AT953" s="18" t="s">
        <v>147</v>
      </c>
      <c r="AU953" s="18" t="s">
        <v>84</v>
      </c>
    </row>
    <row r="954" spans="2:65" s="11" customFormat="1" ht="22.9" customHeight="1">
      <c r="B954" s="111"/>
      <c r="D954" s="112" t="s">
        <v>76</v>
      </c>
      <c r="E954" s="121" t="s">
        <v>1422</v>
      </c>
      <c r="F954" s="121" t="s">
        <v>1423</v>
      </c>
      <c r="I954" s="114"/>
      <c r="J954" s="122">
        <f>BK954</f>
        <v>0</v>
      </c>
      <c r="L954" s="111"/>
      <c r="M954" s="116"/>
      <c r="P954" s="117">
        <f>SUM(P955:P957)</f>
        <v>0</v>
      </c>
      <c r="R954" s="117">
        <f>SUM(R955:R957)</f>
        <v>0</v>
      </c>
      <c r="T954" s="118">
        <f>SUM(T955:T957)</f>
        <v>0</v>
      </c>
      <c r="AR954" s="112" t="s">
        <v>171</v>
      </c>
      <c r="AT954" s="119" t="s">
        <v>76</v>
      </c>
      <c r="AU954" s="119" t="s">
        <v>82</v>
      </c>
      <c r="AY954" s="112" t="s">
        <v>136</v>
      </c>
      <c r="BK954" s="120">
        <f>SUM(BK955:BK957)</f>
        <v>0</v>
      </c>
    </row>
    <row r="955" spans="2:65" s="1" customFormat="1" ht="16.5" customHeight="1">
      <c r="B955" s="33"/>
      <c r="C955" s="123" t="s">
        <v>1424</v>
      </c>
      <c r="D955" s="123" t="s">
        <v>138</v>
      </c>
      <c r="E955" s="124" t="s">
        <v>1425</v>
      </c>
      <c r="F955" s="125" t="s">
        <v>1423</v>
      </c>
      <c r="G955" s="126" t="s">
        <v>1400</v>
      </c>
      <c r="H955" s="127">
        <v>1</v>
      </c>
      <c r="I955" s="128"/>
      <c r="J955" s="129">
        <f>ROUND(I955*H955,2)</f>
        <v>0</v>
      </c>
      <c r="K955" s="125" t="s">
        <v>142</v>
      </c>
      <c r="L955" s="33"/>
      <c r="M955" s="130" t="s">
        <v>19</v>
      </c>
      <c r="N955" s="131" t="s">
        <v>48</v>
      </c>
      <c r="P955" s="132">
        <f>O955*H955</f>
        <v>0</v>
      </c>
      <c r="Q955" s="132">
        <v>0</v>
      </c>
      <c r="R955" s="132">
        <f>Q955*H955</f>
        <v>0</v>
      </c>
      <c r="S955" s="132">
        <v>0</v>
      </c>
      <c r="T955" s="133">
        <f>S955*H955</f>
        <v>0</v>
      </c>
      <c r="AR955" s="134" t="s">
        <v>1401</v>
      </c>
      <c r="AT955" s="134" t="s">
        <v>138</v>
      </c>
      <c r="AU955" s="134" t="s">
        <v>84</v>
      </c>
      <c r="AY955" s="18" t="s">
        <v>136</v>
      </c>
      <c r="BE955" s="135">
        <f>IF(N955="základní",J955,0)</f>
        <v>0</v>
      </c>
      <c r="BF955" s="135">
        <f>IF(N955="snížená",J955,0)</f>
        <v>0</v>
      </c>
      <c r="BG955" s="135">
        <f>IF(N955="zákl. přenesená",J955,0)</f>
        <v>0</v>
      </c>
      <c r="BH955" s="135">
        <f>IF(N955="sníž. přenesená",J955,0)</f>
        <v>0</v>
      </c>
      <c r="BI955" s="135">
        <f>IF(N955="nulová",J955,0)</f>
        <v>0</v>
      </c>
      <c r="BJ955" s="18" t="s">
        <v>82</v>
      </c>
      <c r="BK955" s="135">
        <f>ROUND(I955*H955,2)</f>
        <v>0</v>
      </c>
      <c r="BL955" s="18" t="s">
        <v>1401</v>
      </c>
      <c r="BM955" s="134" t="s">
        <v>1426</v>
      </c>
    </row>
    <row r="956" spans="2:65" s="1" customFormat="1" ht="11.25">
      <c r="B956" s="33"/>
      <c r="D956" s="136" t="s">
        <v>145</v>
      </c>
      <c r="F956" s="137" t="s">
        <v>1423</v>
      </c>
      <c r="I956" s="138"/>
      <c r="L956" s="33"/>
      <c r="M956" s="139"/>
      <c r="T956" s="54"/>
      <c r="AT956" s="18" t="s">
        <v>145</v>
      </c>
      <c r="AU956" s="18" t="s">
        <v>84</v>
      </c>
    </row>
    <row r="957" spans="2:65" s="1" customFormat="1" ht="11.25">
      <c r="B957" s="33"/>
      <c r="D957" s="140" t="s">
        <v>147</v>
      </c>
      <c r="F957" s="141" t="s">
        <v>1427</v>
      </c>
      <c r="I957" s="138"/>
      <c r="L957" s="33"/>
      <c r="M957" s="139"/>
      <c r="T957" s="54"/>
      <c r="AT957" s="18" t="s">
        <v>147</v>
      </c>
      <c r="AU957" s="18" t="s">
        <v>84</v>
      </c>
    </row>
    <row r="958" spans="2:65" s="11" customFormat="1" ht="22.9" customHeight="1">
      <c r="B958" s="111"/>
      <c r="D958" s="112" t="s">
        <v>76</v>
      </c>
      <c r="E958" s="121" t="s">
        <v>1428</v>
      </c>
      <c r="F958" s="121" t="s">
        <v>1429</v>
      </c>
      <c r="I958" s="114"/>
      <c r="J958" s="122">
        <f>BK958</f>
        <v>0</v>
      </c>
      <c r="L958" s="111"/>
      <c r="M958" s="116"/>
      <c r="P958" s="117">
        <f>SUM(P959:P961)</f>
        <v>0</v>
      </c>
      <c r="R958" s="117">
        <f>SUM(R959:R961)</f>
        <v>0</v>
      </c>
      <c r="T958" s="118">
        <f>SUM(T959:T961)</f>
        <v>0</v>
      </c>
      <c r="AR958" s="112" t="s">
        <v>171</v>
      </c>
      <c r="AT958" s="119" t="s">
        <v>76</v>
      </c>
      <c r="AU958" s="119" t="s">
        <v>82</v>
      </c>
      <c r="AY958" s="112" t="s">
        <v>136</v>
      </c>
      <c r="BK958" s="120">
        <f>SUM(BK959:BK961)</f>
        <v>0</v>
      </c>
    </row>
    <row r="959" spans="2:65" s="1" customFormat="1" ht="16.5" customHeight="1">
      <c r="B959" s="33"/>
      <c r="C959" s="123" t="s">
        <v>1430</v>
      </c>
      <c r="D959" s="123" t="s">
        <v>138</v>
      </c>
      <c r="E959" s="124" t="s">
        <v>1431</v>
      </c>
      <c r="F959" s="125" t="s">
        <v>1429</v>
      </c>
      <c r="G959" s="126" t="s">
        <v>1400</v>
      </c>
      <c r="H959" s="127">
        <v>0</v>
      </c>
      <c r="I959" s="128"/>
      <c r="J959" s="129">
        <f>ROUND(I959*H959,2)</f>
        <v>0</v>
      </c>
      <c r="K959" s="125" t="s">
        <v>142</v>
      </c>
      <c r="L959" s="33"/>
      <c r="M959" s="130" t="s">
        <v>19</v>
      </c>
      <c r="N959" s="131" t="s">
        <v>48</v>
      </c>
      <c r="P959" s="132">
        <f>O959*H959</f>
        <v>0</v>
      </c>
      <c r="Q959" s="132">
        <v>0</v>
      </c>
      <c r="R959" s="132">
        <f>Q959*H959</f>
        <v>0</v>
      </c>
      <c r="S959" s="132">
        <v>0</v>
      </c>
      <c r="T959" s="133">
        <f>S959*H959</f>
        <v>0</v>
      </c>
      <c r="AR959" s="134" t="s">
        <v>1401</v>
      </c>
      <c r="AT959" s="134" t="s">
        <v>138</v>
      </c>
      <c r="AU959" s="134" t="s">
        <v>84</v>
      </c>
      <c r="AY959" s="18" t="s">
        <v>136</v>
      </c>
      <c r="BE959" s="135">
        <f>IF(N959="základní",J959,0)</f>
        <v>0</v>
      </c>
      <c r="BF959" s="135">
        <f>IF(N959="snížená",J959,0)</f>
        <v>0</v>
      </c>
      <c r="BG959" s="135">
        <f>IF(N959="zákl. přenesená",J959,0)</f>
        <v>0</v>
      </c>
      <c r="BH959" s="135">
        <f>IF(N959="sníž. přenesená",J959,0)</f>
        <v>0</v>
      </c>
      <c r="BI959" s="135">
        <f>IF(N959="nulová",J959,0)</f>
        <v>0</v>
      </c>
      <c r="BJ959" s="18" t="s">
        <v>82</v>
      </c>
      <c r="BK959" s="135">
        <f>ROUND(I959*H959,2)</f>
        <v>0</v>
      </c>
      <c r="BL959" s="18" t="s">
        <v>1401</v>
      </c>
      <c r="BM959" s="134" t="s">
        <v>1432</v>
      </c>
    </row>
    <row r="960" spans="2:65" s="1" customFormat="1" ht="11.25">
      <c r="B960" s="33"/>
      <c r="D960" s="136" t="s">
        <v>145</v>
      </c>
      <c r="F960" s="137" t="s">
        <v>1429</v>
      </c>
      <c r="I960" s="138"/>
      <c r="L960" s="33"/>
      <c r="M960" s="139"/>
      <c r="T960" s="54"/>
      <c r="AT960" s="18" t="s">
        <v>145</v>
      </c>
      <c r="AU960" s="18" t="s">
        <v>84</v>
      </c>
    </row>
    <row r="961" spans="2:47" s="1" customFormat="1" ht="11.25">
      <c r="B961" s="33"/>
      <c r="D961" s="140" t="s">
        <v>147</v>
      </c>
      <c r="F961" s="141" t="s">
        <v>1433</v>
      </c>
      <c r="I961" s="138"/>
      <c r="L961" s="33"/>
      <c r="M961" s="179"/>
      <c r="N961" s="180"/>
      <c r="O961" s="180"/>
      <c r="P961" s="180"/>
      <c r="Q961" s="180"/>
      <c r="R961" s="180"/>
      <c r="S961" s="180"/>
      <c r="T961" s="181"/>
      <c r="AT961" s="18" t="s">
        <v>147</v>
      </c>
      <c r="AU961" s="18" t="s">
        <v>84</v>
      </c>
    </row>
    <row r="962" spans="2:47" s="1" customFormat="1" ht="6.95" customHeight="1">
      <c r="B962" s="42"/>
      <c r="C962" s="43"/>
      <c r="D962" s="43"/>
      <c r="E962" s="43"/>
      <c r="F962" s="43"/>
      <c r="G962" s="43"/>
      <c r="H962" s="43"/>
      <c r="I962" s="43"/>
      <c r="J962" s="43"/>
      <c r="K962" s="43"/>
      <c r="L962" s="33"/>
    </row>
  </sheetData>
  <sheetProtection algorithmName="SHA-512" hashValue="pBNNq6CiQhZubG7aQnF0+OQ8wtkKEukHnTBLrvFet9xnX6YSTZsQxLryfwOtatgGnodCuk8adC7g4FloZeceGA==" saltValue="+JtPZnKRHkM/t3cdn+fQS6m0owdK1LHQC2Fswmez+sMzb6C91SaLxTHLA+DUja2WbZ9A+qYFGfJELYSq8xUEOg==" spinCount="100000" sheet="1" objects="1" scenarios="1" formatColumns="0" formatRows="0" autoFilter="0"/>
  <autoFilter ref="C103:K961" xr:uid="{00000000-0009-0000-0000-000001000000}"/>
  <mergeCells count="6">
    <mergeCell ref="L2:V2"/>
    <mergeCell ref="E7:H7"/>
    <mergeCell ref="E16:H16"/>
    <mergeCell ref="E25:H25"/>
    <mergeCell ref="E46:H46"/>
    <mergeCell ref="E96:H96"/>
  </mergeCells>
  <hyperlinks>
    <hyperlink ref="F109" r:id="rId1" xr:uid="{00000000-0004-0000-0100-000000000000}"/>
    <hyperlink ref="F112" r:id="rId2" xr:uid="{00000000-0004-0000-0100-000001000000}"/>
    <hyperlink ref="F116" r:id="rId3" xr:uid="{00000000-0004-0000-0100-000002000000}"/>
    <hyperlink ref="F120" r:id="rId4" xr:uid="{00000000-0004-0000-0100-000003000000}"/>
    <hyperlink ref="F125" r:id="rId5" xr:uid="{00000000-0004-0000-0100-000004000000}"/>
    <hyperlink ref="F128" r:id="rId6" xr:uid="{00000000-0004-0000-0100-000005000000}"/>
    <hyperlink ref="F132" r:id="rId7" xr:uid="{00000000-0004-0000-0100-000006000000}"/>
    <hyperlink ref="F135" r:id="rId8" xr:uid="{00000000-0004-0000-0100-000007000000}"/>
    <hyperlink ref="F140" r:id="rId9" xr:uid="{00000000-0004-0000-0100-000008000000}"/>
    <hyperlink ref="F148" r:id="rId10" xr:uid="{00000000-0004-0000-0100-000009000000}"/>
    <hyperlink ref="F151" r:id="rId11" xr:uid="{00000000-0004-0000-0100-00000A000000}"/>
    <hyperlink ref="F164" r:id="rId12" xr:uid="{00000000-0004-0000-0100-00000B000000}"/>
    <hyperlink ref="F169" r:id="rId13" xr:uid="{00000000-0004-0000-0100-00000C000000}"/>
    <hyperlink ref="F173" r:id="rId14" xr:uid="{00000000-0004-0000-0100-00000D000000}"/>
    <hyperlink ref="F178" r:id="rId15" xr:uid="{00000000-0004-0000-0100-00000E000000}"/>
    <hyperlink ref="F182" r:id="rId16" xr:uid="{00000000-0004-0000-0100-00000F000000}"/>
    <hyperlink ref="F187" r:id="rId17" xr:uid="{00000000-0004-0000-0100-000010000000}"/>
    <hyperlink ref="F194" r:id="rId18" xr:uid="{00000000-0004-0000-0100-000011000000}"/>
    <hyperlink ref="F202" r:id="rId19" xr:uid="{00000000-0004-0000-0100-000012000000}"/>
    <hyperlink ref="F214" r:id="rId20" xr:uid="{00000000-0004-0000-0100-000013000000}"/>
    <hyperlink ref="F248" r:id="rId21" xr:uid="{00000000-0004-0000-0100-000014000000}"/>
    <hyperlink ref="F252" r:id="rId22" xr:uid="{00000000-0004-0000-0100-000015000000}"/>
    <hyperlink ref="F275" r:id="rId23" xr:uid="{00000000-0004-0000-0100-000016000000}"/>
    <hyperlink ref="F281" r:id="rId24" xr:uid="{00000000-0004-0000-0100-000017000000}"/>
    <hyperlink ref="F288" r:id="rId25" xr:uid="{00000000-0004-0000-0100-000018000000}"/>
    <hyperlink ref="F293" r:id="rId26" xr:uid="{00000000-0004-0000-0100-000019000000}"/>
    <hyperlink ref="F305" r:id="rId27" xr:uid="{00000000-0004-0000-0100-00001A000000}"/>
    <hyperlink ref="F313" r:id="rId28" xr:uid="{00000000-0004-0000-0100-00001B000000}"/>
    <hyperlink ref="F321" r:id="rId29" xr:uid="{00000000-0004-0000-0100-00001C000000}"/>
    <hyperlink ref="F325" r:id="rId30" xr:uid="{00000000-0004-0000-0100-00001D000000}"/>
    <hyperlink ref="F331" r:id="rId31" xr:uid="{00000000-0004-0000-0100-00001E000000}"/>
    <hyperlink ref="F343" r:id="rId32" xr:uid="{00000000-0004-0000-0100-00001F000000}"/>
    <hyperlink ref="F346" r:id="rId33" xr:uid="{00000000-0004-0000-0100-000020000000}"/>
    <hyperlink ref="F349" r:id="rId34" xr:uid="{00000000-0004-0000-0100-000021000000}"/>
    <hyperlink ref="F352" r:id="rId35" xr:uid="{00000000-0004-0000-0100-000022000000}"/>
    <hyperlink ref="F356" r:id="rId36" xr:uid="{00000000-0004-0000-0100-000023000000}"/>
    <hyperlink ref="F360" r:id="rId37" xr:uid="{00000000-0004-0000-0100-000024000000}"/>
    <hyperlink ref="F364" r:id="rId38" xr:uid="{00000000-0004-0000-0100-000025000000}"/>
    <hyperlink ref="F367" r:id="rId39" xr:uid="{00000000-0004-0000-0100-000026000000}"/>
    <hyperlink ref="F370" r:id="rId40" xr:uid="{00000000-0004-0000-0100-000027000000}"/>
    <hyperlink ref="F374" r:id="rId41" xr:uid="{00000000-0004-0000-0100-000028000000}"/>
    <hyperlink ref="F378" r:id="rId42" xr:uid="{00000000-0004-0000-0100-000029000000}"/>
    <hyperlink ref="F382" r:id="rId43" xr:uid="{00000000-0004-0000-0100-00002A000000}"/>
    <hyperlink ref="F386" r:id="rId44" xr:uid="{00000000-0004-0000-0100-00002B000000}"/>
    <hyperlink ref="F390" r:id="rId45" xr:uid="{00000000-0004-0000-0100-00002C000000}"/>
    <hyperlink ref="F394" r:id="rId46" xr:uid="{00000000-0004-0000-0100-00002D000000}"/>
    <hyperlink ref="F401" r:id="rId47" xr:uid="{00000000-0004-0000-0100-00002E000000}"/>
    <hyperlink ref="F407" r:id="rId48" xr:uid="{00000000-0004-0000-0100-00002F000000}"/>
    <hyperlink ref="F414" r:id="rId49" xr:uid="{00000000-0004-0000-0100-000030000000}"/>
    <hyperlink ref="F417" r:id="rId50" xr:uid="{00000000-0004-0000-0100-000031000000}"/>
    <hyperlink ref="F420" r:id="rId51" xr:uid="{00000000-0004-0000-0100-000032000000}"/>
    <hyperlink ref="F424" r:id="rId52" xr:uid="{00000000-0004-0000-0100-000033000000}"/>
    <hyperlink ref="F428" r:id="rId53" xr:uid="{00000000-0004-0000-0100-000034000000}"/>
    <hyperlink ref="F433" r:id="rId54" xr:uid="{00000000-0004-0000-0100-000035000000}"/>
    <hyperlink ref="F440" r:id="rId55" xr:uid="{00000000-0004-0000-0100-000036000000}"/>
    <hyperlink ref="F444" r:id="rId56" xr:uid="{00000000-0004-0000-0100-000037000000}"/>
    <hyperlink ref="F448" r:id="rId57" xr:uid="{00000000-0004-0000-0100-000038000000}"/>
    <hyperlink ref="F452" r:id="rId58" xr:uid="{00000000-0004-0000-0100-000039000000}"/>
    <hyperlink ref="F459" r:id="rId59" xr:uid="{00000000-0004-0000-0100-00003A000000}"/>
    <hyperlink ref="F467" r:id="rId60" xr:uid="{00000000-0004-0000-0100-00003B000000}"/>
    <hyperlink ref="F474" r:id="rId61" xr:uid="{00000000-0004-0000-0100-00003C000000}"/>
    <hyperlink ref="F478" r:id="rId62" xr:uid="{00000000-0004-0000-0100-00003D000000}"/>
    <hyperlink ref="F482" r:id="rId63" xr:uid="{00000000-0004-0000-0100-00003E000000}"/>
    <hyperlink ref="F485" r:id="rId64" xr:uid="{00000000-0004-0000-0100-00003F000000}"/>
    <hyperlink ref="F489" r:id="rId65" xr:uid="{00000000-0004-0000-0100-000040000000}"/>
    <hyperlink ref="F499" r:id="rId66" xr:uid="{00000000-0004-0000-0100-000041000000}"/>
    <hyperlink ref="F506" r:id="rId67" xr:uid="{00000000-0004-0000-0100-000042000000}"/>
    <hyperlink ref="F513" r:id="rId68" xr:uid="{00000000-0004-0000-0100-000043000000}"/>
    <hyperlink ref="F519" r:id="rId69" xr:uid="{00000000-0004-0000-0100-000044000000}"/>
    <hyperlink ref="F524" r:id="rId70" xr:uid="{00000000-0004-0000-0100-000045000000}"/>
    <hyperlink ref="F530" r:id="rId71" xr:uid="{00000000-0004-0000-0100-000046000000}"/>
    <hyperlink ref="F537" r:id="rId72" xr:uid="{00000000-0004-0000-0100-000047000000}"/>
    <hyperlink ref="F542" r:id="rId73" xr:uid="{00000000-0004-0000-0100-000048000000}"/>
    <hyperlink ref="F547" r:id="rId74" xr:uid="{00000000-0004-0000-0100-000049000000}"/>
    <hyperlink ref="F552" r:id="rId75" xr:uid="{00000000-0004-0000-0100-00004A000000}"/>
    <hyperlink ref="F557" r:id="rId76" xr:uid="{00000000-0004-0000-0100-00004B000000}"/>
    <hyperlink ref="F562" r:id="rId77" xr:uid="{00000000-0004-0000-0100-00004C000000}"/>
    <hyperlink ref="F567" r:id="rId78" xr:uid="{00000000-0004-0000-0100-00004D000000}"/>
    <hyperlink ref="F572" r:id="rId79" xr:uid="{00000000-0004-0000-0100-00004E000000}"/>
    <hyperlink ref="F577" r:id="rId80" xr:uid="{00000000-0004-0000-0100-00004F000000}"/>
    <hyperlink ref="F585" r:id="rId81" xr:uid="{00000000-0004-0000-0100-000050000000}"/>
    <hyperlink ref="F592" r:id="rId82" xr:uid="{00000000-0004-0000-0100-000051000000}"/>
    <hyperlink ref="F596" r:id="rId83" xr:uid="{00000000-0004-0000-0100-000052000000}"/>
    <hyperlink ref="F600" r:id="rId84" xr:uid="{00000000-0004-0000-0100-000053000000}"/>
    <hyperlink ref="F604" r:id="rId85" xr:uid="{00000000-0004-0000-0100-000054000000}"/>
    <hyperlink ref="F611" r:id="rId86" xr:uid="{00000000-0004-0000-0100-000055000000}"/>
    <hyperlink ref="F615" r:id="rId87" xr:uid="{00000000-0004-0000-0100-000056000000}"/>
    <hyperlink ref="F619" r:id="rId88" xr:uid="{00000000-0004-0000-0100-000057000000}"/>
    <hyperlink ref="F623" r:id="rId89" xr:uid="{00000000-0004-0000-0100-000058000000}"/>
    <hyperlink ref="F627" r:id="rId90" xr:uid="{00000000-0004-0000-0100-000059000000}"/>
    <hyperlink ref="F631" r:id="rId91" xr:uid="{00000000-0004-0000-0100-00005A000000}"/>
    <hyperlink ref="F638" r:id="rId92" xr:uid="{00000000-0004-0000-0100-00005B000000}"/>
    <hyperlink ref="F645" r:id="rId93" xr:uid="{00000000-0004-0000-0100-00005C000000}"/>
    <hyperlink ref="F649" r:id="rId94" xr:uid="{00000000-0004-0000-0100-00005D000000}"/>
    <hyperlink ref="F653" r:id="rId95" xr:uid="{00000000-0004-0000-0100-00005E000000}"/>
    <hyperlink ref="F657" r:id="rId96" xr:uid="{00000000-0004-0000-0100-00005F000000}"/>
    <hyperlink ref="F667" r:id="rId97" xr:uid="{00000000-0004-0000-0100-000060000000}"/>
    <hyperlink ref="F671" r:id="rId98" xr:uid="{00000000-0004-0000-0100-000061000000}"/>
    <hyperlink ref="F675" r:id="rId99" xr:uid="{00000000-0004-0000-0100-000062000000}"/>
    <hyperlink ref="F679" r:id="rId100" xr:uid="{00000000-0004-0000-0100-000063000000}"/>
    <hyperlink ref="F683" r:id="rId101" xr:uid="{00000000-0004-0000-0100-000064000000}"/>
    <hyperlink ref="F687" r:id="rId102" xr:uid="{00000000-0004-0000-0100-000065000000}"/>
    <hyperlink ref="F691" r:id="rId103" xr:uid="{00000000-0004-0000-0100-000066000000}"/>
    <hyperlink ref="F695" r:id="rId104" xr:uid="{00000000-0004-0000-0100-000067000000}"/>
    <hyperlink ref="F699" r:id="rId105" xr:uid="{00000000-0004-0000-0100-000068000000}"/>
    <hyperlink ref="F703" r:id="rId106" xr:uid="{00000000-0004-0000-0100-000069000000}"/>
    <hyperlink ref="F706" r:id="rId107" xr:uid="{00000000-0004-0000-0100-00006A000000}"/>
    <hyperlink ref="F710" r:id="rId108" xr:uid="{00000000-0004-0000-0100-00006B000000}"/>
    <hyperlink ref="F715" r:id="rId109" xr:uid="{00000000-0004-0000-0100-00006C000000}"/>
    <hyperlink ref="F721" r:id="rId110" xr:uid="{00000000-0004-0000-0100-00006D000000}"/>
    <hyperlink ref="F732" r:id="rId111" xr:uid="{00000000-0004-0000-0100-00006E000000}"/>
    <hyperlink ref="F738" r:id="rId112" xr:uid="{00000000-0004-0000-0100-00006F000000}"/>
    <hyperlink ref="F742" r:id="rId113" xr:uid="{00000000-0004-0000-0100-000070000000}"/>
    <hyperlink ref="F749" r:id="rId114" xr:uid="{00000000-0004-0000-0100-000071000000}"/>
    <hyperlink ref="F756" r:id="rId115" xr:uid="{00000000-0004-0000-0100-000072000000}"/>
    <hyperlink ref="F760" r:id="rId116" xr:uid="{00000000-0004-0000-0100-000073000000}"/>
    <hyperlink ref="F764" r:id="rId117" xr:uid="{00000000-0004-0000-0100-000074000000}"/>
    <hyperlink ref="F771" r:id="rId118" xr:uid="{00000000-0004-0000-0100-000075000000}"/>
    <hyperlink ref="F776" r:id="rId119" xr:uid="{00000000-0004-0000-0100-000076000000}"/>
    <hyperlink ref="F779" r:id="rId120" xr:uid="{00000000-0004-0000-0100-000077000000}"/>
    <hyperlink ref="F788" r:id="rId121" xr:uid="{00000000-0004-0000-0100-000078000000}"/>
    <hyperlink ref="F792" r:id="rId122" xr:uid="{00000000-0004-0000-0100-000079000000}"/>
    <hyperlink ref="F796" r:id="rId123" xr:uid="{00000000-0004-0000-0100-00007A000000}"/>
    <hyperlink ref="F807" r:id="rId124" xr:uid="{00000000-0004-0000-0100-00007B000000}"/>
    <hyperlink ref="F811" r:id="rId125" xr:uid="{00000000-0004-0000-0100-00007C000000}"/>
    <hyperlink ref="F814" r:id="rId126" xr:uid="{00000000-0004-0000-0100-00007D000000}"/>
    <hyperlink ref="F825" r:id="rId127" xr:uid="{00000000-0004-0000-0100-00007E000000}"/>
    <hyperlink ref="F830" r:id="rId128" xr:uid="{00000000-0004-0000-0100-00007F000000}"/>
    <hyperlink ref="F839" r:id="rId129" xr:uid="{00000000-0004-0000-0100-000080000000}"/>
    <hyperlink ref="F844" r:id="rId130" xr:uid="{00000000-0004-0000-0100-000081000000}"/>
    <hyperlink ref="F847" r:id="rId131" xr:uid="{00000000-0004-0000-0100-000082000000}"/>
    <hyperlink ref="F852" r:id="rId132" xr:uid="{00000000-0004-0000-0100-000083000000}"/>
    <hyperlink ref="F857" r:id="rId133" xr:uid="{00000000-0004-0000-0100-000084000000}"/>
    <hyperlink ref="F862" r:id="rId134" xr:uid="{00000000-0004-0000-0100-000085000000}"/>
    <hyperlink ref="F867" r:id="rId135" xr:uid="{00000000-0004-0000-0100-000086000000}"/>
    <hyperlink ref="F871" r:id="rId136" xr:uid="{00000000-0004-0000-0100-000087000000}"/>
    <hyperlink ref="F876" r:id="rId137" xr:uid="{00000000-0004-0000-0100-000088000000}"/>
    <hyperlink ref="F880" r:id="rId138" xr:uid="{00000000-0004-0000-0100-000089000000}"/>
    <hyperlink ref="F884" r:id="rId139" xr:uid="{00000000-0004-0000-0100-00008A000000}"/>
    <hyperlink ref="F887" r:id="rId140" xr:uid="{00000000-0004-0000-0100-00008B000000}"/>
    <hyperlink ref="F891" r:id="rId141" xr:uid="{00000000-0004-0000-0100-00008C000000}"/>
    <hyperlink ref="F901" r:id="rId142" xr:uid="{00000000-0004-0000-0100-00008D000000}"/>
    <hyperlink ref="F912" r:id="rId143" xr:uid="{00000000-0004-0000-0100-00008E000000}"/>
    <hyperlink ref="F919" r:id="rId144" xr:uid="{00000000-0004-0000-0100-00008F000000}"/>
    <hyperlink ref="F926" r:id="rId145" xr:uid="{00000000-0004-0000-0100-000090000000}"/>
    <hyperlink ref="F936" r:id="rId146" xr:uid="{00000000-0004-0000-0100-000091000000}"/>
    <hyperlink ref="F941" r:id="rId147" xr:uid="{00000000-0004-0000-0100-000092000000}"/>
    <hyperlink ref="F945" r:id="rId148" xr:uid="{00000000-0004-0000-0100-000093000000}"/>
    <hyperlink ref="F949" r:id="rId149" xr:uid="{00000000-0004-0000-0100-000094000000}"/>
    <hyperlink ref="F953" r:id="rId150" xr:uid="{00000000-0004-0000-0100-000095000000}"/>
    <hyperlink ref="F957" r:id="rId151" xr:uid="{00000000-0004-0000-0100-000096000000}"/>
    <hyperlink ref="F961" r:id="rId152" xr:uid="{00000000-0004-0000-0100-00009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82" customWidth="1"/>
    <col min="2" max="2" width="1.6640625" style="182" customWidth="1"/>
    <col min="3" max="4" width="5" style="182" customWidth="1"/>
    <col min="5" max="5" width="11.6640625" style="182" customWidth="1"/>
    <col min="6" max="6" width="9.1640625" style="182" customWidth="1"/>
    <col min="7" max="7" width="5" style="182" customWidth="1"/>
    <col min="8" max="8" width="77.83203125" style="182" customWidth="1"/>
    <col min="9" max="10" width="20" style="182" customWidth="1"/>
    <col min="11" max="11" width="1.6640625" style="182" customWidth="1"/>
  </cols>
  <sheetData>
    <row r="1" spans="2:11" customFormat="1" ht="37.5" customHeight="1"/>
    <row r="2" spans="2:11" customFormat="1" ht="7.5" customHeight="1">
      <c r="B2" s="183"/>
      <c r="C2" s="184"/>
      <c r="D2" s="184"/>
      <c r="E2" s="184"/>
      <c r="F2" s="184"/>
      <c r="G2" s="184"/>
      <c r="H2" s="184"/>
      <c r="I2" s="184"/>
      <c r="J2" s="184"/>
      <c r="K2" s="185"/>
    </row>
    <row r="3" spans="2:11" s="16" customFormat="1" ht="45" customHeight="1">
      <c r="B3" s="186"/>
      <c r="C3" s="301" t="s">
        <v>1434</v>
      </c>
      <c r="D3" s="301"/>
      <c r="E3" s="301"/>
      <c r="F3" s="301"/>
      <c r="G3" s="301"/>
      <c r="H3" s="301"/>
      <c r="I3" s="301"/>
      <c r="J3" s="301"/>
      <c r="K3" s="187"/>
    </row>
    <row r="4" spans="2:11" customFormat="1" ht="25.5" customHeight="1">
      <c r="B4" s="188"/>
      <c r="C4" s="306" t="s">
        <v>1435</v>
      </c>
      <c r="D4" s="306"/>
      <c r="E4" s="306"/>
      <c r="F4" s="306"/>
      <c r="G4" s="306"/>
      <c r="H4" s="306"/>
      <c r="I4" s="306"/>
      <c r="J4" s="306"/>
      <c r="K4" s="189"/>
    </row>
    <row r="5" spans="2:11" customFormat="1" ht="5.25" customHeight="1">
      <c r="B5" s="188"/>
      <c r="C5" s="190"/>
      <c r="D5" s="190"/>
      <c r="E5" s="190"/>
      <c r="F5" s="190"/>
      <c r="G5" s="190"/>
      <c r="H5" s="190"/>
      <c r="I5" s="190"/>
      <c r="J5" s="190"/>
      <c r="K5" s="189"/>
    </row>
    <row r="6" spans="2:11" customFormat="1" ht="15" customHeight="1">
      <c r="B6" s="188"/>
      <c r="C6" s="305" t="s">
        <v>1436</v>
      </c>
      <c r="D6" s="305"/>
      <c r="E6" s="305"/>
      <c r="F6" s="305"/>
      <c r="G6" s="305"/>
      <c r="H6" s="305"/>
      <c r="I6" s="305"/>
      <c r="J6" s="305"/>
      <c r="K6" s="189"/>
    </row>
    <row r="7" spans="2:11" customFormat="1" ht="15" customHeight="1">
      <c r="B7" s="192"/>
      <c r="C7" s="305" t="s">
        <v>1437</v>
      </c>
      <c r="D7" s="305"/>
      <c r="E7" s="305"/>
      <c r="F7" s="305"/>
      <c r="G7" s="305"/>
      <c r="H7" s="305"/>
      <c r="I7" s="305"/>
      <c r="J7" s="305"/>
      <c r="K7" s="189"/>
    </row>
    <row r="8" spans="2:11" customFormat="1" ht="12.75" customHeight="1">
      <c r="B8" s="192"/>
      <c r="C8" s="191"/>
      <c r="D8" s="191"/>
      <c r="E8" s="191"/>
      <c r="F8" s="191"/>
      <c r="G8" s="191"/>
      <c r="H8" s="191"/>
      <c r="I8" s="191"/>
      <c r="J8" s="191"/>
      <c r="K8" s="189"/>
    </row>
    <row r="9" spans="2:11" customFormat="1" ht="15" customHeight="1">
      <c r="B9" s="192"/>
      <c r="C9" s="305" t="s">
        <v>1438</v>
      </c>
      <c r="D9" s="305"/>
      <c r="E9" s="305"/>
      <c r="F9" s="305"/>
      <c r="G9" s="305"/>
      <c r="H9" s="305"/>
      <c r="I9" s="305"/>
      <c r="J9" s="305"/>
      <c r="K9" s="189"/>
    </row>
    <row r="10" spans="2:11" customFormat="1" ht="15" customHeight="1">
      <c r="B10" s="192"/>
      <c r="C10" s="191"/>
      <c r="D10" s="305" t="s">
        <v>1439</v>
      </c>
      <c r="E10" s="305"/>
      <c r="F10" s="305"/>
      <c r="G10" s="305"/>
      <c r="H10" s="305"/>
      <c r="I10" s="305"/>
      <c r="J10" s="305"/>
      <c r="K10" s="189"/>
    </row>
    <row r="11" spans="2:11" customFormat="1" ht="15" customHeight="1">
      <c r="B11" s="192"/>
      <c r="C11" s="193"/>
      <c r="D11" s="305" t="s">
        <v>1440</v>
      </c>
      <c r="E11" s="305"/>
      <c r="F11" s="305"/>
      <c r="G11" s="305"/>
      <c r="H11" s="305"/>
      <c r="I11" s="305"/>
      <c r="J11" s="305"/>
      <c r="K11" s="189"/>
    </row>
    <row r="12" spans="2:11" customFormat="1" ht="15" customHeight="1">
      <c r="B12" s="192"/>
      <c r="C12" s="193"/>
      <c r="D12" s="191"/>
      <c r="E12" s="191"/>
      <c r="F12" s="191"/>
      <c r="G12" s="191"/>
      <c r="H12" s="191"/>
      <c r="I12" s="191"/>
      <c r="J12" s="191"/>
      <c r="K12" s="189"/>
    </row>
    <row r="13" spans="2:11" customFormat="1" ht="15" customHeight="1">
      <c r="B13" s="192"/>
      <c r="C13" s="193"/>
      <c r="D13" s="194" t="s">
        <v>1441</v>
      </c>
      <c r="E13" s="191"/>
      <c r="F13" s="191"/>
      <c r="G13" s="191"/>
      <c r="H13" s="191"/>
      <c r="I13" s="191"/>
      <c r="J13" s="191"/>
      <c r="K13" s="189"/>
    </row>
    <row r="14" spans="2:11" customFormat="1" ht="12.75" customHeight="1">
      <c r="B14" s="192"/>
      <c r="C14" s="193"/>
      <c r="D14" s="193"/>
      <c r="E14" s="193"/>
      <c r="F14" s="193"/>
      <c r="G14" s="193"/>
      <c r="H14" s="193"/>
      <c r="I14" s="193"/>
      <c r="J14" s="193"/>
      <c r="K14" s="189"/>
    </row>
    <row r="15" spans="2:11" customFormat="1" ht="15" customHeight="1">
      <c r="B15" s="192"/>
      <c r="C15" s="193"/>
      <c r="D15" s="305" t="s">
        <v>1442</v>
      </c>
      <c r="E15" s="305"/>
      <c r="F15" s="305"/>
      <c r="G15" s="305"/>
      <c r="H15" s="305"/>
      <c r="I15" s="305"/>
      <c r="J15" s="305"/>
      <c r="K15" s="189"/>
    </row>
    <row r="16" spans="2:11" customFormat="1" ht="15" customHeight="1">
      <c r="B16" s="192"/>
      <c r="C16" s="193"/>
      <c r="D16" s="305" t="s">
        <v>1443</v>
      </c>
      <c r="E16" s="305"/>
      <c r="F16" s="305"/>
      <c r="G16" s="305"/>
      <c r="H16" s="305"/>
      <c r="I16" s="305"/>
      <c r="J16" s="305"/>
      <c r="K16" s="189"/>
    </row>
    <row r="17" spans="2:11" customFormat="1" ht="15" customHeight="1">
      <c r="B17" s="192"/>
      <c r="C17" s="193"/>
      <c r="D17" s="305" t="s">
        <v>1444</v>
      </c>
      <c r="E17" s="305"/>
      <c r="F17" s="305"/>
      <c r="G17" s="305"/>
      <c r="H17" s="305"/>
      <c r="I17" s="305"/>
      <c r="J17" s="305"/>
      <c r="K17" s="189"/>
    </row>
    <row r="18" spans="2:11" customFormat="1" ht="15" customHeight="1">
      <c r="B18" s="192"/>
      <c r="C18" s="193"/>
      <c r="D18" s="193"/>
      <c r="E18" s="195" t="s">
        <v>81</v>
      </c>
      <c r="F18" s="305" t="s">
        <v>1445</v>
      </c>
      <c r="G18" s="305"/>
      <c r="H18" s="305"/>
      <c r="I18" s="305"/>
      <c r="J18" s="305"/>
      <c r="K18" s="189"/>
    </row>
    <row r="19" spans="2:11" customFormat="1" ht="15" customHeight="1">
      <c r="B19" s="192"/>
      <c r="C19" s="193"/>
      <c r="D19" s="193"/>
      <c r="E19" s="195" t="s">
        <v>1446</v>
      </c>
      <c r="F19" s="305" t="s">
        <v>1447</v>
      </c>
      <c r="G19" s="305"/>
      <c r="H19" s="305"/>
      <c r="I19" s="305"/>
      <c r="J19" s="305"/>
      <c r="K19" s="189"/>
    </row>
    <row r="20" spans="2:11" customFormat="1" ht="15" customHeight="1">
      <c r="B20" s="192"/>
      <c r="C20" s="193"/>
      <c r="D20" s="193"/>
      <c r="E20" s="195" t="s">
        <v>1448</v>
      </c>
      <c r="F20" s="305" t="s">
        <v>1449</v>
      </c>
      <c r="G20" s="305"/>
      <c r="H20" s="305"/>
      <c r="I20" s="305"/>
      <c r="J20" s="305"/>
      <c r="K20" s="189"/>
    </row>
    <row r="21" spans="2:11" customFormat="1" ht="15" customHeight="1">
      <c r="B21" s="192"/>
      <c r="C21" s="193"/>
      <c r="D21" s="193"/>
      <c r="E21" s="195" t="s">
        <v>1450</v>
      </c>
      <c r="F21" s="305" t="s">
        <v>1451</v>
      </c>
      <c r="G21" s="305"/>
      <c r="H21" s="305"/>
      <c r="I21" s="305"/>
      <c r="J21" s="305"/>
      <c r="K21" s="189"/>
    </row>
    <row r="22" spans="2:11" customFormat="1" ht="15" customHeight="1">
      <c r="B22" s="192"/>
      <c r="C22" s="193"/>
      <c r="D22" s="193"/>
      <c r="E22" s="195" t="s">
        <v>1452</v>
      </c>
      <c r="F22" s="305" t="s">
        <v>1453</v>
      </c>
      <c r="G22" s="305"/>
      <c r="H22" s="305"/>
      <c r="I22" s="305"/>
      <c r="J22" s="305"/>
      <c r="K22" s="189"/>
    </row>
    <row r="23" spans="2:11" customFormat="1" ht="15" customHeight="1">
      <c r="B23" s="192"/>
      <c r="C23" s="193"/>
      <c r="D23" s="193"/>
      <c r="E23" s="195" t="s">
        <v>1454</v>
      </c>
      <c r="F23" s="305" t="s">
        <v>1455</v>
      </c>
      <c r="G23" s="305"/>
      <c r="H23" s="305"/>
      <c r="I23" s="305"/>
      <c r="J23" s="305"/>
      <c r="K23" s="189"/>
    </row>
    <row r="24" spans="2:11" customFormat="1" ht="12.75" customHeight="1">
      <c r="B24" s="192"/>
      <c r="C24" s="193"/>
      <c r="D24" s="193"/>
      <c r="E24" s="193"/>
      <c r="F24" s="193"/>
      <c r="G24" s="193"/>
      <c r="H24" s="193"/>
      <c r="I24" s="193"/>
      <c r="J24" s="193"/>
      <c r="K24" s="189"/>
    </row>
    <row r="25" spans="2:11" customFormat="1" ht="15" customHeight="1">
      <c r="B25" s="192"/>
      <c r="C25" s="305" t="s">
        <v>1456</v>
      </c>
      <c r="D25" s="305"/>
      <c r="E25" s="305"/>
      <c r="F25" s="305"/>
      <c r="G25" s="305"/>
      <c r="H25" s="305"/>
      <c r="I25" s="305"/>
      <c r="J25" s="305"/>
      <c r="K25" s="189"/>
    </row>
    <row r="26" spans="2:11" customFormat="1" ht="15" customHeight="1">
      <c r="B26" s="192"/>
      <c r="C26" s="305" t="s">
        <v>1457</v>
      </c>
      <c r="D26" s="305"/>
      <c r="E26" s="305"/>
      <c r="F26" s="305"/>
      <c r="G26" s="305"/>
      <c r="H26" s="305"/>
      <c r="I26" s="305"/>
      <c r="J26" s="305"/>
      <c r="K26" s="189"/>
    </row>
    <row r="27" spans="2:11" customFormat="1" ht="15" customHeight="1">
      <c r="B27" s="192"/>
      <c r="C27" s="191"/>
      <c r="D27" s="305" t="s">
        <v>1458</v>
      </c>
      <c r="E27" s="305"/>
      <c r="F27" s="305"/>
      <c r="G27" s="305"/>
      <c r="H27" s="305"/>
      <c r="I27" s="305"/>
      <c r="J27" s="305"/>
      <c r="K27" s="189"/>
    </row>
    <row r="28" spans="2:11" customFormat="1" ht="15" customHeight="1">
      <c r="B28" s="192"/>
      <c r="C28" s="193"/>
      <c r="D28" s="305" t="s">
        <v>1459</v>
      </c>
      <c r="E28" s="305"/>
      <c r="F28" s="305"/>
      <c r="G28" s="305"/>
      <c r="H28" s="305"/>
      <c r="I28" s="305"/>
      <c r="J28" s="305"/>
      <c r="K28" s="189"/>
    </row>
    <row r="29" spans="2:11" customFormat="1" ht="12.75" customHeight="1">
      <c r="B29" s="192"/>
      <c r="C29" s="193"/>
      <c r="D29" s="193"/>
      <c r="E29" s="193"/>
      <c r="F29" s="193"/>
      <c r="G29" s="193"/>
      <c r="H29" s="193"/>
      <c r="I29" s="193"/>
      <c r="J29" s="193"/>
      <c r="K29" s="189"/>
    </row>
    <row r="30" spans="2:11" customFormat="1" ht="15" customHeight="1">
      <c r="B30" s="192"/>
      <c r="C30" s="193"/>
      <c r="D30" s="305" t="s">
        <v>1460</v>
      </c>
      <c r="E30" s="305"/>
      <c r="F30" s="305"/>
      <c r="G30" s="305"/>
      <c r="H30" s="305"/>
      <c r="I30" s="305"/>
      <c r="J30" s="305"/>
      <c r="K30" s="189"/>
    </row>
    <row r="31" spans="2:11" customFormat="1" ht="15" customHeight="1">
      <c r="B31" s="192"/>
      <c r="C31" s="193"/>
      <c r="D31" s="305" t="s">
        <v>1461</v>
      </c>
      <c r="E31" s="305"/>
      <c r="F31" s="305"/>
      <c r="G31" s="305"/>
      <c r="H31" s="305"/>
      <c r="I31" s="305"/>
      <c r="J31" s="305"/>
      <c r="K31" s="189"/>
    </row>
    <row r="32" spans="2:11" customFormat="1" ht="12.75" customHeight="1">
      <c r="B32" s="192"/>
      <c r="C32" s="193"/>
      <c r="D32" s="193"/>
      <c r="E32" s="193"/>
      <c r="F32" s="193"/>
      <c r="G32" s="193"/>
      <c r="H32" s="193"/>
      <c r="I32" s="193"/>
      <c r="J32" s="193"/>
      <c r="K32" s="189"/>
    </row>
    <row r="33" spans="2:11" customFormat="1" ht="15" customHeight="1">
      <c r="B33" s="192"/>
      <c r="C33" s="193"/>
      <c r="D33" s="305" t="s">
        <v>1462</v>
      </c>
      <c r="E33" s="305"/>
      <c r="F33" s="305"/>
      <c r="G33" s="305"/>
      <c r="H33" s="305"/>
      <c r="I33" s="305"/>
      <c r="J33" s="305"/>
      <c r="K33" s="189"/>
    </row>
    <row r="34" spans="2:11" customFormat="1" ht="15" customHeight="1">
      <c r="B34" s="192"/>
      <c r="C34" s="193"/>
      <c r="D34" s="305" t="s">
        <v>1463</v>
      </c>
      <c r="E34" s="305"/>
      <c r="F34" s="305"/>
      <c r="G34" s="305"/>
      <c r="H34" s="305"/>
      <c r="I34" s="305"/>
      <c r="J34" s="305"/>
      <c r="K34" s="189"/>
    </row>
    <row r="35" spans="2:11" customFormat="1" ht="15" customHeight="1">
      <c r="B35" s="192"/>
      <c r="C35" s="193"/>
      <c r="D35" s="305" t="s">
        <v>1464</v>
      </c>
      <c r="E35" s="305"/>
      <c r="F35" s="305"/>
      <c r="G35" s="305"/>
      <c r="H35" s="305"/>
      <c r="I35" s="305"/>
      <c r="J35" s="305"/>
      <c r="K35" s="189"/>
    </row>
    <row r="36" spans="2:11" customFormat="1" ht="15" customHeight="1">
      <c r="B36" s="192"/>
      <c r="C36" s="193"/>
      <c r="D36" s="191"/>
      <c r="E36" s="194" t="s">
        <v>122</v>
      </c>
      <c r="F36" s="191"/>
      <c r="G36" s="305" t="s">
        <v>1465</v>
      </c>
      <c r="H36" s="305"/>
      <c r="I36" s="305"/>
      <c r="J36" s="305"/>
      <c r="K36" s="189"/>
    </row>
    <row r="37" spans="2:11" customFormat="1" ht="30.75" customHeight="1">
      <c r="B37" s="192"/>
      <c r="C37" s="193"/>
      <c r="D37" s="191"/>
      <c r="E37" s="194" t="s">
        <v>1466</v>
      </c>
      <c r="F37" s="191"/>
      <c r="G37" s="305" t="s">
        <v>1467</v>
      </c>
      <c r="H37" s="305"/>
      <c r="I37" s="305"/>
      <c r="J37" s="305"/>
      <c r="K37" s="189"/>
    </row>
    <row r="38" spans="2:11" customFormat="1" ht="15" customHeight="1">
      <c r="B38" s="192"/>
      <c r="C38" s="193"/>
      <c r="D38" s="191"/>
      <c r="E38" s="194" t="s">
        <v>58</v>
      </c>
      <c r="F38" s="191"/>
      <c r="G38" s="305" t="s">
        <v>1468</v>
      </c>
      <c r="H38" s="305"/>
      <c r="I38" s="305"/>
      <c r="J38" s="305"/>
      <c r="K38" s="189"/>
    </row>
    <row r="39" spans="2:11" customFormat="1" ht="15" customHeight="1">
      <c r="B39" s="192"/>
      <c r="C39" s="193"/>
      <c r="D39" s="191"/>
      <c r="E39" s="194" t="s">
        <v>59</v>
      </c>
      <c r="F39" s="191"/>
      <c r="G39" s="305" t="s">
        <v>1469</v>
      </c>
      <c r="H39" s="305"/>
      <c r="I39" s="305"/>
      <c r="J39" s="305"/>
      <c r="K39" s="189"/>
    </row>
    <row r="40" spans="2:11" customFormat="1" ht="15" customHeight="1">
      <c r="B40" s="192"/>
      <c r="C40" s="193"/>
      <c r="D40" s="191"/>
      <c r="E40" s="194" t="s">
        <v>123</v>
      </c>
      <c r="F40" s="191"/>
      <c r="G40" s="305" t="s">
        <v>1470</v>
      </c>
      <c r="H40" s="305"/>
      <c r="I40" s="305"/>
      <c r="J40" s="305"/>
      <c r="K40" s="189"/>
    </row>
    <row r="41" spans="2:11" customFormat="1" ht="15" customHeight="1">
      <c r="B41" s="192"/>
      <c r="C41" s="193"/>
      <c r="D41" s="191"/>
      <c r="E41" s="194" t="s">
        <v>124</v>
      </c>
      <c r="F41" s="191"/>
      <c r="G41" s="305" t="s">
        <v>1471</v>
      </c>
      <c r="H41" s="305"/>
      <c r="I41" s="305"/>
      <c r="J41" s="305"/>
      <c r="K41" s="189"/>
    </row>
    <row r="42" spans="2:11" customFormat="1" ht="15" customHeight="1">
      <c r="B42" s="192"/>
      <c r="C42" s="193"/>
      <c r="D42" s="191"/>
      <c r="E42" s="194" t="s">
        <v>1472</v>
      </c>
      <c r="F42" s="191"/>
      <c r="G42" s="305" t="s">
        <v>1473</v>
      </c>
      <c r="H42" s="305"/>
      <c r="I42" s="305"/>
      <c r="J42" s="305"/>
      <c r="K42" s="189"/>
    </row>
    <row r="43" spans="2:11" customFormat="1" ht="15" customHeight="1">
      <c r="B43" s="192"/>
      <c r="C43" s="193"/>
      <c r="D43" s="191"/>
      <c r="E43" s="194"/>
      <c r="F43" s="191"/>
      <c r="G43" s="305" t="s">
        <v>1474</v>
      </c>
      <c r="H43" s="305"/>
      <c r="I43" s="305"/>
      <c r="J43" s="305"/>
      <c r="K43" s="189"/>
    </row>
    <row r="44" spans="2:11" customFormat="1" ht="15" customHeight="1">
      <c r="B44" s="192"/>
      <c r="C44" s="193"/>
      <c r="D44" s="191"/>
      <c r="E44" s="194" t="s">
        <v>1475</v>
      </c>
      <c r="F44" s="191"/>
      <c r="G44" s="305" t="s">
        <v>1476</v>
      </c>
      <c r="H44" s="305"/>
      <c r="I44" s="305"/>
      <c r="J44" s="305"/>
      <c r="K44" s="189"/>
    </row>
    <row r="45" spans="2:11" customFormat="1" ht="15" customHeight="1">
      <c r="B45" s="192"/>
      <c r="C45" s="193"/>
      <c r="D45" s="191"/>
      <c r="E45" s="194" t="s">
        <v>126</v>
      </c>
      <c r="F45" s="191"/>
      <c r="G45" s="305" t="s">
        <v>1477</v>
      </c>
      <c r="H45" s="305"/>
      <c r="I45" s="305"/>
      <c r="J45" s="305"/>
      <c r="K45" s="189"/>
    </row>
    <row r="46" spans="2:11" customFormat="1" ht="12.75" customHeight="1">
      <c r="B46" s="192"/>
      <c r="C46" s="193"/>
      <c r="D46" s="191"/>
      <c r="E46" s="191"/>
      <c r="F46" s="191"/>
      <c r="G46" s="191"/>
      <c r="H46" s="191"/>
      <c r="I46" s="191"/>
      <c r="J46" s="191"/>
      <c r="K46" s="189"/>
    </row>
    <row r="47" spans="2:11" customFormat="1" ht="15" customHeight="1">
      <c r="B47" s="192"/>
      <c r="C47" s="193"/>
      <c r="D47" s="305" t="s">
        <v>1478</v>
      </c>
      <c r="E47" s="305"/>
      <c r="F47" s="305"/>
      <c r="G47" s="305"/>
      <c r="H47" s="305"/>
      <c r="I47" s="305"/>
      <c r="J47" s="305"/>
      <c r="K47" s="189"/>
    </row>
    <row r="48" spans="2:11" customFormat="1" ht="15" customHeight="1">
      <c r="B48" s="192"/>
      <c r="C48" s="193"/>
      <c r="D48" s="193"/>
      <c r="E48" s="305" t="s">
        <v>1479</v>
      </c>
      <c r="F48" s="305"/>
      <c r="G48" s="305"/>
      <c r="H48" s="305"/>
      <c r="I48" s="305"/>
      <c r="J48" s="305"/>
      <c r="K48" s="189"/>
    </row>
    <row r="49" spans="2:11" customFormat="1" ht="15" customHeight="1">
      <c r="B49" s="192"/>
      <c r="C49" s="193"/>
      <c r="D49" s="193"/>
      <c r="E49" s="305" t="s">
        <v>1480</v>
      </c>
      <c r="F49" s="305"/>
      <c r="G49" s="305"/>
      <c r="H49" s="305"/>
      <c r="I49" s="305"/>
      <c r="J49" s="305"/>
      <c r="K49" s="189"/>
    </row>
    <row r="50" spans="2:11" customFormat="1" ht="15" customHeight="1">
      <c r="B50" s="192"/>
      <c r="C50" s="193"/>
      <c r="D50" s="193"/>
      <c r="E50" s="305" t="s">
        <v>1481</v>
      </c>
      <c r="F50" s="305"/>
      <c r="G50" s="305"/>
      <c r="H50" s="305"/>
      <c r="I50" s="305"/>
      <c r="J50" s="305"/>
      <c r="K50" s="189"/>
    </row>
    <row r="51" spans="2:11" customFormat="1" ht="15" customHeight="1">
      <c r="B51" s="192"/>
      <c r="C51" s="193"/>
      <c r="D51" s="305" t="s">
        <v>1482</v>
      </c>
      <c r="E51" s="305"/>
      <c r="F51" s="305"/>
      <c r="G51" s="305"/>
      <c r="H51" s="305"/>
      <c r="I51" s="305"/>
      <c r="J51" s="305"/>
      <c r="K51" s="189"/>
    </row>
    <row r="52" spans="2:11" customFormat="1" ht="25.5" customHeight="1">
      <c r="B52" s="188"/>
      <c r="C52" s="306" t="s">
        <v>1483</v>
      </c>
      <c r="D52" s="306"/>
      <c r="E52" s="306"/>
      <c r="F52" s="306"/>
      <c r="G52" s="306"/>
      <c r="H52" s="306"/>
      <c r="I52" s="306"/>
      <c r="J52" s="306"/>
      <c r="K52" s="189"/>
    </row>
    <row r="53" spans="2:11" customFormat="1" ht="5.25" customHeight="1">
      <c r="B53" s="188"/>
      <c r="C53" s="190"/>
      <c r="D53" s="190"/>
      <c r="E53" s="190"/>
      <c r="F53" s="190"/>
      <c r="G53" s="190"/>
      <c r="H53" s="190"/>
      <c r="I53" s="190"/>
      <c r="J53" s="190"/>
      <c r="K53" s="189"/>
    </row>
    <row r="54" spans="2:11" customFormat="1" ht="15" customHeight="1">
      <c r="B54" s="188"/>
      <c r="C54" s="305" t="s">
        <v>1484</v>
      </c>
      <c r="D54" s="305"/>
      <c r="E54" s="305"/>
      <c r="F54" s="305"/>
      <c r="G54" s="305"/>
      <c r="H54" s="305"/>
      <c r="I54" s="305"/>
      <c r="J54" s="305"/>
      <c r="K54" s="189"/>
    </row>
    <row r="55" spans="2:11" customFormat="1" ht="15" customHeight="1">
      <c r="B55" s="188"/>
      <c r="C55" s="305" t="s">
        <v>1485</v>
      </c>
      <c r="D55" s="305"/>
      <c r="E55" s="305"/>
      <c r="F55" s="305"/>
      <c r="G55" s="305"/>
      <c r="H55" s="305"/>
      <c r="I55" s="305"/>
      <c r="J55" s="305"/>
      <c r="K55" s="189"/>
    </row>
    <row r="56" spans="2:11" customFormat="1" ht="12.75" customHeight="1">
      <c r="B56" s="188"/>
      <c r="C56" s="191"/>
      <c r="D56" s="191"/>
      <c r="E56" s="191"/>
      <c r="F56" s="191"/>
      <c r="G56" s="191"/>
      <c r="H56" s="191"/>
      <c r="I56" s="191"/>
      <c r="J56" s="191"/>
      <c r="K56" s="189"/>
    </row>
    <row r="57" spans="2:11" customFormat="1" ht="15" customHeight="1">
      <c r="B57" s="188"/>
      <c r="C57" s="305" t="s">
        <v>1486</v>
      </c>
      <c r="D57" s="305"/>
      <c r="E57" s="305"/>
      <c r="F57" s="305"/>
      <c r="G57" s="305"/>
      <c r="H57" s="305"/>
      <c r="I57" s="305"/>
      <c r="J57" s="305"/>
      <c r="K57" s="189"/>
    </row>
    <row r="58" spans="2:11" customFormat="1" ht="15" customHeight="1">
      <c r="B58" s="188"/>
      <c r="C58" s="193"/>
      <c r="D58" s="305" t="s">
        <v>1487</v>
      </c>
      <c r="E58" s="305"/>
      <c r="F58" s="305"/>
      <c r="G58" s="305"/>
      <c r="H58" s="305"/>
      <c r="I58" s="305"/>
      <c r="J58" s="305"/>
      <c r="K58" s="189"/>
    </row>
    <row r="59" spans="2:11" customFormat="1" ht="15" customHeight="1">
      <c r="B59" s="188"/>
      <c r="C59" s="193"/>
      <c r="D59" s="305" t="s">
        <v>1488</v>
      </c>
      <c r="E59" s="305"/>
      <c r="F59" s="305"/>
      <c r="G59" s="305"/>
      <c r="H59" s="305"/>
      <c r="I59" s="305"/>
      <c r="J59" s="305"/>
      <c r="K59" s="189"/>
    </row>
    <row r="60" spans="2:11" customFormat="1" ht="15" customHeight="1">
      <c r="B60" s="188"/>
      <c r="C60" s="193"/>
      <c r="D60" s="305" t="s">
        <v>1489</v>
      </c>
      <c r="E60" s="305"/>
      <c r="F60" s="305"/>
      <c r="G60" s="305"/>
      <c r="H60" s="305"/>
      <c r="I60" s="305"/>
      <c r="J60" s="305"/>
      <c r="K60" s="189"/>
    </row>
    <row r="61" spans="2:11" customFormat="1" ht="15" customHeight="1">
      <c r="B61" s="188"/>
      <c r="C61" s="193"/>
      <c r="D61" s="305" t="s">
        <v>1490</v>
      </c>
      <c r="E61" s="305"/>
      <c r="F61" s="305"/>
      <c r="G61" s="305"/>
      <c r="H61" s="305"/>
      <c r="I61" s="305"/>
      <c r="J61" s="305"/>
      <c r="K61" s="189"/>
    </row>
    <row r="62" spans="2:11" customFormat="1" ht="15" customHeight="1">
      <c r="B62" s="188"/>
      <c r="C62" s="193"/>
      <c r="D62" s="307" t="s">
        <v>1491</v>
      </c>
      <c r="E62" s="307"/>
      <c r="F62" s="307"/>
      <c r="G62" s="307"/>
      <c r="H62" s="307"/>
      <c r="I62" s="307"/>
      <c r="J62" s="307"/>
      <c r="K62" s="189"/>
    </row>
    <row r="63" spans="2:11" customFormat="1" ht="15" customHeight="1">
      <c r="B63" s="188"/>
      <c r="C63" s="193"/>
      <c r="D63" s="305" t="s">
        <v>1492</v>
      </c>
      <c r="E63" s="305"/>
      <c r="F63" s="305"/>
      <c r="G63" s="305"/>
      <c r="H63" s="305"/>
      <c r="I63" s="305"/>
      <c r="J63" s="305"/>
      <c r="K63" s="189"/>
    </row>
    <row r="64" spans="2:11" customFormat="1" ht="12.75" customHeight="1">
      <c r="B64" s="188"/>
      <c r="C64" s="193"/>
      <c r="D64" s="193"/>
      <c r="E64" s="196"/>
      <c r="F64" s="193"/>
      <c r="G64" s="193"/>
      <c r="H64" s="193"/>
      <c r="I64" s="193"/>
      <c r="J64" s="193"/>
      <c r="K64" s="189"/>
    </row>
    <row r="65" spans="2:11" customFormat="1" ht="15" customHeight="1">
      <c r="B65" s="188"/>
      <c r="C65" s="193"/>
      <c r="D65" s="305" t="s">
        <v>1493</v>
      </c>
      <c r="E65" s="305"/>
      <c r="F65" s="305"/>
      <c r="G65" s="305"/>
      <c r="H65" s="305"/>
      <c r="I65" s="305"/>
      <c r="J65" s="305"/>
      <c r="K65" s="189"/>
    </row>
    <row r="66" spans="2:11" customFormat="1" ht="15" customHeight="1">
      <c r="B66" s="188"/>
      <c r="C66" s="193"/>
      <c r="D66" s="307" t="s">
        <v>1494</v>
      </c>
      <c r="E66" s="307"/>
      <c r="F66" s="307"/>
      <c r="G66" s="307"/>
      <c r="H66" s="307"/>
      <c r="I66" s="307"/>
      <c r="J66" s="307"/>
      <c r="K66" s="189"/>
    </row>
    <row r="67" spans="2:11" customFormat="1" ht="15" customHeight="1">
      <c r="B67" s="188"/>
      <c r="C67" s="193"/>
      <c r="D67" s="305" t="s">
        <v>1495</v>
      </c>
      <c r="E67" s="305"/>
      <c r="F67" s="305"/>
      <c r="G67" s="305"/>
      <c r="H67" s="305"/>
      <c r="I67" s="305"/>
      <c r="J67" s="305"/>
      <c r="K67" s="189"/>
    </row>
    <row r="68" spans="2:11" customFormat="1" ht="15" customHeight="1">
      <c r="B68" s="188"/>
      <c r="C68" s="193"/>
      <c r="D68" s="305" t="s">
        <v>1496</v>
      </c>
      <c r="E68" s="305"/>
      <c r="F68" s="305"/>
      <c r="G68" s="305"/>
      <c r="H68" s="305"/>
      <c r="I68" s="305"/>
      <c r="J68" s="305"/>
      <c r="K68" s="189"/>
    </row>
    <row r="69" spans="2:11" customFormat="1" ht="15" customHeight="1">
      <c r="B69" s="188"/>
      <c r="C69" s="193"/>
      <c r="D69" s="305" t="s">
        <v>1497</v>
      </c>
      <c r="E69" s="305"/>
      <c r="F69" s="305"/>
      <c r="G69" s="305"/>
      <c r="H69" s="305"/>
      <c r="I69" s="305"/>
      <c r="J69" s="305"/>
      <c r="K69" s="189"/>
    </row>
    <row r="70" spans="2:11" customFormat="1" ht="15" customHeight="1">
      <c r="B70" s="188"/>
      <c r="C70" s="193"/>
      <c r="D70" s="305" t="s">
        <v>1498</v>
      </c>
      <c r="E70" s="305"/>
      <c r="F70" s="305"/>
      <c r="G70" s="305"/>
      <c r="H70" s="305"/>
      <c r="I70" s="305"/>
      <c r="J70" s="305"/>
      <c r="K70" s="189"/>
    </row>
    <row r="71" spans="2:11" customFormat="1" ht="12.75" customHeight="1">
      <c r="B71" s="197"/>
      <c r="C71" s="198"/>
      <c r="D71" s="198"/>
      <c r="E71" s="198"/>
      <c r="F71" s="198"/>
      <c r="G71" s="198"/>
      <c r="H71" s="198"/>
      <c r="I71" s="198"/>
      <c r="J71" s="198"/>
      <c r="K71" s="199"/>
    </row>
    <row r="72" spans="2:11" customFormat="1" ht="18.75" customHeight="1">
      <c r="B72" s="200"/>
      <c r="C72" s="200"/>
      <c r="D72" s="200"/>
      <c r="E72" s="200"/>
      <c r="F72" s="200"/>
      <c r="G72" s="200"/>
      <c r="H72" s="200"/>
      <c r="I72" s="200"/>
      <c r="J72" s="200"/>
      <c r="K72" s="201"/>
    </row>
    <row r="73" spans="2:11" customFormat="1" ht="18.75" customHeight="1">
      <c r="B73" s="201"/>
      <c r="C73" s="201"/>
      <c r="D73" s="201"/>
      <c r="E73" s="201"/>
      <c r="F73" s="201"/>
      <c r="G73" s="201"/>
      <c r="H73" s="201"/>
      <c r="I73" s="201"/>
      <c r="J73" s="201"/>
      <c r="K73" s="201"/>
    </row>
    <row r="74" spans="2:11" customFormat="1" ht="7.5" customHeight="1">
      <c r="B74" s="202"/>
      <c r="C74" s="203"/>
      <c r="D74" s="203"/>
      <c r="E74" s="203"/>
      <c r="F74" s="203"/>
      <c r="G74" s="203"/>
      <c r="H74" s="203"/>
      <c r="I74" s="203"/>
      <c r="J74" s="203"/>
      <c r="K74" s="204"/>
    </row>
    <row r="75" spans="2:11" customFormat="1" ht="45" customHeight="1">
      <c r="B75" s="205"/>
      <c r="C75" s="300" t="s">
        <v>1499</v>
      </c>
      <c r="D75" s="300"/>
      <c r="E75" s="300"/>
      <c r="F75" s="300"/>
      <c r="G75" s="300"/>
      <c r="H75" s="300"/>
      <c r="I75" s="300"/>
      <c r="J75" s="300"/>
      <c r="K75" s="206"/>
    </row>
    <row r="76" spans="2:11" customFormat="1" ht="17.25" customHeight="1">
      <c r="B76" s="205"/>
      <c r="C76" s="207" t="s">
        <v>1500</v>
      </c>
      <c r="D76" s="207"/>
      <c r="E76" s="207"/>
      <c r="F76" s="207" t="s">
        <v>1501</v>
      </c>
      <c r="G76" s="208"/>
      <c r="H76" s="207" t="s">
        <v>59</v>
      </c>
      <c r="I76" s="207" t="s">
        <v>62</v>
      </c>
      <c r="J76" s="207" t="s">
        <v>1502</v>
      </c>
      <c r="K76" s="206"/>
    </row>
    <row r="77" spans="2:11" customFormat="1" ht="17.25" customHeight="1">
      <c r="B77" s="205"/>
      <c r="C77" s="209" t="s">
        <v>1503</v>
      </c>
      <c r="D77" s="209"/>
      <c r="E77" s="209"/>
      <c r="F77" s="210" t="s">
        <v>1504</v>
      </c>
      <c r="G77" s="211"/>
      <c r="H77" s="209"/>
      <c r="I77" s="209"/>
      <c r="J77" s="209" t="s">
        <v>1505</v>
      </c>
      <c r="K77" s="206"/>
    </row>
    <row r="78" spans="2:11" customFormat="1" ht="5.25" customHeight="1">
      <c r="B78" s="205"/>
      <c r="C78" s="212"/>
      <c r="D78" s="212"/>
      <c r="E78" s="212"/>
      <c r="F78" s="212"/>
      <c r="G78" s="213"/>
      <c r="H78" s="212"/>
      <c r="I78" s="212"/>
      <c r="J78" s="212"/>
      <c r="K78" s="206"/>
    </row>
    <row r="79" spans="2:11" customFormat="1" ht="15" customHeight="1">
      <c r="B79" s="205"/>
      <c r="C79" s="194" t="s">
        <v>58</v>
      </c>
      <c r="D79" s="214"/>
      <c r="E79" s="214"/>
      <c r="F79" s="215" t="s">
        <v>1506</v>
      </c>
      <c r="G79" s="216"/>
      <c r="H79" s="194" t="s">
        <v>1507</v>
      </c>
      <c r="I79" s="194" t="s">
        <v>1508</v>
      </c>
      <c r="J79" s="194">
        <v>20</v>
      </c>
      <c r="K79" s="206"/>
    </row>
    <row r="80" spans="2:11" customFormat="1" ht="15" customHeight="1">
      <c r="B80" s="205"/>
      <c r="C80" s="194" t="s">
        <v>1509</v>
      </c>
      <c r="D80" s="194"/>
      <c r="E80" s="194"/>
      <c r="F80" s="215" t="s">
        <v>1506</v>
      </c>
      <c r="G80" s="216"/>
      <c r="H80" s="194" t="s">
        <v>1510</v>
      </c>
      <c r="I80" s="194" t="s">
        <v>1508</v>
      </c>
      <c r="J80" s="194">
        <v>120</v>
      </c>
      <c r="K80" s="206"/>
    </row>
    <row r="81" spans="2:11" customFormat="1" ht="15" customHeight="1">
      <c r="B81" s="217"/>
      <c r="C81" s="194" t="s">
        <v>1511</v>
      </c>
      <c r="D81" s="194"/>
      <c r="E81" s="194"/>
      <c r="F81" s="215" t="s">
        <v>1512</v>
      </c>
      <c r="G81" s="216"/>
      <c r="H81" s="194" t="s">
        <v>1513</v>
      </c>
      <c r="I81" s="194" t="s">
        <v>1508</v>
      </c>
      <c r="J81" s="194">
        <v>50</v>
      </c>
      <c r="K81" s="206"/>
    </row>
    <row r="82" spans="2:11" customFormat="1" ht="15" customHeight="1">
      <c r="B82" s="217"/>
      <c r="C82" s="194" t="s">
        <v>1514</v>
      </c>
      <c r="D82" s="194"/>
      <c r="E82" s="194"/>
      <c r="F82" s="215" t="s">
        <v>1506</v>
      </c>
      <c r="G82" s="216"/>
      <c r="H82" s="194" t="s">
        <v>1515</v>
      </c>
      <c r="I82" s="194" t="s">
        <v>1516</v>
      </c>
      <c r="J82" s="194"/>
      <c r="K82" s="206"/>
    </row>
    <row r="83" spans="2:11" customFormat="1" ht="15" customHeight="1">
      <c r="B83" s="217"/>
      <c r="C83" s="194" t="s">
        <v>1517</v>
      </c>
      <c r="D83" s="194"/>
      <c r="E83" s="194"/>
      <c r="F83" s="215" t="s">
        <v>1512</v>
      </c>
      <c r="G83" s="194"/>
      <c r="H83" s="194" t="s">
        <v>1518</v>
      </c>
      <c r="I83" s="194" t="s">
        <v>1508</v>
      </c>
      <c r="J83" s="194">
        <v>15</v>
      </c>
      <c r="K83" s="206"/>
    </row>
    <row r="84" spans="2:11" customFormat="1" ht="15" customHeight="1">
      <c r="B84" s="217"/>
      <c r="C84" s="194" t="s">
        <v>1519</v>
      </c>
      <c r="D84" s="194"/>
      <c r="E84" s="194"/>
      <c r="F84" s="215" t="s">
        <v>1512</v>
      </c>
      <c r="G84" s="194"/>
      <c r="H84" s="194" t="s">
        <v>1520</v>
      </c>
      <c r="I84" s="194" t="s">
        <v>1508</v>
      </c>
      <c r="J84" s="194">
        <v>15</v>
      </c>
      <c r="K84" s="206"/>
    </row>
    <row r="85" spans="2:11" customFormat="1" ht="15" customHeight="1">
      <c r="B85" s="217"/>
      <c r="C85" s="194" t="s">
        <v>1521</v>
      </c>
      <c r="D85" s="194"/>
      <c r="E85" s="194"/>
      <c r="F85" s="215" t="s">
        <v>1512</v>
      </c>
      <c r="G85" s="194"/>
      <c r="H85" s="194" t="s">
        <v>1522</v>
      </c>
      <c r="I85" s="194" t="s">
        <v>1508</v>
      </c>
      <c r="J85" s="194">
        <v>20</v>
      </c>
      <c r="K85" s="206"/>
    </row>
    <row r="86" spans="2:11" customFormat="1" ht="15" customHeight="1">
      <c r="B86" s="217"/>
      <c r="C86" s="194" t="s">
        <v>1523</v>
      </c>
      <c r="D86" s="194"/>
      <c r="E86" s="194"/>
      <c r="F86" s="215" t="s">
        <v>1512</v>
      </c>
      <c r="G86" s="194"/>
      <c r="H86" s="194" t="s">
        <v>1524</v>
      </c>
      <c r="I86" s="194" t="s">
        <v>1508</v>
      </c>
      <c r="J86" s="194">
        <v>20</v>
      </c>
      <c r="K86" s="206"/>
    </row>
    <row r="87" spans="2:11" customFormat="1" ht="15" customHeight="1">
      <c r="B87" s="217"/>
      <c r="C87" s="194" t="s">
        <v>1525</v>
      </c>
      <c r="D87" s="194"/>
      <c r="E87" s="194"/>
      <c r="F87" s="215" t="s">
        <v>1512</v>
      </c>
      <c r="G87" s="216"/>
      <c r="H87" s="194" t="s">
        <v>1526</v>
      </c>
      <c r="I87" s="194" t="s">
        <v>1508</v>
      </c>
      <c r="J87" s="194">
        <v>50</v>
      </c>
      <c r="K87" s="206"/>
    </row>
    <row r="88" spans="2:11" customFormat="1" ht="15" customHeight="1">
      <c r="B88" s="217"/>
      <c r="C88" s="194" t="s">
        <v>1527</v>
      </c>
      <c r="D88" s="194"/>
      <c r="E88" s="194"/>
      <c r="F88" s="215" t="s">
        <v>1512</v>
      </c>
      <c r="G88" s="216"/>
      <c r="H88" s="194" t="s">
        <v>1528</v>
      </c>
      <c r="I88" s="194" t="s">
        <v>1508</v>
      </c>
      <c r="J88" s="194">
        <v>20</v>
      </c>
      <c r="K88" s="206"/>
    </row>
    <row r="89" spans="2:11" customFormat="1" ht="15" customHeight="1">
      <c r="B89" s="217"/>
      <c r="C89" s="194" t="s">
        <v>1529</v>
      </c>
      <c r="D89" s="194"/>
      <c r="E89" s="194"/>
      <c r="F89" s="215" t="s">
        <v>1512</v>
      </c>
      <c r="G89" s="216"/>
      <c r="H89" s="194" t="s">
        <v>1530</v>
      </c>
      <c r="I89" s="194" t="s">
        <v>1508</v>
      </c>
      <c r="J89" s="194">
        <v>20</v>
      </c>
      <c r="K89" s="206"/>
    </row>
    <row r="90" spans="2:11" customFormat="1" ht="15" customHeight="1">
      <c r="B90" s="217"/>
      <c r="C90" s="194" t="s">
        <v>1531</v>
      </c>
      <c r="D90" s="194"/>
      <c r="E90" s="194"/>
      <c r="F90" s="215" t="s">
        <v>1512</v>
      </c>
      <c r="G90" s="216"/>
      <c r="H90" s="194" t="s">
        <v>1532</v>
      </c>
      <c r="I90" s="194" t="s">
        <v>1508</v>
      </c>
      <c r="J90" s="194">
        <v>50</v>
      </c>
      <c r="K90" s="206"/>
    </row>
    <row r="91" spans="2:11" customFormat="1" ht="15" customHeight="1">
      <c r="B91" s="217"/>
      <c r="C91" s="194" t="s">
        <v>1533</v>
      </c>
      <c r="D91" s="194"/>
      <c r="E91" s="194"/>
      <c r="F91" s="215" t="s">
        <v>1512</v>
      </c>
      <c r="G91" s="216"/>
      <c r="H91" s="194" t="s">
        <v>1533</v>
      </c>
      <c r="I91" s="194" t="s">
        <v>1508</v>
      </c>
      <c r="J91" s="194">
        <v>50</v>
      </c>
      <c r="K91" s="206"/>
    </row>
    <row r="92" spans="2:11" customFormat="1" ht="15" customHeight="1">
      <c r="B92" s="217"/>
      <c r="C92" s="194" t="s">
        <v>1534</v>
      </c>
      <c r="D92" s="194"/>
      <c r="E92" s="194"/>
      <c r="F92" s="215" t="s">
        <v>1512</v>
      </c>
      <c r="G92" s="216"/>
      <c r="H92" s="194" t="s">
        <v>1535</v>
      </c>
      <c r="I92" s="194" t="s">
        <v>1508</v>
      </c>
      <c r="J92" s="194">
        <v>255</v>
      </c>
      <c r="K92" s="206"/>
    </row>
    <row r="93" spans="2:11" customFormat="1" ht="15" customHeight="1">
      <c r="B93" s="217"/>
      <c r="C93" s="194" t="s">
        <v>1536</v>
      </c>
      <c r="D93" s="194"/>
      <c r="E93" s="194"/>
      <c r="F93" s="215" t="s">
        <v>1506</v>
      </c>
      <c r="G93" s="216"/>
      <c r="H93" s="194" t="s">
        <v>1537</v>
      </c>
      <c r="I93" s="194" t="s">
        <v>1538</v>
      </c>
      <c r="J93" s="194"/>
      <c r="K93" s="206"/>
    </row>
    <row r="94" spans="2:11" customFormat="1" ht="15" customHeight="1">
      <c r="B94" s="217"/>
      <c r="C94" s="194" t="s">
        <v>1539</v>
      </c>
      <c r="D94" s="194"/>
      <c r="E94" s="194"/>
      <c r="F94" s="215" t="s">
        <v>1506</v>
      </c>
      <c r="G94" s="216"/>
      <c r="H94" s="194" t="s">
        <v>1540</v>
      </c>
      <c r="I94" s="194" t="s">
        <v>1541</v>
      </c>
      <c r="J94" s="194"/>
      <c r="K94" s="206"/>
    </row>
    <row r="95" spans="2:11" customFormat="1" ht="15" customHeight="1">
      <c r="B95" s="217"/>
      <c r="C95" s="194" t="s">
        <v>1542</v>
      </c>
      <c r="D95" s="194"/>
      <c r="E95" s="194"/>
      <c r="F95" s="215" t="s">
        <v>1506</v>
      </c>
      <c r="G95" s="216"/>
      <c r="H95" s="194" t="s">
        <v>1542</v>
      </c>
      <c r="I95" s="194" t="s">
        <v>1541</v>
      </c>
      <c r="J95" s="194"/>
      <c r="K95" s="206"/>
    </row>
    <row r="96" spans="2:11" customFormat="1" ht="15" customHeight="1">
      <c r="B96" s="217"/>
      <c r="C96" s="194" t="s">
        <v>43</v>
      </c>
      <c r="D96" s="194"/>
      <c r="E96" s="194"/>
      <c r="F96" s="215" t="s">
        <v>1506</v>
      </c>
      <c r="G96" s="216"/>
      <c r="H96" s="194" t="s">
        <v>1543</v>
      </c>
      <c r="I96" s="194" t="s">
        <v>1541</v>
      </c>
      <c r="J96" s="194"/>
      <c r="K96" s="206"/>
    </row>
    <row r="97" spans="2:11" customFormat="1" ht="15" customHeight="1">
      <c r="B97" s="217"/>
      <c r="C97" s="194" t="s">
        <v>53</v>
      </c>
      <c r="D97" s="194"/>
      <c r="E97" s="194"/>
      <c r="F97" s="215" t="s">
        <v>1506</v>
      </c>
      <c r="G97" s="216"/>
      <c r="H97" s="194" t="s">
        <v>1544</v>
      </c>
      <c r="I97" s="194" t="s">
        <v>1541</v>
      </c>
      <c r="J97" s="194"/>
      <c r="K97" s="206"/>
    </row>
    <row r="98" spans="2:11" customFormat="1" ht="15" customHeight="1">
      <c r="B98" s="218"/>
      <c r="C98" s="219"/>
      <c r="D98" s="219"/>
      <c r="E98" s="219"/>
      <c r="F98" s="219"/>
      <c r="G98" s="219"/>
      <c r="H98" s="219"/>
      <c r="I98" s="219"/>
      <c r="J98" s="219"/>
      <c r="K98" s="220"/>
    </row>
    <row r="99" spans="2:11" customFormat="1" ht="18.75" customHeight="1">
      <c r="B99" s="221"/>
      <c r="C99" s="222"/>
      <c r="D99" s="222"/>
      <c r="E99" s="222"/>
      <c r="F99" s="222"/>
      <c r="G99" s="222"/>
      <c r="H99" s="222"/>
      <c r="I99" s="222"/>
      <c r="J99" s="222"/>
      <c r="K99" s="221"/>
    </row>
    <row r="100" spans="2:11" customFormat="1" ht="18.75" customHeight="1"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</row>
    <row r="101" spans="2:11" customFormat="1" ht="7.5" customHeight="1">
      <c r="B101" s="202"/>
      <c r="C101" s="203"/>
      <c r="D101" s="203"/>
      <c r="E101" s="203"/>
      <c r="F101" s="203"/>
      <c r="G101" s="203"/>
      <c r="H101" s="203"/>
      <c r="I101" s="203"/>
      <c r="J101" s="203"/>
      <c r="K101" s="204"/>
    </row>
    <row r="102" spans="2:11" customFormat="1" ht="45" customHeight="1">
      <c r="B102" s="205"/>
      <c r="C102" s="300" t="s">
        <v>1545</v>
      </c>
      <c r="D102" s="300"/>
      <c r="E102" s="300"/>
      <c r="F102" s="300"/>
      <c r="G102" s="300"/>
      <c r="H102" s="300"/>
      <c r="I102" s="300"/>
      <c r="J102" s="300"/>
      <c r="K102" s="206"/>
    </row>
    <row r="103" spans="2:11" customFormat="1" ht="17.25" customHeight="1">
      <c r="B103" s="205"/>
      <c r="C103" s="207" t="s">
        <v>1500</v>
      </c>
      <c r="D103" s="207"/>
      <c r="E103" s="207"/>
      <c r="F103" s="207" t="s">
        <v>1501</v>
      </c>
      <c r="G103" s="208"/>
      <c r="H103" s="207" t="s">
        <v>59</v>
      </c>
      <c r="I103" s="207" t="s">
        <v>62</v>
      </c>
      <c r="J103" s="207" t="s">
        <v>1502</v>
      </c>
      <c r="K103" s="206"/>
    </row>
    <row r="104" spans="2:11" customFormat="1" ht="17.25" customHeight="1">
      <c r="B104" s="205"/>
      <c r="C104" s="209" t="s">
        <v>1503</v>
      </c>
      <c r="D104" s="209"/>
      <c r="E104" s="209"/>
      <c r="F104" s="210" t="s">
        <v>1504</v>
      </c>
      <c r="G104" s="211"/>
      <c r="H104" s="209"/>
      <c r="I104" s="209"/>
      <c r="J104" s="209" t="s">
        <v>1505</v>
      </c>
      <c r="K104" s="206"/>
    </row>
    <row r="105" spans="2:11" customFormat="1" ht="5.25" customHeight="1">
      <c r="B105" s="205"/>
      <c r="C105" s="207"/>
      <c r="D105" s="207"/>
      <c r="E105" s="207"/>
      <c r="F105" s="207"/>
      <c r="G105" s="223"/>
      <c r="H105" s="207"/>
      <c r="I105" s="207"/>
      <c r="J105" s="207"/>
      <c r="K105" s="206"/>
    </row>
    <row r="106" spans="2:11" customFormat="1" ht="15" customHeight="1">
      <c r="B106" s="205"/>
      <c r="C106" s="194" t="s">
        <v>58</v>
      </c>
      <c r="D106" s="214"/>
      <c r="E106" s="214"/>
      <c r="F106" s="215" t="s">
        <v>1506</v>
      </c>
      <c r="G106" s="194"/>
      <c r="H106" s="194" t="s">
        <v>1546</v>
      </c>
      <c r="I106" s="194" t="s">
        <v>1508</v>
      </c>
      <c r="J106" s="194">
        <v>20</v>
      </c>
      <c r="K106" s="206"/>
    </row>
    <row r="107" spans="2:11" customFormat="1" ht="15" customHeight="1">
      <c r="B107" s="205"/>
      <c r="C107" s="194" t="s">
        <v>1509</v>
      </c>
      <c r="D107" s="194"/>
      <c r="E107" s="194"/>
      <c r="F107" s="215" t="s">
        <v>1506</v>
      </c>
      <c r="G107" s="194"/>
      <c r="H107" s="194" t="s">
        <v>1546</v>
      </c>
      <c r="I107" s="194" t="s">
        <v>1508</v>
      </c>
      <c r="J107" s="194">
        <v>120</v>
      </c>
      <c r="K107" s="206"/>
    </row>
    <row r="108" spans="2:11" customFormat="1" ht="15" customHeight="1">
      <c r="B108" s="217"/>
      <c r="C108" s="194" t="s">
        <v>1511</v>
      </c>
      <c r="D108" s="194"/>
      <c r="E108" s="194"/>
      <c r="F108" s="215" t="s">
        <v>1512</v>
      </c>
      <c r="G108" s="194"/>
      <c r="H108" s="194" t="s">
        <v>1546</v>
      </c>
      <c r="I108" s="194" t="s">
        <v>1508</v>
      </c>
      <c r="J108" s="194">
        <v>50</v>
      </c>
      <c r="K108" s="206"/>
    </row>
    <row r="109" spans="2:11" customFormat="1" ht="15" customHeight="1">
      <c r="B109" s="217"/>
      <c r="C109" s="194" t="s">
        <v>1514</v>
      </c>
      <c r="D109" s="194"/>
      <c r="E109" s="194"/>
      <c r="F109" s="215" t="s">
        <v>1506</v>
      </c>
      <c r="G109" s="194"/>
      <c r="H109" s="194" t="s">
        <v>1546</v>
      </c>
      <c r="I109" s="194" t="s">
        <v>1516</v>
      </c>
      <c r="J109" s="194"/>
      <c r="K109" s="206"/>
    </row>
    <row r="110" spans="2:11" customFormat="1" ht="15" customHeight="1">
      <c r="B110" s="217"/>
      <c r="C110" s="194" t="s">
        <v>1525</v>
      </c>
      <c r="D110" s="194"/>
      <c r="E110" s="194"/>
      <c r="F110" s="215" t="s">
        <v>1512</v>
      </c>
      <c r="G110" s="194"/>
      <c r="H110" s="194" t="s">
        <v>1546</v>
      </c>
      <c r="I110" s="194" t="s">
        <v>1508</v>
      </c>
      <c r="J110" s="194">
        <v>50</v>
      </c>
      <c r="K110" s="206"/>
    </row>
    <row r="111" spans="2:11" customFormat="1" ht="15" customHeight="1">
      <c r="B111" s="217"/>
      <c r="C111" s="194" t="s">
        <v>1533</v>
      </c>
      <c r="D111" s="194"/>
      <c r="E111" s="194"/>
      <c r="F111" s="215" t="s">
        <v>1512</v>
      </c>
      <c r="G111" s="194"/>
      <c r="H111" s="194" t="s">
        <v>1546</v>
      </c>
      <c r="I111" s="194" t="s">
        <v>1508</v>
      </c>
      <c r="J111" s="194">
        <v>50</v>
      </c>
      <c r="K111" s="206"/>
    </row>
    <row r="112" spans="2:11" customFormat="1" ht="15" customHeight="1">
      <c r="B112" s="217"/>
      <c r="C112" s="194" t="s">
        <v>1531</v>
      </c>
      <c r="D112" s="194"/>
      <c r="E112" s="194"/>
      <c r="F112" s="215" t="s">
        <v>1512</v>
      </c>
      <c r="G112" s="194"/>
      <c r="H112" s="194" t="s">
        <v>1546</v>
      </c>
      <c r="I112" s="194" t="s">
        <v>1508</v>
      </c>
      <c r="J112" s="194">
        <v>50</v>
      </c>
      <c r="K112" s="206"/>
    </row>
    <row r="113" spans="2:11" customFormat="1" ht="15" customHeight="1">
      <c r="B113" s="217"/>
      <c r="C113" s="194" t="s">
        <v>58</v>
      </c>
      <c r="D113" s="194"/>
      <c r="E113" s="194"/>
      <c r="F113" s="215" t="s">
        <v>1506</v>
      </c>
      <c r="G113" s="194"/>
      <c r="H113" s="194" t="s">
        <v>1547</v>
      </c>
      <c r="I113" s="194" t="s">
        <v>1508</v>
      </c>
      <c r="J113" s="194">
        <v>20</v>
      </c>
      <c r="K113" s="206"/>
    </row>
    <row r="114" spans="2:11" customFormat="1" ht="15" customHeight="1">
      <c r="B114" s="217"/>
      <c r="C114" s="194" t="s">
        <v>1548</v>
      </c>
      <c r="D114" s="194"/>
      <c r="E114" s="194"/>
      <c r="F114" s="215" t="s">
        <v>1506</v>
      </c>
      <c r="G114" s="194"/>
      <c r="H114" s="194" t="s">
        <v>1549</v>
      </c>
      <c r="I114" s="194" t="s">
        <v>1508</v>
      </c>
      <c r="J114" s="194">
        <v>120</v>
      </c>
      <c r="K114" s="206"/>
    </row>
    <row r="115" spans="2:11" customFormat="1" ht="15" customHeight="1">
      <c r="B115" s="217"/>
      <c r="C115" s="194" t="s">
        <v>43</v>
      </c>
      <c r="D115" s="194"/>
      <c r="E115" s="194"/>
      <c r="F115" s="215" t="s">
        <v>1506</v>
      </c>
      <c r="G115" s="194"/>
      <c r="H115" s="194" t="s">
        <v>1550</v>
      </c>
      <c r="I115" s="194" t="s">
        <v>1541</v>
      </c>
      <c r="J115" s="194"/>
      <c r="K115" s="206"/>
    </row>
    <row r="116" spans="2:11" customFormat="1" ht="15" customHeight="1">
      <c r="B116" s="217"/>
      <c r="C116" s="194" t="s">
        <v>53</v>
      </c>
      <c r="D116" s="194"/>
      <c r="E116" s="194"/>
      <c r="F116" s="215" t="s">
        <v>1506</v>
      </c>
      <c r="G116" s="194"/>
      <c r="H116" s="194" t="s">
        <v>1551</v>
      </c>
      <c r="I116" s="194" t="s">
        <v>1541</v>
      </c>
      <c r="J116" s="194"/>
      <c r="K116" s="206"/>
    </row>
    <row r="117" spans="2:11" customFormat="1" ht="15" customHeight="1">
      <c r="B117" s="217"/>
      <c r="C117" s="194" t="s">
        <v>62</v>
      </c>
      <c r="D117" s="194"/>
      <c r="E117" s="194"/>
      <c r="F117" s="215" t="s">
        <v>1506</v>
      </c>
      <c r="G117" s="194"/>
      <c r="H117" s="194" t="s">
        <v>1552</v>
      </c>
      <c r="I117" s="194" t="s">
        <v>1553</v>
      </c>
      <c r="J117" s="194"/>
      <c r="K117" s="206"/>
    </row>
    <row r="118" spans="2:11" customFormat="1" ht="15" customHeight="1">
      <c r="B118" s="218"/>
      <c r="C118" s="224"/>
      <c r="D118" s="224"/>
      <c r="E118" s="224"/>
      <c r="F118" s="224"/>
      <c r="G118" s="224"/>
      <c r="H118" s="224"/>
      <c r="I118" s="224"/>
      <c r="J118" s="224"/>
      <c r="K118" s="220"/>
    </row>
    <row r="119" spans="2:11" customFormat="1" ht="18.75" customHeight="1">
      <c r="B119" s="225"/>
      <c r="C119" s="226"/>
      <c r="D119" s="226"/>
      <c r="E119" s="226"/>
      <c r="F119" s="227"/>
      <c r="G119" s="226"/>
      <c r="H119" s="226"/>
      <c r="I119" s="226"/>
      <c r="J119" s="226"/>
      <c r="K119" s="225"/>
    </row>
    <row r="120" spans="2:11" customFormat="1" ht="18.75" customHeight="1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</row>
    <row r="121" spans="2:11" customFormat="1" ht="7.5" customHeight="1">
      <c r="B121" s="228"/>
      <c r="C121" s="229"/>
      <c r="D121" s="229"/>
      <c r="E121" s="229"/>
      <c r="F121" s="229"/>
      <c r="G121" s="229"/>
      <c r="H121" s="229"/>
      <c r="I121" s="229"/>
      <c r="J121" s="229"/>
      <c r="K121" s="230"/>
    </row>
    <row r="122" spans="2:11" customFormat="1" ht="45" customHeight="1">
      <c r="B122" s="231"/>
      <c r="C122" s="301" t="s">
        <v>1554</v>
      </c>
      <c r="D122" s="301"/>
      <c r="E122" s="301"/>
      <c r="F122" s="301"/>
      <c r="G122" s="301"/>
      <c r="H122" s="301"/>
      <c r="I122" s="301"/>
      <c r="J122" s="301"/>
      <c r="K122" s="232"/>
    </row>
    <row r="123" spans="2:11" customFormat="1" ht="17.25" customHeight="1">
      <c r="B123" s="233"/>
      <c r="C123" s="207" t="s">
        <v>1500</v>
      </c>
      <c r="D123" s="207"/>
      <c r="E123" s="207"/>
      <c r="F123" s="207" t="s">
        <v>1501</v>
      </c>
      <c r="G123" s="208"/>
      <c r="H123" s="207" t="s">
        <v>59</v>
      </c>
      <c r="I123" s="207" t="s">
        <v>62</v>
      </c>
      <c r="J123" s="207" t="s">
        <v>1502</v>
      </c>
      <c r="K123" s="234"/>
    </row>
    <row r="124" spans="2:11" customFormat="1" ht="17.25" customHeight="1">
      <c r="B124" s="233"/>
      <c r="C124" s="209" t="s">
        <v>1503</v>
      </c>
      <c r="D124" s="209"/>
      <c r="E124" s="209"/>
      <c r="F124" s="210" t="s">
        <v>1504</v>
      </c>
      <c r="G124" s="211"/>
      <c r="H124" s="209"/>
      <c r="I124" s="209"/>
      <c r="J124" s="209" t="s">
        <v>1505</v>
      </c>
      <c r="K124" s="234"/>
    </row>
    <row r="125" spans="2:11" customFormat="1" ht="5.25" customHeight="1">
      <c r="B125" s="235"/>
      <c r="C125" s="212"/>
      <c r="D125" s="212"/>
      <c r="E125" s="212"/>
      <c r="F125" s="212"/>
      <c r="G125" s="236"/>
      <c r="H125" s="212"/>
      <c r="I125" s="212"/>
      <c r="J125" s="212"/>
      <c r="K125" s="237"/>
    </row>
    <row r="126" spans="2:11" customFormat="1" ht="15" customHeight="1">
      <c r="B126" s="235"/>
      <c r="C126" s="194" t="s">
        <v>1509</v>
      </c>
      <c r="D126" s="214"/>
      <c r="E126" s="214"/>
      <c r="F126" s="215" t="s">
        <v>1506</v>
      </c>
      <c r="G126" s="194"/>
      <c r="H126" s="194" t="s">
        <v>1546</v>
      </c>
      <c r="I126" s="194" t="s">
        <v>1508</v>
      </c>
      <c r="J126" s="194">
        <v>120</v>
      </c>
      <c r="K126" s="238"/>
    </row>
    <row r="127" spans="2:11" customFormat="1" ht="15" customHeight="1">
      <c r="B127" s="235"/>
      <c r="C127" s="194" t="s">
        <v>1555</v>
      </c>
      <c r="D127" s="194"/>
      <c r="E127" s="194"/>
      <c r="F127" s="215" t="s">
        <v>1506</v>
      </c>
      <c r="G127" s="194"/>
      <c r="H127" s="194" t="s">
        <v>1556</v>
      </c>
      <c r="I127" s="194" t="s">
        <v>1508</v>
      </c>
      <c r="J127" s="194" t="s">
        <v>1557</v>
      </c>
      <c r="K127" s="238"/>
    </row>
    <row r="128" spans="2:11" customFormat="1" ht="15" customHeight="1">
      <c r="B128" s="235"/>
      <c r="C128" s="194" t="s">
        <v>1454</v>
      </c>
      <c r="D128" s="194"/>
      <c r="E128" s="194"/>
      <c r="F128" s="215" t="s">
        <v>1506</v>
      </c>
      <c r="G128" s="194"/>
      <c r="H128" s="194" t="s">
        <v>1558</v>
      </c>
      <c r="I128" s="194" t="s">
        <v>1508</v>
      </c>
      <c r="J128" s="194" t="s">
        <v>1557</v>
      </c>
      <c r="K128" s="238"/>
    </row>
    <row r="129" spans="2:11" customFormat="1" ht="15" customHeight="1">
      <c r="B129" s="235"/>
      <c r="C129" s="194" t="s">
        <v>1517</v>
      </c>
      <c r="D129" s="194"/>
      <c r="E129" s="194"/>
      <c r="F129" s="215" t="s">
        <v>1512</v>
      </c>
      <c r="G129" s="194"/>
      <c r="H129" s="194" t="s">
        <v>1518</v>
      </c>
      <c r="I129" s="194" t="s">
        <v>1508</v>
      </c>
      <c r="J129" s="194">
        <v>15</v>
      </c>
      <c r="K129" s="238"/>
    </row>
    <row r="130" spans="2:11" customFormat="1" ht="15" customHeight="1">
      <c r="B130" s="235"/>
      <c r="C130" s="194" t="s">
        <v>1519</v>
      </c>
      <c r="D130" s="194"/>
      <c r="E130" s="194"/>
      <c r="F130" s="215" t="s">
        <v>1512</v>
      </c>
      <c r="G130" s="194"/>
      <c r="H130" s="194" t="s">
        <v>1520</v>
      </c>
      <c r="I130" s="194" t="s">
        <v>1508</v>
      </c>
      <c r="J130" s="194">
        <v>15</v>
      </c>
      <c r="K130" s="238"/>
    </row>
    <row r="131" spans="2:11" customFormat="1" ht="15" customHeight="1">
      <c r="B131" s="235"/>
      <c r="C131" s="194" t="s">
        <v>1521</v>
      </c>
      <c r="D131" s="194"/>
      <c r="E131" s="194"/>
      <c r="F131" s="215" t="s">
        <v>1512</v>
      </c>
      <c r="G131" s="194"/>
      <c r="H131" s="194" t="s">
        <v>1522</v>
      </c>
      <c r="I131" s="194" t="s">
        <v>1508</v>
      </c>
      <c r="J131" s="194">
        <v>20</v>
      </c>
      <c r="K131" s="238"/>
    </row>
    <row r="132" spans="2:11" customFormat="1" ht="15" customHeight="1">
      <c r="B132" s="235"/>
      <c r="C132" s="194" t="s">
        <v>1523</v>
      </c>
      <c r="D132" s="194"/>
      <c r="E132" s="194"/>
      <c r="F132" s="215" t="s">
        <v>1512</v>
      </c>
      <c r="G132" s="194"/>
      <c r="H132" s="194" t="s">
        <v>1524</v>
      </c>
      <c r="I132" s="194" t="s">
        <v>1508</v>
      </c>
      <c r="J132" s="194">
        <v>20</v>
      </c>
      <c r="K132" s="238"/>
    </row>
    <row r="133" spans="2:11" customFormat="1" ht="15" customHeight="1">
      <c r="B133" s="235"/>
      <c r="C133" s="194" t="s">
        <v>1511</v>
      </c>
      <c r="D133" s="194"/>
      <c r="E133" s="194"/>
      <c r="F133" s="215" t="s">
        <v>1512</v>
      </c>
      <c r="G133" s="194"/>
      <c r="H133" s="194" t="s">
        <v>1546</v>
      </c>
      <c r="I133" s="194" t="s">
        <v>1508</v>
      </c>
      <c r="J133" s="194">
        <v>50</v>
      </c>
      <c r="K133" s="238"/>
    </row>
    <row r="134" spans="2:11" customFormat="1" ht="15" customHeight="1">
      <c r="B134" s="235"/>
      <c r="C134" s="194" t="s">
        <v>1525</v>
      </c>
      <c r="D134" s="194"/>
      <c r="E134" s="194"/>
      <c r="F134" s="215" t="s">
        <v>1512</v>
      </c>
      <c r="G134" s="194"/>
      <c r="H134" s="194" t="s">
        <v>1546</v>
      </c>
      <c r="I134" s="194" t="s">
        <v>1508</v>
      </c>
      <c r="J134" s="194">
        <v>50</v>
      </c>
      <c r="K134" s="238"/>
    </row>
    <row r="135" spans="2:11" customFormat="1" ht="15" customHeight="1">
      <c r="B135" s="235"/>
      <c r="C135" s="194" t="s">
        <v>1531</v>
      </c>
      <c r="D135" s="194"/>
      <c r="E135" s="194"/>
      <c r="F135" s="215" t="s">
        <v>1512</v>
      </c>
      <c r="G135" s="194"/>
      <c r="H135" s="194" t="s">
        <v>1546</v>
      </c>
      <c r="I135" s="194" t="s">
        <v>1508</v>
      </c>
      <c r="J135" s="194">
        <v>50</v>
      </c>
      <c r="K135" s="238"/>
    </row>
    <row r="136" spans="2:11" customFormat="1" ht="15" customHeight="1">
      <c r="B136" s="235"/>
      <c r="C136" s="194" t="s">
        <v>1533</v>
      </c>
      <c r="D136" s="194"/>
      <c r="E136" s="194"/>
      <c r="F136" s="215" t="s">
        <v>1512</v>
      </c>
      <c r="G136" s="194"/>
      <c r="H136" s="194" t="s">
        <v>1546</v>
      </c>
      <c r="I136" s="194" t="s">
        <v>1508</v>
      </c>
      <c r="J136" s="194">
        <v>50</v>
      </c>
      <c r="K136" s="238"/>
    </row>
    <row r="137" spans="2:11" customFormat="1" ht="15" customHeight="1">
      <c r="B137" s="235"/>
      <c r="C137" s="194" t="s">
        <v>1534</v>
      </c>
      <c r="D137" s="194"/>
      <c r="E137" s="194"/>
      <c r="F137" s="215" t="s">
        <v>1512</v>
      </c>
      <c r="G137" s="194"/>
      <c r="H137" s="194" t="s">
        <v>1559</v>
      </c>
      <c r="I137" s="194" t="s">
        <v>1508</v>
      </c>
      <c r="J137" s="194">
        <v>255</v>
      </c>
      <c r="K137" s="238"/>
    </row>
    <row r="138" spans="2:11" customFormat="1" ht="15" customHeight="1">
      <c r="B138" s="235"/>
      <c r="C138" s="194" t="s">
        <v>1536</v>
      </c>
      <c r="D138" s="194"/>
      <c r="E138" s="194"/>
      <c r="F138" s="215" t="s">
        <v>1506</v>
      </c>
      <c r="G138" s="194"/>
      <c r="H138" s="194" t="s">
        <v>1560</v>
      </c>
      <c r="I138" s="194" t="s">
        <v>1538</v>
      </c>
      <c r="J138" s="194"/>
      <c r="K138" s="238"/>
    </row>
    <row r="139" spans="2:11" customFormat="1" ht="15" customHeight="1">
      <c r="B139" s="235"/>
      <c r="C139" s="194" t="s">
        <v>1539</v>
      </c>
      <c r="D139" s="194"/>
      <c r="E139" s="194"/>
      <c r="F139" s="215" t="s">
        <v>1506</v>
      </c>
      <c r="G139" s="194"/>
      <c r="H139" s="194" t="s">
        <v>1561</v>
      </c>
      <c r="I139" s="194" t="s">
        <v>1541</v>
      </c>
      <c r="J139" s="194"/>
      <c r="K139" s="238"/>
    </row>
    <row r="140" spans="2:11" customFormat="1" ht="15" customHeight="1">
      <c r="B140" s="235"/>
      <c r="C140" s="194" t="s">
        <v>1542</v>
      </c>
      <c r="D140" s="194"/>
      <c r="E140" s="194"/>
      <c r="F140" s="215" t="s">
        <v>1506</v>
      </c>
      <c r="G140" s="194"/>
      <c r="H140" s="194" t="s">
        <v>1542</v>
      </c>
      <c r="I140" s="194" t="s">
        <v>1541</v>
      </c>
      <c r="J140" s="194"/>
      <c r="K140" s="238"/>
    </row>
    <row r="141" spans="2:11" customFormat="1" ht="15" customHeight="1">
      <c r="B141" s="235"/>
      <c r="C141" s="194" t="s">
        <v>43</v>
      </c>
      <c r="D141" s="194"/>
      <c r="E141" s="194"/>
      <c r="F141" s="215" t="s">
        <v>1506</v>
      </c>
      <c r="G141" s="194"/>
      <c r="H141" s="194" t="s">
        <v>1562</v>
      </c>
      <c r="I141" s="194" t="s">
        <v>1541</v>
      </c>
      <c r="J141" s="194"/>
      <c r="K141" s="238"/>
    </row>
    <row r="142" spans="2:11" customFormat="1" ht="15" customHeight="1">
      <c r="B142" s="235"/>
      <c r="C142" s="194" t="s">
        <v>1563</v>
      </c>
      <c r="D142" s="194"/>
      <c r="E142" s="194"/>
      <c r="F142" s="215" t="s">
        <v>1506</v>
      </c>
      <c r="G142" s="194"/>
      <c r="H142" s="194" t="s">
        <v>1564</v>
      </c>
      <c r="I142" s="194" t="s">
        <v>1541</v>
      </c>
      <c r="J142" s="194"/>
      <c r="K142" s="238"/>
    </row>
    <row r="143" spans="2:11" customFormat="1" ht="15" customHeight="1">
      <c r="B143" s="239"/>
      <c r="C143" s="240"/>
      <c r="D143" s="240"/>
      <c r="E143" s="240"/>
      <c r="F143" s="240"/>
      <c r="G143" s="240"/>
      <c r="H143" s="240"/>
      <c r="I143" s="240"/>
      <c r="J143" s="240"/>
      <c r="K143" s="241"/>
    </row>
    <row r="144" spans="2:11" customFormat="1" ht="18.75" customHeight="1">
      <c r="B144" s="226"/>
      <c r="C144" s="226"/>
      <c r="D144" s="226"/>
      <c r="E144" s="226"/>
      <c r="F144" s="227"/>
      <c r="G144" s="226"/>
      <c r="H144" s="226"/>
      <c r="I144" s="226"/>
      <c r="J144" s="226"/>
      <c r="K144" s="226"/>
    </row>
    <row r="145" spans="2:11" customFormat="1" ht="18.75" customHeight="1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2:11" customFormat="1" ht="7.5" customHeight="1">
      <c r="B146" s="202"/>
      <c r="C146" s="203"/>
      <c r="D146" s="203"/>
      <c r="E146" s="203"/>
      <c r="F146" s="203"/>
      <c r="G146" s="203"/>
      <c r="H146" s="203"/>
      <c r="I146" s="203"/>
      <c r="J146" s="203"/>
      <c r="K146" s="204"/>
    </row>
    <row r="147" spans="2:11" customFormat="1" ht="45" customHeight="1">
      <c r="B147" s="205"/>
      <c r="C147" s="300" t="s">
        <v>1565</v>
      </c>
      <c r="D147" s="300"/>
      <c r="E147" s="300"/>
      <c r="F147" s="300"/>
      <c r="G147" s="300"/>
      <c r="H147" s="300"/>
      <c r="I147" s="300"/>
      <c r="J147" s="300"/>
      <c r="K147" s="206"/>
    </row>
    <row r="148" spans="2:11" customFormat="1" ht="17.25" customHeight="1">
      <c r="B148" s="205"/>
      <c r="C148" s="207" t="s">
        <v>1500</v>
      </c>
      <c r="D148" s="207"/>
      <c r="E148" s="207"/>
      <c r="F148" s="207" t="s">
        <v>1501</v>
      </c>
      <c r="G148" s="208"/>
      <c r="H148" s="207" t="s">
        <v>59</v>
      </c>
      <c r="I148" s="207" t="s">
        <v>62</v>
      </c>
      <c r="J148" s="207" t="s">
        <v>1502</v>
      </c>
      <c r="K148" s="206"/>
    </row>
    <row r="149" spans="2:11" customFormat="1" ht="17.25" customHeight="1">
      <c r="B149" s="205"/>
      <c r="C149" s="209" t="s">
        <v>1503</v>
      </c>
      <c r="D149" s="209"/>
      <c r="E149" s="209"/>
      <c r="F149" s="210" t="s">
        <v>1504</v>
      </c>
      <c r="G149" s="211"/>
      <c r="H149" s="209"/>
      <c r="I149" s="209"/>
      <c r="J149" s="209" t="s">
        <v>1505</v>
      </c>
      <c r="K149" s="206"/>
    </row>
    <row r="150" spans="2:11" customFormat="1" ht="5.25" customHeight="1">
      <c r="B150" s="217"/>
      <c r="C150" s="212"/>
      <c r="D150" s="212"/>
      <c r="E150" s="212"/>
      <c r="F150" s="212"/>
      <c r="G150" s="213"/>
      <c r="H150" s="212"/>
      <c r="I150" s="212"/>
      <c r="J150" s="212"/>
      <c r="K150" s="238"/>
    </row>
    <row r="151" spans="2:11" customFormat="1" ht="15" customHeight="1">
      <c r="B151" s="217"/>
      <c r="C151" s="242" t="s">
        <v>1509</v>
      </c>
      <c r="D151" s="194"/>
      <c r="E151" s="194"/>
      <c r="F151" s="243" t="s">
        <v>1506</v>
      </c>
      <c r="G151" s="194"/>
      <c r="H151" s="242" t="s">
        <v>1546</v>
      </c>
      <c r="I151" s="242" t="s">
        <v>1508</v>
      </c>
      <c r="J151" s="242">
        <v>120</v>
      </c>
      <c r="K151" s="238"/>
    </row>
    <row r="152" spans="2:11" customFormat="1" ht="15" customHeight="1">
      <c r="B152" s="217"/>
      <c r="C152" s="242" t="s">
        <v>1555</v>
      </c>
      <c r="D152" s="194"/>
      <c r="E152" s="194"/>
      <c r="F152" s="243" t="s">
        <v>1506</v>
      </c>
      <c r="G152" s="194"/>
      <c r="H152" s="242" t="s">
        <v>1566</v>
      </c>
      <c r="I152" s="242" t="s">
        <v>1508</v>
      </c>
      <c r="J152" s="242" t="s">
        <v>1557</v>
      </c>
      <c r="K152" s="238"/>
    </row>
    <row r="153" spans="2:11" customFormat="1" ht="15" customHeight="1">
      <c r="B153" s="217"/>
      <c r="C153" s="242" t="s">
        <v>1454</v>
      </c>
      <c r="D153" s="194"/>
      <c r="E153" s="194"/>
      <c r="F153" s="243" t="s">
        <v>1506</v>
      </c>
      <c r="G153" s="194"/>
      <c r="H153" s="242" t="s">
        <v>1567</v>
      </c>
      <c r="I153" s="242" t="s">
        <v>1508</v>
      </c>
      <c r="J153" s="242" t="s">
        <v>1557</v>
      </c>
      <c r="K153" s="238"/>
    </row>
    <row r="154" spans="2:11" customFormat="1" ht="15" customHeight="1">
      <c r="B154" s="217"/>
      <c r="C154" s="242" t="s">
        <v>1511</v>
      </c>
      <c r="D154" s="194"/>
      <c r="E154" s="194"/>
      <c r="F154" s="243" t="s">
        <v>1512</v>
      </c>
      <c r="G154" s="194"/>
      <c r="H154" s="242" t="s">
        <v>1546</v>
      </c>
      <c r="I154" s="242" t="s">
        <v>1508</v>
      </c>
      <c r="J154" s="242">
        <v>50</v>
      </c>
      <c r="K154" s="238"/>
    </row>
    <row r="155" spans="2:11" customFormat="1" ht="15" customHeight="1">
      <c r="B155" s="217"/>
      <c r="C155" s="242" t="s">
        <v>1514</v>
      </c>
      <c r="D155" s="194"/>
      <c r="E155" s="194"/>
      <c r="F155" s="243" t="s">
        <v>1506</v>
      </c>
      <c r="G155" s="194"/>
      <c r="H155" s="242" t="s">
        <v>1546</v>
      </c>
      <c r="I155" s="242" t="s">
        <v>1516</v>
      </c>
      <c r="J155" s="242"/>
      <c r="K155" s="238"/>
    </row>
    <row r="156" spans="2:11" customFormat="1" ht="15" customHeight="1">
      <c r="B156" s="217"/>
      <c r="C156" s="242" t="s">
        <v>1525</v>
      </c>
      <c r="D156" s="194"/>
      <c r="E156" s="194"/>
      <c r="F156" s="243" t="s">
        <v>1512</v>
      </c>
      <c r="G156" s="194"/>
      <c r="H156" s="242" t="s">
        <v>1546</v>
      </c>
      <c r="I156" s="242" t="s">
        <v>1508</v>
      </c>
      <c r="J156" s="242">
        <v>50</v>
      </c>
      <c r="K156" s="238"/>
    </row>
    <row r="157" spans="2:11" customFormat="1" ht="15" customHeight="1">
      <c r="B157" s="217"/>
      <c r="C157" s="242" t="s">
        <v>1533</v>
      </c>
      <c r="D157" s="194"/>
      <c r="E157" s="194"/>
      <c r="F157" s="243" t="s">
        <v>1512</v>
      </c>
      <c r="G157" s="194"/>
      <c r="H157" s="242" t="s">
        <v>1546</v>
      </c>
      <c r="I157" s="242" t="s">
        <v>1508</v>
      </c>
      <c r="J157" s="242">
        <v>50</v>
      </c>
      <c r="K157" s="238"/>
    </row>
    <row r="158" spans="2:11" customFormat="1" ht="15" customHeight="1">
      <c r="B158" s="217"/>
      <c r="C158" s="242" t="s">
        <v>1531</v>
      </c>
      <c r="D158" s="194"/>
      <c r="E158" s="194"/>
      <c r="F158" s="243" t="s">
        <v>1512</v>
      </c>
      <c r="G158" s="194"/>
      <c r="H158" s="242" t="s">
        <v>1546</v>
      </c>
      <c r="I158" s="242" t="s">
        <v>1508</v>
      </c>
      <c r="J158" s="242">
        <v>50</v>
      </c>
      <c r="K158" s="238"/>
    </row>
    <row r="159" spans="2:11" customFormat="1" ht="15" customHeight="1">
      <c r="B159" s="217"/>
      <c r="C159" s="242" t="s">
        <v>87</v>
      </c>
      <c r="D159" s="194"/>
      <c r="E159" s="194"/>
      <c r="F159" s="243" t="s">
        <v>1506</v>
      </c>
      <c r="G159" s="194"/>
      <c r="H159" s="242" t="s">
        <v>1568</v>
      </c>
      <c r="I159" s="242" t="s">
        <v>1508</v>
      </c>
      <c r="J159" s="242" t="s">
        <v>1569</v>
      </c>
      <c r="K159" s="238"/>
    </row>
    <row r="160" spans="2:11" customFormat="1" ht="15" customHeight="1">
      <c r="B160" s="217"/>
      <c r="C160" s="242" t="s">
        <v>1570</v>
      </c>
      <c r="D160" s="194"/>
      <c r="E160" s="194"/>
      <c r="F160" s="243" t="s">
        <v>1506</v>
      </c>
      <c r="G160" s="194"/>
      <c r="H160" s="242" t="s">
        <v>1571</v>
      </c>
      <c r="I160" s="242" t="s">
        <v>1541</v>
      </c>
      <c r="J160" s="242"/>
      <c r="K160" s="238"/>
    </row>
    <row r="161" spans="2:11" customFormat="1" ht="15" customHeight="1">
      <c r="B161" s="244"/>
      <c r="C161" s="224"/>
      <c r="D161" s="224"/>
      <c r="E161" s="224"/>
      <c r="F161" s="224"/>
      <c r="G161" s="224"/>
      <c r="H161" s="224"/>
      <c r="I161" s="224"/>
      <c r="J161" s="224"/>
      <c r="K161" s="245"/>
    </row>
    <row r="162" spans="2:11" customFormat="1" ht="18.75" customHeight="1">
      <c r="B162" s="226"/>
      <c r="C162" s="236"/>
      <c r="D162" s="236"/>
      <c r="E162" s="236"/>
      <c r="F162" s="246"/>
      <c r="G162" s="236"/>
      <c r="H162" s="236"/>
      <c r="I162" s="236"/>
      <c r="J162" s="236"/>
      <c r="K162" s="226"/>
    </row>
    <row r="163" spans="2:11" customFormat="1" ht="18.75" customHeight="1"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</row>
    <row r="164" spans="2:11" customFormat="1" ht="7.5" customHeight="1">
      <c r="B164" s="183"/>
      <c r="C164" s="184"/>
      <c r="D164" s="184"/>
      <c r="E164" s="184"/>
      <c r="F164" s="184"/>
      <c r="G164" s="184"/>
      <c r="H164" s="184"/>
      <c r="I164" s="184"/>
      <c r="J164" s="184"/>
      <c r="K164" s="185"/>
    </row>
    <row r="165" spans="2:11" customFormat="1" ht="45" customHeight="1">
      <c r="B165" s="186"/>
      <c r="C165" s="301" t="s">
        <v>1572</v>
      </c>
      <c r="D165" s="301"/>
      <c r="E165" s="301"/>
      <c r="F165" s="301"/>
      <c r="G165" s="301"/>
      <c r="H165" s="301"/>
      <c r="I165" s="301"/>
      <c r="J165" s="301"/>
      <c r="K165" s="187"/>
    </row>
    <row r="166" spans="2:11" customFormat="1" ht="17.25" customHeight="1">
      <c r="B166" s="186"/>
      <c r="C166" s="207" t="s">
        <v>1500</v>
      </c>
      <c r="D166" s="207"/>
      <c r="E166" s="207"/>
      <c r="F166" s="207" t="s">
        <v>1501</v>
      </c>
      <c r="G166" s="247"/>
      <c r="H166" s="248" t="s">
        <v>59</v>
      </c>
      <c r="I166" s="248" t="s">
        <v>62</v>
      </c>
      <c r="J166" s="207" t="s">
        <v>1502</v>
      </c>
      <c r="K166" s="187"/>
    </row>
    <row r="167" spans="2:11" customFormat="1" ht="17.25" customHeight="1">
      <c r="B167" s="188"/>
      <c r="C167" s="209" t="s">
        <v>1503</v>
      </c>
      <c r="D167" s="209"/>
      <c r="E167" s="209"/>
      <c r="F167" s="210" t="s">
        <v>1504</v>
      </c>
      <c r="G167" s="249"/>
      <c r="H167" s="250"/>
      <c r="I167" s="250"/>
      <c r="J167" s="209" t="s">
        <v>1505</v>
      </c>
      <c r="K167" s="189"/>
    </row>
    <row r="168" spans="2:11" customFormat="1" ht="5.25" customHeight="1">
      <c r="B168" s="217"/>
      <c r="C168" s="212"/>
      <c r="D168" s="212"/>
      <c r="E168" s="212"/>
      <c r="F168" s="212"/>
      <c r="G168" s="213"/>
      <c r="H168" s="212"/>
      <c r="I168" s="212"/>
      <c r="J168" s="212"/>
      <c r="K168" s="238"/>
    </row>
    <row r="169" spans="2:11" customFormat="1" ht="15" customHeight="1">
      <c r="B169" s="217"/>
      <c r="C169" s="194" t="s">
        <v>1509</v>
      </c>
      <c r="D169" s="194"/>
      <c r="E169" s="194"/>
      <c r="F169" s="215" t="s">
        <v>1506</v>
      </c>
      <c r="G169" s="194"/>
      <c r="H169" s="194" t="s">
        <v>1546</v>
      </c>
      <c r="I169" s="194" t="s">
        <v>1508</v>
      </c>
      <c r="J169" s="194">
        <v>120</v>
      </c>
      <c r="K169" s="238"/>
    </row>
    <row r="170" spans="2:11" customFormat="1" ht="15" customHeight="1">
      <c r="B170" s="217"/>
      <c r="C170" s="194" t="s">
        <v>1555</v>
      </c>
      <c r="D170" s="194"/>
      <c r="E170" s="194"/>
      <c r="F170" s="215" t="s">
        <v>1506</v>
      </c>
      <c r="G170" s="194"/>
      <c r="H170" s="194" t="s">
        <v>1556</v>
      </c>
      <c r="I170" s="194" t="s">
        <v>1508</v>
      </c>
      <c r="J170" s="194" t="s">
        <v>1557</v>
      </c>
      <c r="K170" s="238"/>
    </row>
    <row r="171" spans="2:11" customFormat="1" ht="15" customHeight="1">
      <c r="B171" s="217"/>
      <c r="C171" s="194" t="s">
        <v>1454</v>
      </c>
      <c r="D171" s="194"/>
      <c r="E171" s="194"/>
      <c r="F171" s="215" t="s">
        <v>1506</v>
      </c>
      <c r="G171" s="194"/>
      <c r="H171" s="194" t="s">
        <v>1573</v>
      </c>
      <c r="I171" s="194" t="s">
        <v>1508</v>
      </c>
      <c r="J171" s="194" t="s">
        <v>1557</v>
      </c>
      <c r="K171" s="238"/>
    </row>
    <row r="172" spans="2:11" customFormat="1" ht="15" customHeight="1">
      <c r="B172" s="217"/>
      <c r="C172" s="194" t="s">
        <v>1511</v>
      </c>
      <c r="D172" s="194"/>
      <c r="E172" s="194"/>
      <c r="F172" s="215" t="s">
        <v>1512</v>
      </c>
      <c r="G172" s="194"/>
      <c r="H172" s="194" t="s">
        <v>1573</v>
      </c>
      <c r="I172" s="194" t="s">
        <v>1508</v>
      </c>
      <c r="J172" s="194">
        <v>50</v>
      </c>
      <c r="K172" s="238"/>
    </row>
    <row r="173" spans="2:11" customFormat="1" ht="15" customHeight="1">
      <c r="B173" s="217"/>
      <c r="C173" s="194" t="s">
        <v>1514</v>
      </c>
      <c r="D173" s="194"/>
      <c r="E173" s="194"/>
      <c r="F173" s="215" t="s">
        <v>1506</v>
      </c>
      <c r="G173" s="194"/>
      <c r="H173" s="194" t="s">
        <v>1573</v>
      </c>
      <c r="I173" s="194" t="s">
        <v>1516</v>
      </c>
      <c r="J173" s="194"/>
      <c r="K173" s="238"/>
    </row>
    <row r="174" spans="2:11" customFormat="1" ht="15" customHeight="1">
      <c r="B174" s="217"/>
      <c r="C174" s="194" t="s">
        <v>1525</v>
      </c>
      <c r="D174" s="194"/>
      <c r="E174" s="194"/>
      <c r="F174" s="215" t="s">
        <v>1512</v>
      </c>
      <c r="G174" s="194"/>
      <c r="H174" s="194" t="s">
        <v>1573</v>
      </c>
      <c r="I174" s="194" t="s">
        <v>1508</v>
      </c>
      <c r="J174" s="194">
        <v>50</v>
      </c>
      <c r="K174" s="238"/>
    </row>
    <row r="175" spans="2:11" customFormat="1" ht="15" customHeight="1">
      <c r="B175" s="217"/>
      <c r="C175" s="194" t="s">
        <v>1533</v>
      </c>
      <c r="D175" s="194"/>
      <c r="E175" s="194"/>
      <c r="F175" s="215" t="s">
        <v>1512</v>
      </c>
      <c r="G175" s="194"/>
      <c r="H175" s="194" t="s">
        <v>1573</v>
      </c>
      <c r="I175" s="194" t="s">
        <v>1508</v>
      </c>
      <c r="J175" s="194">
        <v>50</v>
      </c>
      <c r="K175" s="238"/>
    </row>
    <row r="176" spans="2:11" customFormat="1" ht="15" customHeight="1">
      <c r="B176" s="217"/>
      <c r="C176" s="194" t="s">
        <v>1531</v>
      </c>
      <c r="D176" s="194"/>
      <c r="E176" s="194"/>
      <c r="F176" s="215" t="s">
        <v>1512</v>
      </c>
      <c r="G176" s="194"/>
      <c r="H176" s="194" t="s">
        <v>1573</v>
      </c>
      <c r="I176" s="194" t="s">
        <v>1508</v>
      </c>
      <c r="J176" s="194">
        <v>50</v>
      </c>
      <c r="K176" s="238"/>
    </row>
    <row r="177" spans="2:11" customFormat="1" ht="15" customHeight="1">
      <c r="B177" s="217"/>
      <c r="C177" s="194" t="s">
        <v>122</v>
      </c>
      <c r="D177" s="194"/>
      <c r="E177" s="194"/>
      <c r="F177" s="215" t="s">
        <v>1506</v>
      </c>
      <c r="G177" s="194"/>
      <c r="H177" s="194" t="s">
        <v>1574</v>
      </c>
      <c r="I177" s="194" t="s">
        <v>1575</v>
      </c>
      <c r="J177" s="194"/>
      <c r="K177" s="238"/>
    </row>
    <row r="178" spans="2:11" customFormat="1" ht="15" customHeight="1">
      <c r="B178" s="217"/>
      <c r="C178" s="194" t="s">
        <v>62</v>
      </c>
      <c r="D178" s="194"/>
      <c r="E178" s="194"/>
      <c r="F178" s="215" t="s">
        <v>1506</v>
      </c>
      <c r="G178" s="194"/>
      <c r="H178" s="194" t="s">
        <v>1576</v>
      </c>
      <c r="I178" s="194" t="s">
        <v>1577</v>
      </c>
      <c r="J178" s="194">
        <v>1</v>
      </c>
      <c r="K178" s="238"/>
    </row>
    <row r="179" spans="2:11" customFormat="1" ht="15" customHeight="1">
      <c r="B179" s="217"/>
      <c r="C179" s="194" t="s">
        <v>58</v>
      </c>
      <c r="D179" s="194"/>
      <c r="E179" s="194"/>
      <c r="F179" s="215" t="s">
        <v>1506</v>
      </c>
      <c r="G179" s="194"/>
      <c r="H179" s="194" t="s">
        <v>1578</v>
      </c>
      <c r="I179" s="194" t="s">
        <v>1508</v>
      </c>
      <c r="J179" s="194">
        <v>20</v>
      </c>
      <c r="K179" s="238"/>
    </row>
    <row r="180" spans="2:11" customFormat="1" ht="15" customHeight="1">
      <c r="B180" s="217"/>
      <c r="C180" s="194" t="s">
        <v>59</v>
      </c>
      <c r="D180" s="194"/>
      <c r="E180" s="194"/>
      <c r="F180" s="215" t="s">
        <v>1506</v>
      </c>
      <c r="G180" s="194"/>
      <c r="H180" s="194" t="s">
        <v>1579</v>
      </c>
      <c r="I180" s="194" t="s">
        <v>1508</v>
      </c>
      <c r="J180" s="194">
        <v>255</v>
      </c>
      <c r="K180" s="238"/>
    </row>
    <row r="181" spans="2:11" customFormat="1" ht="15" customHeight="1">
      <c r="B181" s="217"/>
      <c r="C181" s="194" t="s">
        <v>123</v>
      </c>
      <c r="D181" s="194"/>
      <c r="E181" s="194"/>
      <c r="F181" s="215" t="s">
        <v>1506</v>
      </c>
      <c r="G181" s="194"/>
      <c r="H181" s="194" t="s">
        <v>1470</v>
      </c>
      <c r="I181" s="194" t="s">
        <v>1508</v>
      </c>
      <c r="J181" s="194">
        <v>10</v>
      </c>
      <c r="K181" s="238"/>
    </row>
    <row r="182" spans="2:11" customFormat="1" ht="15" customHeight="1">
      <c r="B182" s="217"/>
      <c r="C182" s="194" t="s">
        <v>124</v>
      </c>
      <c r="D182" s="194"/>
      <c r="E182" s="194"/>
      <c r="F182" s="215" t="s">
        <v>1506</v>
      </c>
      <c r="G182" s="194"/>
      <c r="H182" s="194" t="s">
        <v>1580</v>
      </c>
      <c r="I182" s="194" t="s">
        <v>1541</v>
      </c>
      <c r="J182" s="194"/>
      <c r="K182" s="238"/>
    </row>
    <row r="183" spans="2:11" customFormat="1" ht="15" customHeight="1">
      <c r="B183" s="217"/>
      <c r="C183" s="194" t="s">
        <v>1581</v>
      </c>
      <c r="D183" s="194"/>
      <c r="E183" s="194"/>
      <c r="F183" s="215" t="s">
        <v>1506</v>
      </c>
      <c r="G183" s="194"/>
      <c r="H183" s="194" t="s">
        <v>1582</v>
      </c>
      <c r="I183" s="194" t="s">
        <v>1541</v>
      </c>
      <c r="J183" s="194"/>
      <c r="K183" s="238"/>
    </row>
    <row r="184" spans="2:11" customFormat="1" ht="15" customHeight="1">
      <c r="B184" s="217"/>
      <c r="C184" s="194" t="s">
        <v>1570</v>
      </c>
      <c r="D184" s="194"/>
      <c r="E184" s="194"/>
      <c r="F184" s="215" t="s">
        <v>1506</v>
      </c>
      <c r="G184" s="194"/>
      <c r="H184" s="194" t="s">
        <v>1583</v>
      </c>
      <c r="I184" s="194" t="s">
        <v>1541</v>
      </c>
      <c r="J184" s="194"/>
      <c r="K184" s="238"/>
    </row>
    <row r="185" spans="2:11" customFormat="1" ht="15" customHeight="1">
      <c r="B185" s="217"/>
      <c r="C185" s="194" t="s">
        <v>126</v>
      </c>
      <c r="D185" s="194"/>
      <c r="E185" s="194"/>
      <c r="F185" s="215" t="s">
        <v>1512</v>
      </c>
      <c r="G185" s="194"/>
      <c r="H185" s="194" t="s">
        <v>1584</v>
      </c>
      <c r="I185" s="194" t="s">
        <v>1508</v>
      </c>
      <c r="J185" s="194">
        <v>50</v>
      </c>
      <c r="K185" s="238"/>
    </row>
    <row r="186" spans="2:11" customFormat="1" ht="15" customHeight="1">
      <c r="B186" s="217"/>
      <c r="C186" s="194" t="s">
        <v>1585</v>
      </c>
      <c r="D186" s="194"/>
      <c r="E186" s="194"/>
      <c r="F186" s="215" t="s">
        <v>1512</v>
      </c>
      <c r="G186" s="194"/>
      <c r="H186" s="194" t="s">
        <v>1586</v>
      </c>
      <c r="I186" s="194" t="s">
        <v>1587</v>
      </c>
      <c r="J186" s="194"/>
      <c r="K186" s="238"/>
    </row>
    <row r="187" spans="2:11" customFormat="1" ht="15" customHeight="1">
      <c r="B187" s="217"/>
      <c r="C187" s="194" t="s">
        <v>1588</v>
      </c>
      <c r="D187" s="194"/>
      <c r="E187" s="194"/>
      <c r="F187" s="215" t="s">
        <v>1512</v>
      </c>
      <c r="G187" s="194"/>
      <c r="H187" s="194" t="s">
        <v>1589</v>
      </c>
      <c r="I187" s="194" t="s">
        <v>1587</v>
      </c>
      <c r="J187" s="194"/>
      <c r="K187" s="238"/>
    </row>
    <row r="188" spans="2:11" customFormat="1" ht="15" customHeight="1">
      <c r="B188" s="217"/>
      <c r="C188" s="194" t="s">
        <v>1590</v>
      </c>
      <c r="D188" s="194"/>
      <c r="E188" s="194"/>
      <c r="F188" s="215" t="s">
        <v>1512</v>
      </c>
      <c r="G188" s="194"/>
      <c r="H188" s="194" t="s">
        <v>1591</v>
      </c>
      <c r="I188" s="194" t="s">
        <v>1587</v>
      </c>
      <c r="J188" s="194"/>
      <c r="K188" s="238"/>
    </row>
    <row r="189" spans="2:11" customFormat="1" ht="15" customHeight="1">
      <c r="B189" s="217"/>
      <c r="C189" s="251" t="s">
        <v>1592</v>
      </c>
      <c r="D189" s="194"/>
      <c r="E189" s="194"/>
      <c r="F189" s="215" t="s">
        <v>1512</v>
      </c>
      <c r="G189" s="194"/>
      <c r="H189" s="194" t="s">
        <v>1593</v>
      </c>
      <c r="I189" s="194" t="s">
        <v>1594</v>
      </c>
      <c r="J189" s="252" t="s">
        <v>1595</v>
      </c>
      <c r="K189" s="238"/>
    </row>
    <row r="190" spans="2:11" customFormat="1" ht="15" customHeight="1">
      <c r="B190" s="217"/>
      <c r="C190" s="251" t="s">
        <v>47</v>
      </c>
      <c r="D190" s="194"/>
      <c r="E190" s="194"/>
      <c r="F190" s="215" t="s">
        <v>1506</v>
      </c>
      <c r="G190" s="194"/>
      <c r="H190" s="191" t="s">
        <v>1596</v>
      </c>
      <c r="I190" s="194" t="s">
        <v>1597</v>
      </c>
      <c r="J190" s="194"/>
      <c r="K190" s="238"/>
    </row>
    <row r="191" spans="2:11" customFormat="1" ht="15" customHeight="1">
      <c r="B191" s="217"/>
      <c r="C191" s="251" t="s">
        <v>1598</v>
      </c>
      <c r="D191" s="194"/>
      <c r="E191" s="194"/>
      <c r="F191" s="215" t="s">
        <v>1506</v>
      </c>
      <c r="G191" s="194"/>
      <c r="H191" s="194" t="s">
        <v>1599</v>
      </c>
      <c r="I191" s="194" t="s">
        <v>1541</v>
      </c>
      <c r="J191" s="194"/>
      <c r="K191" s="238"/>
    </row>
    <row r="192" spans="2:11" customFormat="1" ht="15" customHeight="1">
      <c r="B192" s="217"/>
      <c r="C192" s="251" t="s">
        <v>1600</v>
      </c>
      <c r="D192" s="194"/>
      <c r="E192" s="194"/>
      <c r="F192" s="215" t="s">
        <v>1506</v>
      </c>
      <c r="G192" s="194"/>
      <c r="H192" s="194" t="s">
        <v>1601</v>
      </c>
      <c r="I192" s="194" t="s">
        <v>1541</v>
      </c>
      <c r="J192" s="194"/>
      <c r="K192" s="238"/>
    </row>
    <row r="193" spans="2:11" customFormat="1" ht="15" customHeight="1">
      <c r="B193" s="217"/>
      <c r="C193" s="251" t="s">
        <v>1602</v>
      </c>
      <c r="D193" s="194"/>
      <c r="E193" s="194"/>
      <c r="F193" s="215" t="s">
        <v>1512</v>
      </c>
      <c r="G193" s="194"/>
      <c r="H193" s="194" t="s">
        <v>1603</v>
      </c>
      <c r="I193" s="194" t="s">
        <v>1541</v>
      </c>
      <c r="J193" s="194"/>
      <c r="K193" s="238"/>
    </row>
    <row r="194" spans="2:11" customFormat="1" ht="15" customHeight="1">
      <c r="B194" s="244"/>
      <c r="C194" s="253"/>
      <c r="D194" s="224"/>
      <c r="E194" s="224"/>
      <c r="F194" s="224"/>
      <c r="G194" s="224"/>
      <c r="H194" s="224"/>
      <c r="I194" s="224"/>
      <c r="J194" s="224"/>
      <c r="K194" s="245"/>
    </row>
    <row r="195" spans="2:11" customFormat="1" ht="18.75" customHeight="1">
      <c r="B195" s="226"/>
      <c r="C195" s="236"/>
      <c r="D195" s="236"/>
      <c r="E195" s="236"/>
      <c r="F195" s="246"/>
      <c r="G195" s="236"/>
      <c r="H195" s="236"/>
      <c r="I195" s="236"/>
      <c r="J195" s="236"/>
      <c r="K195" s="226"/>
    </row>
    <row r="196" spans="2:11" customFormat="1" ht="18.75" customHeight="1">
      <c r="B196" s="226"/>
      <c r="C196" s="236"/>
      <c r="D196" s="236"/>
      <c r="E196" s="236"/>
      <c r="F196" s="246"/>
      <c r="G196" s="236"/>
      <c r="H196" s="236"/>
      <c r="I196" s="236"/>
      <c r="J196" s="236"/>
      <c r="K196" s="226"/>
    </row>
    <row r="197" spans="2:11" customFormat="1" ht="18.75" customHeight="1"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</row>
    <row r="198" spans="2:11" customFormat="1" ht="13.5">
      <c r="B198" s="183"/>
      <c r="C198" s="184"/>
      <c r="D198" s="184"/>
      <c r="E198" s="184"/>
      <c r="F198" s="184"/>
      <c r="G198" s="184"/>
      <c r="H198" s="184"/>
      <c r="I198" s="184"/>
      <c r="J198" s="184"/>
      <c r="K198" s="185"/>
    </row>
    <row r="199" spans="2:11" customFormat="1" ht="21">
      <c r="B199" s="186"/>
      <c r="C199" s="301" t="s">
        <v>1604</v>
      </c>
      <c r="D199" s="301"/>
      <c r="E199" s="301"/>
      <c r="F199" s="301"/>
      <c r="G199" s="301"/>
      <c r="H199" s="301"/>
      <c r="I199" s="301"/>
      <c r="J199" s="301"/>
      <c r="K199" s="187"/>
    </row>
    <row r="200" spans="2:11" customFormat="1" ht="25.5" customHeight="1">
      <c r="B200" s="186"/>
      <c r="C200" s="254" t="s">
        <v>1605</v>
      </c>
      <c r="D200" s="254"/>
      <c r="E200" s="254"/>
      <c r="F200" s="254" t="s">
        <v>1606</v>
      </c>
      <c r="G200" s="255"/>
      <c r="H200" s="302" t="s">
        <v>1607</v>
      </c>
      <c r="I200" s="302"/>
      <c r="J200" s="302"/>
      <c r="K200" s="187"/>
    </row>
    <row r="201" spans="2:11" customFormat="1" ht="5.25" customHeight="1">
      <c r="B201" s="217"/>
      <c r="C201" s="212"/>
      <c r="D201" s="212"/>
      <c r="E201" s="212"/>
      <c r="F201" s="212"/>
      <c r="G201" s="236"/>
      <c r="H201" s="212"/>
      <c r="I201" s="212"/>
      <c r="J201" s="212"/>
      <c r="K201" s="238"/>
    </row>
    <row r="202" spans="2:11" customFormat="1" ht="15" customHeight="1">
      <c r="B202" s="217"/>
      <c r="C202" s="194" t="s">
        <v>1597</v>
      </c>
      <c r="D202" s="194"/>
      <c r="E202" s="194"/>
      <c r="F202" s="215" t="s">
        <v>48</v>
      </c>
      <c r="G202" s="194"/>
      <c r="H202" s="303" t="s">
        <v>1608</v>
      </c>
      <c r="I202" s="303"/>
      <c r="J202" s="303"/>
      <c r="K202" s="238"/>
    </row>
    <row r="203" spans="2:11" customFormat="1" ht="15" customHeight="1">
      <c r="B203" s="217"/>
      <c r="C203" s="194"/>
      <c r="D203" s="194"/>
      <c r="E203" s="194"/>
      <c r="F203" s="215" t="s">
        <v>49</v>
      </c>
      <c r="G203" s="194"/>
      <c r="H203" s="303" t="s">
        <v>1609</v>
      </c>
      <c r="I203" s="303"/>
      <c r="J203" s="303"/>
      <c r="K203" s="238"/>
    </row>
    <row r="204" spans="2:11" customFormat="1" ht="15" customHeight="1">
      <c r="B204" s="217"/>
      <c r="C204" s="194"/>
      <c r="D204" s="194"/>
      <c r="E204" s="194"/>
      <c r="F204" s="215" t="s">
        <v>52</v>
      </c>
      <c r="G204" s="194"/>
      <c r="H204" s="303" t="s">
        <v>1610</v>
      </c>
      <c r="I204" s="303"/>
      <c r="J204" s="303"/>
      <c r="K204" s="238"/>
    </row>
    <row r="205" spans="2:11" customFormat="1" ht="15" customHeight="1">
      <c r="B205" s="217"/>
      <c r="C205" s="194"/>
      <c r="D205" s="194"/>
      <c r="E205" s="194"/>
      <c r="F205" s="215" t="s">
        <v>50</v>
      </c>
      <c r="G205" s="194"/>
      <c r="H205" s="303" t="s">
        <v>1611</v>
      </c>
      <c r="I205" s="303"/>
      <c r="J205" s="303"/>
      <c r="K205" s="238"/>
    </row>
    <row r="206" spans="2:11" customFormat="1" ht="15" customHeight="1">
      <c r="B206" s="217"/>
      <c r="C206" s="194"/>
      <c r="D206" s="194"/>
      <c r="E206" s="194"/>
      <c r="F206" s="215" t="s">
        <v>51</v>
      </c>
      <c r="G206" s="194"/>
      <c r="H206" s="303" t="s">
        <v>1612</v>
      </c>
      <c r="I206" s="303"/>
      <c r="J206" s="303"/>
      <c r="K206" s="238"/>
    </row>
    <row r="207" spans="2:11" customFormat="1" ht="15" customHeight="1">
      <c r="B207" s="217"/>
      <c r="C207" s="194"/>
      <c r="D207" s="194"/>
      <c r="E207" s="194"/>
      <c r="F207" s="215"/>
      <c r="G207" s="194"/>
      <c r="H207" s="194"/>
      <c r="I207" s="194"/>
      <c r="J207" s="194"/>
      <c r="K207" s="238"/>
    </row>
    <row r="208" spans="2:11" customFormat="1" ht="15" customHeight="1">
      <c r="B208" s="217"/>
      <c r="C208" s="194" t="s">
        <v>1553</v>
      </c>
      <c r="D208" s="194"/>
      <c r="E208" s="194"/>
      <c r="F208" s="215" t="s">
        <v>81</v>
      </c>
      <c r="G208" s="194"/>
      <c r="H208" s="303" t="s">
        <v>1613</v>
      </c>
      <c r="I208" s="303"/>
      <c r="J208" s="303"/>
      <c r="K208" s="238"/>
    </row>
    <row r="209" spans="2:11" customFormat="1" ht="15" customHeight="1">
      <c r="B209" s="217"/>
      <c r="C209" s="194"/>
      <c r="D209" s="194"/>
      <c r="E209" s="194"/>
      <c r="F209" s="215" t="s">
        <v>1448</v>
      </c>
      <c r="G209" s="194"/>
      <c r="H209" s="303" t="s">
        <v>1449</v>
      </c>
      <c r="I209" s="303"/>
      <c r="J209" s="303"/>
      <c r="K209" s="238"/>
    </row>
    <row r="210" spans="2:11" customFormat="1" ht="15" customHeight="1">
      <c r="B210" s="217"/>
      <c r="C210" s="194"/>
      <c r="D210" s="194"/>
      <c r="E210" s="194"/>
      <c r="F210" s="215" t="s">
        <v>1446</v>
      </c>
      <c r="G210" s="194"/>
      <c r="H210" s="303" t="s">
        <v>1614</v>
      </c>
      <c r="I210" s="303"/>
      <c r="J210" s="303"/>
      <c r="K210" s="238"/>
    </row>
    <row r="211" spans="2:11" customFormat="1" ht="15" customHeight="1">
      <c r="B211" s="256"/>
      <c r="C211" s="194"/>
      <c r="D211" s="194"/>
      <c r="E211" s="194"/>
      <c r="F211" s="215" t="s">
        <v>1450</v>
      </c>
      <c r="G211" s="251"/>
      <c r="H211" s="304" t="s">
        <v>1451</v>
      </c>
      <c r="I211" s="304"/>
      <c r="J211" s="304"/>
      <c r="K211" s="257"/>
    </row>
    <row r="212" spans="2:11" customFormat="1" ht="15" customHeight="1">
      <c r="B212" s="256"/>
      <c r="C212" s="194"/>
      <c r="D212" s="194"/>
      <c r="E212" s="194"/>
      <c r="F212" s="215" t="s">
        <v>1452</v>
      </c>
      <c r="G212" s="251"/>
      <c r="H212" s="304" t="s">
        <v>1429</v>
      </c>
      <c r="I212" s="304"/>
      <c r="J212" s="304"/>
      <c r="K212" s="257"/>
    </row>
    <row r="213" spans="2:11" customFormat="1" ht="15" customHeight="1">
      <c r="B213" s="256"/>
      <c r="C213" s="194"/>
      <c r="D213" s="194"/>
      <c r="E213" s="194"/>
      <c r="F213" s="215"/>
      <c r="G213" s="251"/>
      <c r="H213" s="242"/>
      <c r="I213" s="242"/>
      <c r="J213" s="242"/>
      <c r="K213" s="257"/>
    </row>
    <row r="214" spans="2:11" customFormat="1" ht="15" customHeight="1">
      <c r="B214" s="256"/>
      <c r="C214" s="194" t="s">
        <v>1577</v>
      </c>
      <c r="D214" s="194"/>
      <c r="E214" s="194"/>
      <c r="F214" s="215">
        <v>1</v>
      </c>
      <c r="G214" s="251"/>
      <c r="H214" s="304" t="s">
        <v>1615</v>
      </c>
      <c r="I214" s="304"/>
      <c r="J214" s="304"/>
      <c r="K214" s="257"/>
    </row>
    <row r="215" spans="2:11" customFormat="1" ht="15" customHeight="1">
      <c r="B215" s="256"/>
      <c r="C215" s="194"/>
      <c r="D215" s="194"/>
      <c r="E215" s="194"/>
      <c r="F215" s="215">
        <v>2</v>
      </c>
      <c r="G215" s="251"/>
      <c r="H215" s="304" t="s">
        <v>1616</v>
      </c>
      <c r="I215" s="304"/>
      <c r="J215" s="304"/>
      <c r="K215" s="257"/>
    </row>
    <row r="216" spans="2:11" customFormat="1" ht="15" customHeight="1">
      <c r="B216" s="256"/>
      <c r="C216" s="194"/>
      <c r="D216" s="194"/>
      <c r="E216" s="194"/>
      <c r="F216" s="215">
        <v>3</v>
      </c>
      <c r="G216" s="251"/>
      <c r="H216" s="304" t="s">
        <v>1617</v>
      </c>
      <c r="I216" s="304"/>
      <c r="J216" s="304"/>
      <c r="K216" s="257"/>
    </row>
    <row r="217" spans="2:11" customFormat="1" ht="15" customHeight="1">
      <c r="B217" s="256"/>
      <c r="C217" s="194"/>
      <c r="D217" s="194"/>
      <c r="E217" s="194"/>
      <c r="F217" s="215">
        <v>4</v>
      </c>
      <c r="G217" s="251"/>
      <c r="H217" s="304" t="s">
        <v>1618</v>
      </c>
      <c r="I217" s="304"/>
      <c r="J217" s="304"/>
      <c r="K217" s="257"/>
    </row>
    <row r="218" spans="2:11" customFormat="1" ht="12.75" customHeight="1">
      <c r="B218" s="258"/>
      <c r="C218" s="259"/>
      <c r="D218" s="259"/>
      <c r="E218" s="259"/>
      <c r="F218" s="259"/>
      <c r="G218" s="259"/>
      <c r="H218" s="259"/>
      <c r="I218" s="259"/>
      <c r="J218" s="259"/>
      <c r="K218" s="26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22006 - Zateplení budovy ...</vt:lpstr>
      <vt:lpstr>Pokyny pro vyplnění</vt:lpstr>
      <vt:lpstr>'22006 - Zateplení budovy ...'!Názvy_tisku</vt:lpstr>
      <vt:lpstr>'Rekapitulace stavby'!Názvy_tisku</vt:lpstr>
      <vt:lpstr>'22006 - Zateplení budovy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Jandová</dc:creator>
  <cp:lastModifiedBy>Novotná Hana</cp:lastModifiedBy>
  <dcterms:created xsi:type="dcterms:W3CDTF">2023-05-02T23:25:11Z</dcterms:created>
  <dcterms:modified xsi:type="dcterms:W3CDTF">2023-06-12T08:39:28Z</dcterms:modified>
</cp:coreProperties>
</file>