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a_SO 101a" sheetId="3" r:id="rId3"/>
    <sheet name="SO 180.1_SO 180.1" sheetId="4" r:id="rId4"/>
    <sheet name="SO 190.1a_SO 190.1a" sheetId="5" r:id="rId5"/>
    <sheet name="SO 255_SO 255" sheetId="6" r:id="rId6"/>
    <sheet name="SO 431_SO 431" sheetId="7" r:id="rId7"/>
  </sheets>
  <definedNames/>
  <calcPr fullCalcOnLoad="1"/>
</workbook>
</file>

<file path=xl/sharedStrings.xml><?xml version="1.0" encoding="utf-8"?>
<sst xmlns="http://schemas.openxmlformats.org/spreadsheetml/2006/main" count="2019" uniqueCount="550">
  <si>
    <t>Firma: Pontex, spol. s r.o.</t>
  </si>
  <si>
    <t>Rekapitulace ceny</t>
  </si>
  <si>
    <t>Stavba: 17 251 00 - III/6031 Senohraby, průtah; D.1  stavební část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</si>
  <si>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</si>
  <si>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</si>
  <si>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</si>
  <si>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</si>
  <si>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</si>
  <si>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</si>
  <si>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</si>
  <si>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</si>
  <si>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</si>
  <si>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</si>
  <si>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</si>
  <si>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</si>
  <si>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17 251 00</t>
  </si>
  <si>
    <t>III/6031 Senohraby, průtah; D.1  stavební část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</si>
  <si>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</si>
  <si>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</si>
  <si>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</si>
  <si>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</si>
  <si>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</si>
  <si>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</si>
  <si>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</si>
  <si>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</si>
  <si>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</si>
  <si>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</si>
  <si>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</si>
  <si>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</si>
  <si>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</si>
  <si>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</si>
  <si>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</si>
  <si>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</si>
  <si>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</si>
  <si>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</si>
  <si>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</si>
  <si>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</si>
  <si>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</si>
  <si>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</si>
  <si>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</si>
  <si>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</si>
  <si>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</si>
  <si>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</si>
  <si>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</si>
  <si>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</si>
  <si>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</si>
  <si>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</si>
  <si>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</si>
  <si>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</si>
  <si>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000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</si>
  <si>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</si>
  <si>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</si>
  <si>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</si>
  <si>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</si>
  <si>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</si>
  <si>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</si>
  <si>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</si>
  <si>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</si>
  <si>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</si>
  <si>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</si>
  <si>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</si>
  <si>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</si>
  <si>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02710R</t>
  </si>
  <si>
    <t>A</t>
  </si>
  <si>
    <t>PASPORTIZACE OBJEKTŮ V OKOLÍ STAVBY</t>
  </si>
  <si>
    <t>B</t>
  </si>
  <si>
    <t>PASPORTIZACE OBJÍZDNÝCH TRAS</t>
  </si>
  <si>
    <t>02720</t>
  </si>
  <si>
    <t>POMOC PRÁCE ZŘÍZ NEBO ZAJIŠŤ REGULACI A OCHRANU DOPRAVY</t>
  </si>
  <si>
    <t>2022_OTSKP</t>
  </si>
  <si>
    <t>Inženýrská činnost pro DIO</t>
  </si>
  <si>
    <t>02910</t>
  </si>
  <si>
    <t>OSTATNÍ POŽADAVKY - ZEMĚMĚŘIČSKÁ MĚŘENÍ</t>
  </si>
  <si>
    <t>vytyčení stávajících IS</t>
  </si>
  <si>
    <t>7</t>
  </si>
  <si>
    <t>vytyčení hranice staveniště, vč.vyhotovení vytyčovacího protokolu stavby</t>
  </si>
  <si>
    <t>8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</si>
  <si>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</si>
  <si>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</si>
  <si>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</si>
  <si>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</si>
  <si>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</si>
  <si>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</si>
  <si>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</si>
  <si>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</si>
  <si>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</si>
  <si>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</si>
  <si>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02946</t>
  </si>
  <si>
    <t>OSTAT POŽADAVKY - FOTODOKUMENTACE</t>
  </si>
  <si>
    <t>Včetně zdokumentování stávajícího stavu během demolice a pasportizace 
přilehlých ploch, okolí a konstrukcí</t>
  </si>
  <si>
    <t>12</t>
  </si>
  <si>
    <t>02960</t>
  </si>
  <si>
    <t>C</t>
  </si>
  <si>
    <t>OSTATNÍ POŽADAVKY - ODBORNÝ DOZOR</t>
  </si>
  <si>
    <t>Geotechnický dohled</t>
  </si>
  <si>
    <t>13</t>
  </si>
  <si>
    <t>02991</t>
  </si>
  <si>
    <t>OSTATNÍ POŽADAVKY - INFORMAČNÍ TABULE</t>
  </si>
  <si>
    <t>Označení stavby dle směrnic investora</t>
  </si>
  <si>
    <t>14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</si>
  <si>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</si>
  <si>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</si>
  <si>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</si>
  <si>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101a</t>
  </si>
  <si>
    <t>Silnice III/6031 úsek podél SO 255</t>
  </si>
  <si>
    <t xml:space="preserve">  SO 101a</t>
  </si>
  <si>
    <t>015111</t>
  </si>
  <si>
    <t>POPLATKY ZA LIKVIDACŮ ODPADŮ NEKONTAMINOVANÝCH - 17 05 04  VYTĚŽENÉ ZEMINY A HORNINY -  I. TŘÍDA TĚŽITELNOSTI</t>
  </si>
  <si>
    <t>T</t>
  </si>
  <si>
    <t>uložení zeminy (viz položka č. 131738) 
211,73*2,0=423,460 [A]</t>
  </si>
  <si>
    <t>015130</t>
  </si>
  <si>
    <t>POPLATKY ZA LIKVIDACŮ ODPADŮ NEKONTAMINOVANÝCH - 17 03 02  VYBOURANÝ ASFALTOVÝ BETON BEZ DEHTU</t>
  </si>
  <si>
    <t>podkladní vrstvy vozovky stmelené asfaltovými pojivy (viz položka č. 113338)</t>
  </si>
  <si>
    <t>51,881*2,4=124,514 [A]</t>
  </si>
  <si>
    <t>015140</t>
  </si>
  <si>
    <t>POPLATKY ZA LIKVIDACŮ ODPADŮ NEKONTAMINOVANÝCH - 17 01 01  BETON Z DEMOLIC OBJEKTŮ, ZÁKLADŮ TV</t>
  </si>
  <si>
    <t>46,43*(0,2+0,25)*0,30*2,3=14,417 [A] ..... viz položka č. 113524 
1,609*2,3=3,701 [B] ..................viz.položka č. 967118 
Celkem: A+B=18,118 [C]</t>
  </si>
  <si>
    <t>Zemní práce</t>
  </si>
  <si>
    <t>11130</t>
  </si>
  <si>
    <t>SEJMUTÍ DRNU</t>
  </si>
  <si>
    <t>M2</t>
  </si>
  <si>
    <t>v tl. vrstvy 0,200 m</t>
  </si>
  <si>
    <t>30,2=30,200 [A]</t>
  </si>
  <si>
    <t>113328</t>
  </si>
  <si>
    <t>ODSTRAN PODKL ZPEVNĚNÝCH PLOCH Z KAMENIVA NESTMEL, ODVOZ DO 20KM</t>
  </si>
  <si>
    <t>M3</t>
  </si>
  <si>
    <t>518,81*(0,46-0,24)=114,138 [A]</t>
  </si>
  <si>
    <t>113338</t>
  </si>
  <si>
    <t>ODSTRAN PODKL ZPEVNĚNÝCH PLOCH S ASFALT POJIVEM, ODVOZ DO 20KM</t>
  </si>
  <si>
    <t>518,81*0,1=51,881 [A]</t>
  </si>
  <si>
    <t>113524</t>
  </si>
  <si>
    <t>ODSTRANĚNÍ CHODNÍKOVÝCH A SILNIČNÍCH OBRUBNÍKŮ BETONOVÝCH, ODVOZ DO 5KM</t>
  </si>
  <si>
    <t>M</t>
  </si>
  <si>
    <t>demolice obrubníků betonových silničních</t>
  </si>
  <si>
    <t>46,43=46,430 [A]</t>
  </si>
  <si>
    <t>113544</t>
  </si>
  <si>
    <t>ODSTRANĚNÍ OBRUB Z KRAJNÍKŮ, ODVOZ DO 5KM</t>
  </si>
  <si>
    <t>demolice kamenných krajníků 
majetek investora</t>
  </si>
  <si>
    <t>17,62=17,620 [A]</t>
  </si>
  <si>
    <t>113728</t>
  </si>
  <si>
    <t>FRÉZOVÁNÍ ZPEVNĚNÝCH PLOCH ASFALTOVÝCH, ODVOZ DO 20KM</t>
  </si>
  <si>
    <t>57,13*0,09+518,81*0,14=77,775 [A]</t>
  </si>
  <si>
    <t>113764</t>
  </si>
  <si>
    <t>FRÉZOVÁNÍ DRÁŽKY PRŮŘEZU DO 400MM2 V ASFALTOVÉ VOZOVCE</t>
  </si>
  <si>
    <t>profrézování drážky 40x10</t>
  </si>
  <si>
    <t>5,81+5,53+5,31+3,4+5,5+48,07=73,620 [A]</t>
  </si>
  <si>
    <t>113765</t>
  </si>
  <si>
    <t>FRÉZOVÁNÍ DRÁŽKY PRŮŘEZU DO 600MM2 V ASFALTOVÉ VOZOVCE</t>
  </si>
  <si>
    <t>profrézování drážky 40x12</t>
  </si>
  <si>
    <t>41,59+25,51+1,9+2,08+4,75+17,42=93,250 [A]</t>
  </si>
  <si>
    <t>131738</t>
  </si>
  <si>
    <t>HLOUBENÍ JAM ZAPAŽ I NEPAŽ TŘ. I, ODVOZ DO 20KM</t>
  </si>
  <si>
    <t>(1,2*1,2*(1,3+0,15-0,46))*3+10,45*(2-0,46-0,4)+195,54=211,730 [A]</t>
  </si>
  <si>
    <t>PN</t>
  </si>
  <si>
    <t>17120</t>
  </si>
  <si>
    <t>ULOŽENÍ SYPANINY DO NÁSYPŮ A NA SKLÁDKY BEZ ZHUTNĚNÍ</t>
  </si>
  <si>
    <t>17180</t>
  </si>
  <si>
    <t>ULOŽENÍ SYPANINY DO NÁSYPŮ Z NAKUPOVANÝCH MATERIÁLŮ</t>
  </si>
  <si>
    <t>aktivní zóna</t>
  </si>
  <si>
    <t>488,84*0,4=195,536 [A]</t>
  </si>
  <si>
    <t>15</t>
  </si>
  <si>
    <t>17380</t>
  </si>
  <si>
    <t>ZEMNÍ KRAJNICE A DOSYPÁVKY Z NAKUPOVANÝCH MATERIÁLŮ</t>
  </si>
  <si>
    <t>(25,51+1,9+2,08+0,53+2,91+10,09)*0,075=3,227 [A]</t>
  </si>
  <si>
    <t>16</t>
  </si>
  <si>
    <t>17481</t>
  </si>
  <si>
    <t>ZÁSYP JAM A RÝH Z NAKUPOVANÝCH MATERIÁLŮ</t>
  </si>
  <si>
    <t>zásyp ŠD</t>
  </si>
  <si>
    <t>(1,2*1,2*(1,3-0,46-0,4)-1,3*3,14*0,25*0,25)*3+10,45*(2-0,46-0,4-0,6)=6,778 [A]</t>
  </si>
  <si>
    <t>17</t>
  </si>
  <si>
    <t>17581</t>
  </si>
  <si>
    <t>OBSYP POTRUBÍ A OBJEKTŮ Z NAKUPOVANÝCH MATERIÁLŮ</t>
  </si>
  <si>
    <t>lože + obsyp ze štěrkopísku</t>
  </si>
  <si>
    <t>10,45*1,2*0,6-10,45*3,14*0,075*0,075=7,339 [A]</t>
  </si>
  <si>
    <t>18</t>
  </si>
  <si>
    <t>18120</t>
  </si>
  <si>
    <t>ÚPRAVA PLÁNĚ SE ZHUTNĚNÍM V HORNINĚ TŘ. II</t>
  </si>
  <si>
    <t>2*488,84+9,49+14,86+7,96+4,1+20,59=1 034,680 [A]</t>
  </si>
  <si>
    <t>19</t>
  </si>
  <si>
    <t>18222</t>
  </si>
  <si>
    <t>ROZPROSTŘENÍ ORNICE VE SVAHU V TL DO 0,15M</t>
  </si>
  <si>
    <t>23,0/2=11,500 [A]</t>
  </si>
  <si>
    <t>20</t>
  </si>
  <si>
    <t>18232</t>
  </si>
  <si>
    <t>ROZPROSTŘENÍ ORNICE V ROVINĚ V TL DO 0,15M</t>
  </si>
  <si>
    <t>21</t>
  </si>
  <si>
    <t>18241</t>
  </si>
  <si>
    <t>ZALOŽENÍ TRÁVNÍKU RUČNÍM VÝSEVEM</t>
  </si>
  <si>
    <t>23,0=23,000 [A]</t>
  </si>
  <si>
    <t>Základy</t>
  </si>
  <si>
    <t>22</t>
  </si>
  <si>
    <t>21197</t>
  </si>
  <si>
    <t>OPLÁŠTĚNÍ ODVODŇOVACÍCH ŽEBER Z GEOTEXTILIE</t>
  </si>
  <si>
    <t>geotextilie na trativod</t>
  </si>
  <si>
    <t>72,07*5*0,5=180,175 [A]</t>
  </si>
  <si>
    <t>23</t>
  </si>
  <si>
    <t>21461</t>
  </si>
  <si>
    <t>SEPARAČNÍ GEOTEXTILIE</t>
  </si>
  <si>
    <t>488,84=488,840 [A]</t>
  </si>
  <si>
    <t>Vodorovné konstrukce</t>
  </si>
  <si>
    <t>24</t>
  </si>
  <si>
    <t>45131A</t>
  </si>
  <si>
    <t>PODKLADNÍ A VÝPLŇOVÉ VRSTVY Z PROSTÉHO BETONU C20/25</t>
  </si>
  <si>
    <t>lože C20/25nXF3; tl. 0,15 m</t>
  </si>
  <si>
    <t>(1,2*1,2*0,15)*3=0,648 [A]</t>
  </si>
  <si>
    <t>Komunikace</t>
  </si>
  <si>
    <t>25</t>
  </si>
  <si>
    <t>56143</t>
  </si>
  <si>
    <t>KAMENIVO ZPEVNĚNÉ CEMENTEM TL. DO 150MM</t>
  </si>
  <si>
    <t>kamenivo SC C8/10; tl. 120 mm</t>
  </si>
  <si>
    <t>26</t>
  </si>
  <si>
    <t>56333</t>
  </si>
  <si>
    <t>VOZOVKOVÉ VRSTVY ZE ŠTĚRKODRTI TL. DO 150MM</t>
  </si>
  <si>
    <t>ŠDA; tl. 150 mm</t>
  </si>
  <si>
    <t>9,49=9,490 [A]</t>
  </si>
  <si>
    <t>27</t>
  </si>
  <si>
    <t>56334</t>
  </si>
  <si>
    <t>VOZOVKOVÉ VRSTVY ZE ŠTĚRKODRTI TL. DO 200MM</t>
  </si>
  <si>
    <t>ŠDA; tl. 200 mm</t>
  </si>
  <si>
    <t>14,86+9,49=24,350 [A]</t>
  </si>
  <si>
    <t>28</t>
  </si>
  <si>
    <t>56335</t>
  </si>
  <si>
    <t>VOZOVKOVÉ VRSTVY ZE ŠTĚRKODRTI TL. DO 250MM</t>
  </si>
  <si>
    <t>20,59=20,590 [A] ........... chodník 
488,84=488,840 [B] ....... vozovka 
Celkem: A+B=509,430 [C]</t>
  </si>
  <si>
    <t>29</t>
  </si>
  <si>
    <t>56336</t>
  </si>
  <si>
    <t>VOZOVKOVÉ VRSTVY ZE ŠTĚRKODRTI TL. DO 300MM</t>
  </si>
  <si>
    <t>ŠDA; tl. minim. 250 mm</t>
  </si>
  <si>
    <t>12,060=12,060 [A]</t>
  </si>
  <si>
    <t>30</t>
  </si>
  <si>
    <t>572123</t>
  </si>
  <si>
    <t>INFILTRAČNÍ POSTŘIK Z EMULZE DO 1,0KG/M2</t>
  </si>
  <si>
    <t>PI-C 0,60 kg/m2</t>
  </si>
  <si>
    <t>488,84+9,49=498,330 [A]</t>
  </si>
  <si>
    <t>31</t>
  </si>
  <si>
    <t>572214</t>
  </si>
  <si>
    <t>SPOJOVACÍ POSTŘIK Z MODIFIK EMULZE DO 0,5KG/M2</t>
  </si>
  <si>
    <t>PS-CP 0,35 kg/m2</t>
  </si>
  <si>
    <t>2*488,84+56,65+9,49=1 043,820 [A]</t>
  </si>
  <si>
    <t>32</t>
  </si>
  <si>
    <t>572224</t>
  </si>
  <si>
    <t>SPOJOVACÍ POSTŘIK Z MODIFIK EMULZE DO 1,0KG/M2</t>
  </si>
  <si>
    <t>PS-CP 0,60 kg/m2</t>
  </si>
  <si>
    <t>56,65=56,650 [A]</t>
  </si>
  <si>
    <t>33</t>
  </si>
  <si>
    <t>574B34</t>
  </si>
  <si>
    <t>ASFALTOVÝ BETON PRO OBRUSNÉ VRSTVY MODIFIK ACO 11+, 11S TL. 40MM</t>
  </si>
  <si>
    <t>ACO 11+; tl. 40 mm</t>
  </si>
  <si>
    <t>488,84+56,65+9,49=554,980 [A]</t>
  </si>
  <si>
    <t>34</t>
  </si>
  <si>
    <t>574D46</t>
  </si>
  <si>
    <t>ASFALTOVÝ BETON PRO LOŽNÍ VRSTVY MODIFIK ACL 16+, 16S TL. 50MM</t>
  </si>
  <si>
    <t>ACL 16+; tl. 50 mm</t>
  </si>
  <si>
    <t>488,84+56,65=545,490 [A]</t>
  </si>
  <si>
    <t>35</t>
  </si>
  <si>
    <t>574E46</t>
  </si>
  <si>
    <t>ASFALTOVÝ BETON PRO PODKLADNÍ VRSTVY ACP 16+, 16S TL. 50MM</t>
  </si>
  <si>
    <t>36</t>
  </si>
  <si>
    <t>574E56</t>
  </si>
  <si>
    <t>ASFALTOVÝ BETON PRO PODKLADNÍ VRSTVY ACP 16+, 16S TL. 60MM</t>
  </si>
  <si>
    <t>37</t>
  </si>
  <si>
    <t>582611</t>
  </si>
  <si>
    <t>KRYTY Z BETON DLAŽDIC SE ZÁMKEM ŠEDÝCH TL 60MM DO LOŽE Z KAM</t>
  </si>
  <si>
    <t>betonová dlažba tl. 60 mm 
včetně lože</t>
  </si>
  <si>
    <t>20,59=20,590 [A]</t>
  </si>
  <si>
    <t>38</t>
  </si>
  <si>
    <t>582615</t>
  </si>
  <si>
    <t>KRYTY Z BETON DLAŽDIC SE ZÁMKEM BAREV TL 80MM DO LOŽE Z KAM</t>
  </si>
  <si>
    <t>betonová dlažba tl. 80 mm 
včetně lože</t>
  </si>
  <si>
    <t>7,96=7,960 [A]</t>
  </si>
  <si>
    <t>39</t>
  </si>
  <si>
    <t>582618</t>
  </si>
  <si>
    <t>KRYTY Z BETON DLAŽDIC SE ZÁMKEM ŠEDÝCH RELIÉF TL 80MM DO LOŽE Z KAM</t>
  </si>
  <si>
    <t>betonová dlažba tl. 80 mm-reliéfní 
včetně lože</t>
  </si>
  <si>
    <t>4,10=4,100 [A]</t>
  </si>
  <si>
    <t>Potrubí</t>
  </si>
  <si>
    <t>40</t>
  </si>
  <si>
    <t>87433</t>
  </si>
  <si>
    <t>POTRUBÍ Z TRUB PLASTOVÝCH ODPADNÍCH DN DO 150MM</t>
  </si>
  <si>
    <t>přípojky PVC DN 150</t>
  </si>
  <si>
    <t>3,69+3,42+3,34=10,450 [A]</t>
  </si>
  <si>
    <t>41</t>
  </si>
  <si>
    <t>875332</t>
  </si>
  <si>
    <t>POTRUBÍ DREN Z TRUB PLAST DN DO 150MM DĚROVANÝCH</t>
  </si>
  <si>
    <t>trativod PVC DN 150 SN8</t>
  </si>
  <si>
    <t>72,07=72,070 [A]</t>
  </si>
  <si>
    <t>42</t>
  </si>
  <si>
    <t>89712</t>
  </si>
  <si>
    <t>VPUSŤ KANALIZAČNÍ ULIČNÍ KOMPLETNÍ Z BETONOVÝCH DÍLCŮ</t>
  </si>
  <si>
    <t>3=3,000 [A]</t>
  </si>
  <si>
    <t>43</t>
  </si>
  <si>
    <t>89921</t>
  </si>
  <si>
    <t>VÝŠKOVÁ ÚPRAVA POKLOPŮ</t>
  </si>
  <si>
    <t>44</t>
  </si>
  <si>
    <t>89923</t>
  </si>
  <si>
    <t>VÝŠKOVÁ ÚPRAVA KRYCÍCH HRNCŮ</t>
  </si>
  <si>
    <t>2=2,000 [A]</t>
  </si>
  <si>
    <t>Ostatní konstrukce a práce</t>
  </si>
  <si>
    <t>45</t>
  </si>
  <si>
    <t>917224</t>
  </si>
  <si>
    <t>SILNIČNÍ A CHODNÍKOVÉ OBRUBY Z BETONOVÝCH OBRUBNÍKŮ ŠÍŘ 150MM</t>
  </si>
  <si>
    <t>41,59+25,51+1,9+2,08+4,75+17,42+0,79+0,55=94,590 [A]</t>
  </si>
  <si>
    <t>46</t>
  </si>
  <si>
    <t>931324</t>
  </si>
  <si>
    <t>TĚSNĚNÍ DILATAČ SPAR ASF ZÁLIVKOU MODIFIK PRŮŘ DO 400MM2</t>
  </si>
  <si>
    <t>zálivka drážky 40x10</t>
  </si>
  <si>
    <t>47</t>
  </si>
  <si>
    <t>931325</t>
  </si>
  <si>
    <t>TĚSNĚNÍ DILATAČ SPAR ASF ZÁLIVKOU MODIFIK PRŮŘ DO 600MM2</t>
  </si>
  <si>
    <t>zálivka drážky 40x12</t>
  </si>
  <si>
    <t>48</t>
  </si>
  <si>
    <t>967118</t>
  </si>
  <si>
    <t>VYBOURÁNÍ ČÁSTÍ KONSTRUKCÍ Z BETON DÍLCŮ S ODVOZEM DO 20KM</t>
  </si>
  <si>
    <t>odstranění betonové dlažby 
včetně poplatku za uložení na skládce</t>
  </si>
  <si>
    <t>26,81*0,06=1,609 [A]</t>
  </si>
  <si>
    <t>SO 180.1</t>
  </si>
  <si>
    <t>Přechodné dopravní značení</t>
  </si>
  <si>
    <t xml:space="preserve">  SO 180.1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</si>
  <si>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</si>
  <si>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1=1,000 [A]</t>
  </si>
  <si>
    <t>SO 190.1a</t>
  </si>
  <si>
    <t>Trvalé dopravní značení</t>
  </si>
  <si>
    <t xml:space="preserve">  SO 190.1a</t>
  </si>
  <si>
    <t>914131</t>
  </si>
  <si>
    <t>DOPRAVNÍ ZNAČKY ZÁKLADNÍ VELIKOSTI OCELOVÉ FÓLIE TŘ 2 - DODÁVKA A MONTÁŽ</t>
  </si>
  <si>
    <t>značky: 2x IP6 +1xA1a + 1xP2 
4=4,000 [A]</t>
  </si>
  <si>
    <t>914133</t>
  </si>
  <si>
    <t>DOPRAVNÍ ZNAČKY ZÁKLADNÍ VELIKOSTI OCELOVÉ FÓLIE TŘ 2 - DEMONTÁŽ</t>
  </si>
  <si>
    <t>demontáž značek: 2x IP6 + (A1a + A6a) 
4=4,000 [A]</t>
  </si>
  <si>
    <t>914911</t>
  </si>
  <si>
    <t>SLOUPKY A STOJKY DOPRAVNÍCH ZNAČEK Z OCEL TRUBEK SE ZABETONOVÁNÍM - DODÁVKA A MONTÁŽ</t>
  </si>
  <si>
    <t>pro značky: 2x IP6 +1xA1a + 1xP2 
4=4,000 [A]</t>
  </si>
  <si>
    <t>914913</t>
  </si>
  <si>
    <t>SLOUPKY A STOJKY DZ Z OCEL TRUBEK ZABETON DEMONTÁŽ</t>
  </si>
  <si>
    <t>demontáž sloupků pro značky: 2x IP6 + (A1a + A6a) 
3=3,000 [A]</t>
  </si>
  <si>
    <t>915111</t>
  </si>
  <si>
    <t>VODOROVNÉ DOPRAVNÍ ZNAČENÍ BARVOU HLADKÉ - DODÁVKA A POKLÁDKA</t>
  </si>
  <si>
    <t>VDZ hladké barvou bílé; V7a</t>
  </si>
  <si>
    <t>5*3*0,5=7,500 [A]</t>
  </si>
  <si>
    <t>915211</t>
  </si>
  <si>
    <t>VODOROVNÉ DOPRAVNÍ ZNAČENÍ PLASTEM HLADKÉ - DODÁVKA A POKLÁDKA</t>
  </si>
  <si>
    <t>VDZ hladké plastem bílé; V7a</t>
  </si>
  <si>
    <t>SO 255</t>
  </si>
  <si>
    <t>Opěrná zeď u č.p. 39</t>
  </si>
  <si>
    <t xml:space="preserve">  SO 255</t>
  </si>
  <si>
    <t>141,075*2,6=366,795 [A] ..... materiál ze stávající opěrné zdi 
265,93*2,0=531,860 [B] ....... zemina z výkopu 
Celkem: A+B=898,655 [C]</t>
  </si>
  <si>
    <t>11,400*2,3=26,220 [A] ..... viz položka č.966158</t>
  </si>
  <si>
    <t>121104</t>
  </si>
  <si>
    <t>SEJMUTÍ ORNICE NEBO LESNÍ PŮDY S ODVOZEM DO 5KM</t>
  </si>
  <si>
    <t>0,10=0,100 [A] ..... tl. vrstvy sejmuté ornice 
2,0*56,0*A=11,200 [B]</t>
  </si>
  <si>
    <t>125734</t>
  </si>
  <si>
    <t>VYKOPÁVKY ZE ZEMNÍKŮ A SKLÁDEK TŘ. I, ODVOZ DO 5KM</t>
  </si>
  <si>
    <t>11,200=11,200 [A] ..... ornice pro zpětné použití na stavbě 
222,900=222,900 [B] ..... zemina pro zpětný zásyp 
Celkem: A+B=234,100 [C]</t>
  </si>
  <si>
    <t>131734</t>
  </si>
  <si>
    <t>HLOUBENÍ JAM ZAPAŽ I NEPAŽ TŘ. I, ODVOZ DO 5KM</t>
  </si>
  <si>
    <t>s odvozem výkopku na mezideponii</t>
  </si>
  <si>
    <t>222,900=222,900 [A] ..... viz pol.č.17411</t>
  </si>
  <si>
    <t>s odvozem výkopku na trvalou skládku</t>
  </si>
  <si>
    <t>10,248*47,70=488,830 [A] 
-222,900=- 222,900 [B] 
zemina k odvozu na trvalou skládku: 
Celkem: A+B=265,930 [C]</t>
  </si>
  <si>
    <t>11,200=11,200 [A] ......... uložení sejmuté ornice na mezideponii 
265,93=265,930 [B] ....... uložení zeminy z výkopu na trvalé skládce 
222,900=222,900 [C] ..... uložení zeminy na dočasné skládce 
Celkem: A+B+C=500,030 [D]</t>
  </si>
  <si>
    <t>17411</t>
  </si>
  <si>
    <t>ZÁSYP JAM A RÝH ZEMINOU SE ZHUTNĚNÍM</t>
  </si>
  <si>
    <t>hutněný zásyp zeminou z výkopu (pod těsnící fólií)</t>
  </si>
  <si>
    <t>50,0*3,590=179,500 [A] ..... hutněný zásyp zeminou z výkopu (pod těsnící fólií) 
50,0*0,868=43,400 [B] ....... hutněný zásyp zeminou z výkopu (u paty opěrné zdi) 
Celkem: A+B=222,900 [C]</t>
  </si>
  <si>
    <t>18214</t>
  </si>
  <si>
    <t>ÚPRAVA POVRCHŮ SROVNÁNÍM ÚZEMÍ V TL DO 0,25M</t>
  </si>
  <si>
    <t>112,000=112,000 [A]</t>
  </si>
  <si>
    <t>18231</t>
  </si>
  <si>
    <t>ROZPROSTŘENÍ ORNICE V ROVINĚ V TL DO 0,10M</t>
  </si>
  <si>
    <t>272325</t>
  </si>
  <si>
    <t>ZÁKLADY ZE ŽELEZOBETONU DO C30/37</t>
  </si>
  <si>
    <t>základy opěrné zdi, beton C30/37 XF2</t>
  </si>
  <si>
    <t>2,388=2,388 [A] ..... plocha příčného řezu základu 
9,364=9,364 [B] ..... délka 1.části základu 
6,100=6,100 [C] ..... délka 2.části základu 
12,100=12,100 [D] ..... délka 3.části základu 
12,0=12,000 [E] ..... délka 4.části základu 
4,25=4,250 [F] ..... délka 5.části základu 
Celkem (objem základů):  
A*(B+C+D+E+F)=104,628 [G]</t>
  </si>
  <si>
    <t>272365</t>
  </si>
  <si>
    <t>VÝZTUŽ ZÁKLADŮ Z OCELI 10505, B500B</t>
  </si>
  <si>
    <t>104,628=104,628 [A] ..... celkový objem základů (viz pol. č. 272325) 
0,120=0,120 [B] ..... množství výztuže [t/m3], odhad 
Celkem (hmotnost výztuže):  
A*B=12,555 [C]</t>
  </si>
  <si>
    <t>28999</t>
  </si>
  <si>
    <t>OPLÁŠTĚNÍ (ZPEVNĚNÍ) Z FÓLIE</t>
  </si>
  <si>
    <t>izolační vrstva z geomembrány: 
 - pevnost v tahu minimálně 20 kN/m 
 - protažení  minimálně 20% v obou směrech</t>
  </si>
  <si>
    <t>40,0*(0,15+3,1)=130,000 [A]</t>
  </si>
  <si>
    <t>Svislé konstrukce</t>
  </si>
  <si>
    <t>317325</t>
  </si>
  <si>
    <t>ŘÍMSY ZE ŽELEZOBETONU DO C30/37</t>
  </si>
  <si>
    <t>beton C30/37 XF4</t>
  </si>
  <si>
    <t>0,310=0,310 [A] ..... plocha příčného řezu římsy 
11,364=11,364 [B]]..... délka 1.části římsy 
6,100=6,100 [C]]..... délka 2.části římsy 
12,100=12,100 [D]]..... délka 3.části římsy 
0,1+11,920=12,020 [E]]..... délka 4.části římsy 
0,1+6,146=6,246 [F]]..... délka 5.části římsy 
Celkem (objem základů):  
A*(B+C+D+E+F)=14,827 [G]</t>
  </si>
  <si>
    <t>317365</t>
  </si>
  <si>
    <t>VÝZTUŽ ŘÍMS Z OCELI 10505, B500B</t>
  </si>
  <si>
    <t>množství výztuže - odhad 150 [kg/m3]</t>
  </si>
  <si>
    <t>14,765=14,765 [A] ..... celkový objem říms (viz pol. č. 317325) 
0,150=0,150 [B] ..... množství výztuže [t/m3], odhad 
Celkem (hmotnost výztuže):  
A*B=2,215 [C]</t>
  </si>
  <si>
    <t>327325</t>
  </si>
  <si>
    <t>ZDI OPĚRNÉ, ZÁRUBNÍ, NÁBŘEŽNÍ ZE ŽELEZOVÉHO BETONU DO C30/37</t>
  </si>
  <si>
    <t>dřík opěrné stěny</t>
  </si>
  <si>
    <t>část 1a: 
(2,541+2,273)/2*(0,55+0,65)/2*9,364=13,523 [F] 
část 1b: 
(2,109+0,8)/2*2,0*0,6=1,745 [G] 
část 1c: 
0,3*0,8*0,4=0,096 [H] 
část 2: 
(2,273+2,134)/2*(0,55+0,65)/2*6,100=8,065 [A] 
část 3: 
(2,134+2,091)/2*(0,55+0,65)/2*12,100=15,337 [B] 
část 4: 
(2,091+1,853)/2*(0,55+0,65)/2*12,0=14,198 [C] 
část 5a: 
(1,853+0,900)/2*(0,550+0,650)/2*(4,250+2,0)=5,162 [D] 
část 5b: 
(2,0*0,3*0,6)*-1=-0,360 [E] 
Celkem:  
F+G+H+A+B+C+D+E=57,766 [I]</t>
  </si>
  <si>
    <t>327365</t>
  </si>
  <si>
    <t>VÝZTUŽ ZDÍ OPĚRNÝCH, ZÁRUBNÍCH, NÁBŘEŽNÍCH Z OCELI 10505, B500B</t>
  </si>
  <si>
    <t>dřík opěrné zdi 
množství výztuže - odhad 120 [kg/m3]</t>
  </si>
  <si>
    <t>57,586=57,586 [A] ..... celkový objem dříku zákl. stěny (viz pol. č. 327325) 
0,120=0,120 [B] ..... množství výztuže [t/m3], odhad 
Celkem (hmotnost výztuže):  
A*B=6,910 [C]</t>
  </si>
  <si>
    <t>33800R</t>
  </si>
  <si>
    <t>obnova stávajícího oplocení p.č. 358/2</t>
  </si>
  <si>
    <t>Položka zahrnuje veškerý materiál, výrobky a polotovary, včetně mimostaveništní a 
vnitrostaveništní dopravy (rovněž přesuny), včetně naložení a složení, případně s uložením. 
Položka též zahrnuje veškeré potřebné demolice, přesuny suti, odvoz a uložení na skládku a poplatek za skládku.</t>
  </si>
  <si>
    <t>33817B</t>
  </si>
  <si>
    <t>SLOUPKY OHRADNÍ A PLOTOVÉ Z DÍLCŮ KOVOVÝCH  DODATEČNĚ KOTVENÉ</t>
  </si>
  <si>
    <t>sloupky budou potaženy plastem</t>
  </si>
  <si>
    <t>20,0=20,000 [A] ............ předpokládaný počet sloupků 
6,5*1,6=10,400 [B] .......... předpokládaná hmotnost jednoho sloupku výšky 1,5 m 
Celkem: (A*B)/1000=0,208 [C]</t>
  </si>
  <si>
    <t>451312</t>
  </si>
  <si>
    <t>PODKLADNÍ A VÝPLŇOVÉ VRSTVY Z PROSTÉHO BETONU C12/15</t>
  </si>
  <si>
    <t>podkladní beton C12/15 X0</t>
  </si>
  <si>
    <t>3,8 [m] * 0,08 [m2] +170,514 [m2] * 0,100 [m]+0,3*0,1*3,8=17,469 [A]</t>
  </si>
  <si>
    <t>458312</t>
  </si>
  <si>
    <t>VÝPLŇ ZA OPĚRAMI A ZDMI Z PROST BETONU DO C12/15</t>
  </si>
  <si>
    <t>podkladní beton pod drenáží 
beton C12/15 X0</t>
  </si>
  <si>
    <t>0,429 [m2] * 40,000 [m] =17,160 [A]</t>
  </si>
  <si>
    <t>45850</t>
  </si>
  <si>
    <t>a</t>
  </si>
  <si>
    <t>VÝPLŇ ZA OPĚRAMI A ZDMI Z KAMENIVA</t>
  </si>
  <si>
    <t>hutněný zásyp nad ochranou těsnící fólie</t>
  </si>
  <si>
    <t>0,820*50,0=41,000 [A]</t>
  </si>
  <si>
    <t>b</t>
  </si>
  <si>
    <t>ochranný zásyp s drenážní funkcí</t>
  </si>
  <si>
    <t>40,0 [m] * 0,226 [m2] =9,040 [A]</t>
  </si>
  <si>
    <t>45852</t>
  </si>
  <si>
    <t>VÝPLŇ ZA OPĚRAMI A ZDMI Z KAMENIVA DRCENÉHO</t>
  </si>
  <si>
    <t>ochrana těsnící fólie</t>
  </si>
  <si>
    <t>40,0 [m] * 0,838 [m2] =33,520 [A]</t>
  </si>
  <si>
    <t>Přidružená stavební výroba</t>
  </si>
  <si>
    <t>76792</t>
  </si>
  <si>
    <t>OPLOCENÍ Z DRÁTĚNÉHO PLETIVA POTAŽENÉHO PLASTEM</t>
  </si>
  <si>
    <t>8,003+14,982+15,004+15,000+9,005+9,562+1,125=72,681 [A]</t>
  </si>
  <si>
    <t>76796</t>
  </si>
  <si>
    <t>VRATA A VRÁTKA</t>
  </si>
  <si>
    <t>dodávka a montáž nových vrat u sousedního pozemku včetně nového sloupku</t>
  </si>
  <si>
    <t>4,5=4,500 [A]</t>
  </si>
  <si>
    <t>78383</t>
  </si>
  <si>
    <t>NÁTĚRY BETON KONSTR TYP S4 (OS-C)</t>
  </si>
  <si>
    <t>(0,150+0,153)*47,883=14,509 [A]</t>
  </si>
  <si>
    <t>drenáž průměr 150 mm; drenážní trubka minim. kruhové tuhosti SN 8 kN/m2</t>
  </si>
  <si>
    <t>40,0=40,000 [A]</t>
  </si>
  <si>
    <t>966138</t>
  </si>
  <si>
    <t>BOURÁNÍ KONSTRUKCÍ Z KAMENE NA MC S ODVOZEM DO 20KM</t>
  </si>
  <si>
    <t>2,970*47,500=141,075 [A] ..... rozměry odhadem 
(viz PD TZ kapitola 3.2. "Demolice stávající zdi)</t>
  </si>
  <si>
    <t>966158</t>
  </si>
  <si>
    <t>BOURÁNÍ KONSTRUKCÍ Z PROST BETONU S ODVOZEM DO 20KM</t>
  </si>
  <si>
    <t>římsa z prostého betonu</t>
  </si>
  <si>
    <t>0,240*47,500=11,400 [A] ..... délka římsy odhadem</t>
  </si>
  <si>
    <t>967188</t>
  </si>
  <si>
    <t>VYBOURÁNÍ ČÁSTÍ KONSTRUKCÍ KOVOVÝCH S ODVOZEM DO 20KM</t>
  </si>
  <si>
    <t>vybourání původního oplocení včetně odvozu  
případný zisk z recyklace náleží objednateli</t>
  </si>
  <si>
    <t>20*9/1000=0,180 [A] ..... sloupky (odhad) 
42*2/1000=0,084 [B] ..... pletivo (odhad) 
Celkem:  
A+B=0,264 [C]</t>
  </si>
  <si>
    <t>vybourání stávajících vrat sousedního pozemku včetně sloupku 
odvoz k recyklaci, případný zisk náleží objednateli</t>
  </si>
  <si>
    <t>0,070=0,070 [A] ..... hmotnost odhadem, bude upřesněno při realizaci</t>
  </si>
  <si>
    <t>SO 431</t>
  </si>
  <si>
    <t>Přeložka VO</t>
  </si>
  <si>
    <t xml:space="preserve">  SO 431</t>
  </si>
  <si>
    <t>014101</t>
  </si>
  <si>
    <t>POPLATKY ZA SKLÁDKU</t>
  </si>
  <si>
    <t>0,35*(0,2)*60=4,200 [A] 
0,6*(0,46+0,25)*(7,2+8,2+7,0)=9,542 [B] 
Celkem: A+B=13,742 [C]</t>
  </si>
  <si>
    <t>014121</t>
  </si>
  <si>
    <t>POPLATKY ZA SKLÁDKU TYP S-OO (OSTATNÍ ODPAD)</t>
  </si>
  <si>
    <t>AB vozovka</t>
  </si>
  <si>
    <t>4,704=4,704 [A]</t>
  </si>
  <si>
    <t>vytyčení a zaměření objektu</t>
  </si>
  <si>
    <t>v tištěné a digitální formě</t>
  </si>
  <si>
    <t>11343</t>
  </si>
  <si>
    <t>ODSTRAN KRYTU ZPEVNĚNÝCH PLOCH S ASFALT POJIVEM VČET PODKLADU</t>
  </si>
  <si>
    <t>asfaltová vozovka</t>
  </si>
  <si>
    <t>(1,0*0,2+1,4*0,12+1,8*0,05+2,2*0,05+2,6*0,04)*7,0=4,704 [A]</t>
  </si>
  <si>
    <t>11348</t>
  </si>
  <si>
    <t>ODSTRANĚNÍ KRYTU ZPEVNĚNÝCH PLOCH Z DLAŽDIC VČETNĚ PODKLADU</t>
  </si>
  <si>
    <t>chodník ze zámkové dlažby</t>
  </si>
  <si>
    <t>0,5*60=30,000 [A]</t>
  </si>
  <si>
    <t>11352</t>
  </si>
  <si>
    <t>ODSTRANĚNÍ CHODNÍKOVÝCH A SILNIČNÍCH OBRUBNÍKŮ BETONOVÝCH</t>
  </si>
  <si>
    <t>125738</t>
  </si>
  <si>
    <t>VYKOPÁVKY ZE ZEMNÍKŮ A SKLÁDEK TŘ. I, ODVOZ DO 20KM</t>
  </si>
  <si>
    <t>přebytečná zemina z výkopů</t>
  </si>
  <si>
    <t>0,35*(0,2)*60=4,200 [A] 
0,6*(0,46+0,25)*(7,2+8,2+7,0)=9,542 [B] 
4,704=4,704 [C] 
Celkem: A+B+C=18,446 [D]</t>
  </si>
  <si>
    <t>13273</t>
  </si>
  <si>
    <t>HLOUBENÍ RÝH ŠÍŘ DO 2M PAŽ I NEPAŽ TŘ. I</t>
  </si>
  <si>
    <t>kabelová trasa</t>
  </si>
  <si>
    <t>0,35*0,35*60=7,350 [A] 
0,6*(1,2-0,46)*(7,2+8,2+7,0)=9,946 [B] 
Celkem: A+B=17,296 [C]</t>
  </si>
  <si>
    <t>0,35*(0,35-0,2)*60=3,150 [A] 
0,6*(1,2-0,46-0,25)*(7,2+8,2+7,0)=6,586 [B] 
Celkem: A+B=9,736 [C]</t>
  </si>
  <si>
    <t>pískové lože</t>
  </si>
  <si>
    <t>0,35*0,2*60=4,200 [A]</t>
  </si>
  <si>
    <t>beton C12/15-X0</t>
  </si>
  <si>
    <t>0,6*0,05*(7,0+7,2+8,2)=0,672 [A]</t>
  </si>
  <si>
    <t>562102</t>
  </si>
  <si>
    <t>VOZOVKOVÉ VRSTVY Z MATERIÁLŮ STABIL CEMENTEM TŘ II</t>
  </si>
  <si>
    <t>SC-C</t>
  </si>
  <si>
    <t>1,4*0,12*7,0=1,176 [A]</t>
  </si>
  <si>
    <t>56330</t>
  </si>
  <si>
    <t>VOZOVKOVÉ VRSTVY ZE ŠTĚRKODRTI</t>
  </si>
  <si>
    <t>1,0*0,2*7,0=1,400 [A]</t>
  </si>
  <si>
    <t>PS-CP 0,35 Kg/m2</t>
  </si>
  <si>
    <t>(2,6+2,2)*7,0=33,600 [A]</t>
  </si>
  <si>
    <t>ACO 11+, PnB 45/80-65</t>
  </si>
  <si>
    <t>2,6*7,0=18,200 [A]</t>
  </si>
  <si>
    <t>ACL 16+, PnB 25/55-60</t>
  </si>
  <si>
    <t>2,2*7,0=15,400 [A]</t>
  </si>
  <si>
    <t>1,8*7,0=12,600 [A]</t>
  </si>
  <si>
    <t>582612</t>
  </si>
  <si>
    <t>KRYTY Z BETON DLAŽDIC SE ZÁMKEM ŠEDÝCH TL 80MM DO LOŽE Z KAM</t>
  </si>
  <si>
    <t>oparava chodníku</t>
  </si>
  <si>
    <t>702322</t>
  </si>
  <si>
    <t>ZAKRYTÍ KABELŮ BETONOVOU DESKOU ŠÍŘKY PŘES 20 DO 40 CM</t>
  </si>
  <si>
    <t>60=60,000 [A]</t>
  </si>
  <si>
    <t>703442</t>
  </si>
  <si>
    <t>ELEKTROINSTALAČNÍ TRUBKA OCELOVÁ VČETNĚ UPEVNĚNÍ A PŘÍSLUŠENSTVÍ DN PRŮMĚRU PŘES 25 DO 40 MM</t>
  </si>
  <si>
    <t>ocelová chránička (žárově zinkovaná) na kabelový svod</t>
  </si>
  <si>
    <t>2,5*2=5,000 [A]</t>
  </si>
  <si>
    <t>742258</t>
  </si>
  <si>
    <t>VEDENÍ VENKOVNÍ NN, KABELOVÝ SVOD</t>
  </si>
  <si>
    <t>742H12</t>
  </si>
  <si>
    <t>KABEL NN ČTYŘ- A PĚTIŽÍLOVÝ CU S PLASTOVOU IZOLACÍ OD 4 DO 16 MM2</t>
  </si>
  <si>
    <t>kabel CYKY 4-Jx16 
dodávka a montáž</t>
  </si>
  <si>
    <t>90=90,000 [A]</t>
  </si>
  <si>
    <t>742H22</t>
  </si>
  <si>
    <t>KABEL NN ČTYŘ- A PĚTIŽÍLOVÝ AL S PLASTOVOU IZOLACÍ OD 4 DO 16 MM2</t>
  </si>
  <si>
    <t>AYKY 4-Jx16, kabelový svod z holých vodičů</t>
  </si>
  <si>
    <t>2*5=10,000 [A]</t>
  </si>
  <si>
    <t>742L12</t>
  </si>
  <si>
    <t>UKONČENÍ DVOU AŽ PĚTIŽÍLOVÉHO KABELU V ROZVADĚČI NEBO NA PŘÍSTROJI OD 4 DO 16 MM2</t>
  </si>
  <si>
    <t>4=4,000 [A]</t>
  </si>
  <si>
    <t>742Z22</t>
  </si>
  <si>
    <t>DEMONTÁŽ VENKOVNÍHO VEDENÍ NN (4X)</t>
  </si>
  <si>
    <t>vodič VO</t>
  </si>
  <si>
    <t>743C11</t>
  </si>
  <si>
    <t>SKŘÍŇ PŘÍPOJKOVÁ POJISTKOVÁ NA STOŽÁR/STĚNU NEBO DO VÝKLENKU DO 63 A, DO 50 MM2, S 1-2 SADAMI JISTÍCÍCH PRVKŮ</t>
  </si>
  <si>
    <t>pojistková skříň SP100 
dodávkaa montáž</t>
  </si>
  <si>
    <t>744I01</t>
  </si>
  <si>
    <t>POJISTKOVÁ VLOŽKA DO 160 A</t>
  </si>
  <si>
    <t>744R12</t>
  </si>
  <si>
    <t>SVORKA OD 4 DO 16 MM2</t>
  </si>
  <si>
    <t>proudová svorka na kabel svodu 
dodávka a montáž</t>
  </si>
  <si>
    <t>747212</t>
  </si>
  <si>
    <t>CELKOVÁ PROHLÍDKA, ZKOUŠENÍ, MĚŘENÍ A VYHOTOVENÍ VÝCHOZÍ REVIZNÍ ZPRÁVY, PRO OBJEM IN PŘES 100 DO 500 TIS.</t>
  </si>
  <si>
    <t>výchozí revize, včetně zprávy</t>
  </si>
  <si>
    <t>87627</t>
  </si>
  <si>
    <t>CHRÁNIČKY Z TRUB PLASTOVÝCH DN DO 100MM</t>
  </si>
  <si>
    <t>chránička HDPE 110/94, včetně utěsnění konců a protahovacího lanka</t>
  </si>
  <si>
    <t>2*(7,0+7,2+8,2)*1,1=49,280 [A]</t>
  </si>
  <si>
    <t>899524</t>
  </si>
  <si>
    <t>OBETONOVÁNÍ POTRUBÍ Z PROSTÉHO BETONU DO C25/30</t>
  </si>
  <si>
    <t>0,6*0,2*(7,0+7,2+8,2)=2,688 [A]</t>
  </si>
  <si>
    <t>919111</t>
  </si>
  <si>
    <t>ŘEZÁNÍ ASFALTOVÉHO KRYTU VOZOVEK TL DO 50MM</t>
  </si>
  <si>
    <t>proříznutí spáry mezi novou a starou vozovkou</t>
  </si>
  <si>
    <t>2*7=14,000 [A]</t>
  </si>
  <si>
    <t>931321</t>
  </si>
  <si>
    <t>TĚSNĚNÍ DILATAČ SPAR ASF ZÁLIVKOU MODIFIK PRŮŘ DO 100MM2</t>
  </si>
  <si>
    <t>zalití spáry mezi sataou a novou vozovkou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</si>
</sst>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0+C10+C12+C14+C16+C18+C20</f>
      </c>
      <c r="D6" s="1"/>
      <c r="E6" s="1"/>
    </row>
    <row r="7" spans="1:5" ht="12.75" customHeight="1">
      <c r="A7" s="1"/>
      <c r="B7" s="4" t="s">
        <v>5</v>
      </c>
      <c r="C7" s="7">
        <f>0+E10+E12+E14+E16+E18+E20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103</v>
      </c>
      <c r="B12" s="19" t="s">
        <v>104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105</v>
      </c>
      <c r="B13" s="21" t="s">
        <v>104</v>
      </c>
      <c r="C13" s="22">
        <f>'SO 101a_SO 101a'!I3</f>
      </c>
      <c r="D13" s="22">
        <f>'SO 101a_SO 101a'!O2</f>
      </c>
      <c r="E13" s="22">
        <f>C13+D13</f>
      </c>
    </row>
    <row r="14" spans="1:5" ht="12.75" customHeight="1">
      <c r="A14" s="19" t="s">
        <v>315</v>
      </c>
      <c r="B14" s="19" t="s">
        <v>316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317</v>
      </c>
      <c r="B15" s="21" t="s">
        <v>316</v>
      </c>
      <c r="C15" s="22">
        <f>'SO 180.1_SO 180.1'!I3</f>
      </c>
      <c r="D15" s="22">
        <f>'SO 180.1_SO 180.1'!O2</f>
      </c>
      <c r="E15" s="22">
        <f>C15+D15</f>
      </c>
    </row>
    <row r="16" spans="1:5" ht="12.75" customHeight="1">
      <c r="A16" s="19" t="s">
        <v>320</v>
      </c>
      <c r="B16" s="19" t="s">
        <v>321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322</v>
      </c>
      <c r="B17" s="21" t="s">
        <v>321</v>
      </c>
      <c r="C17" s="22">
        <f>'SO 190.1a_SO 190.1a'!I3</f>
      </c>
      <c r="D17" s="22">
        <f>'SO 190.1a_SO 190.1a'!O2</f>
      </c>
      <c r="E17" s="22">
        <f>C17+D17</f>
      </c>
    </row>
    <row r="18" spans="1:5" ht="12.75" customHeight="1">
      <c r="A18" s="19" t="s">
        <v>342</v>
      </c>
      <c r="B18" s="19" t="s">
        <v>343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344</v>
      </c>
      <c r="B19" s="21" t="s">
        <v>343</v>
      </c>
      <c r="C19" s="22">
        <f>'SO 255_SO 255'!I3</f>
      </c>
      <c r="D19" s="22">
        <f>'SO 255_SO 255'!O2</f>
      </c>
      <c r="E19" s="22">
        <f>C19+D19</f>
      </c>
    </row>
    <row r="20" spans="1:5" ht="12.75" customHeight="1">
      <c r="A20" s="19" t="s">
        <v>450</v>
      </c>
      <c r="B20" s="19" t="s">
        <v>451</v>
      </c>
      <c r="C20" s="20">
        <f>0+C21</f>
      </c>
      <c r="D20" s="20">
        <f>0+D21</f>
      </c>
      <c r="E20" s="20">
        <f>0+E21</f>
      </c>
    </row>
    <row r="21" spans="1:5" ht="12.75" customHeight="1">
      <c r="A21" s="21" t="s">
        <v>452</v>
      </c>
      <c r="B21" s="21" t="s">
        <v>451</v>
      </c>
      <c r="C21" s="22">
        <f>'SO 431_SO 431'!I3</f>
      </c>
      <c r="D21" s="22">
        <f>'SO 431_SO 431'!O2</f>
      </c>
      <c r="E21" s="22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49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12.75">
      <c r="A10" s="26" t="s">
        <v>51</v>
      </c>
      <c r="B10" s="31" t="s">
        <v>31</v>
      </c>
      <c r="C10" s="31" t="s">
        <v>52</v>
      </c>
      <c r="D10" s="26" t="s">
        <v>53</v>
      </c>
      <c r="E10" s="32" t="s">
        <v>54</v>
      </c>
      <c r="F10" s="33" t="s">
        <v>55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56</v>
      </c>
      <c r="E11" s="37" t="s">
        <v>57</v>
      </c>
    </row>
    <row r="12" spans="1:5" ht="12.75">
      <c r="A12" s="40" t="s">
        <v>58</v>
      </c>
      <c r="E12" s="39" t="s">
        <v>53</v>
      </c>
    </row>
    <row r="13" spans="1:16" ht="12.75">
      <c r="A13" s="26" t="s">
        <v>51</v>
      </c>
      <c r="B13" s="31" t="s">
        <v>27</v>
      </c>
      <c r="C13" s="31" t="s">
        <v>59</v>
      </c>
      <c r="D13" s="26" t="s">
        <v>53</v>
      </c>
      <c r="E13" s="32" t="s">
        <v>60</v>
      </c>
      <c r="F13" s="33" t="s">
        <v>55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7.5">
      <c r="A14" s="36" t="s">
        <v>56</v>
      </c>
      <c r="E14" s="37" t="s">
        <v>61</v>
      </c>
    </row>
    <row r="15" spans="1:5" ht="12.75">
      <c r="A15" s="40" t="s">
        <v>58</v>
      </c>
      <c r="E15" s="39" t="s">
        <v>53</v>
      </c>
    </row>
    <row r="16" spans="1:16" ht="12.75">
      <c r="A16" s="26" t="s">
        <v>51</v>
      </c>
      <c r="B16" s="31" t="s">
        <v>26</v>
      </c>
      <c r="C16" s="31" t="s">
        <v>62</v>
      </c>
      <c r="D16" s="26" t="s">
        <v>63</v>
      </c>
      <c r="E16" s="32" t="s">
        <v>64</v>
      </c>
      <c r="F16" s="33" t="s">
        <v>55</v>
      </c>
      <c r="G16" s="34">
        <v>1</v>
      </c>
      <c r="H16" s="35">
        <v>0</v>
      </c>
      <c r="I16" s="35">
        <f>ROUND(ROUND(H16,2)*ROUND(G16,3),2)</f>
      </c>
      <c r="J16" s="33"/>
      <c r="O16">
        <f>(I16*21)/100</f>
      </c>
      <c r="P16" t="s">
        <v>27</v>
      </c>
    </row>
    <row r="17" spans="1:5" ht="12.75">
      <c r="A17" s="36" t="s">
        <v>56</v>
      </c>
      <c r="E17" s="37" t="s">
        <v>53</v>
      </c>
    </row>
    <row r="18" spans="1:5" ht="12.75">
      <c r="A18" s="40" t="s">
        <v>58</v>
      </c>
      <c r="E18" s="39" t="s">
        <v>53</v>
      </c>
    </row>
    <row r="19" spans="1:16" ht="12.75">
      <c r="A19" s="26" t="s">
        <v>51</v>
      </c>
      <c r="B19" s="31" t="s">
        <v>35</v>
      </c>
      <c r="C19" s="31" t="s">
        <v>62</v>
      </c>
      <c r="D19" s="26" t="s">
        <v>65</v>
      </c>
      <c r="E19" s="32" t="s">
        <v>66</v>
      </c>
      <c r="F19" s="33" t="s">
        <v>55</v>
      </c>
      <c r="G19" s="34">
        <v>1</v>
      </c>
      <c r="H19" s="35">
        <v>0</v>
      </c>
      <c r="I19" s="35">
        <f>ROUND(ROUND(H19,2)*ROUND(G19,3),2)</f>
      </c>
      <c r="J19" s="33"/>
      <c r="O19">
        <f>(I19*21)/100</f>
      </c>
      <c r="P19" t="s">
        <v>27</v>
      </c>
    </row>
    <row r="20" spans="1:5" ht="12.75">
      <c r="A20" s="36" t="s">
        <v>56</v>
      </c>
      <c r="E20" s="37" t="s">
        <v>53</v>
      </c>
    </row>
    <row r="21" spans="1:5" ht="12.75">
      <c r="A21" s="40" t="s">
        <v>58</v>
      </c>
      <c r="E21" s="39" t="s">
        <v>53</v>
      </c>
    </row>
    <row r="22" spans="1:16" ht="12.75">
      <c r="A22" s="26" t="s">
        <v>51</v>
      </c>
      <c r="B22" s="31" t="s">
        <v>37</v>
      </c>
      <c r="C22" s="31" t="s">
        <v>67</v>
      </c>
      <c r="D22" s="26" t="s">
        <v>53</v>
      </c>
      <c r="E22" s="32" t="s">
        <v>68</v>
      </c>
      <c r="F22" s="33" t="s">
        <v>55</v>
      </c>
      <c r="G22" s="34">
        <v>1</v>
      </c>
      <c r="H22" s="35">
        <v>0</v>
      </c>
      <c r="I22" s="35">
        <f>ROUND(ROUND(H22,2)*ROUND(G22,3),2)</f>
      </c>
      <c r="J22" s="33" t="s">
        <v>69</v>
      </c>
      <c r="O22">
        <f>(I22*21)/100</f>
      </c>
      <c r="P22" t="s">
        <v>27</v>
      </c>
    </row>
    <row r="23" spans="1:5" ht="12.75">
      <c r="A23" s="36" t="s">
        <v>56</v>
      </c>
      <c r="E23" s="37" t="s">
        <v>70</v>
      </c>
    </row>
    <row r="24" spans="1:5" ht="12.75">
      <c r="A24" s="40" t="s">
        <v>58</v>
      </c>
      <c r="E24" s="39" t="s">
        <v>53</v>
      </c>
    </row>
    <row r="25" spans="1:16" ht="12.75">
      <c r="A25" s="26" t="s">
        <v>51</v>
      </c>
      <c r="B25" s="31" t="s">
        <v>39</v>
      </c>
      <c r="C25" s="31" t="s">
        <v>71</v>
      </c>
      <c r="D25" s="26" t="s">
        <v>63</v>
      </c>
      <c r="E25" s="32" t="s">
        <v>72</v>
      </c>
      <c r="F25" s="33" t="s">
        <v>55</v>
      </c>
      <c r="G25" s="34">
        <v>1</v>
      </c>
      <c r="H25" s="35">
        <v>0</v>
      </c>
      <c r="I25" s="35">
        <f>ROUND(ROUND(H25,2)*ROUND(G25,3),2)</f>
      </c>
      <c r="J25" s="33" t="s">
        <v>69</v>
      </c>
      <c r="O25">
        <f>(I25*21)/100</f>
      </c>
      <c r="P25" t="s">
        <v>27</v>
      </c>
    </row>
    <row r="26" spans="1:5" ht="12.75">
      <c r="A26" s="36" t="s">
        <v>56</v>
      </c>
      <c r="E26" s="37" t="s">
        <v>73</v>
      </c>
    </row>
    <row r="27" spans="1:5" ht="12.75">
      <c r="A27" s="40" t="s">
        <v>58</v>
      </c>
      <c r="E27" s="39" t="s">
        <v>53</v>
      </c>
    </row>
    <row r="28" spans="1:16" ht="12.75">
      <c r="A28" s="26" t="s">
        <v>51</v>
      </c>
      <c r="B28" s="31" t="s">
        <v>74</v>
      </c>
      <c r="C28" s="31" t="s">
        <v>71</v>
      </c>
      <c r="D28" s="26" t="s">
        <v>65</v>
      </c>
      <c r="E28" s="32" t="s">
        <v>72</v>
      </c>
      <c r="F28" s="33" t="s">
        <v>55</v>
      </c>
      <c r="G28" s="34">
        <v>1</v>
      </c>
      <c r="H28" s="35">
        <v>0</v>
      </c>
      <c r="I28" s="35">
        <f>ROUND(ROUND(H28,2)*ROUND(G28,3),2)</f>
      </c>
      <c r="J28" s="33" t="s">
        <v>69</v>
      </c>
      <c r="O28">
        <f>(I28*21)/100</f>
      </c>
      <c r="P28" t="s">
        <v>27</v>
      </c>
    </row>
    <row r="29" spans="1:5" ht="12.75">
      <c r="A29" s="36" t="s">
        <v>56</v>
      </c>
      <c r="E29" s="37" t="s">
        <v>75</v>
      </c>
    </row>
    <row r="30" spans="1:5" ht="12.75">
      <c r="A30" s="40" t="s">
        <v>58</v>
      </c>
      <c r="E30" s="39" t="s">
        <v>53</v>
      </c>
    </row>
    <row r="31" spans="1:16" ht="12.75">
      <c r="A31" s="26" t="s">
        <v>51</v>
      </c>
      <c r="B31" s="31" t="s">
        <v>76</v>
      </c>
      <c r="C31" s="31" t="s">
        <v>77</v>
      </c>
      <c r="D31" s="26" t="s">
        <v>63</v>
      </c>
      <c r="E31" s="32" t="s">
        <v>78</v>
      </c>
      <c r="F31" s="33" t="s">
        <v>79</v>
      </c>
      <c r="G31" s="34">
        <v>1</v>
      </c>
      <c r="H31" s="35">
        <v>0</v>
      </c>
      <c r="I31" s="35">
        <f>ROUND(ROUND(H31,2)*ROUND(G31,3),2)</f>
      </c>
      <c r="J31" s="33" t="s">
        <v>69</v>
      </c>
      <c r="O31">
        <f>(I31*21)/100</f>
      </c>
      <c r="P31" t="s">
        <v>27</v>
      </c>
    </row>
    <row r="32" spans="1:5" ht="25.5">
      <c r="A32" s="36" t="s">
        <v>56</v>
      </c>
      <c r="E32" s="37" t="s">
        <v>80</v>
      </c>
    </row>
    <row r="33" spans="1:5" ht="12.75">
      <c r="A33" s="40" t="s">
        <v>58</v>
      </c>
      <c r="E33" s="39" t="s">
        <v>53</v>
      </c>
    </row>
    <row r="34" spans="1:16" ht="12.75">
      <c r="A34" s="26" t="s">
        <v>51</v>
      </c>
      <c r="B34" s="31" t="s">
        <v>42</v>
      </c>
      <c r="C34" s="31" t="s">
        <v>81</v>
      </c>
      <c r="D34" s="26" t="s">
        <v>53</v>
      </c>
      <c r="E34" s="32" t="s">
        <v>82</v>
      </c>
      <c r="F34" s="33" t="s">
        <v>55</v>
      </c>
      <c r="G34" s="34">
        <v>1</v>
      </c>
      <c r="H34" s="35">
        <v>0</v>
      </c>
      <c r="I34" s="35">
        <f>ROUND(ROUND(H34,2)*ROUND(G34,3),2)</f>
      </c>
      <c r="J34" s="33" t="s">
        <v>69</v>
      </c>
      <c r="O34">
        <f>(I34*21)/100</f>
      </c>
      <c r="P34" t="s">
        <v>27</v>
      </c>
    </row>
    <row r="35" spans="1:5" ht="12.75">
      <c r="A35" s="36" t="s">
        <v>56</v>
      </c>
      <c r="E35" s="37" t="s">
        <v>83</v>
      </c>
    </row>
    <row r="36" spans="1:5" ht="12.75">
      <c r="A36" s="40" t="s">
        <v>58</v>
      </c>
      <c r="E36" s="39" t="s">
        <v>53</v>
      </c>
    </row>
    <row r="37" spans="1:16" ht="12.75">
      <c r="A37" s="26" t="s">
        <v>51</v>
      </c>
      <c r="B37" s="31" t="s">
        <v>44</v>
      </c>
      <c r="C37" s="31" t="s">
        <v>84</v>
      </c>
      <c r="D37" s="26" t="s">
        <v>53</v>
      </c>
      <c r="E37" s="32" t="s">
        <v>85</v>
      </c>
      <c r="F37" s="33" t="s">
        <v>55</v>
      </c>
      <c r="G37" s="34">
        <v>1</v>
      </c>
      <c r="H37" s="35">
        <v>0</v>
      </c>
      <c r="I37" s="35">
        <f>ROUND(ROUND(H37,2)*ROUND(G37,3),2)</f>
      </c>
      <c r="J37" s="33" t="s">
        <v>69</v>
      </c>
      <c r="O37">
        <f>(I37*21)/100</f>
      </c>
      <c r="P37" t="s">
        <v>27</v>
      </c>
    </row>
    <row r="38" spans="1:5" ht="12.75">
      <c r="A38" s="36" t="s">
        <v>56</v>
      </c>
      <c r="E38" s="37" t="s">
        <v>86</v>
      </c>
    </row>
    <row r="39" spans="1:5" ht="12.75">
      <c r="A39" s="40" t="s">
        <v>58</v>
      </c>
      <c r="E39" s="39" t="s">
        <v>53</v>
      </c>
    </row>
    <row r="40" spans="1:16" ht="12.75">
      <c r="A40" s="26" t="s">
        <v>51</v>
      </c>
      <c r="B40" s="31" t="s">
        <v>46</v>
      </c>
      <c r="C40" s="31" t="s">
        <v>87</v>
      </c>
      <c r="D40" s="26" t="s">
        <v>53</v>
      </c>
      <c r="E40" s="32" t="s">
        <v>88</v>
      </c>
      <c r="F40" s="33" t="s">
        <v>55</v>
      </c>
      <c r="G40" s="34">
        <v>1</v>
      </c>
      <c r="H40" s="35">
        <v>0</v>
      </c>
      <c r="I40" s="35">
        <f>ROUND(ROUND(H40,2)*ROUND(G40,3),2)</f>
      </c>
      <c r="J40" s="33" t="s">
        <v>69</v>
      </c>
      <c r="O40">
        <f>(I40*21)/100</f>
      </c>
      <c r="P40" t="s">
        <v>27</v>
      </c>
    </row>
    <row r="41" spans="1:5" ht="25.5">
      <c r="A41" s="36" t="s">
        <v>56</v>
      </c>
      <c r="E41" s="37" t="s">
        <v>89</v>
      </c>
    </row>
    <row r="42" spans="1:5" ht="12.75">
      <c r="A42" s="40" t="s">
        <v>58</v>
      </c>
      <c r="E42" s="39" t="s">
        <v>53</v>
      </c>
    </row>
    <row r="43" spans="1:16" ht="12.75">
      <c r="A43" s="26" t="s">
        <v>51</v>
      </c>
      <c r="B43" s="31" t="s">
        <v>90</v>
      </c>
      <c r="C43" s="31" t="s">
        <v>91</v>
      </c>
      <c r="D43" s="26" t="s">
        <v>92</v>
      </c>
      <c r="E43" s="32" t="s">
        <v>93</v>
      </c>
      <c r="F43" s="33" t="s">
        <v>55</v>
      </c>
      <c r="G43" s="34">
        <v>1</v>
      </c>
      <c r="H43" s="35">
        <v>0</v>
      </c>
      <c r="I43" s="35">
        <f>ROUND(ROUND(H43,2)*ROUND(G43,3),2)</f>
      </c>
      <c r="J43" s="33" t="s">
        <v>69</v>
      </c>
      <c r="O43">
        <f>(I43*21)/100</f>
      </c>
      <c r="P43" t="s">
        <v>27</v>
      </c>
    </row>
    <row r="44" spans="1:5" ht="12.75">
      <c r="A44" s="36" t="s">
        <v>56</v>
      </c>
      <c r="E44" s="37" t="s">
        <v>94</v>
      </c>
    </row>
    <row r="45" spans="1:5" ht="12.75">
      <c r="A45" s="40" t="s">
        <v>58</v>
      </c>
      <c r="E45" s="39" t="s">
        <v>53</v>
      </c>
    </row>
    <row r="46" spans="1:16" ht="12.75">
      <c r="A46" s="26" t="s">
        <v>51</v>
      </c>
      <c r="B46" s="31" t="s">
        <v>95</v>
      </c>
      <c r="C46" s="31" t="s">
        <v>96</v>
      </c>
      <c r="D46" s="26" t="s">
        <v>53</v>
      </c>
      <c r="E46" s="32" t="s">
        <v>97</v>
      </c>
      <c r="F46" s="33" t="s">
        <v>79</v>
      </c>
      <c r="G46" s="34">
        <v>2</v>
      </c>
      <c r="H46" s="35">
        <v>0</v>
      </c>
      <c r="I46" s="35">
        <f>ROUND(ROUND(H46,2)*ROUND(G46,3),2)</f>
      </c>
      <c r="J46" s="33" t="s">
        <v>69</v>
      </c>
      <c r="O46">
        <f>(I46*21)/100</f>
      </c>
      <c r="P46" t="s">
        <v>27</v>
      </c>
    </row>
    <row r="47" spans="1:5" ht="12.75">
      <c r="A47" s="36" t="s">
        <v>56</v>
      </c>
      <c r="E47" s="37" t="s">
        <v>98</v>
      </c>
    </row>
    <row r="48" spans="1:5" ht="12.75">
      <c r="A48" s="40" t="s">
        <v>58</v>
      </c>
      <c r="E48" s="39" t="s">
        <v>53</v>
      </c>
    </row>
    <row r="49" spans="1:16" ht="12.75">
      <c r="A49" s="26" t="s">
        <v>51</v>
      </c>
      <c r="B49" s="31" t="s">
        <v>99</v>
      </c>
      <c r="C49" s="31" t="s">
        <v>100</v>
      </c>
      <c r="D49" s="26" t="s">
        <v>53</v>
      </c>
      <c r="E49" s="32" t="s">
        <v>101</v>
      </c>
      <c r="F49" s="33" t="s">
        <v>55</v>
      </c>
      <c r="G49" s="34">
        <v>1</v>
      </c>
      <c r="H49" s="35">
        <v>0</v>
      </c>
      <c r="I49" s="35">
        <f>ROUND(ROUND(H49,2)*ROUND(G49,3),2)</f>
      </c>
      <c r="J49" s="33" t="s">
        <v>69</v>
      </c>
      <c r="O49">
        <f>(I49*21)/100</f>
      </c>
      <c r="P49" t="s">
        <v>27</v>
      </c>
    </row>
    <row r="50" spans="1:5" ht="51">
      <c r="A50" s="36" t="s">
        <v>56</v>
      </c>
      <c r="E50" s="37" t="s">
        <v>102</v>
      </c>
    </row>
    <row r="51" spans="1:5" ht="12.75">
      <c r="A51" s="38" t="s">
        <v>58</v>
      </c>
      <c r="E51" s="39" t="s">
        <v>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0+O9+O19+O74+O81+O85+O131+O147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41">
        <f>0+I9+I19+I74+I81+I85+I131+I147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</v>
      </c>
      <c r="D5" s="6"/>
      <c r="E5" s="18" t="s">
        <v>104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25.5">
      <c r="A10" s="26" t="s">
        <v>51</v>
      </c>
      <c r="B10" s="31" t="s">
        <v>31</v>
      </c>
      <c r="C10" s="31" t="s">
        <v>106</v>
      </c>
      <c r="D10" s="26" t="s">
        <v>53</v>
      </c>
      <c r="E10" s="32" t="s">
        <v>107</v>
      </c>
      <c r="F10" s="33" t="s">
        <v>108</v>
      </c>
      <c r="G10" s="34">
        <v>423.46</v>
      </c>
      <c r="H10" s="35">
        <v>0</v>
      </c>
      <c r="I10" s="35">
        <f>ROUND(ROUND(H10,2)*ROUND(G10,3),2)</f>
      </c>
      <c r="J10" s="33" t="s">
        <v>69</v>
      </c>
      <c r="O10">
        <f>(I10*21)/100</f>
      </c>
      <c r="P10" t="s">
        <v>27</v>
      </c>
    </row>
    <row r="11" spans="1:5" ht="12.75">
      <c r="A11" s="36" t="s">
        <v>56</v>
      </c>
      <c r="E11" s="37" t="s">
        <v>53</v>
      </c>
    </row>
    <row r="12" spans="1:5" ht="25.5">
      <c r="A12" s="40" t="s">
        <v>58</v>
      </c>
      <c r="E12" s="39" t="s">
        <v>109</v>
      </c>
    </row>
    <row r="13" spans="1:16" ht="25.5">
      <c r="A13" s="26" t="s">
        <v>51</v>
      </c>
      <c r="B13" s="31" t="s">
        <v>27</v>
      </c>
      <c r="C13" s="31" t="s">
        <v>110</v>
      </c>
      <c r="D13" s="26" t="s">
        <v>53</v>
      </c>
      <c r="E13" s="32" t="s">
        <v>111</v>
      </c>
      <c r="F13" s="33" t="s">
        <v>108</v>
      </c>
      <c r="G13" s="34">
        <v>124.514</v>
      </c>
      <c r="H13" s="35">
        <v>0</v>
      </c>
      <c r="I13" s="35">
        <f>ROUND(ROUND(H13,2)*ROUND(G13,3),2)</f>
      </c>
      <c r="J13" s="33" t="s">
        <v>69</v>
      </c>
      <c r="O13">
        <f>(I13*21)/100</f>
      </c>
      <c r="P13" t="s">
        <v>27</v>
      </c>
    </row>
    <row r="14" spans="1:5" ht="12.75">
      <c r="A14" s="36" t="s">
        <v>56</v>
      </c>
      <c r="E14" s="37" t="s">
        <v>112</v>
      </c>
    </row>
    <row r="15" spans="1:5" ht="12.75">
      <c r="A15" s="40" t="s">
        <v>58</v>
      </c>
      <c r="E15" s="39" t="s">
        <v>113</v>
      </c>
    </row>
    <row r="16" spans="1:16" ht="25.5">
      <c r="A16" s="26" t="s">
        <v>51</v>
      </c>
      <c r="B16" s="31" t="s">
        <v>26</v>
      </c>
      <c r="C16" s="31" t="s">
        <v>114</v>
      </c>
      <c r="D16" s="26" t="s">
        <v>53</v>
      </c>
      <c r="E16" s="32" t="s">
        <v>115</v>
      </c>
      <c r="F16" s="33" t="s">
        <v>108</v>
      </c>
      <c r="G16" s="34">
        <v>18.118</v>
      </c>
      <c r="H16" s="35">
        <v>0</v>
      </c>
      <c r="I16" s="35">
        <f>ROUND(ROUND(H16,2)*ROUND(G16,3),2)</f>
      </c>
      <c r="J16" s="33" t="s">
        <v>69</v>
      </c>
      <c r="O16">
        <f>(I16*21)/100</f>
      </c>
      <c r="P16" t="s">
        <v>27</v>
      </c>
    </row>
    <row r="17" spans="1:5" ht="12.75">
      <c r="A17" s="36" t="s">
        <v>56</v>
      </c>
      <c r="E17" s="37" t="s">
        <v>53</v>
      </c>
    </row>
    <row r="18" spans="1:5" ht="38.25">
      <c r="A18" s="38" t="s">
        <v>58</v>
      </c>
      <c r="E18" s="39" t="s">
        <v>116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117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0+I20+I23+I26+I29+I32+I35+I38+I41+I44+I47+I50+I53+I56+I59+I62+I65+I68+I71</f>
      </c>
      <c r="R19">
        <f>0+O20+O23+O26+O29+O32+O35+O38+O41+O44+O47+O50+O53+O56+O59+O62+O65+O68+O71</f>
      </c>
    </row>
    <row r="20" spans="1:16" ht="12.75">
      <c r="A20" s="26" t="s">
        <v>51</v>
      </c>
      <c r="B20" s="31" t="s">
        <v>35</v>
      </c>
      <c r="C20" s="31" t="s">
        <v>118</v>
      </c>
      <c r="D20" s="26" t="s">
        <v>53</v>
      </c>
      <c r="E20" s="32" t="s">
        <v>119</v>
      </c>
      <c r="F20" s="33" t="s">
        <v>120</v>
      </c>
      <c r="G20" s="34">
        <v>30.2</v>
      </c>
      <c r="H20" s="35">
        <v>0</v>
      </c>
      <c r="I20" s="35">
        <f>ROUND(ROUND(H20,2)*ROUND(G20,3),2)</f>
      </c>
      <c r="J20" s="33" t="s">
        <v>69</v>
      </c>
      <c r="O20">
        <f>(I20*21)/100</f>
      </c>
      <c r="P20" t="s">
        <v>27</v>
      </c>
    </row>
    <row r="21" spans="1:5" ht="12.75">
      <c r="A21" s="36" t="s">
        <v>56</v>
      </c>
      <c r="E21" s="37" t="s">
        <v>121</v>
      </c>
    </row>
    <row r="22" spans="1:5" ht="12.75">
      <c r="A22" s="40" t="s">
        <v>58</v>
      </c>
      <c r="E22" s="39" t="s">
        <v>122</v>
      </c>
    </row>
    <row r="23" spans="1:16" ht="25.5">
      <c r="A23" s="26" t="s">
        <v>51</v>
      </c>
      <c r="B23" s="31" t="s">
        <v>37</v>
      </c>
      <c r="C23" s="31" t="s">
        <v>123</v>
      </c>
      <c r="D23" s="26" t="s">
        <v>53</v>
      </c>
      <c r="E23" s="32" t="s">
        <v>124</v>
      </c>
      <c r="F23" s="33" t="s">
        <v>125</v>
      </c>
      <c r="G23" s="34">
        <v>114.138</v>
      </c>
      <c r="H23" s="35">
        <v>0</v>
      </c>
      <c r="I23" s="35">
        <f>ROUND(ROUND(H23,2)*ROUND(G23,3),2)</f>
      </c>
      <c r="J23" s="33" t="s">
        <v>69</v>
      </c>
      <c r="O23">
        <f>(I23*21)/100</f>
      </c>
      <c r="P23" t="s">
        <v>27</v>
      </c>
    </row>
    <row r="24" spans="1:5" ht="12.75">
      <c r="A24" s="36" t="s">
        <v>56</v>
      </c>
      <c r="E24" s="37" t="s">
        <v>53</v>
      </c>
    </row>
    <row r="25" spans="1:5" ht="12.75">
      <c r="A25" s="40" t="s">
        <v>58</v>
      </c>
      <c r="E25" s="39" t="s">
        <v>126</v>
      </c>
    </row>
    <row r="26" spans="1:16" ht="25.5">
      <c r="A26" s="26" t="s">
        <v>51</v>
      </c>
      <c r="B26" s="31" t="s">
        <v>39</v>
      </c>
      <c r="C26" s="31" t="s">
        <v>127</v>
      </c>
      <c r="D26" s="26" t="s">
        <v>53</v>
      </c>
      <c r="E26" s="32" t="s">
        <v>128</v>
      </c>
      <c r="F26" s="33" t="s">
        <v>125</v>
      </c>
      <c r="G26" s="34">
        <v>51.881</v>
      </c>
      <c r="H26" s="35">
        <v>0</v>
      </c>
      <c r="I26" s="35">
        <f>ROUND(ROUND(H26,2)*ROUND(G26,3),2)</f>
      </c>
      <c r="J26" s="33" t="s">
        <v>69</v>
      </c>
      <c r="O26">
        <f>(I26*21)/100</f>
      </c>
      <c r="P26" t="s">
        <v>27</v>
      </c>
    </row>
    <row r="27" spans="1:5" ht="12.75">
      <c r="A27" s="36" t="s">
        <v>56</v>
      </c>
      <c r="E27" s="37" t="s">
        <v>53</v>
      </c>
    </row>
    <row r="28" spans="1:5" ht="12.75">
      <c r="A28" s="40" t="s">
        <v>58</v>
      </c>
      <c r="E28" s="39" t="s">
        <v>129</v>
      </c>
    </row>
    <row r="29" spans="1:16" ht="25.5">
      <c r="A29" s="26" t="s">
        <v>51</v>
      </c>
      <c r="B29" s="31" t="s">
        <v>74</v>
      </c>
      <c r="C29" s="31" t="s">
        <v>130</v>
      </c>
      <c r="D29" s="26" t="s">
        <v>53</v>
      </c>
      <c r="E29" s="32" t="s">
        <v>131</v>
      </c>
      <c r="F29" s="33" t="s">
        <v>132</v>
      </c>
      <c r="G29" s="34">
        <v>46.43</v>
      </c>
      <c r="H29" s="35">
        <v>0</v>
      </c>
      <c r="I29" s="35">
        <f>ROUND(ROUND(H29,2)*ROUND(G29,3),2)</f>
      </c>
      <c r="J29" s="33" t="s">
        <v>69</v>
      </c>
      <c r="O29">
        <f>(I29*21)/100</f>
      </c>
      <c r="P29" t="s">
        <v>27</v>
      </c>
    </row>
    <row r="30" spans="1:5" ht="12.75">
      <c r="A30" s="36" t="s">
        <v>56</v>
      </c>
      <c r="E30" s="37" t="s">
        <v>133</v>
      </c>
    </row>
    <row r="31" spans="1:5" ht="12.75">
      <c r="A31" s="40" t="s">
        <v>58</v>
      </c>
      <c r="E31" s="39" t="s">
        <v>134</v>
      </c>
    </row>
    <row r="32" spans="1:16" ht="12.75">
      <c r="A32" s="26" t="s">
        <v>51</v>
      </c>
      <c r="B32" s="31" t="s">
        <v>76</v>
      </c>
      <c r="C32" s="31" t="s">
        <v>135</v>
      </c>
      <c r="D32" s="26" t="s">
        <v>53</v>
      </c>
      <c r="E32" s="32" t="s">
        <v>136</v>
      </c>
      <c r="F32" s="33" t="s">
        <v>132</v>
      </c>
      <c r="G32" s="34">
        <v>17.62</v>
      </c>
      <c r="H32" s="35">
        <v>0</v>
      </c>
      <c r="I32" s="35">
        <f>ROUND(ROUND(H32,2)*ROUND(G32,3),2)</f>
      </c>
      <c r="J32" s="33" t="s">
        <v>69</v>
      </c>
      <c r="O32">
        <f>(I32*21)/100</f>
      </c>
      <c r="P32" t="s">
        <v>27</v>
      </c>
    </row>
    <row r="33" spans="1:5" ht="25.5">
      <c r="A33" s="36" t="s">
        <v>56</v>
      </c>
      <c r="E33" s="37" t="s">
        <v>137</v>
      </c>
    </row>
    <row r="34" spans="1:5" ht="12.75">
      <c r="A34" s="40" t="s">
        <v>58</v>
      </c>
      <c r="E34" s="39" t="s">
        <v>138</v>
      </c>
    </row>
    <row r="35" spans="1:16" ht="12.75">
      <c r="A35" s="26" t="s">
        <v>51</v>
      </c>
      <c r="B35" s="31" t="s">
        <v>42</v>
      </c>
      <c r="C35" s="31" t="s">
        <v>139</v>
      </c>
      <c r="D35" s="26" t="s">
        <v>53</v>
      </c>
      <c r="E35" s="32" t="s">
        <v>140</v>
      </c>
      <c r="F35" s="33" t="s">
        <v>125</v>
      </c>
      <c r="G35" s="34">
        <v>77.775</v>
      </c>
      <c r="H35" s="35">
        <v>0</v>
      </c>
      <c r="I35" s="35">
        <f>ROUND(ROUND(H35,2)*ROUND(G35,3),2)</f>
      </c>
      <c r="J35" s="33" t="s">
        <v>69</v>
      </c>
      <c r="O35">
        <f>(I35*21)/100</f>
      </c>
      <c r="P35" t="s">
        <v>27</v>
      </c>
    </row>
    <row r="36" spans="1:5" ht="12.75">
      <c r="A36" s="36" t="s">
        <v>56</v>
      </c>
      <c r="E36" s="37" t="s">
        <v>53</v>
      </c>
    </row>
    <row r="37" spans="1:5" ht="12.75">
      <c r="A37" s="40" t="s">
        <v>58</v>
      </c>
      <c r="E37" s="39" t="s">
        <v>141</v>
      </c>
    </row>
    <row r="38" spans="1:16" ht="12.75">
      <c r="A38" s="26" t="s">
        <v>51</v>
      </c>
      <c r="B38" s="31" t="s">
        <v>44</v>
      </c>
      <c r="C38" s="31" t="s">
        <v>142</v>
      </c>
      <c r="D38" s="26" t="s">
        <v>53</v>
      </c>
      <c r="E38" s="32" t="s">
        <v>143</v>
      </c>
      <c r="F38" s="33" t="s">
        <v>132</v>
      </c>
      <c r="G38" s="34">
        <v>73.62</v>
      </c>
      <c r="H38" s="35">
        <v>0</v>
      </c>
      <c r="I38" s="35">
        <f>ROUND(ROUND(H38,2)*ROUND(G38,3),2)</f>
      </c>
      <c r="J38" s="33" t="s">
        <v>69</v>
      </c>
      <c r="O38">
        <f>(I38*21)/100</f>
      </c>
      <c r="P38" t="s">
        <v>27</v>
      </c>
    </row>
    <row r="39" spans="1:5" ht="12.75">
      <c r="A39" s="36" t="s">
        <v>56</v>
      </c>
      <c r="E39" s="37" t="s">
        <v>144</v>
      </c>
    </row>
    <row r="40" spans="1:5" ht="12.75">
      <c r="A40" s="40" t="s">
        <v>58</v>
      </c>
      <c r="E40" s="39" t="s">
        <v>145</v>
      </c>
    </row>
    <row r="41" spans="1:16" ht="12.75">
      <c r="A41" s="26" t="s">
        <v>51</v>
      </c>
      <c r="B41" s="31" t="s">
        <v>46</v>
      </c>
      <c r="C41" s="31" t="s">
        <v>146</v>
      </c>
      <c r="D41" s="26" t="s">
        <v>53</v>
      </c>
      <c r="E41" s="32" t="s">
        <v>147</v>
      </c>
      <c r="F41" s="33" t="s">
        <v>132</v>
      </c>
      <c r="G41" s="34">
        <v>93.25</v>
      </c>
      <c r="H41" s="35">
        <v>0</v>
      </c>
      <c r="I41" s="35">
        <f>ROUND(ROUND(H41,2)*ROUND(G41,3),2)</f>
      </c>
      <c r="J41" s="33" t="s">
        <v>69</v>
      </c>
      <c r="O41">
        <f>(I41*21)/100</f>
      </c>
      <c r="P41" t="s">
        <v>27</v>
      </c>
    </row>
    <row r="42" spans="1:5" ht="12.75">
      <c r="A42" s="36" t="s">
        <v>56</v>
      </c>
      <c r="E42" s="37" t="s">
        <v>148</v>
      </c>
    </row>
    <row r="43" spans="1:5" ht="12.75">
      <c r="A43" s="40" t="s">
        <v>58</v>
      </c>
      <c r="E43" s="39" t="s">
        <v>149</v>
      </c>
    </row>
    <row r="44" spans="1:16" ht="12.75">
      <c r="A44" s="26" t="s">
        <v>51</v>
      </c>
      <c r="B44" s="31" t="s">
        <v>90</v>
      </c>
      <c r="C44" s="31" t="s">
        <v>150</v>
      </c>
      <c r="D44" s="26" t="s">
        <v>53</v>
      </c>
      <c r="E44" s="32" t="s">
        <v>151</v>
      </c>
      <c r="F44" s="33" t="s">
        <v>125</v>
      </c>
      <c r="G44" s="34">
        <v>211.73</v>
      </c>
      <c r="H44" s="35">
        <v>0</v>
      </c>
      <c r="I44" s="35">
        <f>ROUND(ROUND(H44,2)*ROUND(G44,3),2)</f>
      </c>
      <c r="J44" s="33" t="s">
        <v>69</v>
      </c>
      <c r="O44">
        <f>(I44*21)/100</f>
      </c>
      <c r="P44" t="s">
        <v>27</v>
      </c>
    </row>
    <row r="45" spans="1:5" ht="12.75">
      <c r="A45" s="36" t="s">
        <v>56</v>
      </c>
      <c r="E45" s="37" t="s">
        <v>53</v>
      </c>
    </row>
    <row r="46" spans="1:5" ht="12.75">
      <c r="A46" s="40" t="s">
        <v>58</v>
      </c>
      <c r="E46" s="39" t="s">
        <v>152</v>
      </c>
    </row>
    <row r="47" spans="1:16" ht="12.75">
      <c r="A47" s="26" t="s">
        <v>153</v>
      </c>
      <c r="B47" s="31" t="s">
        <v>95</v>
      </c>
      <c r="C47" s="31" t="s">
        <v>154</v>
      </c>
      <c r="D47" s="26" t="s">
        <v>53</v>
      </c>
      <c r="E47" s="32" t="s">
        <v>155</v>
      </c>
      <c r="F47" s="33" t="s">
        <v>125</v>
      </c>
      <c r="G47" s="34">
        <v>211.73</v>
      </c>
      <c r="H47" s="35">
        <v>0</v>
      </c>
      <c r="I47" s="35">
        <f>ROUND(ROUND(H47,2)*ROUND(G47,3),2)</f>
      </c>
      <c r="J47" s="33" t="s">
        <v>69</v>
      </c>
      <c r="O47">
        <f>(I47*21)/100</f>
      </c>
      <c r="P47" t="s">
        <v>27</v>
      </c>
    </row>
    <row r="48" spans="1:5" ht="12.75">
      <c r="A48" s="36" t="s">
        <v>56</v>
      </c>
      <c r="E48" s="37" t="s">
        <v>53</v>
      </c>
    </row>
    <row r="49" spans="1:5" ht="12.75">
      <c r="A49" s="40" t="s">
        <v>58</v>
      </c>
      <c r="E49" s="39" t="s">
        <v>53</v>
      </c>
    </row>
    <row r="50" spans="1:16" ht="12.75">
      <c r="A50" s="26" t="s">
        <v>51</v>
      </c>
      <c r="B50" s="31" t="s">
        <v>99</v>
      </c>
      <c r="C50" s="31" t="s">
        <v>156</v>
      </c>
      <c r="D50" s="26" t="s">
        <v>53</v>
      </c>
      <c r="E50" s="32" t="s">
        <v>157</v>
      </c>
      <c r="F50" s="33" t="s">
        <v>125</v>
      </c>
      <c r="G50" s="34">
        <v>195.536</v>
      </c>
      <c r="H50" s="35">
        <v>0</v>
      </c>
      <c r="I50" s="35">
        <f>ROUND(ROUND(H50,2)*ROUND(G50,3),2)</f>
      </c>
      <c r="J50" s="33" t="s">
        <v>69</v>
      </c>
      <c r="O50">
        <f>(I50*21)/100</f>
      </c>
      <c r="P50" t="s">
        <v>27</v>
      </c>
    </row>
    <row r="51" spans="1:5" ht="12.75">
      <c r="A51" s="36" t="s">
        <v>56</v>
      </c>
      <c r="E51" s="37" t="s">
        <v>158</v>
      </c>
    </row>
    <row r="52" spans="1:5" ht="12.75">
      <c r="A52" s="40" t="s">
        <v>58</v>
      </c>
      <c r="E52" s="39" t="s">
        <v>159</v>
      </c>
    </row>
    <row r="53" spans="1:16" ht="12.75">
      <c r="A53" s="26" t="s">
        <v>51</v>
      </c>
      <c r="B53" s="31" t="s">
        <v>160</v>
      </c>
      <c r="C53" s="31" t="s">
        <v>161</v>
      </c>
      <c r="D53" s="26" t="s">
        <v>53</v>
      </c>
      <c r="E53" s="32" t="s">
        <v>162</v>
      </c>
      <c r="F53" s="33" t="s">
        <v>125</v>
      </c>
      <c r="G53" s="34">
        <v>3.227</v>
      </c>
      <c r="H53" s="35">
        <v>0</v>
      </c>
      <c r="I53" s="35">
        <f>ROUND(ROUND(H53,2)*ROUND(G53,3),2)</f>
      </c>
      <c r="J53" s="33" t="s">
        <v>69</v>
      </c>
      <c r="O53">
        <f>(I53*21)/100</f>
      </c>
      <c r="P53" t="s">
        <v>27</v>
      </c>
    </row>
    <row r="54" spans="1:5" ht="12.75">
      <c r="A54" s="36" t="s">
        <v>56</v>
      </c>
      <c r="E54" s="37" t="s">
        <v>53</v>
      </c>
    </row>
    <row r="55" spans="1:5" ht="12.75">
      <c r="A55" s="40" t="s">
        <v>58</v>
      </c>
      <c r="E55" s="39" t="s">
        <v>163</v>
      </c>
    </row>
    <row r="56" spans="1:16" ht="12.75">
      <c r="A56" s="26" t="s">
        <v>51</v>
      </c>
      <c r="B56" s="31" t="s">
        <v>164</v>
      </c>
      <c r="C56" s="31" t="s">
        <v>165</v>
      </c>
      <c r="D56" s="26" t="s">
        <v>53</v>
      </c>
      <c r="E56" s="32" t="s">
        <v>166</v>
      </c>
      <c r="F56" s="33" t="s">
        <v>125</v>
      </c>
      <c r="G56" s="34">
        <v>6.778</v>
      </c>
      <c r="H56" s="35">
        <v>0</v>
      </c>
      <c r="I56" s="35">
        <f>ROUND(ROUND(H56,2)*ROUND(G56,3),2)</f>
      </c>
      <c r="J56" s="33" t="s">
        <v>69</v>
      </c>
      <c r="O56">
        <f>(I56*21)/100</f>
      </c>
      <c r="P56" t="s">
        <v>27</v>
      </c>
    </row>
    <row r="57" spans="1:5" ht="12.75">
      <c r="A57" s="36" t="s">
        <v>56</v>
      </c>
      <c r="E57" s="37" t="s">
        <v>167</v>
      </c>
    </row>
    <row r="58" spans="1:5" ht="12.75">
      <c r="A58" s="40" t="s">
        <v>58</v>
      </c>
      <c r="E58" s="39" t="s">
        <v>168</v>
      </c>
    </row>
    <row r="59" spans="1:16" ht="12.75">
      <c r="A59" s="26" t="s">
        <v>51</v>
      </c>
      <c r="B59" s="31" t="s">
        <v>169</v>
      </c>
      <c r="C59" s="31" t="s">
        <v>170</v>
      </c>
      <c r="D59" s="26" t="s">
        <v>53</v>
      </c>
      <c r="E59" s="32" t="s">
        <v>171</v>
      </c>
      <c r="F59" s="33" t="s">
        <v>125</v>
      </c>
      <c r="G59" s="34">
        <v>7.339</v>
      </c>
      <c r="H59" s="35">
        <v>0</v>
      </c>
      <c r="I59" s="35">
        <f>ROUND(ROUND(H59,2)*ROUND(G59,3),2)</f>
      </c>
      <c r="J59" s="33" t="s">
        <v>69</v>
      </c>
      <c r="O59">
        <f>(I59*21)/100</f>
      </c>
      <c r="P59" t="s">
        <v>27</v>
      </c>
    </row>
    <row r="60" spans="1:5" ht="12.75">
      <c r="A60" s="36" t="s">
        <v>56</v>
      </c>
      <c r="E60" s="37" t="s">
        <v>172</v>
      </c>
    </row>
    <row r="61" spans="1:5" ht="12.75">
      <c r="A61" s="40" t="s">
        <v>58</v>
      </c>
      <c r="E61" s="39" t="s">
        <v>173</v>
      </c>
    </row>
    <row r="62" spans="1:16" ht="12.75">
      <c r="A62" s="26" t="s">
        <v>51</v>
      </c>
      <c r="B62" s="31" t="s">
        <v>174</v>
      </c>
      <c r="C62" s="31" t="s">
        <v>175</v>
      </c>
      <c r="D62" s="26" t="s">
        <v>53</v>
      </c>
      <c r="E62" s="32" t="s">
        <v>176</v>
      </c>
      <c r="F62" s="33" t="s">
        <v>120</v>
      </c>
      <c r="G62" s="34">
        <v>1034.68</v>
      </c>
      <c r="H62" s="35">
        <v>0</v>
      </c>
      <c r="I62" s="35">
        <f>ROUND(ROUND(H62,2)*ROUND(G62,3),2)</f>
      </c>
      <c r="J62" s="33" t="s">
        <v>69</v>
      </c>
      <c r="O62">
        <f>(I62*21)/100</f>
      </c>
      <c r="P62" t="s">
        <v>27</v>
      </c>
    </row>
    <row r="63" spans="1:5" ht="12.75">
      <c r="A63" s="36" t="s">
        <v>56</v>
      </c>
      <c r="E63" s="37" t="s">
        <v>53</v>
      </c>
    </row>
    <row r="64" spans="1:5" ht="12.75">
      <c r="A64" s="40" t="s">
        <v>58</v>
      </c>
      <c r="E64" s="39" t="s">
        <v>177</v>
      </c>
    </row>
    <row r="65" spans="1:16" ht="12.75">
      <c r="A65" s="26" t="s">
        <v>51</v>
      </c>
      <c r="B65" s="31" t="s">
        <v>178</v>
      </c>
      <c r="C65" s="31" t="s">
        <v>179</v>
      </c>
      <c r="D65" s="26" t="s">
        <v>53</v>
      </c>
      <c r="E65" s="32" t="s">
        <v>180</v>
      </c>
      <c r="F65" s="33" t="s">
        <v>120</v>
      </c>
      <c r="G65" s="34">
        <v>11.5</v>
      </c>
      <c r="H65" s="35">
        <v>0</v>
      </c>
      <c r="I65" s="35">
        <f>ROUND(ROUND(H65,2)*ROUND(G65,3),2)</f>
      </c>
      <c r="J65" s="33" t="s">
        <v>69</v>
      </c>
      <c r="O65">
        <f>(I65*21)/100</f>
      </c>
      <c r="P65" t="s">
        <v>27</v>
      </c>
    </row>
    <row r="66" spans="1:5" ht="12.75">
      <c r="A66" s="36" t="s">
        <v>56</v>
      </c>
      <c r="E66" s="37" t="s">
        <v>53</v>
      </c>
    </row>
    <row r="67" spans="1:5" ht="12.75">
      <c r="A67" s="40" t="s">
        <v>58</v>
      </c>
      <c r="E67" s="39" t="s">
        <v>181</v>
      </c>
    </row>
    <row r="68" spans="1:16" ht="12.75">
      <c r="A68" s="26" t="s">
        <v>51</v>
      </c>
      <c r="B68" s="31" t="s">
        <v>182</v>
      </c>
      <c r="C68" s="31" t="s">
        <v>183</v>
      </c>
      <c r="D68" s="26" t="s">
        <v>53</v>
      </c>
      <c r="E68" s="32" t="s">
        <v>184</v>
      </c>
      <c r="F68" s="33" t="s">
        <v>120</v>
      </c>
      <c r="G68" s="34">
        <v>11.5</v>
      </c>
      <c r="H68" s="35">
        <v>0</v>
      </c>
      <c r="I68" s="35">
        <f>ROUND(ROUND(H68,2)*ROUND(G68,3),2)</f>
      </c>
      <c r="J68" s="33" t="s">
        <v>69</v>
      </c>
      <c r="O68">
        <f>(I68*21)/100</f>
      </c>
      <c r="P68" t="s">
        <v>27</v>
      </c>
    </row>
    <row r="69" spans="1:5" ht="12.75">
      <c r="A69" s="36" t="s">
        <v>56</v>
      </c>
      <c r="E69" s="37" t="s">
        <v>53</v>
      </c>
    </row>
    <row r="70" spans="1:5" ht="12.75">
      <c r="A70" s="40" t="s">
        <v>58</v>
      </c>
      <c r="E70" s="39" t="s">
        <v>181</v>
      </c>
    </row>
    <row r="71" spans="1:16" ht="12.75">
      <c r="A71" s="26" t="s">
        <v>51</v>
      </c>
      <c r="B71" s="31" t="s">
        <v>185</v>
      </c>
      <c r="C71" s="31" t="s">
        <v>186</v>
      </c>
      <c r="D71" s="26" t="s">
        <v>53</v>
      </c>
      <c r="E71" s="32" t="s">
        <v>187</v>
      </c>
      <c r="F71" s="33" t="s">
        <v>120</v>
      </c>
      <c r="G71" s="34">
        <v>23</v>
      </c>
      <c r="H71" s="35">
        <v>0</v>
      </c>
      <c r="I71" s="35">
        <f>ROUND(ROUND(H71,2)*ROUND(G71,3),2)</f>
      </c>
      <c r="J71" s="33" t="s">
        <v>69</v>
      </c>
      <c r="O71">
        <f>(I71*21)/100</f>
      </c>
      <c r="P71" t="s">
        <v>27</v>
      </c>
    </row>
    <row r="72" spans="1:5" ht="12.75">
      <c r="A72" s="36" t="s">
        <v>56</v>
      </c>
      <c r="E72" s="37" t="s">
        <v>53</v>
      </c>
    </row>
    <row r="73" spans="1:5" ht="12.75">
      <c r="A73" s="38" t="s">
        <v>58</v>
      </c>
      <c r="E73" s="39" t="s">
        <v>188</v>
      </c>
    </row>
    <row r="74" spans="1:18" ht="12.75" customHeight="1">
      <c r="A74" s="6" t="s">
        <v>48</v>
      </c>
      <c r="B74" s="6"/>
      <c r="C74" s="43" t="s">
        <v>27</v>
      </c>
      <c r="D74" s="6"/>
      <c r="E74" s="29" t="s">
        <v>189</v>
      </c>
      <c r="F74" s="6"/>
      <c r="G74" s="6"/>
      <c r="H74" s="6"/>
      <c r="I74" s="44">
        <f>0+Q74</f>
      </c>
      <c r="J74" s="6"/>
      <c r="O74">
        <f>0+R74</f>
      </c>
      <c r="Q74">
        <f>0+I75+I78</f>
      </c>
      <c r="R74">
        <f>0+O75+O78</f>
      </c>
    </row>
    <row r="75" spans="1:16" ht="12.75">
      <c r="A75" s="26" t="s">
        <v>51</v>
      </c>
      <c r="B75" s="31" t="s">
        <v>190</v>
      </c>
      <c r="C75" s="31" t="s">
        <v>191</v>
      </c>
      <c r="D75" s="26" t="s">
        <v>53</v>
      </c>
      <c r="E75" s="32" t="s">
        <v>192</v>
      </c>
      <c r="F75" s="33" t="s">
        <v>120</v>
      </c>
      <c r="G75" s="34">
        <v>180.175</v>
      </c>
      <c r="H75" s="35">
        <v>0</v>
      </c>
      <c r="I75" s="35">
        <f>ROUND(ROUND(H75,2)*ROUND(G75,3),2)</f>
      </c>
      <c r="J75" s="33" t="s">
        <v>69</v>
      </c>
      <c r="O75">
        <f>(I75*21)/100</f>
      </c>
      <c r="P75" t="s">
        <v>27</v>
      </c>
    </row>
    <row r="76" spans="1:5" ht="12.75">
      <c r="A76" s="36" t="s">
        <v>56</v>
      </c>
      <c r="E76" s="37" t="s">
        <v>193</v>
      </c>
    </row>
    <row r="77" spans="1:5" ht="12.75">
      <c r="A77" s="40" t="s">
        <v>58</v>
      </c>
      <c r="E77" s="39" t="s">
        <v>194</v>
      </c>
    </row>
    <row r="78" spans="1:16" ht="12.75">
      <c r="A78" s="26" t="s">
        <v>51</v>
      </c>
      <c r="B78" s="31" t="s">
        <v>195</v>
      </c>
      <c r="C78" s="31" t="s">
        <v>196</v>
      </c>
      <c r="D78" s="26" t="s">
        <v>53</v>
      </c>
      <c r="E78" s="32" t="s">
        <v>197</v>
      </c>
      <c r="F78" s="33" t="s">
        <v>120</v>
      </c>
      <c r="G78" s="34">
        <v>488.84</v>
      </c>
      <c r="H78" s="35">
        <v>0</v>
      </c>
      <c r="I78" s="35">
        <f>ROUND(ROUND(H78,2)*ROUND(G78,3),2)</f>
      </c>
      <c r="J78" s="33" t="s">
        <v>69</v>
      </c>
      <c r="O78">
        <f>(I78*21)/100</f>
      </c>
      <c r="P78" t="s">
        <v>27</v>
      </c>
    </row>
    <row r="79" spans="1:5" ht="12.75">
      <c r="A79" s="36" t="s">
        <v>56</v>
      </c>
      <c r="E79" s="37" t="s">
        <v>53</v>
      </c>
    </row>
    <row r="80" spans="1:5" ht="12.75">
      <c r="A80" s="38" t="s">
        <v>58</v>
      </c>
      <c r="E80" s="39" t="s">
        <v>198</v>
      </c>
    </row>
    <row r="81" spans="1:18" ht="12.75" customHeight="1">
      <c r="A81" s="6" t="s">
        <v>48</v>
      </c>
      <c r="B81" s="6"/>
      <c r="C81" s="43" t="s">
        <v>35</v>
      </c>
      <c r="D81" s="6"/>
      <c r="E81" s="29" t="s">
        <v>199</v>
      </c>
      <c r="F81" s="6"/>
      <c r="G81" s="6"/>
      <c r="H81" s="6"/>
      <c r="I81" s="44">
        <f>0+Q81</f>
      </c>
      <c r="J81" s="6"/>
      <c r="O81">
        <f>0+R81</f>
      </c>
      <c r="Q81">
        <f>0+I82</f>
      </c>
      <c r="R81">
        <f>0+O82</f>
      </c>
    </row>
    <row r="82" spans="1:16" ht="12.75">
      <c r="A82" s="26" t="s">
        <v>51</v>
      </c>
      <c r="B82" s="31" t="s">
        <v>200</v>
      </c>
      <c r="C82" s="31" t="s">
        <v>201</v>
      </c>
      <c r="D82" s="26" t="s">
        <v>53</v>
      </c>
      <c r="E82" s="32" t="s">
        <v>202</v>
      </c>
      <c r="F82" s="33" t="s">
        <v>125</v>
      </c>
      <c r="G82" s="34">
        <v>0.648</v>
      </c>
      <c r="H82" s="35">
        <v>0</v>
      </c>
      <c r="I82" s="35">
        <f>ROUND(ROUND(H82,2)*ROUND(G82,3),2)</f>
      </c>
      <c r="J82" s="33" t="s">
        <v>69</v>
      </c>
      <c r="O82">
        <f>(I82*21)/100</f>
      </c>
      <c r="P82" t="s">
        <v>27</v>
      </c>
    </row>
    <row r="83" spans="1:5" ht="12.75">
      <c r="A83" s="36" t="s">
        <v>56</v>
      </c>
      <c r="E83" s="37" t="s">
        <v>203</v>
      </c>
    </row>
    <row r="84" spans="1:5" ht="12.75">
      <c r="A84" s="38" t="s">
        <v>58</v>
      </c>
      <c r="E84" s="39" t="s">
        <v>204</v>
      </c>
    </row>
    <row r="85" spans="1:18" ht="12.75" customHeight="1">
      <c r="A85" s="6" t="s">
        <v>48</v>
      </c>
      <c r="B85" s="6"/>
      <c r="C85" s="43" t="s">
        <v>37</v>
      </c>
      <c r="D85" s="6"/>
      <c r="E85" s="29" t="s">
        <v>205</v>
      </c>
      <c r="F85" s="6"/>
      <c r="G85" s="6"/>
      <c r="H85" s="6"/>
      <c r="I85" s="44">
        <f>0+Q85</f>
      </c>
      <c r="J85" s="6"/>
      <c r="O85">
        <f>0+R85</f>
      </c>
      <c r="Q85">
        <f>0+I86+I89+I92+I95+I98+I101+I104+I107+I110+I113+I116+I119+I122+I125+I128</f>
      </c>
      <c r="R85">
        <f>0+O86+O89+O92+O95+O98+O101+O104+O107+O110+O113+O116+O119+O122+O125+O128</f>
      </c>
    </row>
    <row r="86" spans="1:16" ht="12.75">
      <c r="A86" s="26" t="s">
        <v>51</v>
      </c>
      <c r="B86" s="31" t="s">
        <v>206</v>
      </c>
      <c r="C86" s="31" t="s">
        <v>207</v>
      </c>
      <c r="D86" s="26" t="s">
        <v>53</v>
      </c>
      <c r="E86" s="32" t="s">
        <v>208</v>
      </c>
      <c r="F86" s="33" t="s">
        <v>120</v>
      </c>
      <c r="G86" s="34">
        <v>488.84</v>
      </c>
      <c r="H86" s="35">
        <v>0</v>
      </c>
      <c r="I86" s="35">
        <f>ROUND(ROUND(H86,2)*ROUND(G86,3),2)</f>
      </c>
      <c r="J86" s="33" t="s">
        <v>69</v>
      </c>
      <c r="O86">
        <f>(I86*21)/100</f>
      </c>
      <c r="P86" t="s">
        <v>27</v>
      </c>
    </row>
    <row r="87" spans="1:5" ht="12.75">
      <c r="A87" s="36" t="s">
        <v>56</v>
      </c>
      <c r="E87" s="37" t="s">
        <v>209</v>
      </c>
    </row>
    <row r="88" spans="1:5" ht="12.75">
      <c r="A88" s="40" t="s">
        <v>58</v>
      </c>
      <c r="E88" s="39" t="s">
        <v>198</v>
      </c>
    </row>
    <row r="89" spans="1:16" ht="12.75">
      <c r="A89" s="26" t="s">
        <v>51</v>
      </c>
      <c r="B89" s="31" t="s">
        <v>210</v>
      </c>
      <c r="C89" s="31" t="s">
        <v>211</v>
      </c>
      <c r="D89" s="26" t="s">
        <v>53</v>
      </c>
      <c r="E89" s="32" t="s">
        <v>212</v>
      </c>
      <c r="F89" s="33" t="s">
        <v>120</v>
      </c>
      <c r="G89" s="34">
        <v>9.49</v>
      </c>
      <c r="H89" s="35">
        <v>0</v>
      </c>
      <c r="I89" s="35">
        <f>ROUND(ROUND(H89,2)*ROUND(G89,3),2)</f>
      </c>
      <c r="J89" s="33" t="s">
        <v>69</v>
      </c>
      <c r="O89">
        <f>(I89*21)/100</f>
      </c>
      <c r="P89" t="s">
        <v>27</v>
      </c>
    </row>
    <row r="90" spans="1:5" ht="12.75">
      <c r="A90" s="36" t="s">
        <v>56</v>
      </c>
      <c r="E90" s="37" t="s">
        <v>213</v>
      </c>
    </row>
    <row r="91" spans="1:5" ht="12.75">
      <c r="A91" s="40" t="s">
        <v>58</v>
      </c>
      <c r="E91" s="39" t="s">
        <v>214</v>
      </c>
    </row>
    <row r="92" spans="1:16" ht="12.75">
      <c r="A92" s="26" t="s">
        <v>51</v>
      </c>
      <c r="B92" s="31" t="s">
        <v>215</v>
      </c>
      <c r="C92" s="31" t="s">
        <v>216</v>
      </c>
      <c r="D92" s="26" t="s">
        <v>53</v>
      </c>
      <c r="E92" s="32" t="s">
        <v>217</v>
      </c>
      <c r="F92" s="33" t="s">
        <v>120</v>
      </c>
      <c r="G92" s="34">
        <v>24.35</v>
      </c>
      <c r="H92" s="35">
        <v>0</v>
      </c>
      <c r="I92" s="35">
        <f>ROUND(ROUND(H92,2)*ROUND(G92,3),2)</f>
      </c>
      <c r="J92" s="33" t="s">
        <v>69</v>
      </c>
      <c r="O92">
        <f>(I92*21)/100</f>
      </c>
      <c r="P92" t="s">
        <v>27</v>
      </c>
    </row>
    <row r="93" spans="1:5" ht="12.75">
      <c r="A93" s="36" t="s">
        <v>56</v>
      </c>
      <c r="E93" s="37" t="s">
        <v>218</v>
      </c>
    </row>
    <row r="94" spans="1:5" ht="12.75">
      <c r="A94" s="40" t="s">
        <v>58</v>
      </c>
      <c r="E94" s="39" t="s">
        <v>219</v>
      </c>
    </row>
    <row r="95" spans="1:16" ht="12.75">
      <c r="A95" s="26" t="s">
        <v>51</v>
      </c>
      <c r="B95" s="31" t="s">
        <v>220</v>
      </c>
      <c r="C95" s="31" t="s">
        <v>221</v>
      </c>
      <c r="D95" s="26" t="s">
        <v>53</v>
      </c>
      <c r="E95" s="32" t="s">
        <v>222</v>
      </c>
      <c r="F95" s="33" t="s">
        <v>120</v>
      </c>
      <c r="G95" s="34">
        <v>509.43</v>
      </c>
      <c r="H95" s="35">
        <v>0</v>
      </c>
      <c r="I95" s="35">
        <f>ROUND(ROUND(H95,2)*ROUND(G95,3),2)</f>
      </c>
      <c r="J95" s="33" t="s">
        <v>69</v>
      </c>
      <c r="O95">
        <f>(I95*21)/100</f>
      </c>
      <c r="P95" t="s">
        <v>27</v>
      </c>
    </row>
    <row r="96" spans="1:5" ht="12.75">
      <c r="A96" s="36" t="s">
        <v>56</v>
      </c>
      <c r="E96" s="37" t="s">
        <v>53</v>
      </c>
    </row>
    <row r="97" spans="1:5" ht="38.25">
      <c r="A97" s="40" t="s">
        <v>58</v>
      </c>
      <c r="E97" s="39" t="s">
        <v>223</v>
      </c>
    </row>
    <row r="98" spans="1:16" ht="12.75">
      <c r="A98" s="26" t="s">
        <v>51</v>
      </c>
      <c r="B98" s="31" t="s">
        <v>224</v>
      </c>
      <c r="C98" s="31" t="s">
        <v>225</v>
      </c>
      <c r="D98" s="26" t="s">
        <v>53</v>
      </c>
      <c r="E98" s="32" t="s">
        <v>226</v>
      </c>
      <c r="F98" s="33" t="s">
        <v>120</v>
      </c>
      <c r="G98" s="34">
        <v>12.06</v>
      </c>
      <c r="H98" s="35">
        <v>0</v>
      </c>
      <c r="I98" s="35">
        <f>ROUND(ROUND(H98,2)*ROUND(G98,3),2)</f>
      </c>
      <c r="J98" s="33" t="s">
        <v>69</v>
      </c>
      <c r="O98">
        <f>(I98*21)/100</f>
      </c>
      <c r="P98" t="s">
        <v>27</v>
      </c>
    </row>
    <row r="99" spans="1:5" ht="12.75">
      <c r="A99" s="36" t="s">
        <v>56</v>
      </c>
      <c r="E99" s="37" t="s">
        <v>227</v>
      </c>
    </row>
    <row r="100" spans="1:5" ht="12.75">
      <c r="A100" s="40" t="s">
        <v>58</v>
      </c>
      <c r="E100" s="39" t="s">
        <v>228</v>
      </c>
    </row>
    <row r="101" spans="1:16" ht="12.75">
      <c r="A101" s="26" t="s">
        <v>51</v>
      </c>
      <c r="B101" s="31" t="s">
        <v>229</v>
      </c>
      <c r="C101" s="31" t="s">
        <v>230</v>
      </c>
      <c r="D101" s="26" t="s">
        <v>53</v>
      </c>
      <c r="E101" s="32" t="s">
        <v>231</v>
      </c>
      <c r="F101" s="33" t="s">
        <v>120</v>
      </c>
      <c r="G101" s="34">
        <v>498.33</v>
      </c>
      <c r="H101" s="35">
        <v>0</v>
      </c>
      <c r="I101" s="35">
        <f>ROUND(ROUND(H101,2)*ROUND(G101,3),2)</f>
      </c>
      <c r="J101" s="33" t="s">
        <v>69</v>
      </c>
      <c r="O101">
        <f>(I101*21)/100</f>
      </c>
      <c r="P101" t="s">
        <v>27</v>
      </c>
    </row>
    <row r="102" spans="1:5" ht="12.75">
      <c r="A102" s="36" t="s">
        <v>56</v>
      </c>
      <c r="E102" s="37" t="s">
        <v>232</v>
      </c>
    </row>
    <row r="103" spans="1:5" ht="12.75">
      <c r="A103" s="40" t="s">
        <v>58</v>
      </c>
      <c r="E103" s="39" t="s">
        <v>233</v>
      </c>
    </row>
    <row r="104" spans="1:16" ht="12.75">
      <c r="A104" s="26" t="s">
        <v>51</v>
      </c>
      <c r="B104" s="31" t="s">
        <v>234</v>
      </c>
      <c r="C104" s="31" t="s">
        <v>235</v>
      </c>
      <c r="D104" s="26" t="s">
        <v>53</v>
      </c>
      <c r="E104" s="32" t="s">
        <v>236</v>
      </c>
      <c r="F104" s="33" t="s">
        <v>120</v>
      </c>
      <c r="G104" s="34">
        <v>1043.82</v>
      </c>
      <c r="H104" s="35">
        <v>0</v>
      </c>
      <c r="I104" s="35">
        <f>ROUND(ROUND(H104,2)*ROUND(G104,3),2)</f>
      </c>
      <c r="J104" s="33" t="s">
        <v>69</v>
      </c>
      <c r="O104">
        <f>(I104*21)/100</f>
      </c>
      <c r="P104" t="s">
        <v>27</v>
      </c>
    </row>
    <row r="105" spans="1:5" ht="12.75">
      <c r="A105" s="36" t="s">
        <v>56</v>
      </c>
      <c r="E105" s="37" t="s">
        <v>237</v>
      </c>
    </row>
    <row r="106" spans="1:5" ht="12.75">
      <c r="A106" s="40" t="s">
        <v>58</v>
      </c>
      <c r="E106" s="39" t="s">
        <v>238</v>
      </c>
    </row>
    <row r="107" spans="1:16" ht="12.75">
      <c r="A107" s="26" t="s">
        <v>51</v>
      </c>
      <c r="B107" s="31" t="s">
        <v>239</v>
      </c>
      <c r="C107" s="31" t="s">
        <v>240</v>
      </c>
      <c r="D107" s="26" t="s">
        <v>53</v>
      </c>
      <c r="E107" s="32" t="s">
        <v>241</v>
      </c>
      <c r="F107" s="33" t="s">
        <v>120</v>
      </c>
      <c r="G107" s="34">
        <v>56.65</v>
      </c>
      <c r="H107" s="35">
        <v>0</v>
      </c>
      <c r="I107" s="35">
        <f>ROUND(ROUND(H107,2)*ROUND(G107,3),2)</f>
      </c>
      <c r="J107" s="33" t="s">
        <v>69</v>
      </c>
      <c r="O107">
        <f>(I107*21)/100</f>
      </c>
      <c r="P107" t="s">
        <v>27</v>
      </c>
    </row>
    <row r="108" spans="1:5" ht="12.75">
      <c r="A108" s="36" t="s">
        <v>56</v>
      </c>
      <c r="E108" s="37" t="s">
        <v>242</v>
      </c>
    </row>
    <row r="109" spans="1:5" ht="12.75">
      <c r="A109" s="40" t="s">
        <v>58</v>
      </c>
      <c r="E109" s="39" t="s">
        <v>243</v>
      </c>
    </row>
    <row r="110" spans="1:16" ht="12.75">
      <c r="A110" s="26" t="s">
        <v>51</v>
      </c>
      <c r="B110" s="31" t="s">
        <v>244</v>
      </c>
      <c r="C110" s="31" t="s">
        <v>245</v>
      </c>
      <c r="D110" s="26" t="s">
        <v>53</v>
      </c>
      <c r="E110" s="32" t="s">
        <v>246</v>
      </c>
      <c r="F110" s="33" t="s">
        <v>120</v>
      </c>
      <c r="G110" s="34">
        <v>554.98</v>
      </c>
      <c r="H110" s="35">
        <v>0</v>
      </c>
      <c r="I110" s="35">
        <f>ROUND(ROUND(H110,2)*ROUND(G110,3),2)</f>
      </c>
      <c r="J110" s="33" t="s">
        <v>69</v>
      </c>
      <c r="O110">
        <f>(I110*21)/100</f>
      </c>
      <c r="P110" t="s">
        <v>27</v>
      </c>
    </row>
    <row r="111" spans="1:5" ht="12.75">
      <c r="A111" s="36" t="s">
        <v>56</v>
      </c>
      <c r="E111" s="37" t="s">
        <v>247</v>
      </c>
    </row>
    <row r="112" spans="1:5" ht="12.75">
      <c r="A112" s="40" t="s">
        <v>58</v>
      </c>
      <c r="E112" s="39" t="s">
        <v>248</v>
      </c>
    </row>
    <row r="113" spans="1:16" ht="12.75">
      <c r="A113" s="26" t="s">
        <v>51</v>
      </c>
      <c r="B113" s="31" t="s">
        <v>249</v>
      </c>
      <c r="C113" s="31" t="s">
        <v>250</v>
      </c>
      <c r="D113" s="26" t="s">
        <v>53</v>
      </c>
      <c r="E113" s="32" t="s">
        <v>251</v>
      </c>
      <c r="F113" s="33" t="s">
        <v>120</v>
      </c>
      <c r="G113" s="34">
        <v>545.49</v>
      </c>
      <c r="H113" s="35">
        <v>0</v>
      </c>
      <c r="I113" s="35">
        <f>ROUND(ROUND(H113,2)*ROUND(G113,3),2)</f>
      </c>
      <c r="J113" s="33" t="s">
        <v>69</v>
      </c>
      <c r="O113">
        <f>(I113*21)/100</f>
      </c>
      <c r="P113" t="s">
        <v>27</v>
      </c>
    </row>
    <row r="114" spans="1:5" ht="12.75">
      <c r="A114" s="36" t="s">
        <v>56</v>
      </c>
      <c r="E114" s="37" t="s">
        <v>252</v>
      </c>
    </row>
    <row r="115" spans="1:5" ht="12.75">
      <c r="A115" s="40" t="s">
        <v>58</v>
      </c>
      <c r="E115" s="39" t="s">
        <v>253</v>
      </c>
    </row>
    <row r="116" spans="1:16" ht="12.75">
      <c r="A116" s="26" t="s">
        <v>51</v>
      </c>
      <c r="B116" s="31" t="s">
        <v>254</v>
      </c>
      <c r="C116" s="31" t="s">
        <v>255</v>
      </c>
      <c r="D116" s="26" t="s">
        <v>53</v>
      </c>
      <c r="E116" s="32" t="s">
        <v>256</v>
      </c>
      <c r="F116" s="33" t="s">
        <v>120</v>
      </c>
      <c r="G116" s="34">
        <v>488.84</v>
      </c>
      <c r="H116" s="35">
        <v>0</v>
      </c>
      <c r="I116" s="35">
        <f>ROUND(ROUND(H116,2)*ROUND(G116,3),2)</f>
      </c>
      <c r="J116" s="33" t="s">
        <v>69</v>
      </c>
      <c r="O116">
        <f>(I116*21)/100</f>
      </c>
      <c r="P116" t="s">
        <v>27</v>
      </c>
    </row>
    <row r="117" spans="1:5" ht="12.75">
      <c r="A117" s="36" t="s">
        <v>56</v>
      </c>
      <c r="E117" s="37" t="s">
        <v>53</v>
      </c>
    </row>
    <row r="118" spans="1:5" ht="12.75">
      <c r="A118" s="40" t="s">
        <v>58</v>
      </c>
      <c r="E118" s="39" t="s">
        <v>198</v>
      </c>
    </row>
    <row r="119" spans="1:16" ht="12.75">
      <c r="A119" s="26" t="s">
        <v>51</v>
      </c>
      <c r="B119" s="31" t="s">
        <v>257</v>
      </c>
      <c r="C119" s="31" t="s">
        <v>258</v>
      </c>
      <c r="D119" s="26" t="s">
        <v>53</v>
      </c>
      <c r="E119" s="32" t="s">
        <v>259</v>
      </c>
      <c r="F119" s="33" t="s">
        <v>120</v>
      </c>
      <c r="G119" s="34">
        <v>9.49</v>
      </c>
      <c r="H119" s="35">
        <v>0</v>
      </c>
      <c r="I119" s="35">
        <f>ROUND(ROUND(H119,2)*ROUND(G119,3),2)</f>
      </c>
      <c r="J119" s="33" t="s">
        <v>69</v>
      </c>
      <c r="O119">
        <f>(I119*21)/100</f>
      </c>
      <c r="P119" t="s">
        <v>27</v>
      </c>
    </row>
    <row r="120" spans="1:5" ht="12.75">
      <c r="A120" s="36" t="s">
        <v>56</v>
      </c>
      <c r="E120" s="37" t="s">
        <v>53</v>
      </c>
    </row>
    <row r="121" spans="1:5" ht="12.75">
      <c r="A121" s="40" t="s">
        <v>58</v>
      </c>
      <c r="E121" s="39" t="s">
        <v>214</v>
      </c>
    </row>
    <row r="122" spans="1:16" ht="12.75">
      <c r="A122" s="26" t="s">
        <v>51</v>
      </c>
      <c r="B122" s="31" t="s">
        <v>260</v>
      </c>
      <c r="C122" s="31" t="s">
        <v>261</v>
      </c>
      <c r="D122" s="26" t="s">
        <v>53</v>
      </c>
      <c r="E122" s="32" t="s">
        <v>262</v>
      </c>
      <c r="F122" s="33" t="s">
        <v>120</v>
      </c>
      <c r="G122" s="34">
        <v>20.59</v>
      </c>
      <c r="H122" s="35">
        <v>0</v>
      </c>
      <c r="I122" s="35">
        <f>ROUND(ROUND(H122,2)*ROUND(G122,3),2)</f>
      </c>
      <c r="J122" s="33" t="s">
        <v>69</v>
      </c>
      <c r="O122">
        <f>(I122*21)/100</f>
      </c>
      <c r="P122" t="s">
        <v>27</v>
      </c>
    </row>
    <row r="123" spans="1:5" ht="25.5">
      <c r="A123" s="36" t="s">
        <v>56</v>
      </c>
      <c r="E123" s="37" t="s">
        <v>263</v>
      </c>
    </row>
    <row r="124" spans="1:5" ht="12.75">
      <c r="A124" s="40" t="s">
        <v>58</v>
      </c>
      <c r="E124" s="39" t="s">
        <v>264</v>
      </c>
    </row>
    <row r="125" spans="1:16" ht="12.75">
      <c r="A125" s="26" t="s">
        <v>51</v>
      </c>
      <c r="B125" s="31" t="s">
        <v>265</v>
      </c>
      <c r="C125" s="31" t="s">
        <v>266</v>
      </c>
      <c r="D125" s="26" t="s">
        <v>53</v>
      </c>
      <c r="E125" s="32" t="s">
        <v>267</v>
      </c>
      <c r="F125" s="33" t="s">
        <v>120</v>
      </c>
      <c r="G125" s="34">
        <v>7.96</v>
      </c>
      <c r="H125" s="35">
        <v>0</v>
      </c>
      <c r="I125" s="35">
        <f>ROUND(ROUND(H125,2)*ROUND(G125,3),2)</f>
      </c>
      <c r="J125" s="33" t="s">
        <v>69</v>
      </c>
      <c r="O125">
        <f>(I125*21)/100</f>
      </c>
      <c r="P125" t="s">
        <v>27</v>
      </c>
    </row>
    <row r="126" spans="1:5" ht="25.5">
      <c r="A126" s="36" t="s">
        <v>56</v>
      </c>
      <c r="E126" s="37" t="s">
        <v>268</v>
      </c>
    </row>
    <row r="127" spans="1:5" ht="12.75">
      <c r="A127" s="40" t="s">
        <v>58</v>
      </c>
      <c r="E127" s="39" t="s">
        <v>269</v>
      </c>
    </row>
    <row r="128" spans="1:16" ht="25.5">
      <c r="A128" s="26" t="s">
        <v>51</v>
      </c>
      <c r="B128" s="31" t="s">
        <v>270</v>
      </c>
      <c r="C128" s="31" t="s">
        <v>271</v>
      </c>
      <c r="D128" s="26" t="s">
        <v>53</v>
      </c>
      <c r="E128" s="32" t="s">
        <v>272</v>
      </c>
      <c r="F128" s="33" t="s">
        <v>120</v>
      </c>
      <c r="G128" s="34">
        <v>4.1</v>
      </c>
      <c r="H128" s="35">
        <v>0</v>
      </c>
      <c r="I128" s="35">
        <f>ROUND(ROUND(H128,2)*ROUND(G128,3),2)</f>
      </c>
      <c r="J128" s="33" t="s">
        <v>69</v>
      </c>
      <c r="O128">
        <f>(I128*21)/100</f>
      </c>
      <c r="P128" t="s">
        <v>27</v>
      </c>
    </row>
    <row r="129" spans="1:5" ht="25.5">
      <c r="A129" s="36" t="s">
        <v>56</v>
      </c>
      <c r="E129" s="37" t="s">
        <v>273</v>
      </c>
    </row>
    <row r="130" spans="1:5" ht="12.75">
      <c r="A130" s="38" t="s">
        <v>58</v>
      </c>
      <c r="E130" s="39" t="s">
        <v>274</v>
      </c>
    </row>
    <row r="131" spans="1:18" ht="12.75" customHeight="1">
      <c r="A131" s="6" t="s">
        <v>48</v>
      </c>
      <c r="B131" s="6"/>
      <c r="C131" s="43" t="s">
        <v>76</v>
      </c>
      <c r="D131" s="6"/>
      <c r="E131" s="29" t="s">
        <v>275</v>
      </c>
      <c r="F131" s="6"/>
      <c r="G131" s="6"/>
      <c r="H131" s="6"/>
      <c r="I131" s="44">
        <f>0+Q131</f>
      </c>
      <c r="J131" s="6"/>
      <c r="O131">
        <f>0+R131</f>
      </c>
      <c r="Q131">
        <f>0+I132+I135+I138+I141+I144</f>
      </c>
      <c r="R131">
        <f>0+O132+O135+O138+O141+O144</f>
      </c>
    </row>
    <row r="132" spans="1:16" ht="12.75">
      <c r="A132" s="26" t="s">
        <v>51</v>
      </c>
      <c r="B132" s="31" t="s">
        <v>276</v>
      </c>
      <c r="C132" s="31" t="s">
        <v>277</v>
      </c>
      <c r="D132" s="26" t="s">
        <v>53</v>
      </c>
      <c r="E132" s="32" t="s">
        <v>278</v>
      </c>
      <c r="F132" s="33" t="s">
        <v>132</v>
      </c>
      <c r="G132" s="34">
        <v>10.45</v>
      </c>
      <c r="H132" s="35">
        <v>0</v>
      </c>
      <c r="I132" s="35">
        <f>ROUND(ROUND(H132,2)*ROUND(G132,3),2)</f>
      </c>
      <c r="J132" s="33" t="s">
        <v>69</v>
      </c>
      <c r="O132">
        <f>(I132*21)/100</f>
      </c>
      <c r="P132" t="s">
        <v>27</v>
      </c>
    </row>
    <row r="133" spans="1:5" ht="12.75">
      <c r="A133" s="36" t="s">
        <v>56</v>
      </c>
      <c r="E133" s="37" t="s">
        <v>279</v>
      </c>
    </row>
    <row r="134" spans="1:5" ht="12.75">
      <c r="A134" s="40" t="s">
        <v>58</v>
      </c>
      <c r="E134" s="39" t="s">
        <v>280</v>
      </c>
    </row>
    <row r="135" spans="1:16" ht="12.75">
      <c r="A135" s="26" t="s">
        <v>51</v>
      </c>
      <c r="B135" s="31" t="s">
        <v>281</v>
      </c>
      <c r="C135" s="31" t="s">
        <v>282</v>
      </c>
      <c r="D135" s="26" t="s">
        <v>53</v>
      </c>
      <c r="E135" s="32" t="s">
        <v>283</v>
      </c>
      <c r="F135" s="33" t="s">
        <v>132</v>
      </c>
      <c r="G135" s="34">
        <v>72.07</v>
      </c>
      <c r="H135" s="35">
        <v>0</v>
      </c>
      <c r="I135" s="35">
        <f>ROUND(ROUND(H135,2)*ROUND(G135,3),2)</f>
      </c>
      <c r="J135" s="33" t="s">
        <v>69</v>
      </c>
      <c r="O135">
        <f>(I135*21)/100</f>
      </c>
      <c r="P135" t="s">
        <v>27</v>
      </c>
    </row>
    <row r="136" spans="1:5" ht="12.75">
      <c r="A136" s="36" t="s">
        <v>56</v>
      </c>
      <c r="E136" s="37" t="s">
        <v>284</v>
      </c>
    </row>
    <row r="137" spans="1:5" ht="12.75">
      <c r="A137" s="40" t="s">
        <v>58</v>
      </c>
      <c r="E137" s="39" t="s">
        <v>285</v>
      </c>
    </row>
    <row r="138" spans="1:16" ht="12.75">
      <c r="A138" s="26" t="s">
        <v>51</v>
      </c>
      <c r="B138" s="31" t="s">
        <v>286</v>
      </c>
      <c r="C138" s="31" t="s">
        <v>287</v>
      </c>
      <c r="D138" s="26" t="s">
        <v>53</v>
      </c>
      <c r="E138" s="32" t="s">
        <v>288</v>
      </c>
      <c r="F138" s="33" t="s">
        <v>79</v>
      </c>
      <c r="G138" s="34">
        <v>3</v>
      </c>
      <c r="H138" s="35">
        <v>0</v>
      </c>
      <c r="I138" s="35">
        <f>ROUND(ROUND(H138,2)*ROUND(G138,3),2)</f>
      </c>
      <c r="J138" s="33" t="s">
        <v>69</v>
      </c>
      <c r="O138">
        <f>(I138*21)/100</f>
      </c>
      <c r="P138" t="s">
        <v>27</v>
      </c>
    </row>
    <row r="139" spans="1:5" ht="12.75">
      <c r="A139" s="36" t="s">
        <v>56</v>
      </c>
      <c r="E139" s="37" t="s">
        <v>53</v>
      </c>
    </row>
    <row r="140" spans="1:5" ht="12.75">
      <c r="A140" s="40" t="s">
        <v>58</v>
      </c>
      <c r="E140" s="39" t="s">
        <v>289</v>
      </c>
    </row>
    <row r="141" spans="1:16" ht="12.75">
      <c r="A141" s="26" t="s">
        <v>51</v>
      </c>
      <c r="B141" s="31" t="s">
        <v>290</v>
      </c>
      <c r="C141" s="31" t="s">
        <v>291</v>
      </c>
      <c r="D141" s="26" t="s">
        <v>53</v>
      </c>
      <c r="E141" s="32" t="s">
        <v>292</v>
      </c>
      <c r="F141" s="33" t="s">
        <v>79</v>
      </c>
      <c r="G141" s="34">
        <v>3</v>
      </c>
      <c r="H141" s="35">
        <v>0</v>
      </c>
      <c r="I141" s="35">
        <f>ROUND(ROUND(H141,2)*ROUND(G141,3),2)</f>
      </c>
      <c r="J141" s="33" t="s">
        <v>69</v>
      </c>
      <c r="O141">
        <f>(I141*21)/100</f>
      </c>
      <c r="P141" t="s">
        <v>27</v>
      </c>
    </row>
    <row r="142" spans="1:5" ht="12.75">
      <c r="A142" s="36" t="s">
        <v>56</v>
      </c>
      <c r="E142" s="37" t="s">
        <v>53</v>
      </c>
    </row>
    <row r="143" spans="1:5" ht="12.75">
      <c r="A143" s="40" t="s">
        <v>58</v>
      </c>
      <c r="E143" s="39" t="s">
        <v>289</v>
      </c>
    </row>
    <row r="144" spans="1:16" ht="12.75">
      <c r="A144" s="26" t="s">
        <v>51</v>
      </c>
      <c r="B144" s="31" t="s">
        <v>293</v>
      </c>
      <c r="C144" s="31" t="s">
        <v>294</v>
      </c>
      <c r="D144" s="26" t="s">
        <v>53</v>
      </c>
      <c r="E144" s="32" t="s">
        <v>295</v>
      </c>
      <c r="F144" s="33" t="s">
        <v>79</v>
      </c>
      <c r="G144" s="34">
        <v>2</v>
      </c>
      <c r="H144" s="35">
        <v>0</v>
      </c>
      <c r="I144" s="35">
        <f>ROUND(ROUND(H144,2)*ROUND(G144,3),2)</f>
      </c>
      <c r="J144" s="33" t="s">
        <v>69</v>
      </c>
      <c r="O144">
        <f>(I144*21)/100</f>
      </c>
      <c r="P144" t="s">
        <v>27</v>
      </c>
    </row>
    <row r="145" spans="1:5" ht="12.75">
      <c r="A145" s="36" t="s">
        <v>56</v>
      </c>
      <c r="E145" s="37" t="s">
        <v>53</v>
      </c>
    </row>
    <row r="146" spans="1:5" ht="12.75">
      <c r="A146" s="38" t="s">
        <v>58</v>
      </c>
      <c r="E146" s="39" t="s">
        <v>296</v>
      </c>
    </row>
    <row r="147" spans="1:18" ht="12.75" customHeight="1">
      <c r="A147" s="6" t="s">
        <v>48</v>
      </c>
      <c r="B147" s="6"/>
      <c r="C147" s="43" t="s">
        <v>42</v>
      </c>
      <c r="D147" s="6"/>
      <c r="E147" s="29" t="s">
        <v>297</v>
      </c>
      <c r="F147" s="6"/>
      <c r="G147" s="6"/>
      <c r="H147" s="6"/>
      <c r="I147" s="44">
        <f>0+Q147</f>
      </c>
      <c r="J147" s="6"/>
      <c r="O147">
        <f>0+R147</f>
      </c>
      <c r="Q147">
        <f>0+I148+I151+I154+I157</f>
      </c>
      <c r="R147">
        <f>0+O148+O151+O154+O157</f>
      </c>
    </row>
    <row r="148" spans="1:16" ht="12.75">
      <c r="A148" s="26" t="s">
        <v>51</v>
      </c>
      <c r="B148" s="31" t="s">
        <v>298</v>
      </c>
      <c r="C148" s="31" t="s">
        <v>299</v>
      </c>
      <c r="D148" s="26" t="s">
        <v>53</v>
      </c>
      <c r="E148" s="32" t="s">
        <v>300</v>
      </c>
      <c r="F148" s="33" t="s">
        <v>132</v>
      </c>
      <c r="G148" s="34">
        <v>94.59</v>
      </c>
      <c r="H148" s="35">
        <v>0</v>
      </c>
      <c r="I148" s="35">
        <f>ROUND(ROUND(H148,2)*ROUND(G148,3),2)</f>
      </c>
      <c r="J148" s="33" t="s">
        <v>69</v>
      </c>
      <c r="O148">
        <f>(I148*21)/100</f>
      </c>
      <c r="P148" t="s">
        <v>27</v>
      </c>
    </row>
    <row r="149" spans="1:5" ht="12.75">
      <c r="A149" s="36" t="s">
        <v>56</v>
      </c>
      <c r="E149" s="37" t="s">
        <v>53</v>
      </c>
    </row>
    <row r="150" spans="1:5" ht="12.75">
      <c r="A150" s="40" t="s">
        <v>58</v>
      </c>
      <c r="E150" s="39" t="s">
        <v>301</v>
      </c>
    </row>
    <row r="151" spans="1:16" ht="12.75">
      <c r="A151" s="26" t="s">
        <v>51</v>
      </c>
      <c r="B151" s="31" t="s">
        <v>302</v>
      </c>
      <c r="C151" s="31" t="s">
        <v>303</v>
      </c>
      <c r="D151" s="26" t="s">
        <v>53</v>
      </c>
      <c r="E151" s="32" t="s">
        <v>304</v>
      </c>
      <c r="F151" s="33" t="s">
        <v>132</v>
      </c>
      <c r="G151" s="34">
        <v>73.62</v>
      </c>
      <c r="H151" s="35">
        <v>0</v>
      </c>
      <c r="I151" s="35">
        <f>ROUND(ROUND(H151,2)*ROUND(G151,3),2)</f>
      </c>
      <c r="J151" s="33" t="s">
        <v>69</v>
      </c>
      <c r="O151">
        <f>(I151*21)/100</f>
      </c>
      <c r="P151" t="s">
        <v>27</v>
      </c>
    </row>
    <row r="152" spans="1:5" ht="12.75">
      <c r="A152" s="36" t="s">
        <v>56</v>
      </c>
      <c r="E152" s="37" t="s">
        <v>305</v>
      </c>
    </row>
    <row r="153" spans="1:5" ht="12.75">
      <c r="A153" s="40" t="s">
        <v>58</v>
      </c>
      <c r="E153" s="39" t="s">
        <v>145</v>
      </c>
    </row>
    <row r="154" spans="1:16" ht="12.75">
      <c r="A154" s="26" t="s">
        <v>51</v>
      </c>
      <c r="B154" s="31" t="s">
        <v>306</v>
      </c>
      <c r="C154" s="31" t="s">
        <v>307</v>
      </c>
      <c r="D154" s="26" t="s">
        <v>53</v>
      </c>
      <c r="E154" s="32" t="s">
        <v>308</v>
      </c>
      <c r="F154" s="33" t="s">
        <v>132</v>
      </c>
      <c r="G154" s="34">
        <v>93.25</v>
      </c>
      <c r="H154" s="35">
        <v>0</v>
      </c>
      <c r="I154" s="35">
        <f>ROUND(ROUND(H154,2)*ROUND(G154,3),2)</f>
      </c>
      <c r="J154" s="33" t="s">
        <v>69</v>
      </c>
      <c r="O154">
        <f>(I154*21)/100</f>
      </c>
      <c r="P154" t="s">
        <v>27</v>
      </c>
    </row>
    <row r="155" spans="1:5" ht="12.75">
      <c r="A155" s="36" t="s">
        <v>56</v>
      </c>
      <c r="E155" s="37" t="s">
        <v>309</v>
      </c>
    </row>
    <row r="156" spans="1:5" ht="12.75">
      <c r="A156" s="40" t="s">
        <v>58</v>
      </c>
      <c r="E156" s="39" t="s">
        <v>149</v>
      </c>
    </row>
    <row r="157" spans="1:16" ht="12.75">
      <c r="A157" s="26" t="s">
        <v>51</v>
      </c>
      <c r="B157" s="31" t="s">
        <v>310</v>
      </c>
      <c r="C157" s="31" t="s">
        <v>311</v>
      </c>
      <c r="D157" s="26" t="s">
        <v>53</v>
      </c>
      <c r="E157" s="32" t="s">
        <v>312</v>
      </c>
      <c r="F157" s="33" t="s">
        <v>125</v>
      </c>
      <c r="G157" s="34">
        <v>1.609</v>
      </c>
      <c r="H157" s="35">
        <v>0</v>
      </c>
      <c r="I157" s="35">
        <f>ROUND(ROUND(H157,2)*ROUND(G157,3),2)</f>
      </c>
      <c r="J157" s="33" t="s">
        <v>69</v>
      </c>
      <c r="O157">
        <f>(I157*21)/100</f>
      </c>
      <c r="P157" t="s">
        <v>27</v>
      </c>
    </row>
    <row r="158" spans="1:5" ht="25.5">
      <c r="A158" s="36" t="s">
        <v>56</v>
      </c>
      <c r="E158" s="37" t="s">
        <v>313</v>
      </c>
    </row>
    <row r="159" spans="1:5" ht="12.75">
      <c r="A159" s="38" t="s">
        <v>58</v>
      </c>
      <c r="E159" s="39" t="s">
        <v>314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315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315</v>
      </c>
      <c r="D4" s="1"/>
      <c r="E4" s="14" t="s">
        <v>316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315</v>
      </c>
      <c r="D5" s="6"/>
      <c r="E5" s="18" t="s">
        <v>316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51</v>
      </c>
      <c r="B10" s="31" t="s">
        <v>31</v>
      </c>
      <c r="C10" s="31" t="s">
        <v>67</v>
      </c>
      <c r="D10" s="26" t="s">
        <v>53</v>
      </c>
      <c r="E10" s="32" t="s">
        <v>68</v>
      </c>
      <c r="F10" s="33" t="s">
        <v>55</v>
      </c>
      <c r="G10" s="34">
        <v>1</v>
      </c>
      <c r="H10" s="35">
        <v>0</v>
      </c>
      <c r="I10" s="35">
        <f>ROUND(ROUND(H10,2)*ROUND(G10,3),2)</f>
      </c>
      <c r="J10" s="33" t="s">
        <v>69</v>
      </c>
      <c r="O10">
        <f>(I10*21)/100</f>
      </c>
      <c r="P10" t="s">
        <v>27</v>
      </c>
    </row>
    <row r="11" spans="1:5" ht="140.25">
      <c r="A11" s="36" t="s">
        <v>56</v>
      </c>
      <c r="E11" s="37" t="s">
        <v>318</v>
      </c>
    </row>
    <row r="12" spans="1:5" ht="12.75">
      <c r="A12" s="38" t="s">
        <v>58</v>
      </c>
      <c r="E12" s="39" t="s">
        <v>319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320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320</v>
      </c>
      <c r="D4" s="1"/>
      <c r="E4" s="14" t="s">
        <v>321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320</v>
      </c>
      <c r="D5" s="6"/>
      <c r="E5" s="18" t="s">
        <v>321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42</v>
      </c>
      <c r="D9" s="27"/>
      <c r="E9" s="29" t="s">
        <v>297</v>
      </c>
      <c r="F9" s="27"/>
      <c r="G9" s="27"/>
      <c r="H9" s="27"/>
      <c r="I9" s="30">
        <f>0+Q9</f>
      </c>
      <c r="J9" s="27"/>
      <c r="O9">
        <f>0+R9</f>
      </c>
      <c r="Q9">
        <f>0+I10+I13+I16+I19+I22+I25</f>
      </c>
      <c r="R9">
        <f>0+O10+O13+O16+O19+O22+O25</f>
      </c>
    </row>
    <row r="10" spans="1:16" ht="25.5">
      <c r="A10" s="26" t="s">
        <v>51</v>
      </c>
      <c r="B10" s="31" t="s">
        <v>31</v>
      </c>
      <c r="C10" s="31" t="s">
        <v>323</v>
      </c>
      <c r="D10" s="26" t="s">
        <v>53</v>
      </c>
      <c r="E10" s="32" t="s">
        <v>324</v>
      </c>
      <c r="F10" s="33" t="s">
        <v>79</v>
      </c>
      <c r="G10" s="34">
        <v>4</v>
      </c>
      <c r="H10" s="35">
        <v>0</v>
      </c>
      <c r="I10" s="35">
        <f>ROUND(ROUND(H10,2)*ROUND(G10,3),2)</f>
      </c>
      <c r="J10" s="33" t="s">
        <v>69</v>
      </c>
      <c r="O10">
        <f>(I10*21)/100</f>
      </c>
      <c r="P10" t="s">
        <v>27</v>
      </c>
    </row>
    <row r="11" spans="1:5" ht="12.75">
      <c r="A11" s="36" t="s">
        <v>56</v>
      </c>
      <c r="E11" s="37" t="s">
        <v>53</v>
      </c>
    </row>
    <row r="12" spans="1:5" ht="25.5">
      <c r="A12" s="40" t="s">
        <v>58</v>
      </c>
      <c r="E12" s="39" t="s">
        <v>325</v>
      </c>
    </row>
    <row r="13" spans="1:16" ht="12.75">
      <c r="A13" s="26" t="s">
        <v>51</v>
      </c>
      <c r="B13" s="31" t="s">
        <v>27</v>
      </c>
      <c r="C13" s="31" t="s">
        <v>326</v>
      </c>
      <c r="D13" s="26" t="s">
        <v>53</v>
      </c>
      <c r="E13" s="32" t="s">
        <v>327</v>
      </c>
      <c r="F13" s="33" t="s">
        <v>79</v>
      </c>
      <c r="G13" s="34">
        <v>4</v>
      </c>
      <c r="H13" s="35">
        <v>0</v>
      </c>
      <c r="I13" s="35">
        <f>ROUND(ROUND(H13,2)*ROUND(G13,3),2)</f>
      </c>
      <c r="J13" s="33" t="s">
        <v>69</v>
      </c>
      <c r="O13">
        <f>(I13*21)/100</f>
      </c>
      <c r="P13" t="s">
        <v>27</v>
      </c>
    </row>
    <row r="14" spans="1:5" ht="12.75">
      <c r="A14" s="36" t="s">
        <v>56</v>
      </c>
      <c r="E14" s="37" t="s">
        <v>53</v>
      </c>
    </row>
    <row r="15" spans="1:5" ht="25.5">
      <c r="A15" s="40" t="s">
        <v>58</v>
      </c>
      <c r="E15" s="39" t="s">
        <v>328</v>
      </c>
    </row>
    <row r="16" spans="1:16" ht="25.5">
      <c r="A16" s="26" t="s">
        <v>51</v>
      </c>
      <c r="B16" s="31" t="s">
        <v>26</v>
      </c>
      <c r="C16" s="31" t="s">
        <v>329</v>
      </c>
      <c r="D16" s="26" t="s">
        <v>53</v>
      </c>
      <c r="E16" s="32" t="s">
        <v>330</v>
      </c>
      <c r="F16" s="33" t="s">
        <v>79</v>
      </c>
      <c r="G16" s="34">
        <v>4</v>
      </c>
      <c r="H16" s="35">
        <v>0</v>
      </c>
      <c r="I16" s="35">
        <f>ROUND(ROUND(H16,2)*ROUND(G16,3),2)</f>
      </c>
      <c r="J16" s="33" t="s">
        <v>69</v>
      </c>
      <c r="O16">
        <f>(I16*21)/100</f>
      </c>
      <c r="P16" t="s">
        <v>27</v>
      </c>
    </row>
    <row r="17" spans="1:5" ht="12.75">
      <c r="A17" s="36" t="s">
        <v>56</v>
      </c>
      <c r="E17" s="37" t="s">
        <v>53</v>
      </c>
    </row>
    <row r="18" spans="1:5" ht="25.5">
      <c r="A18" s="40" t="s">
        <v>58</v>
      </c>
      <c r="E18" s="39" t="s">
        <v>331</v>
      </c>
    </row>
    <row r="19" spans="1:16" ht="12.75">
      <c r="A19" s="26" t="s">
        <v>51</v>
      </c>
      <c r="B19" s="31" t="s">
        <v>35</v>
      </c>
      <c r="C19" s="31" t="s">
        <v>332</v>
      </c>
      <c r="D19" s="26" t="s">
        <v>53</v>
      </c>
      <c r="E19" s="32" t="s">
        <v>333</v>
      </c>
      <c r="F19" s="33" t="s">
        <v>79</v>
      </c>
      <c r="G19" s="34">
        <v>3</v>
      </c>
      <c r="H19" s="35">
        <v>0</v>
      </c>
      <c r="I19" s="35">
        <f>ROUND(ROUND(H19,2)*ROUND(G19,3),2)</f>
      </c>
      <c r="J19" s="33" t="s">
        <v>69</v>
      </c>
      <c r="O19">
        <f>(I19*21)/100</f>
      </c>
      <c r="P19" t="s">
        <v>27</v>
      </c>
    </row>
    <row r="20" spans="1:5" ht="12.75">
      <c r="A20" s="36" t="s">
        <v>56</v>
      </c>
      <c r="E20" s="37" t="s">
        <v>53</v>
      </c>
    </row>
    <row r="21" spans="1:5" ht="25.5">
      <c r="A21" s="40" t="s">
        <v>58</v>
      </c>
      <c r="E21" s="39" t="s">
        <v>334</v>
      </c>
    </row>
    <row r="22" spans="1:16" ht="25.5">
      <c r="A22" s="26" t="s">
        <v>51</v>
      </c>
      <c r="B22" s="31" t="s">
        <v>37</v>
      </c>
      <c r="C22" s="31" t="s">
        <v>335</v>
      </c>
      <c r="D22" s="26" t="s">
        <v>53</v>
      </c>
      <c r="E22" s="32" t="s">
        <v>336</v>
      </c>
      <c r="F22" s="33" t="s">
        <v>120</v>
      </c>
      <c r="G22" s="34">
        <v>7.5</v>
      </c>
      <c r="H22" s="35">
        <v>0</v>
      </c>
      <c r="I22" s="35">
        <f>ROUND(ROUND(H22,2)*ROUND(G22,3),2)</f>
      </c>
      <c r="J22" s="33" t="s">
        <v>69</v>
      </c>
      <c r="O22">
        <f>(I22*21)/100</f>
      </c>
      <c r="P22" t="s">
        <v>27</v>
      </c>
    </row>
    <row r="23" spans="1:5" ht="12.75">
      <c r="A23" s="36" t="s">
        <v>56</v>
      </c>
      <c r="E23" s="37" t="s">
        <v>337</v>
      </c>
    </row>
    <row r="24" spans="1:5" ht="12.75">
      <c r="A24" s="40" t="s">
        <v>58</v>
      </c>
      <c r="E24" s="39" t="s">
        <v>338</v>
      </c>
    </row>
    <row r="25" spans="1:16" ht="25.5">
      <c r="A25" s="26" t="s">
        <v>51</v>
      </c>
      <c r="B25" s="31" t="s">
        <v>39</v>
      </c>
      <c r="C25" s="31" t="s">
        <v>339</v>
      </c>
      <c r="D25" s="26" t="s">
        <v>53</v>
      </c>
      <c r="E25" s="32" t="s">
        <v>340</v>
      </c>
      <c r="F25" s="33" t="s">
        <v>120</v>
      </c>
      <c r="G25" s="34">
        <v>7.5</v>
      </c>
      <c r="H25" s="35">
        <v>0</v>
      </c>
      <c r="I25" s="35">
        <f>ROUND(ROUND(H25,2)*ROUND(G25,3),2)</f>
      </c>
      <c r="J25" s="33" t="s">
        <v>69</v>
      </c>
      <c r="O25">
        <f>(I25*21)/100</f>
      </c>
      <c r="P25" t="s">
        <v>27</v>
      </c>
    </row>
    <row r="26" spans="1:5" ht="12.75">
      <c r="A26" s="36" t="s">
        <v>56</v>
      </c>
      <c r="E26" s="37" t="s">
        <v>341</v>
      </c>
    </row>
    <row r="27" spans="1:5" ht="12.75">
      <c r="A27" s="38" t="s">
        <v>58</v>
      </c>
      <c r="E27" s="39" t="s">
        <v>338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0+O9+O16+O44+O54+O73+O89+O99+O103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342</v>
      </c>
      <c r="I3" s="41">
        <f>0+I9+I16+I44+I54+I73+I89+I99+I103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342</v>
      </c>
      <c r="D4" s="1"/>
      <c r="E4" s="14" t="s">
        <v>343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342</v>
      </c>
      <c r="D5" s="6"/>
      <c r="E5" s="18" t="s">
        <v>343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25.5">
      <c r="A10" s="26" t="s">
        <v>51</v>
      </c>
      <c r="B10" s="31" t="s">
        <v>31</v>
      </c>
      <c r="C10" s="31" t="s">
        <v>106</v>
      </c>
      <c r="D10" s="26" t="s">
        <v>53</v>
      </c>
      <c r="E10" s="32" t="s">
        <v>107</v>
      </c>
      <c r="F10" s="33" t="s">
        <v>108</v>
      </c>
      <c r="G10" s="34">
        <v>898.655</v>
      </c>
      <c r="H10" s="35">
        <v>0</v>
      </c>
      <c r="I10" s="35">
        <f>ROUND(ROUND(H10,2)*ROUND(G10,3),2)</f>
      </c>
      <c r="J10" s="33" t="s">
        <v>69</v>
      </c>
      <c r="O10">
        <f>(I10*21)/100</f>
      </c>
      <c r="P10" t="s">
        <v>27</v>
      </c>
    </row>
    <row r="11" spans="1:5" ht="12.75">
      <c r="A11" s="36" t="s">
        <v>56</v>
      </c>
      <c r="E11" s="37" t="s">
        <v>53</v>
      </c>
    </row>
    <row r="12" spans="1:5" ht="38.25">
      <c r="A12" s="40" t="s">
        <v>58</v>
      </c>
      <c r="E12" s="39" t="s">
        <v>345</v>
      </c>
    </row>
    <row r="13" spans="1:16" ht="25.5">
      <c r="A13" s="26" t="s">
        <v>51</v>
      </c>
      <c r="B13" s="31" t="s">
        <v>27</v>
      </c>
      <c r="C13" s="31" t="s">
        <v>114</v>
      </c>
      <c r="D13" s="26" t="s">
        <v>53</v>
      </c>
      <c r="E13" s="32" t="s">
        <v>115</v>
      </c>
      <c r="F13" s="33" t="s">
        <v>108</v>
      </c>
      <c r="G13" s="34">
        <v>26.22</v>
      </c>
      <c r="H13" s="35">
        <v>0</v>
      </c>
      <c r="I13" s="35">
        <f>ROUND(ROUND(H13,2)*ROUND(G13,3),2)</f>
      </c>
      <c r="J13" s="33" t="s">
        <v>69</v>
      </c>
      <c r="O13">
        <f>(I13*21)/100</f>
      </c>
      <c r="P13" t="s">
        <v>27</v>
      </c>
    </row>
    <row r="14" spans="1:5" ht="12.75">
      <c r="A14" s="36" t="s">
        <v>56</v>
      </c>
      <c r="E14" s="37" t="s">
        <v>53</v>
      </c>
    </row>
    <row r="15" spans="1:5" ht="12.75">
      <c r="A15" s="38" t="s">
        <v>58</v>
      </c>
      <c r="E15" s="39" t="s">
        <v>346</v>
      </c>
    </row>
    <row r="16" spans="1:18" ht="12.75" customHeight="1">
      <c r="A16" s="6" t="s">
        <v>48</v>
      </c>
      <c r="B16" s="6"/>
      <c r="C16" s="43" t="s">
        <v>31</v>
      </c>
      <c r="D16" s="6"/>
      <c r="E16" s="29" t="s">
        <v>117</v>
      </c>
      <c r="F16" s="6"/>
      <c r="G16" s="6"/>
      <c r="H16" s="6"/>
      <c r="I16" s="44">
        <f>0+Q16</f>
      </c>
      <c r="J16" s="6"/>
      <c r="O16">
        <f>0+R16</f>
      </c>
      <c r="Q16">
        <f>0+I17+I20+I23+I26+I29+I32+I35+I38+I41</f>
      </c>
      <c r="R16">
        <f>0+O17+O20+O23+O26+O29+O32+O35+O38+O41</f>
      </c>
    </row>
    <row r="17" spans="1:16" ht="12.75">
      <c r="A17" s="26" t="s">
        <v>51</v>
      </c>
      <c r="B17" s="31" t="s">
        <v>26</v>
      </c>
      <c r="C17" s="31" t="s">
        <v>347</v>
      </c>
      <c r="D17" s="26" t="s">
        <v>53</v>
      </c>
      <c r="E17" s="32" t="s">
        <v>348</v>
      </c>
      <c r="F17" s="33" t="s">
        <v>125</v>
      </c>
      <c r="G17" s="34">
        <v>11.2</v>
      </c>
      <c r="H17" s="35">
        <v>0</v>
      </c>
      <c r="I17" s="35">
        <f>ROUND(ROUND(H17,2)*ROUND(G17,3),2)</f>
      </c>
      <c r="J17" s="33" t="s">
        <v>69</v>
      </c>
      <c r="O17">
        <f>(I17*21)/100</f>
      </c>
      <c r="P17" t="s">
        <v>27</v>
      </c>
    </row>
    <row r="18" spans="1:5" ht="12.75">
      <c r="A18" s="36" t="s">
        <v>56</v>
      </c>
      <c r="E18" s="37" t="s">
        <v>53</v>
      </c>
    </row>
    <row r="19" spans="1:5" ht="25.5">
      <c r="A19" s="40" t="s">
        <v>58</v>
      </c>
      <c r="E19" s="39" t="s">
        <v>349</v>
      </c>
    </row>
    <row r="20" spans="1:16" ht="12.75">
      <c r="A20" s="26" t="s">
        <v>51</v>
      </c>
      <c r="B20" s="31" t="s">
        <v>35</v>
      </c>
      <c r="C20" s="31" t="s">
        <v>350</v>
      </c>
      <c r="D20" s="26" t="s">
        <v>53</v>
      </c>
      <c r="E20" s="32" t="s">
        <v>351</v>
      </c>
      <c r="F20" s="33" t="s">
        <v>125</v>
      </c>
      <c r="G20" s="34">
        <v>234.1</v>
      </c>
      <c r="H20" s="35">
        <v>0</v>
      </c>
      <c r="I20" s="35">
        <f>ROUND(ROUND(H20,2)*ROUND(G20,3),2)</f>
      </c>
      <c r="J20" s="33" t="s">
        <v>69</v>
      </c>
      <c r="O20">
        <f>(I20*21)/100</f>
      </c>
      <c r="P20" t="s">
        <v>27</v>
      </c>
    </row>
    <row r="21" spans="1:5" ht="12.75">
      <c r="A21" s="36" t="s">
        <v>56</v>
      </c>
      <c r="E21" s="37" t="s">
        <v>53</v>
      </c>
    </row>
    <row r="22" spans="1:5" ht="38.25">
      <c r="A22" s="40" t="s">
        <v>58</v>
      </c>
      <c r="E22" s="39" t="s">
        <v>352</v>
      </c>
    </row>
    <row r="23" spans="1:16" ht="12.75">
      <c r="A23" s="26" t="s">
        <v>51</v>
      </c>
      <c r="B23" s="31" t="s">
        <v>37</v>
      </c>
      <c r="C23" s="31" t="s">
        <v>353</v>
      </c>
      <c r="D23" s="26" t="s">
        <v>53</v>
      </c>
      <c r="E23" s="32" t="s">
        <v>354</v>
      </c>
      <c r="F23" s="33" t="s">
        <v>125</v>
      </c>
      <c r="G23" s="34">
        <v>222.9</v>
      </c>
      <c r="H23" s="35">
        <v>0</v>
      </c>
      <c r="I23" s="35">
        <f>ROUND(ROUND(H23,2)*ROUND(G23,3),2)</f>
      </c>
      <c r="J23" s="33" t="s">
        <v>69</v>
      </c>
      <c r="O23">
        <f>(I23*21)/100</f>
      </c>
      <c r="P23" t="s">
        <v>27</v>
      </c>
    </row>
    <row r="24" spans="1:5" ht="12.75">
      <c r="A24" s="36" t="s">
        <v>56</v>
      </c>
      <c r="E24" s="37" t="s">
        <v>355</v>
      </c>
    </row>
    <row r="25" spans="1:5" ht="12.75">
      <c r="A25" s="40" t="s">
        <v>58</v>
      </c>
      <c r="E25" s="39" t="s">
        <v>356</v>
      </c>
    </row>
    <row r="26" spans="1:16" ht="12.75">
      <c r="A26" s="26" t="s">
        <v>51</v>
      </c>
      <c r="B26" s="31" t="s">
        <v>39</v>
      </c>
      <c r="C26" s="31" t="s">
        <v>150</v>
      </c>
      <c r="D26" s="26" t="s">
        <v>53</v>
      </c>
      <c r="E26" s="32" t="s">
        <v>151</v>
      </c>
      <c r="F26" s="33" t="s">
        <v>125</v>
      </c>
      <c r="G26" s="34">
        <v>265.93</v>
      </c>
      <c r="H26" s="35">
        <v>0</v>
      </c>
      <c r="I26" s="35">
        <f>ROUND(ROUND(H26,2)*ROUND(G26,3),2)</f>
      </c>
      <c r="J26" s="33" t="s">
        <v>69</v>
      </c>
      <c r="O26">
        <f>(I26*21)/100</f>
      </c>
      <c r="P26" t="s">
        <v>27</v>
      </c>
    </row>
    <row r="27" spans="1:5" ht="12.75">
      <c r="A27" s="36" t="s">
        <v>56</v>
      </c>
      <c r="E27" s="37" t="s">
        <v>357</v>
      </c>
    </row>
    <row r="28" spans="1:5" ht="51">
      <c r="A28" s="40" t="s">
        <v>58</v>
      </c>
      <c r="E28" s="39" t="s">
        <v>358</v>
      </c>
    </row>
    <row r="29" spans="1:16" ht="12.75">
      <c r="A29" s="26" t="s">
        <v>51</v>
      </c>
      <c r="B29" s="31" t="s">
        <v>74</v>
      </c>
      <c r="C29" s="31" t="s">
        <v>154</v>
      </c>
      <c r="D29" s="26" t="s">
        <v>53</v>
      </c>
      <c r="E29" s="32" t="s">
        <v>155</v>
      </c>
      <c r="F29" s="33" t="s">
        <v>125</v>
      </c>
      <c r="G29" s="34">
        <v>500.03</v>
      </c>
      <c r="H29" s="35">
        <v>0</v>
      </c>
      <c r="I29" s="35">
        <f>ROUND(ROUND(H29,2)*ROUND(G29,3),2)</f>
      </c>
      <c r="J29" s="33" t="s">
        <v>69</v>
      </c>
      <c r="O29">
        <f>(I29*21)/100</f>
      </c>
      <c r="P29" t="s">
        <v>27</v>
      </c>
    </row>
    <row r="30" spans="1:5" ht="12.75">
      <c r="A30" s="36" t="s">
        <v>56</v>
      </c>
      <c r="E30" s="37" t="s">
        <v>53</v>
      </c>
    </row>
    <row r="31" spans="1:5" ht="51">
      <c r="A31" s="40" t="s">
        <v>58</v>
      </c>
      <c r="E31" s="39" t="s">
        <v>359</v>
      </c>
    </row>
    <row r="32" spans="1:16" ht="12.75">
      <c r="A32" s="26" t="s">
        <v>51</v>
      </c>
      <c r="B32" s="31" t="s">
        <v>76</v>
      </c>
      <c r="C32" s="31" t="s">
        <v>360</v>
      </c>
      <c r="D32" s="26" t="s">
        <v>53</v>
      </c>
      <c r="E32" s="32" t="s">
        <v>361</v>
      </c>
      <c r="F32" s="33" t="s">
        <v>125</v>
      </c>
      <c r="G32" s="34">
        <v>222.9</v>
      </c>
      <c r="H32" s="35">
        <v>0</v>
      </c>
      <c r="I32" s="35">
        <f>ROUND(ROUND(H32,2)*ROUND(G32,3),2)</f>
      </c>
      <c r="J32" s="33" t="s">
        <v>69</v>
      </c>
      <c r="O32">
        <f>(I32*21)/100</f>
      </c>
      <c r="P32" t="s">
        <v>27</v>
      </c>
    </row>
    <row r="33" spans="1:5" ht="12.75">
      <c r="A33" s="36" t="s">
        <v>56</v>
      </c>
      <c r="E33" s="37" t="s">
        <v>362</v>
      </c>
    </row>
    <row r="34" spans="1:5" ht="38.25">
      <c r="A34" s="40" t="s">
        <v>58</v>
      </c>
      <c r="E34" s="39" t="s">
        <v>363</v>
      </c>
    </row>
    <row r="35" spans="1:16" ht="12.75">
      <c r="A35" s="26" t="s">
        <v>51</v>
      </c>
      <c r="B35" s="31" t="s">
        <v>42</v>
      </c>
      <c r="C35" s="31" t="s">
        <v>364</v>
      </c>
      <c r="D35" s="26" t="s">
        <v>53</v>
      </c>
      <c r="E35" s="32" t="s">
        <v>365</v>
      </c>
      <c r="F35" s="33" t="s">
        <v>120</v>
      </c>
      <c r="G35" s="34">
        <v>112</v>
      </c>
      <c r="H35" s="35">
        <v>0</v>
      </c>
      <c r="I35" s="35">
        <f>ROUND(ROUND(H35,2)*ROUND(G35,3),2)</f>
      </c>
      <c r="J35" s="33" t="s">
        <v>69</v>
      </c>
      <c r="O35">
        <f>(I35*21)/100</f>
      </c>
      <c r="P35" t="s">
        <v>27</v>
      </c>
    </row>
    <row r="36" spans="1:5" ht="12.75">
      <c r="A36" s="36" t="s">
        <v>56</v>
      </c>
      <c r="E36" s="37" t="s">
        <v>53</v>
      </c>
    </row>
    <row r="37" spans="1:5" ht="12.75">
      <c r="A37" s="40" t="s">
        <v>58</v>
      </c>
      <c r="E37" s="39" t="s">
        <v>366</v>
      </c>
    </row>
    <row r="38" spans="1:16" ht="12.75">
      <c r="A38" s="26" t="s">
        <v>51</v>
      </c>
      <c r="B38" s="31" t="s">
        <v>44</v>
      </c>
      <c r="C38" s="31" t="s">
        <v>367</v>
      </c>
      <c r="D38" s="26" t="s">
        <v>53</v>
      </c>
      <c r="E38" s="32" t="s">
        <v>368</v>
      </c>
      <c r="F38" s="33" t="s">
        <v>120</v>
      </c>
      <c r="G38" s="34">
        <v>112</v>
      </c>
      <c r="H38" s="35">
        <v>0</v>
      </c>
      <c r="I38" s="35">
        <f>ROUND(ROUND(H38,2)*ROUND(G38,3),2)</f>
      </c>
      <c r="J38" s="33" t="s">
        <v>69</v>
      </c>
      <c r="O38">
        <f>(I38*21)/100</f>
      </c>
      <c r="P38" t="s">
        <v>27</v>
      </c>
    </row>
    <row r="39" spans="1:5" ht="12.75">
      <c r="A39" s="36" t="s">
        <v>56</v>
      </c>
      <c r="E39" s="37" t="s">
        <v>53</v>
      </c>
    </row>
    <row r="40" spans="1:5" ht="12.75">
      <c r="A40" s="40" t="s">
        <v>58</v>
      </c>
      <c r="E40" s="39" t="s">
        <v>366</v>
      </c>
    </row>
    <row r="41" spans="1:16" ht="12.75">
      <c r="A41" s="26" t="s">
        <v>51</v>
      </c>
      <c r="B41" s="31" t="s">
        <v>46</v>
      </c>
      <c r="C41" s="31" t="s">
        <v>186</v>
      </c>
      <c r="D41" s="26" t="s">
        <v>53</v>
      </c>
      <c r="E41" s="32" t="s">
        <v>187</v>
      </c>
      <c r="F41" s="33" t="s">
        <v>120</v>
      </c>
      <c r="G41" s="34">
        <v>112</v>
      </c>
      <c r="H41" s="35">
        <v>0</v>
      </c>
      <c r="I41" s="35">
        <f>ROUND(ROUND(H41,2)*ROUND(G41,3),2)</f>
      </c>
      <c r="J41" s="33" t="s">
        <v>69</v>
      </c>
      <c r="O41">
        <f>(I41*21)/100</f>
      </c>
      <c r="P41" t="s">
        <v>27</v>
      </c>
    </row>
    <row r="42" spans="1:5" ht="12.75">
      <c r="A42" s="36" t="s">
        <v>56</v>
      </c>
      <c r="E42" s="37" t="s">
        <v>53</v>
      </c>
    </row>
    <row r="43" spans="1:5" ht="12.75">
      <c r="A43" s="38" t="s">
        <v>58</v>
      </c>
      <c r="E43" s="39" t="s">
        <v>366</v>
      </c>
    </row>
    <row r="44" spans="1:18" ht="12.75" customHeight="1">
      <c r="A44" s="6" t="s">
        <v>48</v>
      </c>
      <c r="B44" s="6"/>
      <c r="C44" s="43" t="s">
        <v>27</v>
      </c>
      <c r="D44" s="6"/>
      <c r="E44" s="29" t="s">
        <v>189</v>
      </c>
      <c r="F44" s="6"/>
      <c r="G44" s="6"/>
      <c r="H44" s="6"/>
      <c r="I44" s="44">
        <f>0+Q44</f>
      </c>
      <c r="J44" s="6"/>
      <c r="O44">
        <f>0+R44</f>
      </c>
      <c r="Q44">
        <f>0+I45+I48+I51</f>
      </c>
      <c r="R44">
        <f>0+O45+O48+O51</f>
      </c>
    </row>
    <row r="45" spans="1:16" ht="12.75">
      <c r="A45" s="26" t="s">
        <v>51</v>
      </c>
      <c r="B45" s="31" t="s">
        <v>90</v>
      </c>
      <c r="C45" s="31" t="s">
        <v>369</v>
      </c>
      <c r="D45" s="26" t="s">
        <v>53</v>
      </c>
      <c r="E45" s="32" t="s">
        <v>370</v>
      </c>
      <c r="F45" s="33" t="s">
        <v>125</v>
      </c>
      <c r="G45" s="34">
        <v>104.628</v>
      </c>
      <c r="H45" s="35">
        <v>0</v>
      </c>
      <c r="I45" s="35">
        <f>ROUND(ROUND(H45,2)*ROUND(G45,3),2)</f>
      </c>
      <c r="J45" s="33" t="s">
        <v>69</v>
      </c>
      <c r="O45">
        <f>(I45*21)/100</f>
      </c>
      <c r="P45" t="s">
        <v>27</v>
      </c>
    </row>
    <row r="46" spans="1:5" ht="12.75">
      <c r="A46" s="36" t="s">
        <v>56</v>
      </c>
      <c r="E46" s="37" t="s">
        <v>371</v>
      </c>
    </row>
    <row r="47" spans="1:5" ht="114.75">
      <c r="A47" s="40" t="s">
        <v>58</v>
      </c>
      <c r="E47" s="39" t="s">
        <v>372</v>
      </c>
    </row>
    <row r="48" spans="1:16" ht="12.75">
      <c r="A48" s="26" t="s">
        <v>51</v>
      </c>
      <c r="B48" s="31" t="s">
        <v>95</v>
      </c>
      <c r="C48" s="31" t="s">
        <v>373</v>
      </c>
      <c r="D48" s="26" t="s">
        <v>53</v>
      </c>
      <c r="E48" s="32" t="s">
        <v>374</v>
      </c>
      <c r="F48" s="33" t="s">
        <v>108</v>
      </c>
      <c r="G48" s="34">
        <v>12.555</v>
      </c>
      <c r="H48" s="35">
        <v>0</v>
      </c>
      <c r="I48" s="35">
        <f>ROUND(ROUND(H48,2)*ROUND(G48,3),2)</f>
      </c>
      <c r="J48" s="33" t="s">
        <v>69</v>
      </c>
      <c r="O48">
        <f>(I48*21)/100</f>
      </c>
      <c r="P48" t="s">
        <v>27</v>
      </c>
    </row>
    <row r="49" spans="1:5" ht="12.75">
      <c r="A49" s="36" t="s">
        <v>56</v>
      </c>
      <c r="E49" s="37" t="s">
        <v>53</v>
      </c>
    </row>
    <row r="50" spans="1:5" ht="51">
      <c r="A50" s="40" t="s">
        <v>58</v>
      </c>
      <c r="E50" s="39" t="s">
        <v>375</v>
      </c>
    </row>
    <row r="51" spans="1:16" ht="12.75">
      <c r="A51" s="26" t="s">
        <v>51</v>
      </c>
      <c r="B51" s="31" t="s">
        <v>99</v>
      </c>
      <c r="C51" s="31" t="s">
        <v>376</v>
      </c>
      <c r="D51" s="26" t="s">
        <v>53</v>
      </c>
      <c r="E51" s="32" t="s">
        <v>377</v>
      </c>
      <c r="F51" s="33" t="s">
        <v>120</v>
      </c>
      <c r="G51" s="34">
        <v>130</v>
      </c>
      <c r="H51" s="35">
        <v>0</v>
      </c>
      <c r="I51" s="35">
        <f>ROUND(ROUND(H51,2)*ROUND(G51,3),2)</f>
      </c>
      <c r="J51" s="33" t="s">
        <v>69</v>
      </c>
      <c r="O51">
        <f>(I51*21)/100</f>
      </c>
      <c r="P51" t="s">
        <v>27</v>
      </c>
    </row>
    <row r="52" spans="1:5" ht="38.25">
      <c r="A52" s="36" t="s">
        <v>56</v>
      </c>
      <c r="E52" s="37" t="s">
        <v>378</v>
      </c>
    </row>
    <row r="53" spans="1:5" ht="12.75">
      <c r="A53" s="38" t="s">
        <v>58</v>
      </c>
      <c r="E53" s="39" t="s">
        <v>379</v>
      </c>
    </row>
    <row r="54" spans="1:18" ht="12.75" customHeight="1">
      <c r="A54" s="6" t="s">
        <v>48</v>
      </c>
      <c r="B54" s="6"/>
      <c r="C54" s="43" t="s">
        <v>26</v>
      </c>
      <c r="D54" s="6"/>
      <c r="E54" s="29" t="s">
        <v>380</v>
      </c>
      <c r="F54" s="6"/>
      <c r="G54" s="6"/>
      <c r="H54" s="6"/>
      <c r="I54" s="44">
        <f>0+Q54</f>
      </c>
      <c r="J54" s="6"/>
      <c r="O54">
        <f>0+R54</f>
      </c>
      <c r="Q54">
        <f>0+I55+I58+I61+I64+I67+I70</f>
      </c>
      <c r="R54">
        <f>0+O55+O58+O61+O64+O67+O70</f>
      </c>
    </row>
    <row r="55" spans="1:16" ht="12.75">
      <c r="A55" s="26" t="s">
        <v>51</v>
      </c>
      <c r="B55" s="31" t="s">
        <v>160</v>
      </c>
      <c r="C55" s="31" t="s">
        <v>381</v>
      </c>
      <c r="D55" s="26" t="s">
        <v>53</v>
      </c>
      <c r="E55" s="32" t="s">
        <v>382</v>
      </c>
      <c r="F55" s="33" t="s">
        <v>125</v>
      </c>
      <c r="G55" s="34">
        <v>14.827</v>
      </c>
      <c r="H55" s="35">
        <v>0</v>
      </c>
      <c r="I55" s="35">
        <f>ROUND(ROUND(H55,2)*ROUND(G55,3),2)</f>
      </c>
      <c r="J55" s="33" t="s">
        <v>69</v>
      </c>
      <c r="O55">
        <f>(I55*21)/100</f>
      </c>
      <c r="P55" t="s">
        <v>27</v>
      </c>
    </row>
    <row r="56" spans="1:5" ht="12.75">
      <c r="A56" s="36" t="s">
        <v>56</v>
      </c>
      <c r="E56" s="37" t="s">
        <v>383</v>
      </c>
    </row>
    <row r="57" spans="1:5" ht="114.75">
      <c r="A57" s="40" t="s">
        <v>58</v>
      </c>
      <c r="E57" s="39" t="s">
        <v>384</v>
      </c>
    </row>
    <row r="58" spans="1:16" ht="12.75">
      <c r="A58" s="26" t="s">
        <v>51</v>
      </c>
      <c r="B58" s="31" t="s">
        <v>164</v>
      </c>
      <c r="C58" s="31" t="s">
        <v>385</v>
      </c>
      <c r="D58" s="26" t="s">
        <v>53</v>
      </c>
      <c r="E58" s="32" t="s">
        <v>386</v>
      </c>
      <c r="F58" s="33" t="s">
        <v>108</v>
      </c>
      <c r="G58" s="34">
        <v>2.215</v>
      </c>
      <c r="H58" s="35">
        <v>0</v>
      </c>
      <c r="I58" s="35">
        <f>ROUND(ROUND(H58,2)*ROUND(G58,3),2)</f>
      </c>
      <c r="J58" s="33" t="s">
        <v>69</v>
      </c>
      <c r="O58">
        <f>(I58*21)/100</f>
      </c>
      <c r="P58" t="s">
        <v>27</v>
      </c>
    </row>
    <row r="59" spans="1:5" ht="12.75">
      <c r="A59" s="36" t="s">
        <v>56</v>
      </c>
      <c r="E59" s="37" t="s">
        <v>387</v>
      </c>
    </row>
    <row r="60" spans="1:5" ht="51">
      <c r="A60" s="40" t="s">
        <v>58</v>
      </c>
      <c r="E60" s="39" t="s">
        <v>388</v>
      </c>
    </row>
    <row r="61" spans="1:16" ht="12.75">
      <c r="A61" s="26" t="s">
        <v>51</v>
      </c>
      <c r="B61" s="31" t="s">
        <v>169</v>
      </c>
      <c r="C61" s="31" t="s">
        <v>389</v>
      </c>
      <c r="D61" s="26" t="s">
        <v>53</v>
      </c>
      <c r="E61" s="32" t="s">
        <v>390</v>
      </c>
      <c r="F61" s="33" t="s">
        <v>125</v>
      </c>
      <c r="G61" s="34">
        <v>57.766</v>
      </c>
      <c r="H61" s="35">
        <v>0</v>
      </c>
      <c r="I61" s="35">
        <f>ROUND(ROUND(H61,2)*ROUND(G61,3),2)</f>
      </c>
      <c r="J61" s="33" t="s">
        <v>69</v>
      </c>
      <c r="O61">
        <f>(I61*21)/100</f>
      </c>
      <c r="P61" t="s">
        <v>27</v>
      </c>
    </row>
    <row r="62" spans="1:5" ht="12.75">
      <c r="A62" s="36" t="s">
        <v>56</v>
      </c>
      <c r="E62" s="37" t="s">
        <v>391</v>
      </c>
    </row>
    <row r="63" spans="1:5" ht="229.5">
      <c r="A63" s="40" t="s">
        <v>58</v>
      </c>
      <c r="E63" s="39" t="s">
        <v>392</v>
      </c>
    </row>
    <row r="64" spans="1:16" ht="12.75">
      <c r="A64" s="26" t="s">
        <v>51</v>
      </c>
      <c r="B64" s="31" t="s">
        <v>174</v>
      </c>
      <c r="C64" s="31" t="s">
        <v>393</v>
      </c>
      <c r="D64" s="26" t="s">
        <v>53</v>
      </c>
      <c r="E64" s="32" t="s">
        <v>394</v>
      </c>
      <c r="F64" s="33" t="s">
        <v>108</v>
      </c>
      <c r="G64" s="34">
        <v>6.91</v>
      </c>
      <c r="H64" s="35">
        <v>0</v>
      </c>
      <c r="I64" s="35">
        <f>ROUND(ROUND(H64,2)*ROUND(G64,3),2)</f>
      </c>
      <c r="J64" s="33" t="s">
        <v>69</v>
      </c>
      <c r="O64">
        <f>(I64*21)/100</f>
      </c>
      <c r="P64" t="s">
        <v>27</v>
      </c>
    </row>
    <row r="65" spans="1:5" ht="25.5">
      <c r="A65" s="36" t="s">
        <v>56</v>
      </c>
      <c r="E65" s="37" t="s">
        <v>395</v>
      </c>
    </row>
    <row r="66" spans="1:5" ht="51">
      <c r="A66" s="40" t="s">
        <v>58</v>
      </c>
      <c r="E66" s="39" t="s">
        <v>396</v>
      </c>
    </row>
    <row r="67" spans="1:16" ht="12.75">
      <c r="A67" s="26" t="s">
        <v>51</v>
      </c>
      <c r="B67" s="31" t="s">
        <v>178</v>
      </c>
      <c r="C67" s="31" t="s">
        <v>397</v>
      </c>
      <c r="D67" s="26" t="s">
        <v>53</v>
      </c>
      <c r="E67" s="32" t="s">
        <v>398</v>
      </c>
      <c r="F67" s="33" t="s">
        <v>55</v>
      </c>
      <c r="G67" s="34">
        <v>1</v>
      </c>
      <c r="H67" s="35">
        <v>0</v>
      </c>
      <c r="I67" s="35">
        <f>ROUND(ROUND(H67,2)*ROUND(G67,3),2)</f>
      </c>
      <c r="J67" s="33"/>
      <c r="O67">
        <f>(I67*21)/100</f>
      </c>
      <c r="P67" t="s">
        <v>27</v>
      </c>
    </row>
    <row r="68" spans="1:5" ht="63.75">
      <c r="A68" s="36" t="s">
        <v>56</v>
      </c>
      <c r="E68" s="37" t="s">
        <v>399</v>
      </c>
    </row>
    <row r="69" spans="1:5" ht="12.75">
      <c r="A69" s="40" t="s">
        <v>58</v>
      </c>
      <c r="E69" s="39" t="s">
        <v>53</v>
      </c>
    </row>
    <row r="70" spans="1:16" ht="12.75">
      <c r="A70" s="26" t="s">
        <v>51</v>
      </c>
      <c r="B70" s="31" t="s">
        <v>182</v>
      </c>
      <c r="C70" s="31" t="s">
        <v>400</v>
      </c>
      <c r="D70" s="26" t="s">
        <v>53</v>
      </c>
      <c r="E70" s="32" t="s">
        <v>401</v>
      </c>
      <c r="F70" s="33" t="s">
        <v>108</v>
      </c>
      <c r="G70" s="34">
        <v>0.208</v>
      </c>
      <c r="H70" s="35">
        <v>0</v>
      </c>
      <c r="I70" s="35">
        <f>ROUND(ROUND(H70,2)*ROUND(G70,3),2)</f>
      </c>
      <c r="J70" s="33" t="s">
        <v>69</v>
      </c>
      <c r="O70">
        <f>(I70*21)/100</f>
      </c>
      <c r="P70" t="s">
        <v>27</v>
      </c>
    </row>
    <row r="71" spans="1:5" ht="12.75">
      <c r="A71" s="36" t="s">
        <v>56</v>
      </c>
      <c r="E71" s="37" t="s">
        <v>402</v>
      </c>
    </row>
    <row r="72" spans="1:5" ht="38.25">
      <c r="A72" s="38" t="s">
        <v>58</v>
      </c>
      <c r="E72" s="39" t="s">
        <v>403</v>
      </c>
    </row>
    <row r="73" spans="1:18" ht="12.75" customHeight="1">
      <c r="A73" s="6" t="s">
        <v>48</v>
      </c>
      <c r="B73" s="6"/>
      <c r="C73" s="43" t="s">
        <v>35</v>
      </c>
      <c r="D73" s="6"/>
      <c r="E73" s="29" t="s">
        <v>199</v>
      </c>
      <c r="F73" s="6"/>
      <c r="G73" s="6"/>
      <c r="H73" s="6"/>
      <c r="I73" s="44">
        <f>0+Q73</f>
      </c>
      <c r="J73" s="6"/>
      <c r="O73">
        <f>0+R73</f>
      </c>
      <c r="Q73">
        <f>0+I74+I77+I80+I83+I86</f>
      </c>
      <c r="R73">
        <f>0+O74+O77+O80+O83+O86</f>
      </c>
    </row>
    <row r="74" spans="1:16" ht="12.75">
      <c r="A74" s="26" t="s">
        <v>51</v>
      </c>
      <c r="B74" s="31" t="s">
        <v>185</v>
      </c>
      <c r="C74" s="31" t="s">
        <v>404</v>
      </c>
      <c r="D74" s="26" t="s">
        <v>53</v>
      </c>
      <c r="E74" s="32" t="s">
        <v>405</v>
      </c>
      <c r="F74" s="33" t="s">
        <v>125</v>
      </c>
      <c r="G74" s="34">
        <v>17.469</v>
      </c>
      <c r="H74" s="35">
        <v>0</v>
      </c>
      <c r="I74" s="35">
        <f>ROUND(ROUND(H74,2)*ROUND(G74,3),2)</f>
      </c>
      <c r="J74" s="33" t="s">
        <v>69</v>
      </c>
      <c r="O74">
        <f>(I74*21)/100</f>
      </c>
      <c r="P74" t="s">
        <v>27</v>
      </c>
    </row>
    <row r="75" spans="1:5" ht="12.75">
      <c r="A75" s="36" t="s">
        <v>56</v>
      </c>
      <c r="E75" s="37" t="s">
        <v>406</v>
      </c>
    </row>
    <row r="76" spans="1:5" ht="12.75">
      <c r="A76" s="40" t="s">
        <v>58</v>
      </c>
      <c r="E76" s="39" t="s">
        <v>407</v>
      </c>
    </row>
    <row r="77" spans="1:16" ht="12.75">
      <c r="A77" s="26" t="s">
        <v>51</v>
      </c>
      <c r="B77" s="31" t="s">
        <v>190</v>
      </c>
      <c r="C77" s="31" t="s">
        <v>408</v>
      </c>
      <c r="D77" s="26" t="s">
        <v>53</v>
      </c>
      <c r="E77" s="32" t="s">
        <v>409</v>
      </c>
      <c r="F77" s="33" t="s">
        <v>125</v>
      </c>
      <c r="G77" s="34">
        <v>17.16</v>
      </c>
      <c r="H77" s="35">
        <v>0</v>
      </c>
      <c r="I77" s="35">
        <f>ROUND(ROUND(H77,2)*ROUND(G77,3),2)</f>
      </c>
      <c r="J77" s="33" t="s">
        <v>69</v>
      </c>
      <c r="O77">
        <f>(I77*21)/100</f>
      </c>
      <c r="P77" t="s">
        <v>27</v>
      </c>
    </row>
    <row r="78" spans="1:5" ht="25.5">
      <c r="A78" s="36" t="s">
        <v>56</v>
      </c>
      <c r="E78" s="37" t="s">
        <v>410</v>
      </c>
    </row>
    <row r="79" spans="1:5" ht="12.75">
      <c r="A79" s="40" t="s">
        <v>58</v>
      </c>
      <c r="E79" s="39" t="s">
        <v>411</v>
      </c>
    </row>
    <row r="80" spans="1:16" ht="12.75">
      <c r="A80" s="26" t="s">
        <v>51</v>
      </c>
      <c r="B80" s="31" t="s">
        <v>195</v>
      </c>
      <c r="C80" s="31" t="s">
        <v>412</v>
      </c>
      <c r="D80" s="26" t="s">
        <v>413</v>
      </c>
      <c r="E80" s="32" t="s">
        <v>414</v>
      </c>
      <c r="F80" s="33" t="s">
        <v>125</v>
      </c>
      <c r="G80" s="34">
        <v>41</v>
      </c>
      <c r="H80" s="35">
        <v>0</v>
      </c>
      <c r="I80" s="35">
        <f>ROUND(ROUND(H80,2)*ROUND(G80,3),2)</f>
      </c>
      <c r="J80" s="33" t="s">
        <v>69</v>
      </c>
      <c r="O80">
        <f>(I80*21)/100</f>
      </c>
      <c r="P80" t="s">
        <v>27</v>
      </c>
    </row>
    <row r="81" spans="1:5" ht="12.75">
      <c r="A81" s="36" t="s">
        <v>56</v>
      </c>
      <c r="E81" s="37" t="s">
        <v>415</v>
      </c>
    </row>
    <row r="82" spans="1:5" ht="12.75">
      <c r="A82" s="40" t="s">
        <v>58</v>
      </c>
      <c r="E82" s="39" t="s">
        <v>416</v>
      </c>
    </row>
    <row r="83" spans="1:16" ht="12.75">
      <c r="A83" s="26" t="s">
        <v>51</v>
      </c>
      <c r="B83" s="31" t="s">
        <v>200</v>
      </c>
      <c r="C83" s="31" t="s">
        <v>412</v>
      </c>
      <c r="D83" s="26" t="s">
        <v>417</v>
      </c>
      <c r="E83" s="32" t="s">
        <v>414</v>
      </c>
      <c r="F83" s="33" t="s">
        <v>125</v>
      </c>
      <c r="G83" s="34">
        <v>9.04</v>
      </c>
      <c r="H83" s="35">
        <v>0</v>
      </c>
      <c r="I83" s="35">
        <f>ROUND(ROUND(H83,2)*ROUND(G83,3),2)</f>
      </c>
      <c r="J83" s="33" t="s">
        <v>69</v>
      </c>
      <c r="O83">
        <f>(I83*21)/100</f>
      </c>
      <c r="P83" t="s">
        <v>27</v>
      </c>
    </row>
    <row r="84" spans="1:5" ht="12.75">
      <c r="A84" s="36" t="s">
        <v>56</v>
      </c>
      <c r="E84" s="37" t="s">
        <v>418</v>
      </c>
    </row>
    <row r="85" spans="1:5" ht="12.75">
      <c r="A85" s="40" t="s">
        <v>58</v>
      </c>
      <c r="E85" s="39" t="s">
        <v>419</v>
      </c>
    </row>
    <row r="86" spans="1:16" ht="12.75">
      <c r="A86" s="26" t="s">
        <v>51</v>
      </c>
      <c r="B86" s="31" t="s">
        <v>206</v>
      </c>
      <c r="C86" s="31" t="s">
        <v>420</v>
      </c>
      <c r="D86" s="26" t="s">
        <v>53</v>
      </c>
      <c r="E86" s="32" t="s">
        <v>421</v>
      </c>
      <c r="F86" s="33" t="s">
        <v>125</v>
      </c>
      <c r="G86" s="34">
        <v>33.52</v>
      </c>
      <c r="H86" s="35">
        <v>0</v>
      </c>
      <c r="I86" s="35">
        <f>ROUND(ROUND(H86,2)*ROUND(G86,3),2)</f>
      </c>
      <c r="J86" s="33" t="s">
        <v>69</v>
      </c>
      <c r="O86">
        <f>(I86*21)/100</f>
      </c>
      <c r="P86" t="s">
        <v>27</v>
      </c>
    </row>
    <row r="87" spans="1:5" ht="12.75">
      <c r="A87" s="36" t="s">
        <v>56</v>
      </c>
      <c r="E87" s="37" t="s">
        <v>422</v>
      </c>
    </row>
    <row r="88" spans="1:5" ht="12.75">
      <c r="A88" s="38" t="s">
        <v>58</v>
      </c>
      <c r="E88" s="39" t="s">
        <v>423</v>
      </c>
    </row>
    <row r="89" spans="1:18" ht="12.75" customHeight="1">
      <c r="A89" s="6" t="s">
        <v>48</v>
      </c>
      <c r="B89" s="6"/>
      <c r="C89" s="43" t="s">
        <v>74</v>
      </c>
      <c r="D89" s="6"/>
      <c r="E89" s="29" t="s">
        <v>424</v>
      </c>
      <c r="F89" s="6"/>
      <c r="G89" s="6"/>
      <c r="H89" s="6"/>
      <c r="I89" s="44">
        <f>0+Q89</f>
      </c>
      <c r="J89" s="6"/>
      <c r="O89">
        <f>0+R89</f>
      </c>
      <c r="Q89">
        <f>0+I90+I93+I96</f>
      </c>
      <c r="R89">
        <f>0+O90+O93+O96</f>
      </c>
    </row>
    <row r="90" spans="1:16" ht="12.75">
      <c r="A90" s="26" t="s">
        <v>51</v>
      </c>
      <c r="B90" s="31" t="s">
        <v>210</v>
      </c>
      <c r="C90" s="31" t="s">
        <v>425</v>
      </c>
      <c r="D90" s="26" t="s">
        <v>53</v>
      </c>
      <c r="E90" s="32" t="s">
        <v>426</v>
      </c>
      <c r="F90" s="33" t="s">
        <v>120</v>
      </c>
      <c r="G90" s="34">
        <v>72.681</v>
      </c>
      <c r="H90" s="35">
        <v>0</v>
      </c>
      <c r="I90" s="35">
        <f>ROUND(ROUND(H90,2)*ROUND(G90,3),2)</f>
      </c>
      <c r="J90" s="33" t="s">
        <v>69</v>
      </c>
      <c r="O90">
        <f>(I90*21)/100</f>
      </c>
      <c r="P90" t="s">
        <v>27</v>
      </c>
    </row>
    <row r="91" spans="1:5" ht="12.75">
      <c r="A91" s="36" t="s">
        <v>56</v>
      </c>
      <c r="E91" s="37" t="s">
        <v>53</v>
      </c>
    </row>
    <row r="92" spans="1:5" ht="12.75">
      <c r="A92" s="40" t="s">
        <v>58</v>
      </c>
      <c r="E92" s="39" t="s">
        <v>427</v>
      </c>
    </row>
    <row r="93" spans="1:16" ht="12.75">
      <c r="A93" s="26" t="s">
        <v>51</v>
      </c>
      <c r="B93" s="31" t="s">
        <v>215</v>
      </c>
      <c r="C93" s="31" t="s">
        <v>428</v>
      </c>
      <c r="D93" s="26" t="s">
        <v>53</v>
      </c>
      <c r="E93" s="32" t="s">
        <v>429</v>
      </c>
      <c r="F93" s="33" t="s">
        <v>120</v>
      </c>
      <c r="G93" s="34">
        <v>4.5</v>
      </c>
      <c r="H93" s="35">
        <v>0</v>
      </c>
      <c r="I93" s="35">
        <f>ROUND(ROUND(H93,2)*ROUND(G93,3),2)</f>
      </c>
      <c r="J93" s="33" t="s">
        <v>69</v>
      </c>
      <c r="O93">
        <f>(I93*21)/100</f>
      </c>
      <c r="P93" t="s">
        <v>27</v>
      </c>
    </row>
    <row r="94" spans="1:5" ht="12.75">
      <c r="A94" s="36" t="s">
        <v>56</v>
      </c>
      <c r="E94" s="37" t="s">
        <v>430</v>
      </c>
    </row>
    <row r="95" spans="1:5" ht="12.75">
      <c r="A95" s="40" t="s">
        <v>58</v>
      </c>
      <c r="E95" s="39" t="s">
        <v>431</v>
      </c>
    </row>
    <row r="96" spans="1:16" ht="12.75">
      <c r="A96" s="26" t="s">
        <v>51</v>
      </c>
      <c r="B96" s="31" t="s">
        <v>220</v>
      </c>
      <c r="C96" s="31" t="s">
        <v>432</v>
      </c>
      <c r="D96" s="26" t="s">
        <v>53</v>
      </c>
      <c r="E96" s="32" t="s">
        <v>433</v>
      </c>
      <c r="F96" s="33" t="s">
        <v>120</v>
      </c>
      <c r="G96" s="34">
        <v>14.509</v>
      </c>
      <c r="H96" s="35">
        <v>0</v>
      </c>
      <c r="I96" s="35">
        <f>ROUND(ROUND(H96,2)*ROUND(G96,3),2)</f>
      </c>
      <c r="J96" s="33" t="s">
        <v>69</v>
      </c>
      <c r="O96">
        <f>(I96*21)/100</f>
      </c>
      <c r="P96" t="s">
        <v>27</v>
      </c>
    </row>
    <row r="97" spans="1:5" ht="12.75">
      <c r="A97" s="36" t="s">
        <v>56</v>
      </c>
      <c r="E97" s="37" t="s">
        <v>53</v>
      </c>
    </row>
    <row r="98" spans="1:5" ht="12.75">
      <c r="A98" s="38" t="s">
        <v>58</v>
      </c>
      <c r="E98" s="39" t="s">
        <v>434</v>
      </c>
    </row>
    <row r="99" spans="1:18" ht="12.75" customHeight="1">
      <c r="A99" s="6" t="s">
        <v>48</v>
      </c>
      <c r="B99" s="6"/>
      <c r="C99" s="43" t="s">
        <v>76</v>
      </c>
      <c r="D99" s="6"/>
      <c r="E99" s="29" t="s">
        <v>275</v>
      </c>
      <c r="F99" s="6"/>
      <c r="G99" s="6"/>
      <c r="H99" s="6"/>
      <c r="I99" s="44">
        <f>0+Q99</f>
      </c>
      <c r="J99" s="6"/>
      <c r="O99">
        <f>0+R99</f>
      </c>
      <c r="Q99">
        <f>0+I100</f>
      </c>
      <c r="R99">
        <f>0+O100</f>
      </c>
    </row>
    <row r="100" spans="1:16" ht="12.75">
      <c r="A100" s="26" t="s">
        <v>51</v>
      </c>
      <c r="B100" s="31" t="s">
        <v>224</v>
      </c>
      <c r="C100" s="31" t="s">
        <v>282</v>
      </c>
      <c r="D100" s="26" t="s">
        <v>53</v>
      </c>
      <c r="E100" s="32" t="s">
        <v>283</v>
      </c>
      <c r="F100" s="33" t="s">
        <v>132</v>
      </c>
      <c r="G100" s="34">
        <v>40</v>
      </c>
      <c r="H100" s="35">
        <v>0</v>
      </c>
      <c r="I100" s="35">
        <f>ROUND(ROUND(H100,2)*ROUND(G100,3),2)</f>
      </c>
      <c r="J100" s="33" t="s">
        <v>69</v>
      </c>
      <c r="O100">
        <f>(I100*21)/100</f>
      </c>
      <c r="P100" t="s">
        <v>27</v>
      </c>
    </row>
    <row r="101" spans="1:5" ht="12.75">
      <c r="A101" s="36" t="s">
        <v>56</v>
      </c>
      <c r="E101" s="37" t="s">
        <v>435</v>
      </c>
    </row>
    <row r="102" spans="1:5" ht="12.75">
      <c r="A102" s="38" t="s">
        <v>58</v>
      </c>
      <c r="E102" s="39" t="s">
        <v>436</v>
      </c>
    </row>
    <row r="103" spans="1:18" ht="12.75" customHeight="1">
      <c r="A103" s="6" t="s">
        <v>48</v>
      </c>
      <c r="B103" s="6"/>
      <c r="C103" s="43" t="s">
        <v>42</v>
      </c>
      <c r="D103" s="6"/>
      <c r="E103" s="29" t="s">
        <v>297</v>
      </c>
      <c r="F103" s="6"/>
      <c r="G103" s="6"/>
      <c r="H103" s="6"/>
      <c r="I103" s="44">
        <f>0+Q103</f>
      </c>
      <c r="J103" s="6"/>
      <c r="O103">
        <f>0+R103</f>
      </c>
      <c r="Q103">
        <f>0+I104+I107+I110+I113</f>
      </c>
      <c r="R103">
        <f>0+O104+O107+O110+O113</f>
      </c>
    </row>
    <row r="104" spans="1:16" ht="12.75">
      <c r="A104" s="26" t="s">
        <v>51</v>
      </c>
      <c r="B104" s="31" t="s">
        <v>229</v>
      </c>
      <c r="C104" s="31" t="s">
        <v>437</v>
      </c>
      <c r="D104" s="26" t="s">
        <v>53</v>
      </c>
      <c r="E104" s="32" t="s">
        <v>438</v>
      </c>
      <c r="F104" s="33" t="s">
        <v>125</v>
      </c>
      <c r="G104" s="34">
        <v>141.075</v>
      </c>
      <c r="H104" s="35">
        <v>0</v>
      </c>
      <c r="I104" s="35">
        <f>ROUND(ROUND(H104,2)*ROUND(G104,3),2)</f>
      </c>
      <c r="J104" s="33" t="s">
        <v>69</v>
      </c>
      <c r="O104">
        <f>(I104*21)/100</f>
      </c>
      <c r="P104" t="s">
        <v>27</v>
      </c>
    </row>
    <row r="105" spans="1:5" ht="12.75">
      <c r="A105" s="36" t="s">
        <v>56</v>
      </c>
      <c r="E105" s="37" t="s">
        <v>53</v>
      </c>
    </row>
    <row r="106" spans="1:5" ht="25.5">
      <c r="A106" s="40" t="s">
        <v>58</v>
      </c>
      <c r="E106" s="39" t="s">
        <v>439</v>
      </c>
    </row>
    <row r="107" spans="1:16" ht="12.75">
      <c r="A107" s="26" t="s">
        <v>51</v>
      </c>
      <c r="B107" s="31" t="s">
        <v>234</v>
      </c>
      <c r="C107" s="31" t="s">
        <v>440</v>
      </c>
      <c r="D107" s="26" t="s">
        <v>53</v>
      </c>
      <c r="E107" s="32" t="s">
        <v>441</v>
      </c>
      <c r="F107" s="33" t="s">
        <v>125</v>
      </c>
      <c r="G107" s="34">
        <v>11.4</v>
      </c>
      <c r="H107" s="35">
        <v>0</v>
      </c>
      <c r="I107" s="35">
        <f>ROUND(ROUND(H107,2)*ROUND(G107,3),2)</f>
      </c>
      <c r="J107" s="33" t="s">
        <v>69</v>
      </c>
      <c r="O107">
        <f>(I107*21)/100</f>
      </c>
      <c r="P107" t="s">
        <v>27</v>
      </c>
    </row>
    <row r="108" spans="1:5" ht="12.75">
      <c r="A108" s="36" t="s">
        <v>56</v>
      </c>
      <c r="E108" s="37" t="s">
        <v>442</v>
      </c>
    </row>
    <row r="109" spans="1:5" ht="12.75">
      <c r="A109" s="40" t="s">
        <v>58</v>
      </c>
      <c r="E109" s="39" t="s">
        <v>443</v>
      </c>
    </row>
    <row r="110" spans="1:16" ht="12.75">
      <c r="A110" s="26" t="s">
        <v>51</v>
      </c>
      <c r="B110" s="31" t="s">
        <v>239</v>
      </c>
      <c r="C110" s="31" t="s">
        <v>444</v>
      </c>
      <c r="D110" s="26" t="s">
        <v>53</v>
      </c>
      <c r="E110" s="32" t="s">
        <v>445</v>
      </c>
      <c r="F110" s="33" t="s">
        <v>108</v>
      </c>
      <c r="G110" s="34">
        <v>0.264</v>
      </c>
      <c r="H110" s="35">
        <v>0</v>
      </c>
      <c r="I110" s="35">
        <f>ROUND(ROUND(H110,2)*ROUND(G110,3),2)</f>
      </c>
      <c r="J110" s="33" t="s">
        <v>69</v>
      </c>
      <c r="O110">
        <f>(I110*21)/100</f>
      </c>
      <c r="P110" t="s">
        <v>27</v>
      </c>
    </row>
    <row r="111" spans="1:5" ht="25.5">
      <c r="A111" s="36" t="s">
        <v>56</v>
      </c>
      <c r="E111" s="37" t="s">
        <v>446</v>
      </c>
    </row>
    <row r="112" spans="1:5" ht="51">
      <c r="A112" s="40" t="s">
        <v>58</v>
      </c>
      <c r="E112" s="39" t="s">
        <v>447</v>
      </c>
    </row>
    <row r="113" spans="1:16" ht="12.75">
      <c r="A113" s="26" t="s">
        <v>51</v>
      </c>
      <c r="B113" s="31" t="s">
        <v>244</v>
      </c>
      <c r="C113" s="31" t="s">
        <v>444</v>
      </c>
      <c r="D113" s="26" t="s">
        <v>413</v>
      </c>
      <c r="E113" s="32" t="s">
        <v>445</v>
      </c>
      <c r="F113" s="33" t="s">
        <v>108</v>
      </c>
      <c r="G113" s="34">
        <v>0.07</v>
      </c>
      <c r="H113" s="35">
        <v>0</v>
      </c>
      <c r="I113" s="35">
        <f>ROUND(ROUND(H113,2)*ROUND(G113,3),2)</f>
      </c>
      <c r="J113" s="33" t="s">
        <v>69</v>
      </c>
      <c r="O113">
        <f>(I113*21)/100</f>
      </c>
      <c r="P113" t="s">
        <v>27</v>
      </c>
    </row>
    <row r="114" spans="1:5" ht="25.5">
      <c r="A114" s="36" t="s">
        <v>56</v>
      </c>
      <c r="E114" s="37" t="s">
        <v>448</v>
      </c>
    </row>
    <row r="115" spans="1:5" ht="12.75">
      <c r="A115" s="38" t="s">
        <v>58</v>
      </c>
      <c r="E115" s="39" t="s">
        <v>449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0+O9+O22+O47+O51+O73+O107+O114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450</v>
      </c>
      <c r="I3" s="41">
        <f>0+I9+I22+I47+I51+I73+I107+I114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450</v>
      </c>
      <c r="D4" s="1"/>
      <c r="E4" s="14" t="s">
        <v>451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450</v>
      </c>
      <c r="D5" s="6"/>
      <c r="E5" s="18" t="s">
        <v>451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51</v>
      </c>
      <c r="B10" s="31" t="s">
        <v>31</v>
      </c>
      <c r="C10" s="31" t="s">
        <v>453</v>
      </c>
      <c r="D10" s="26" t="s">
        <v>53</v>
      </c>
      <c r="E10" s="32" t="s">
        <v>454</v>
      </c>
      <c r="F10" s="33" t="s">
        <v>125</v>
      </c>
      <c r="G10" s="34">
        <v>13.742</v>
      </c>
      <c r="H10" s="35">
        <v>0</v>
      </c>
      <c r="I10" s="35">
        <f>ROUND(ROUND(H10,2)*ROUND(G10,3),2)</f>
      </c>
      <c r="J10" s="33" t="s">
        <v>69</v>
      </c>
      <c r="O10">
        <f>(I10*21)/100</f>
      </c>
      <c r="P10" t="s">
        <v>27</v>
      </c>
    </row>
    <row r="11" spans="1:5" ht="12.75">
      <c r="A11" s="36" t="s">
        <v>56</v>
      </c>
      <c r="E11" s="37" t="s">
        <v>53</v>
      </c>
    </row>
    <row r="12" spans="1:5" ht="38.25">
      <c r="A12" s="40" t="s">
        <v>58</v>
      </c>
      <c r="E12" s="39" t="s">
        <v>455</v>
      </c>
    </row>
    <row r="13" spans="1:16" ht="12.75">
      <c r="A13" s="26" t="s">
        <v>51</v>
      </c>
      <c r="B13" s="31" t="s">
        <v>27</v>
      </c>
      <c r="C13" s="31" t="s">
        <v>456</v>
      </c>
      <c r="D13" s="26" t="s">
        <v>53</v>
      </c>
      <c r="E13" s="32" t="s">
        <v>457</v>
      </c>
      <c r="F13" s="33" t="s">
        <v>125</v>
      </c>
      <c r="G13" s="34">
        <v>4.704</v>
      </c>
      <c r="H13" s="35">
        <v>0</v>
      </c>
      <c r="I13" s="35">
        <f>ROUND(ROUND(H13,2)*ROUND(G13,3),2)</f>
      </c>
      <c r="J13" s="33" t="s">
        <v>69</v>
      </c>
      <c r="O13">
        <f>(I13*21)/100</f>
      </c>
      <c r="P13" t="s">
        <v>27</v>
      </c>
    </row>
    <row r="14" spans="1:5" ht="12.75">
      <c r="A14" s="36" t="s">
        <v>56</v>
      </c>
      <c r="E14" s="37" t="s">
        <v>458</v>
      </c>
    </row>
    <row r="15" spans="1:5" ht="12.75">
      <c r="A15" s="40" t="s">
        <v>58</v>
      </c>
      <c r="E15" s="39" t="s">
        <v>459</v>
      </c>
    </row>
    <row r="16" spans="1:16" ht="12.75">
      <c r="A16" s="26" t="s">
        <v>51</v>
      </c>
      <c r="B16" s="31" t="s">
        <v>26</v>
      </c>
      <c r="C16" s="31" t="s">
        <v>71</v>
      </c>
      <c r="D16" s="26" t="s">
        <v>53</v>
      </c>
      <c r="E16" s="32" t="s">
        <v>72</v>
      </c>
      <c r="F16" s="33" t="s">
        <v>55</v>
      </c>
      <c r="G16" s="34">
        <v>1</v>
      </c>
      <c r="H16" s="35">
        <v>0</v>
      </c>
      <c r="I16" s="35">
        <f>ROUND(ROUND(H16,2)*ROUND(G16,3),2)</f>
      </c>
      <c r="J16" s="33" t="s">
        <v>69</v>
      </c>
      <c r="O16">
        <f>(I16*21)/100</f>
      </c>
      <c r="P16" t="s">
        <v>27</v>
      </c>
    </row>
    <row r="17" spans="1:5" ht="12.75">
      <c r="A17" s="36" t="s">
        <v>56</v>
      </c>
      <c r="E17" s="37" t="s">
        <v>460</v>
      </c>
    </row>
    <row r="18" spans="1:5" ht="12.75">
      <c r="A18" s="40" t="s">
        <v>58</v>
      </c>
      <c r="E18" s="39" t="s">
        <v>53</v>
      </c>
    </row>
    <row r="19" spans="1:16" ht="12.75">
      <c r="A19" s="26" t="s">
        <v>51</v>
      </c>
      <c r="B19" s="31" t="s">
        <v>35</v>
      </c>
      <c r="C19" s="31" t="s">
        <v>84</v>
      </c>
      <c r="D19" s="26" t="s">
        <v>53</v>
      </c>
      <c r="E19" s="32" t="s">
        <v>85</v>
      </c>
      <c r="F19" s="33" t="s">
        <v>55</v>
      </c>
      <c r="G19" s="34">
        <v>1</v>
      </c>
      <c r="H19" s="35">
        <v>0</v>
      </c>
      <c r="I19" s="35">
        <f>ROUND(ROUND(H19,2)*ROUND(G19,3),2)</f>
      </c>
      <c r="J19" s="33" t="s">
        <v>69</v>
      </c>
      <c r="O19">
        <f>(I19*21)/100</f>
      </c>
      <c r="P19" t="s">
        <v>27</v>
      </c>
    </row>
    <row r="20" spans="1:5" ht="12.75">
      <c r="A20" s="36" t="s">
        <v>56</v>
      </c>
      <c r="E20" s="37" t="s">
        <v>461</v>
      </c>
    </row>
    <row r="21" spans="1:5" ht="12.75">
      <c r="A21" s="38" t="s">
        <v>58</v>
      </c>
      <c r="E21" s="39" t="s">
        <v>53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117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</f>
      </c>
      <c r="R22">
        <f>0+O23+O26+O29+O32+O35+O38+O41+O44</f>
      </c>
    </row>
    <row r="23" spans="1:16" ht="12.75">
      <c r="A23" s="26" t="s">
        <v>51</v>
      </c>
      <c r="B23" s="31" t="s">
        <v>37</v>
      </c>
      <c r="C23" s="31" t="s">
        <v>462</v>
      </c>
      <c r="D23" s="26" t="s">
        <v>53</v>
      </c>
      <c r="E23" s="32" t="s">
        <v>463</v>
      </c>
      <c r="F23" s="33" t="s">
        <v>125</v>
      </c>
      <c r="G23" s="34">
        <v>4.704</v>
      </c>
      <c r="H23" s="35">
        <v>0</v>
      </c>
      <c r="I23" s="35">
        <f>ROUND(ROUND(H23,2)*ROUND(G23,3),2)</f>
      </c>
      <c r="J23" s="33" t="s">
        <v>69</v>
      </c>
      <c r="O23">
        <f>(I23*21)/100</f>
      </c>
      <c r="P23" t="s">
        <v>27</v>
      </c>
    </row>
    <row r="24" spans="1:5" ht="12.75">
      <c r="A24" s="36" t="s">
        <v>56</v>
      </c>
      <c r="E24" s="37" t="s">
        <v>464</v>
      </c>
    </row>
    <row r="25" spans="1:5" ht="12.75">
      <c r="A25" s="40" t="s">
        <v>58</v>
      </c>
      <c r="E25" s="39" t="s">
        <v>465</v>
      </c>
    </row>
    <row r="26" spans="1:16" ht="12.75">
      <c r="A26" s="26" t="s">
        <v>51</v>
      </c>
      <c r="B26" s="31" t="s">
        <v>39</v>
      </c>
      <c r="C26" s="31" t="s">
        <v>466</v>
      </c>
      <c r="D26" s="26" t="s">
        <v>53</v>
      </c>
      <c r="E26" s="32" t="s">
        <v>467</v>
      </c>
      <c r="F26" s="33" t="s">
        <v>125</v>
      </c>
      <c r="G26" s="34">
        <v>30</v>
      </c>
      <c r="H26" s="35">
        <v>0</v>
      </c>
      <c r="I26" s="35">
        <f>ROUND(ROUND(H26,2)*ROUND(G26,3),2)</f>
      </c>
      <c r="J26" s="33" t="s">
        <v>69</v>
      </c>
      <c r="O26">
        <f>(I26*21)/100</f>
      </c>
      <c r="P26" t="s">
        <v>27</v>
      </c>
    </row>
    <row r="27" spans="1:5" ht="12.75">
      <c r="A27" s="36" t="s">
        <v>56</v>
      </c>
      <c r="E27" s="37" t="s">
        <v>468</v>
      </c>
    </row>
    <row r="28" spans="1:5" ht="12.75">
      <c r="A28" s="40" t="s">
        <v>58</v>
      </c>
      <c r="E28" s="39" t="s">
        <v>469</v>
      </c>
    </row>
    <row r="29" spans="1:16" ht="12.75">
      <c r="A29" s="26" t="s">
        <v>51</v>
      </c>
      <c r="B29" s="31" t="s">
        <v>74</v>
      </c>
      <c r="C29" s="31" t="s">
        <v>470</v>
      </c>
      <c r="D29" s="26" t="s">
        <v>53</v>
      </c>
      <c r="E29" s="32" t="s">
        <v>471</v>
      </c>
      <c r="F29" s="33" t="s">
        <v>132</v>
      </c>
      <c r="G29" s="34">
        <v>2</v>
      </c>
      <c r="H29" s="35">
        <v>0</v>
      </c>
      <c r="I29" s="35">
        <f>ROUND(ROUND(H29,2)*ROUND(G29,3),2)</f>
      </c>
      <c r="J29" s="33" t="s">
        <v>69</v>
      </c>
      <c r="O29">
        <f>(I29*21)/100</f>
      </c>
      <c r="P29" t="s">
        <v>27</v>
      </c>
    </row>
    <row r="30" spans="1:5" ht="12.75">
      <c r="A30" s="36" t="s">
        <v>56</v>
      </c>
      <c r="E30" s="37" t="s">
        <v>53</v>
      </c>
    </row>
    <row r="31" spans="1:5" ht="12.75">
      <c r="A31" s="40" t="s">
        <v>58</v>
      </c>
      <c r="E31" s="39" t="s">
        <v>53</v>
      </c>
    </row>
    <row r="32" spans="1:16" ht="12.75">
      <c r="A32" s="26" t="s">
        <v>51</v>
      </c>
      <c r="B32" s="31" t="s">
        <v>76</v>
      </c>
      <c r="C32" s="31" t="s">
        <v>472</v>
      </c>
      <c r="D32" s="26" t="s">
        <v>53</v>
      </c>
      <c r="E32" s="32" t="s">
        <v>473</v>
      </c>
      <c r="F32" s="33" t="s">
        <v>125</v>
      </c>
      <c r="G32" s="34">
        <v>18.446</v>
      </c>
      <c r="H32" s="35">
        <v>0</v>
      </c>
      <c r="I32" s="35">
        <f>ROUND(ROUND(H32,2)*ROUND(G32,3),2)</f>
      </c>
      <c r="J32" s="33" t="s">
        <v>69</v>
      </c>
      <c r="O32">
        <f>(I32*21)/100</f>
      </c>
      <c r="P32" t="s">
        <v>27</v>
      </c>
    </row>
    <row r="33" spans="1:5" ht="12.75">
      <c r="A33" s="36" t="s">
        <v>56</v>
      </c>
      <c r="E33" s="37" t="s">
        <v>474</v>
      </c>
    </row>
    <row r="34" spans="1:5" ht="51">
      <c r="A34" s="40" t="s">
        <v>58</v>
      </c>
      <c r="E34" s="39" t="s">
        <v>475</v>
      </c>
    </row>
    <row r="35" spans="1:16" ht="12.75">
      <c r="A35" s="26" t="s">
        <v>51</v>
      </c>
      <c r="B35" s="31" t="s">
        <v>42</v>
      </c>
      <c r="C35" s="31" t="s">
        <v>476</v>
      </c>
      <c r="D35" s="26" t="s">
        <v>53</v>
      </c>
      <c r="E35" s="32" t="s">
        <v>477</v>
      </c>
      <c r="F35" s="33" t="s">
        <v>125</v>
      </c>
      <c r="G35" s="34">
        <v>17.296</v>
      </c>
      <c r="H35" s="35">
        <v>0</v>
      </c>
      <c r="I35" s="35">
        <f>ROUND(ROUND(H35,2)*ROUND(G35,3),2)</f>
      </c>
      <c r="J35" s="33" t="s">
        <v>69</v>
      </c>
      <c r="O35">
        <f>(I35*21)/100</f>
      </c>
      <c r="P35" t="s">
        <v>27</v>
      </c>
    </row>
    <row r="36" spans="1:5" ht="12.75">
      <c r="A36" s="36" t="s">
        <v>56</v>
      </c>
      <c r="E36" s="37" t="s">
        <v>478</v>
      </c>
    </row>
    <row r="37" spans="1:5" ht="38.25">
      <c r="A37" s="40" t="s">
        <v>58</v>
      </c>
      <c r="E37" s="39" t="s">
        <v>479</v>
      </c>
    </row>
    <row r="38" spans="1:16" ht="12.75">
      <c r="A38" s="26" t="s">
        <v>51</v>
      </c>
      <c r="B38" s="31" t="s">
        <v>44</v>
      </c>
      <c r="C38" s="31" t="s">
        <v>154</v>
      </c>
      <c r="D38" s="26" t="s">
        <v>53</v>
      </c>
      <c r="E38" s="32" t="s">
        <v>155</v>
      </c>
      <c r="F38" s="33" t="s">
        <v>125</v>
      </c>
      <c r="G38" s="34">
        <v>18.446</v>
      </c>
      <c r="H38" s="35">
        <v>0</v>
      </c>
      <c r="I38" s="35">
        <f>ROUND(ROUND(H38,2)*ROUND(G38,3),2)</f>
      </c>
      <c r="J38" s="33" t="s">
        <v>69</v>
      </c>
      <c r="O38">
        <f>(I38*21)/100</f>
      </c>
      <c r="P38" t="s">
        <v>27</v>
      </c>
    </row>
    <row r="39" spans="1:5" ht="12.75">
      <c r="A39" s="36" t="s">
        <v>56</v>
      </c>
      <c r="E39" s="37" t="s">
        <v>474</v>
      </c>
    </row>
    <row r="40" spans="1:5" ht="51">
      <c r="A40" s="40" t="s">
        <v>58</v>
      </c>
      <c r="E40" s="39" t="s">
        <v>475</v>
      </c>
    </row>
    <row r="41" spans="1:16" ht="12.75">
      <c r="A41" s="26" t="s">
        <v>51</v>
      </c>
      <c r="B41" s="31" t="s">
        <v>46</v>
      </c>
      <c r="C41" s="31" t="s">
        <v>360</v>
      </c>
      <c r="D41" s="26" t="s">
        <v>53</v>
      </c>
      <c r="E41" s="32" t="s">
        <v>361</v>
      </c>
      <c r="F41" s="33" t="s">
        <v>125</v>
      </c>
      <c r="G41" s="34">
        <v>9.736</v>
      </c>
      <c r="H41" s="35">
        <v>0</v>
      </c>
      <c r="I41" s="35">
        <f>ROUND(ROUND(H41,2)*ROUND(G41,3),2)</f>
      </c>
      <c r="J41" s="33" t="s">
        <v>69</v>
      </c>
      <c r="O41">
        <f>(I41*21)/100</f>
      </c>
      <c r="P41" t="s">
        <v>27</v>
      </c>
    </row>
    <row r="42" spans="1:5" ht="12.75">
      <c r="A42" s="36" t="s">
        <v>56</v>
      </c>
      <c r="E42" s="37" t="s">
        <v>53</v>
      </c>
    </row>
    <row r="43" spans="1:5" ht="38.25">
      <c r="A43" s="40" t="s">
        <v>58</v>
      </c>
      <c r="E43" s="39" t="s">
        <v>480</v>
      </c>
    </row>
    <row r="44" spans="1:16" ht="12.75">
      <c r="A44" s="26" t="s">
        <v>51</v>
      </c>
      <c r="B44" s="31" t="s">
        <v>90</v>
      </c>
      <c r="C44" s="31" t="s">
        <v>170</v>
      </c>
      <c r="D44" s="26" t="s">
        <v>53</v>
      </c>
      <c r="E44" s="32" t="s">
        <v>171</v>
      </c>
      <c r="F44" s="33" t="s">
        <v>125</v>
      </c>
      <c r="G44" s="34">
        <v>4.2</v>
      </c>
      <c r="H44" s="35">
        <v>0</v>
      </c>
      <c r="I44" s="35">
        <f>ROUND(ROUND(H44,2)*ROUND(G44,3),2)</f>
      </c>
      <c r="J44" s="33" t="s">
        <v>69</v>
      </c>
      <c r="O44">
        <f>(I44*21)/100</f>
      </c>
      <c r="P44" t="s">
        <v>27</v>
      </c>
    </row>
    <row r="45" spans="1:5" ht="12.75">
      <c r="A45" s="36" t="s">
        <v>56</v>
      </c>
      <c r="E45" s="37" t="s">
        <v>481</v>
      </c>
    </row>
    <row r="46" spans="1:5" ht="12.75">
      <c r="A46" s="38" t="s">
        <v>58</v>
      </c>
      <c r="E46" s="39" t="s">
        <v>482</v>
      </c>
    </row>
    <row r="47" spans="1:18" ht="12.75" customHeight="1">
      <c r="A47" s="6" t="s">
        <v>48</v>
      </c>
      <c r="B47" s="6"/>
      <c r="C47" s="43" t="s">
        <v>35</v>
      </c>
      <c r="D47" s="6"/>
      <c r="E47" s="29" t="s">
        <v>199</v>
      </c>
      <c r="F47" s="6"/>
      <c r="G47" s="6"/>
      <c r="H47" s="6"/>
      <c r="I47" s="44">
        <f>0+Q47</f>
      </c>
      <c r="J47" s="6"/>
      <c r="O47">
        <f>0+R47</f>
      </c>
      <c r="Q47">
        <f>0+I48</f>
      </c>
      <c r="R47">
        <f>0+O48</f>
      </c>
    </row>
    <row r="48" spans="1:16" ht="12.75">
      <c r="A48" s="26" t="s">
        <v>51</v>
      </c>
      <c r="B48" s="31" t="s">
        <v>95</v>
      </c>
      <c r="C48" s="31" t="s">
        <v>404</v>
      </c>
      <c r="D48" s="26" t="s">
        <v>53</v>
      </c>
      <c r="E48" s="32" t="s">
        <v>405</v>
      </c>
      <c r="F48" s="33" t="s">
        <v>125</v>
      </c>
      <c r="G48" s="34">
        <v>0.672</v>
      </c>
      <c r="H48" s="35">
        <v>0</v>
      </c>
      <c r="I48" s="35">
        <f>ROUND(ROUND(H48,2)*ROUND(G48,3),2)</f>
      </c>
      <c r="J48" s="33" t="s">
        <v>69</v>
      </c>
      <c r="O48">
        <f>(I48*21)/100</f>
      </c>
      <c r="P48" t="s">
        <v>27</v>
      </c>
    </row>
    <row r="49" spans="1:5" ht="12.75">
      <c r="A49" s="36" t="s">
        <v>56</v>
      </c>
      <c r="E49" s="37" t="s">
        <v>483</v>
      </c>
    </row>
    <row r="50" spans="1:5" ht="12.75">
      <c r="A50" s="38" t="s">
        <v>58</v>
      </c>
      <c r="E50" s="39" t="s">
        <v>484</v>
      </c>
    </row>
    <row r="51" spans="1:18" ht="12.75" customHeight="1">
      <c r="A51" s="6" t="s">
        <v>48</v>
      </c>
      <c r="B51" s="6"/>
      <c r="C51" s="43" t="s">
        <v>37</v>
      </c>
      <c r="D51" s="6"/>
      <c r="E51" s="29" t="s">
        <v>205</v>
      </c>
      <c r="F51" s="6"/>
      <c r="G51" s="6"/>
      <c r="H51" s="6"/>
      <c r="I51" s="44">
        <f>0+Q51</f>
      </c>
      <c r="J51" s="6"/>
      <c r="O51">
        <f>0+R51</f>
      </c>
      <c r="Q51">
        <f>0+I52+I55+I58+I61+I64+I67+I70</f>
      </c>
      <c r="R51">
        <f>0+O52+O55+O58+O61+O64+O67+O70</f>
      </c>
    </row>
    <row r="52" spans="1:16" ht="12.75">
      <c r="A52" s="26" t="s">
        <v>51</v>
      </c>
      <c r="B52" s="31" t="s">
        <v>99</v>
      </c>
      <c r="C52" s="31" t="s">
        <v>485</v>
      </c>
      <c r="D52" s="26" t="s">
        <v>53</v>
      </c>
      <c r="E52" s="32" t="s">
        <v>486</v>
      </c>
      <c r="F52" s="33" t="s">
        <v>125</v>
      </c>
      <c r="G52" s="34">
        <v>1.176</v>
      </c>
      <c r="H52" s="35">
        <v>0</v>
      </c>
      <c r="I52" s="35">
        <f>ROUND(ROUND(H52,2)*ROUND(G52,3),2)</f>
      </c>
      <c r="J52" s="33" t="s">
        <v>69</v>
      </c>
      <c r="O52">
        <f>(I52*21)/100</f>
      </c>
      <c r="P52" t="s">
        <v>27</v>
      </c>
    </row>
    <row r="53" spans="1:5" ht="12.75">
      <c r="A53" s="36" t="s">
        <v>56</v>
      </c>
      <c r="E53" s="37" t="s">
        <v>487</v>
      </c>
    </row>
    <row r="54" spans="1:5" ht="12.75">
      <c r="A54" s="40" t="s">
        <v>58</v>
      </c>
      <c r="E54" s="39" t="s">
        <v>488</v>
      </c>
    </row>
    <row r="55" spans="1:16" ht="12.75">
      <c r="A55" s="26" t="s">
        <v>51</v>
      </c>
      <c r="B55" s="31" t="s">
        <v>160</v>
      </c>
      <c r="C55" s="31" t="s">
        <v>489</v>
      </c>
      <c r="D55" s="26" t="s">
        <v>53</v>
      </c>
      <c r="E55" s="32" t="s">
        <v>490</v>
      </c>
      <c r="F55" s="33" t="s">
        <v>125</v>
      </c>
      <c r="G55" s="34">
        <v>1.4</v>
      </c>
      <c r="H55" s="35">
        <v>0</v>
      </c>
      <c r="I55" s="35">
        <f>ROUND(ROUND(H55,2)*ROUND(G55,3),2)</f>
      </c>
      <c r="J55" s="33" t="s">
        <v>69</v>
      </c>
      <c r="O55">
        <f>(I55*21)/100</f>
      </c>
      <c r="P55" t="s">
        <v>27</v>
      </c>
    </row>
    <row r="56" spans="1:5" ht="12.75">
      <c r="A56" s="36" t="s">
        <v>56</v>
      </c>
      <c r="E56" s="37" t="s">
        <v>53</v>
      </c>
    </row>
    <row r="57" spans="1:5" ht="12.75">
      <c r="A57" s="40" t="s">
        <v>58</v>
      </c>
      <c r="E57" s="39" t="s">
        <v>491</v>
      </c>
    </row>
    <row r="58" spans="1:16" ht="12.75">
      <c r="A58" s="26" t="s">
        <v>51</v>
      </c>
      <c r="B58" s="31" t="s">
        <v>164</v>
      </c>
      <c r="C58" s="31" t="s">
        <v>235</v>
      </c>
      <c r="D58" s="26" t="s">
        <v>53</v>
      </c>
      <c r="E58" s="32" t="s">
        <v>236</v>
      </c>
      <c r="F58" s="33" t="s">
        <v>120</v>
      </c>
      <c r="G58" s="34">
        <v>33.6</v>
      </c>
      <c r="H58" s="35">
        <v>0</v>
      </c>
      <c r="I58" s="35">
        <f>ROUND(ROUND(H58,2)*ROUND(G58,3),2)</f>
      </c>
      <c r="J58" s="33" t="s">
        <v>69</v>
      </c>
      <c r="O58">
        <f>(I58*21)/100</f>
      </c>
      <c r="P58" t="s">
        <v>27</v>
      </c>
    </row>
    <row r="59" spans="1:5" ht="12.75">
      <c r="A59" s="36" t="s">
        <v>56</v>
      </c>
      <c r="E59" s="37" t="s">
        <v>492</v>
      </c>
    </row>
    <row r="60" spans="1:5" ht="12.75">
      <c r="A60" s="40" t="s">
        <v>58</v>
      </c>
      <c r="E60" s="39" t="s">
        <v>493</v>
      </c>
    </row>
    <row r="61" spans="1:16" ht="12.75">
      <c r="A61" s="26" t="s">
        <v>51</v>
      </c>
      <c r="B61" s="31" t="s">
        <v>169</v>
      </c>
      <c r="C61" s="31" t="s">
        <v>245</v>
      </c>
      <c r="D61" s="26" t="s">
        <v>53</v>
      </c>
      <c r="E61" s="32" t="s">
        <v>246</v>
      </c>
      <c r="F61" s="33" t="s">
        <v>120</v>
      </c>
      <c r="G61" s="34">
        <v>18.2</v>
      </c>
      <c r="H61" s="35">
        <v>0</v>
      </c>
      <c r="I61" s="35">
        <f>ROUND(ROUND(H61,2)*ROUND(G61,3),2)</f>
      </c>
      <c r="J61" s="33" t="s">
        <v>69</v>
      </c>
      <c r="O61">
        <f>(I61*21)/100</f>
      </c>
      <c r="P61" t="s">
        <v>27</v>
      </c>
    </row>
    <row r="62" spans="1:5" ht="12.75">
      <c r="A62" s="36" t="s">
        <v>56</v>
      </c>
      <c r="E62" s="37" t="s">
        <v>494</v>
      </c>
    </row>
    <row r="63" spans="1:5" ht="12.75">
      <c r="A63" s="40" t="s">
        <v>58</v>
      </c>
      <c r="E63" s="39" t="s">
        <v>495</v>
      </c>
    </row>
    <row r="64" spans="1:16" ht="12.75">
      <c r="A64" s="26" t="s">
        <v>51</v>
      </c>
      <c r="B64" s="31" t="s">
        <v>174</v>
      </c>
      <c r="C64" s="31" t="s">
        <v>250</v>
      </c>
      <c r="D64" s="26" t="s">
        <v>53</v>
      </c>
      <c r="E64" s="32" t="s">
        <v>251</v>
      </c>
      <c r="F64" s="33" t="s">
        <v>120</v>
      </c>
      <c r="G64" s="34">
        <v>15.4</v>
      </c>
      <c r="H64" s="35">
        <v>0</v>
      </c>
      <c r="I64" s="35">
        <f>ROUND(ROUND(H64,2)*ROUND(G64,3),2)</f>
      </c>
      <c r="J64" s="33" t="s">
        <v>69</v>
      </c>
      <c r="O64">
        <f>(I64*21)/100</f>
      </c>
      <c r="P64" t="s">
        <v>27</v>
      </c>
    </row>
    <row r="65" spans="1:5" ht="12.75">
      <c r="A65" s="36" t="s">
        <v>56</v>
      </c>
      <c r="E65" s="37" t="s">
        <v>496</v>
      </c>
    </row>
    <row r="66" spans="1:5" ht="12.75">
      <c r="A66" s="40" t="s">
        <v>58</v>
      </c>
      <c r="E66" s="39" t="s">
        <v>497</v>
      </c>
    </row>
    <row r="67" spans="1:16" ht="12.75">
      <c r="A67" s="26" t="s">
        <v>51</v>
      </c>
      <c r="B67" s="31" t="s">
        <v>178</v>
      </c>
      <c r="C67" s="31" t="s">
        <v>255</v>
      </c>
      <c r="D67" s="26" t="s">
        <v>53</v>
      </c>
      <c r="E67" s="32" t="s">
        <v>256</v>
      </c>
      <c r="F67" s="33" t="s">
        <v>120</v>
      </c>
      <c r="G67" s="34">
        <v>12.6</v>
      </c>
      <c r="H67" s="35">
        <v>0</v>
      </c>
      <c r="I67" s="35">
        <f>ROUND(ROUND(H67,2)*ROUND(G67,3),2)</f>
      </c>
      <c r="J67" s="33" t="s">
        <v>69</v>
      </c>
      <c r="O67">
        <f>(I67*21)/100</f>
      </c>
      <c r="P67" t="s">
        <v>27</v>
      </c>
    </row>
    <row r="68" spans="1:5" ht="12.75">
      <c r="A68" s="36" t="s">
        <v>56</v>
      </c>
      <c r="E68" s="37" t="s">
        <v>53</v>
      </c>
    </row>
    <row r="69" spans="1:5" ht="12.75">
      <c r="A69" s="40" t="s">
        <v>58</v>
      </c>
      <c r="E69" s="39" t="s">
        <v>498</v>
      </c>
    </row>
    <row r="70" spans="1:16" ht="12.75">
      <c r="A70" s="26" t="s">
        <v>51</v>
      </c>
      <c r="B70" s="31" t="s">
        <v>182</v>
      </c>
      <c r="C70" s="31" t="s">
        <v>499</v>
      </c>
      <c r="D70" s="26" t="s">
        <v>53</v>
      </c>
      <c r="E70" s="32" t="s">
        <v>500</v>
      </c>
      <c r="F70" s="33" t="s">
        <v>120</v>
      </c>
      <c r="G70" s="34">
        <v>30</v>
      </c>
      <c r="H70" s="35">
        <v>0</v>
      </c>
      <c r="I70" s="35">
        <f>ROUND(ROUND(H70,2)*ROUND(G70,3),2)</f>
      </c>
      <c r="J70" s="33" t="s">
        <v>69</v>
      </c>
      <c r="O70">
        <f>(I70*21)/100</f>
      </c>
      <c r="P70" t="s">
        <v>27</v>
      </c>
    </row>
    <row r="71" spans="1:5" ht="12.75">
      <c r="A71" s="36" t="s">
        <v>56</v>
      </c>
      <c r="E71" s="37" t="s">
        <v>501</v>
      </c>
    </row>
    <row r="72" spans="1:5" ht="12.75">
      <c r="A72" s="38" t="s">
        <v>58</v>
      </c>
      <c r="E72" s="39" t="s">
        <v>469</v>
      </c>
    </row>
    <row r="73" spans="1:18" ht="12.75" customHeight="1">
      <c r="A73" s="6" t="s">
        <v>48</v>
      </c>
      <c r="B73" s="6"/>
      <c r="C73" s="43" t="s">
        <v>74</v>
      </c>
      <c r="D73" s="6"/>
      <c r="E73" s="29" t="s">
        <v>424</v>
      </c>
      <c r="F73" s="6"/>
      <c r="G73" s="6"/>
      <c r="H73" s="6"/>
      <c r="I73" s="44">
        <f>0+Q73</f>
      </c>
      <c r="J73" s="6"/>
      <c r="O73">
        <f>0+R73</f>
      </c>
      <c r="Q73">
        <f>0+I74+I77+I80+I83+I86+I89+I92+I95+I98+I101+I104</f>
      </c>
      <c r="R73">
        <f>0+O74+O77+O80+O83+O86+O89+O92+O95+O98+O101+O104</f>
      </c>
    </row>
    <row r="74" spans="1:16" ht="12.75">
      <c r="A74" s="26" t="s">
        <v>51</v>
      </c>
      <c r="B74" s="31" t="s">
        <v>185</v>
      </c>
      <c r="C74" s="31" t="s">
        <v>502</v>
      </c>
      <c r="D74" s="26" t="s">
        <v>53</v>
      </c>
      <c r="E74" s="32" t="s">
        <v>503</v>
      </c>
      <c r="F74" s="33" t="s">
        <v>132</v>
      </c>
      <c r="G74" s="34">
        <v>60</v>
      </c>
      <c r="H74" s="35">
        <v>0</v>
      </c>
      <c r="I74" s="35">
        <f>ROUND(ROUND(H74,2)*ROUND(G74,3),2)</f>
      </c>
      <c r="J74" s="33" t="s">
        <v>69</v>
      </c>
      <c r="O74">
        <f>(I74*21)/100</f>
      </c>
      <c r="P74" t="s">
        <v>27</v>
      </c>
    </row>
    <row r="75" spans="1:5" ht="12.75">
      <c r="A75" s="36" t="s">
        <v>56</v>
      </c>
      <c r="E75" s="37" t="s">
        <v>53</v>
      </c>
    </row>
    <row r="76" spans="1:5" ht="12.75">
      <c r="A76" s="40" t="s">
        <v>58</v>
      </c>
      <c r="E76" s="39" t="s">
        <v>504</v>
      </c>
    </row>
    <row r="77" spans="1:16" ht="25.5">
      <c r="A77" s="26" t="s">
        <v>51</v>
      </c>
      <c r="B77" s="31" t="s">
        <v>190</v>
      </c>
      <c r="C77" s="31" t="s">
        <v>505</v>
      </c>
      <c r="D77" s="26" t="s">
        <v>53</v>
      </c>
      <c r="E77" s="32" t="s">
        <v>506</v>
      </c>
      <c r="F77" s="33" t="s">
        <v>132</v>
      </c>
      <c r="G77" s="34">
        <v>5</v>
      </c>
      <c r="H77" s="35">
        <v>0</v>
      </c>
      <c r="I77" s="35">
        <f>ROUND(ROUND(H77,2)*ROUND(G77,3),2)</f>
      </c>
      <c r="J77" s="33" t="s">
        <v>69</v>
      </c>
      <c r="O77">
        <f>(I77*21)/100</f>
      </c>
      <c r="P77" t="s">
        <v>27</v>
      </c>
    </row>
    <row r="78" spans="1:5" ht="12.75">
      <c r="A78" s="36" t="s">
        <v>56</v>
      </c>
      <c r="E78" s="37" t="s">
        <v>507</v>
      </c>
    </row>
    <row r="79" spans="1:5" ht="12.75">
      <c r="A79" s="40" t="s">
        <v>58</v>
      </c>
      <c r="E79" s="39" t="s">
        <v>508</v>
      </c>
    </row>
    <row r="80" spans="1:16" ht="12.75">
      <c r="A80" s="26" t="s">
        <v>51</v>
      </c>
      <c r="B80" s="31" t="s">
        <v>195</v>
      </c>
      <c r="C80" s="31" t="s">
        <v>509</v>
      </c>
      <c r="D80" s="26" t="s">
        <v>53</v>
      </c>
      <c r="E80" s="32" t="s">
        <v>510</v>
      </c>
      <c r="F80" s="33" t="s">
        <v>79</v>
      </c>
      <c r="G80" s="34">
        <v>2</v>
      </c>
      <c r="H80" s="35">
        <v>0</v>
      </c>
      <c r="I80" s="35">
        <f>ROUND(ROUND(H80,2)*ROUND(G80,3),2)</f>
      </c>
      <c r="J80" s="33" t="s">
        <v>69</v>
      </c>
      <c r="O80">
        <f>(I80*21)/100</f>
      </c>
      <c r="P80" t="s">
        <v>27</v>
      </c>
    </row>
    <row r="81" spans="1:5" ht="12.75">
      <c r="A81" s="36" t="s">
        <v>56</v>
      </c>
      <c r="E81" s="37" t="s">
        <v>53</v>
      </c>
    </row>
    <row r="82" spans="1:5" ht="12.75">
      <c r="A82" s="40" t="s">
        <v>58</v>
      </c>
      <c r="E82" s="39" t="s">
        <v>53</v>
      </c>
    </row>
    <row r="83" spans="1:16" ht="12.75">
      <c r="A83" s="26" t="s">
        <v>51</v>
      </c>
      <c r="B83" s="31" t="s">
        <v>200</v>
      </c>
      <c r="C83" s="31" t="s">
        <v>511</v>
      </c>
      <c r="D83" s="26" t="s">
        <v>53</v>
      </c>
      <c r="E83" s="32" t="s">
        <v>512</v>
      </c>
      <c r="F83" s="33" t="s">
        <v>132</v>
      </c>
      <c r="G83" s="34">
        <v>90</v>
      </c>
      <c r="H83" s="35">
        <v>0</v>
      </c>
      <c r="I83" s="35">
        <f>ROUND(ROUND(H83,2)*ROUND(G83,3),2)</f>
      </c>
      <c r="J83" s="33" t="s">
        <v>69</v>
      </c>
      <c r="O83">
        <f>(I83*21)/100</f>
      </c>
      <c r="P83" t="s">
        <v>27</v>
      </c>
    </row>
    <row r="84" spans="1:5" ht="25.5">
      <c r="A84" s="36" t="s">
        <v>56</v>
      </c>
      <c r="E84" s="37" t="s">
        <v>513</v>
      </c>
    </row>
    <row r="85" spans="1:5" ht="12.75">
      <c r="A85" s="40" t="s">
        <v>58</v>
      </c>
      <c r="E85" s="39" t="s">
        <v>514</v>
      </c>
    </row>
    <row r="86" spans="1:16" ht="12.75">
      <c r="A86" s="26" t="s">
        <v>51</v>
      </c>
      <c r="B86" s="31" t="s">
        <v>206</v>
      </c>
      <c r="C86" s="31" t="s">
        <v>515</v>
      </c>
      <c r="D86" s="26" t="s">
        <v>53</v>
      </c>
      <c r="E86" s="32" t="s">
        <v>516</v>
      </c>
      <c r="F86" s="33" t="s">
        <v>132</v>
      </c>
      <c r="G86" s="34">
        <v>10</v>
      </c>
      <c r="H86" s="35">
        <v>0</v>
      </c>
      <c r="I86" s="35">
        <f>ROUND(ROUND(H86,2)*ROUND(G86,3),2)</f>
      </c>
      <c r="J86" s="33" t="s">
        <v>69</v>
      </c>
      <c r="O86">
        <f>(I86*21)/100</f>
      </c>
      <c r="P86" t="s">
        <v>27</v>
      </c>
    </row>
    <row r="87" spans="1:5" ht="12.75">
      <c r="A87" s="36" t="s">
        <v>56</v>
      </c>
      <c r="E87" s="37" t="s">
        <v>517</v>
      </c>
    </row>
    <row r="88" spans="1:5" ht="12.75">
      <c r="A88" s="40" t="s">
        <v>58</v>
      </c>
      <c r="E88" s="39" t="s">
        <v>518</v>
      </c>
    </row>
    <row r="89" spans="1:16" ht="25.5">
      <c r="A89" s="26" t="s">
        <v>51</v>
      </c>
      <c r="B89" s="31" t="s">
        <v>210</v>
      </c>
      <c r="C89" s="31" t="s">
        <v>519</v>
      </c>
      <c r="D89" s="26" t="s">
        <v>53</v>
      </c>
      <c r="E89" s="32" t="s">
        <v>520</v>
      </c>
      <c r="F89" s="33" t="s">
        <v>79</v>
      </c>
      <c r="G89" s="34">
        <v>4</v>
      </c>
      <c r="H89" s="35">
        <v>0</v>
      </c>
      <c r="I89" s="35">
        <f>ROUND(ROUND(H89,2)*ROUND(G89,3),2)</f>
      </c>
      <c r="J89" s="33" t="s">
        <v>69</v>
      </c>
      <c r="O89">
        <f>(I89*21)/100</f>
      </c>
      <c r="P89" t="s">
        <v>27</v>
      </c>
    </row>
    <row r="90" spans="1:5" ht="12.75">
      <c r="A90" s="36" t="s">
        <v>56</v>
      </c>
      <c r="E90" s="37" t="s">
        <v>53</v>
      </c>
    </row>
    <row r="91" spans="1:5" ht="12.75">
      <c r="A91" s="40" t="s">
        <v>58</v>
      </c>
      <c r="E91" s="39" t="s">
        <v>521</v>
      </c>
    </row>
    <row r="92" spans="1:16" ht="12.75">
      <c r="A92" s="26" t="s">
        <v>51</v>
      </c>
      <c r="B92" s="31" t="s">
        <v>215</v>
      </c>
      <c r="C92" s="31" t="s">
        <v>522</v>
      </c>
      <c r="D92" s="26" t="s">
        <v>53</v>
      </c>
      <c r="E92" s="32" t="s">
        <v>523</v>
      </c>
      <c r="F92" s="33" t="s">
        <v>132</v>
      </c>
      <c r="G92" s="34">
        <v>62</v>
      </c>
      <c r="H92" s="35">
        <v>0</v>
      </c>
      <c r="I92" s="35">
        <f>ROUND(ROUND(H92,2)*ROUND(G92,3),2)</f>
      </c>
      <c r="J92" s="33" t="s">
        <v>69</v>
      </c>
      <c r="O92">
        <f>(I92*21)/100</f>
      </c>
      <c r="P92" t="s">
        <v>27</v>
      </c>
    </row>
    <row r="93" spans="1:5" ht="12.75">
      <c r="A93" s="36" t="s">
        <v>56</v>
      </c>
      <c r="E93" s="37" t="s">
        <v>524</v>
      </c>
    </row>
    <row r="94" spans="1:5" ht="12.75">
      <c r="A94" s="40" t="s">
        <v>58</v>
      </c>
      <c r="E94" s="39" t="s">
        <v>53</v>
      </c>
    </row>
    <row r="95" spans="1:16" ht="25.5">
      <c r="A95" s="26" t="s">
        <v>51</v>
      </c>
      <c r="B95" s="31" t="s">
        <v>220</v>
      </c>
      <c r="C95" s="31" t="s">
        <v>525</v>
      </c>
      <c r="D95" s="26" t="s">
        <v>53</v>
      </c>
      <c r="E95" s="32" t="s">
        <v>526</v>
      </c>
      <c r="F95" s="33" t="s">
        <v>79</v>
      </c>
      <c r="G95" s="34">
        <v>2</v>
      </c>
      <c r="H95" s="35">
        <v>0</v>
      </c>
      <c r="I95" s="35">
        <f>ROUND(ROUND(H95,2)*ROUND(G95,3),2)</f>
      </c>
      <c r="J95" s="33" t="s">
        <v>69</v>
      </c>
      <c r="O95">
        <f>(I95*21)/100</f>
      </c>
      <c r="P95" t="s">
        <v>27</v>
      </c>
    </row>
    <row r="96" spans="1:5" ht="25.5">
      <c r="A96" s="36" t="s">
        <v>56</v>
      </c>
      <c r="E96" s="37" t="s">
        <v>527</v>
      </c>
    </row>
    <row r="97" spans="1:5" ht="12.75">
      <c r="A97" s="40" t="s">
        <v>58</v>
      </c>
      <c r="E97" s="39" t="s">
        <v>53</v>
      </c>
    </row>
    <row r="98" spans="1:16" ht="12.75">
      <c r="A98" s="26" t="s">
        <v>51</v>
      </c>
      <c r="B98" s="31" t="s">
        <v>224</v>
      </c>
      <c r="C98" s="31" t="s">
        <v>528</v>
      </c>
      <c r="D98" s="26" t="s">
        <v>53</v>
      </c>
      <c r="E98" s="32" t="s">
        <v>529</v>
      </c>
      <c r="F98" s="33" t="s">
        <v>79</v>
      </c>
      <c r="G98" s="34">
        <v>2</v>
      </c>
      <c r="H98" s="35">
        <v>0</v>
      </c>
      <c r="I98" s="35">
        <f>ROUND(ROUND(H98,2)*ROUND(G98,3),2)</f>
      </c>
      <c r="J98" s="33" t="s">
        <v>69</v>
      </c>
      <c r="O98">
        <f>(I98*21)/100</f>
      </c>
      <c r="P98" t="s">
        <v>27</v>
      </c>
    </row>
    <row r="99" spans="1:5" ht="12.75">
      <c r="A99" s="36" t="s">
        <v>56</v>
      </c>
      <c r="E99" s="37" t="s">
        <v>53</v>
      </c>
    </row>
    <row r="100" spans="1:5" ht="12.75">
      <c r="A100" s="40" t="s">
        <v>58</v>
      </c>
      <c r="E100" s="39" t="s">
        <v>53</v>
      </c>
    </row>
    <row r="101" spans="1:16" ht="12.75">
      <c r="A101" s="26" t="s">
        <v>51</v>
      </c>
      <c r="B101" s="31" t="s">
        <v>229</v>
      </c>
      <c r="C101" s="31" t="s">
        <v>530</v>
      </c>
      <c r="D101" s="26" t="s">
        <v>53</v>
      </c>
      <c r="E101" s="32" t="s">
        <v>531</v>
      </c>
      <c r="F101" s="33" t="s">
        <v>79</v>
      </c>
      <c r="G101" s="34">
        <v>3</v>
      </c>
      <c r="H101" s="35">
        <v>0</v>
      </c>
      <c r="I101" s="35">
        <f>ROUND(ROUND(H101,2)*ROUND(G101,3),2)</f>
      </c>
      <c r="J101" s="33" t="s">
        <v>69</v>
      </c>
      <c r="O101">
        <f>(I101*21)/100</f>
      </c>
      <c r="P101" t="s">
        <v>27</v>
      </c>
    </row>
    <row r="102" spans="1:5" ht="25.5">
      <c r="A102" s="36" t="s">
        <v>56</v>
      </c>
      <c r="E102" s="37" t="s">
        <v>532</v>
      </c>
    </row>
    <row r="103" spans="1:5" ht="12.75">
      <c r="A103" s="40" t="s">
        <v>58</v>
      </c>
      <c r="E103" s="39" t="s">
        <v>53</v>
      </c>
    </row>
    <row r="104" spans="1:16" ht="25.5">
      <c r="A104" s="26" t="s">
        <v>51</v>
      </c>
      <c r="B104" s="31" t="s">
        <v>234</v>
      </c>
      <c r="C104" s="31" t="s">
        <v>533</v>
      </c>
      <c r="D104" s="26" t="s">
        <v>53</v>
      </c>
      <c r="E104" s="32" t="s">
        <v>534</v>
      </c>
      <c r="F104" s="33" t="s">
        <v>79</v>
      </c>
      <c r="G104" s="34">
        <v>1</v>
      </c>
      <c r="H104" s="35">
        <v>0</v>
      </c>
      <c r="I104" s="35">
        <f>ROUND(ROUND(H104,2)*ROUND(G104,3),2)</f>
      </c>
      <c r="J104" s="33" t="s">
        <v>69</v>
      </c>
      <c r="O104">
        <f>(I104*21)/100</f>
      </c>
      <c r="P104" t="s">
        <v>27</v>
      </c>
    </row>
    <row r="105" spans="1:5" ht="12.75">
      <c r="A105" s="36" t="s">
        <v>56</v>
      </c>
      <c r="E105" s="37" t="s">
        <v>535</v>
      </c>
    </row>
    <row r="106" spans="1:5" ht="12.75">
      <c r="A106" s="38" t="s">
        <v>58</v>
      </c>
      <c r="E106" s="39" t="s">
        <v>53</v>
      </c>
    </row>
    <row r="107" spans="1:18" ht="12.75" customHeight="1">
      <c r="A107" s="6" t="s">
        <v>48</v>
      </c>
      <c r="B107" s="6"/>
      <c r="C107" s="43" t="s">
        <v>76</v>
      </c>
      <c r="D107" s="6"/>
      <c r="E107" s="29" t="s">
        <v>275</v>
      </c>
      <c r="F107" s="6"/>
      <c r="G107" s="6"/>
      <c r="H107" s="6"/>
      <c r="I107" s="44">
        <f>0+Q107</f>
      </c>
      <c r="J107" s="6"/>
      <c r="O107">
        <f>0+R107</f>
      </c>
      <c r="Q107">
        <f>0+I108+I111</f>
      </c>
      <c r="R107">
        <f>0+O108+O111</f>
      </c>
    </row>
    <row r="108" spans="1:16" ht="12.75">
      <c r="A108" s="26" t="s">
        <v>51</v>
      </c>
      <c r="B108" s="31" t="s">
        <v>239</v>
      </c>
      <c r="C108" s="31" t="s">
        <v>536</v>
      </c>
      <c r="D108" s="26" t="s">
        <v>53</v>
      </c>
      <c r="E108" s="32" t="s">
        <v>537</v>
      </c>
      <c r="F108" s="33" t="s">
        <v>132</v>
      </c>
      <c r="G108" s="34">
        <v>49.28</v>
      </c>
      <c r="H108" s="35">
        <v>0</v>
      </c>
      <c r="I108" s="35">
        <f>ROUND(ROUND(H108,2)*ROUND(G108,3),2)</f>
      </c>
      <c r="J108" s="33" t="s">
        <v>69</v>
      </c>
      <c r="O108">
        <f>(I108*21)/100</f>
      </c>
      <c r="P108" t="s">
        <v>27</v>
      </c>
    </row>
    <row r="109" spans="1:5" ht="12.75">
      <c r="A109" s="36" t="s">
        <v>56</v>
      </c>
      <c r="E109" s="37" t="s">
        <v>538</v>
      </c>
    </row>
    <row r="110" spans="1:5" ht="12.75">
      <c r="A110" s="40" t="s">
        <v>58</v>
      </c>
      <c r="E110" s="39" t="s">
        <v>539</v>
      </c>
    </row>
    <row r="111" spans="1:16" ht="12.75">
      <c r="A111" s="26" t="s">
        <v>51</v>
      </c>
      <c r="B111" s="31" t="s">
        <v>244</v>
      </c>
      <c r="C111" s="31" t="s">
        <v>540</v>
      </c>
      <c r="D111" s="26" t="s">
        <v>53</v>
      </c>
      <c r="E111" s="32" t="s">
        <v>541</v>
      </c>
      <c r="F111" s="33" t="s">
        <v>125</v>
      </c>
      <c r="G111" s="34">
        <v>2.688</v>
      </c>
      <c r="H111" s="35">
        <v>0</v>
      </c>
      <c r="I111" s="35">
        <f>ROUND(ROUND(H111,2)*ROUND(G111,3),2)</f>
      </c>
      <c r="J111" s="33" t="s">
        <v>69</v>
      </c>
      <c r="O111">
        <f>(I111*21)/100</f>
      </c>
      <c r="P111" t="s">
        <v>27</v>
      </c>
    </row>
    <row r="112" spans="1:5" ht="12.75">
      <c r="A112" s="36" t="s">
        <v>56</v>
      </c>
      <c r="E112" s="37" t="s">
        <v>53</v>
      </c>
    </row>
    <row r="113" spans="1:5" ht="12.75">
      <c r="A113" s="38" t="s">
        <v>58</v>
      </c>
      <c r="E113" s="39" t="s">
        <v>542</v>
      </c>
    </row>
    <row r="114" spans="1:18" ht="12.75" customHeight="1">
      <c r="A114" s="6" t="s">
        <v>48</v>
      </c>
      <c r="B114" s="6"/>
      <c r="C114" s="43" t="s">
        <v>42</v>
      </c>
      <c r="D114" s="6"/>
      <c r="E114" s="29" t="s">
        <v>297</v>
      </c>
      <c r="F114" s="6"/>
      <c r="G114" s="6"/>
      <c r="H114" s="6"/>
      <c r="I114" s="44">
        <f>0+Q114</f>
      </c>
      <c r="J114" s="6"/>
      <c r="O114">
        <f>0+R114</f>
      </c>
      <c r="Q114">
        <f>0+I115+I118</f>
      </c>
      <c r="R114">
        <f>0+O115+O118</f>
      </c>
    </row>
    <row r="115" spans="1:16" ht="12.75">
      <c r="A115" s="26" t="s">
        <v>51</v>
      </c>
      <c r="B115" s="31" t="s">
        <v>249</v>
      </c>
      <c r="C115" s="31" t="s">
        <v>543</v>
      </c>
      <c r="D115" s="26" t="s">
        <v>53</v>
      </c>
      <c r="E115" s="32" t="s">
        <v>544</v>
      </c>
      <c r="F115" s="33" t="s">
        <v>132</v>
      </c>
      <c r="G115" s="34">
        <v>14</v>
      </c>
      <c r="H115" s="35">
        <v>0</v>
      </c>
      <c r="I115" s="35">
        <f>ROUND(ROUND(H115,2)*ROUND(G115,3),2)</f>
      </c>
      <c r="J115" s="33" t="s">
        <v>69</v>
      </c>
      <c r="O115">
        <f>(I115*21)/100</f>
      </c>
      <c r="P115" t="s">
        <v>27</v>
      </c>
    </row>
    <row r="116" spans="1:5" ht="12.75">
      <c r="A116" s="36" t="s">
        <v>56</v>
      </c>
      <c r="E116" s="37" t="s">
        <v>545</v>
      </c>
    </row>
    <row r="117" spans="1:5" ht="12.75">
      <c r="A117" s="40" t="s">
        <v>58</v>
      </c>
      <c r="E117" s="39" t="s">
        <v>546</v>
      </c>
    </row>
    <row r="118" spans="1:16" ht="12.75">
      <c r="A118" s="26" t="s">
        <v>51</v>
      </c>
      <c r="B118" s="31" t="s">
        <v>254</v>
      </c>
      <c r="C118" s="31" t="s">
        <v>547</v>
      </c>
      <c r="D118" s="26" t="s">
        <v>53</v>
      </c>
      <c r="E118" s="32" t="s">
        <v>548</v>
      </c>
      <c r="F118" s="33" t="s">
        <v>132</v>
      </c>
      <c r="G118" s="34">
        <v>14</v>
      </c>
      <c r="H118" s="35">
        <v>0</v>
      </c>
      <c r="I118" s="35">
        <f>ROUND(ROUND(H118,2)*ROUND(G118,3),2)</f>
      </c>
      <c r="J118" s="33" t="s">
        <v>69</v>
      </c>
      <c r="O118">
        <f>(I118*21)/100</f>
      </c>
      <c r="P118" t="s">
        <v>27</v>
      </c>
    </row>
    <row r="119" spans="1:5" ht="12.75">
      <c r="A119" s="36" t="s">
        <v>56</v>
      </c>
      <c r="E119" s="37" t="s">
        <v>549</v>
      </c>
    </row>
    <row r="120" spans="1:5" ht="12.75">
      <c r="A120" s="38" t="s">
        <v>58</v>
      </c>
      <c r="E120" s="39" t="s">
        <v>546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