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KI\Referenti\Rylichová\VZ 2023\ŠKO  - PO\SŠDŘ vybavení učeben, dílen a lab., konektivita školy a připojení k internetu\Vysvětlení\Vysvětlení č. 6\"/>
    </mc:Choice>
  </mc:AlternateContent>
  <xr:revisionPtr revIDLastSave="0" documentId="8_{B3F355A0-001C-4BD4-8FAF-C7EF875B01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ozpočet konektivita celkem" sheetId="5" r:id="rId1"/>
    <sheet name="Microsoft" sheetId="2" r:id="rId2"/>
    <sheet name="Cisco nahradní řešení k 9.6.23" sheetId="6" r:id="rId3"/>
    <sheet name="Cisco" sheetId="3" r:id="rId4"/>
    <sheet name="Servery a ostatní SW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4" i="6" l="1"/>
  <c r="P144" i="6" s="1"/>
  <c r="R144" i="6"/>
  <c r="I137" i="6" l="1"/>
  <c r="K137" i="6" s="1"/>
  <c r="I136" i="6"/>
  <c r="K136" i="6" s="1"/>
  <c r="I135" i="6"/>
  <c r="K135" i="6" s="1"/>
  <c r="I134" i="6"/>
  <c r="K134" i="6" s="1"/>
  <c r="I133" i="6"/>
  <c r="K133" i="6" s="1"/>
  <c r="I132" i="6"/>
  <c r="K132" i="6" s="1"/>
  <c r="I131" i="6"/>
  <c r="K131" i="6" s="1"/>
  <c r="I130" i="6"/>
  <c r="K130" i="6" s="1"/>
  <c r="I129" i="6"/>
  <c r="K129" i="6" s="1"/>
  <c r="I128" i="6"/>
  <c r="K128" i="6" s="1"/>
  <c r="I127" i="6"/>
  <c r="K127" i="6" s="1"/>
  <c r="I126" i="6"/>
  <c r="K126" i="6" s="1"/>
  <c r="I125" i="6"/>
  <c r="K125" i="6" s="1"/>
  <c r="I124" i="6"/>
  <c r="K124" i="6" s="1"/>
  <c r="I123" i="6"/>
  <c r="K123" i="6" s="1"/>
  <c r="I122" i="6"/>
  <c r="K122" i="6" s="1"/>
  <c r="I121" i="6"/>
  <c r="K121" i="6" s="1"/>
  <c r="I120" i="6"/>
  <c r="K120" i="6" s="1"/>
  <c r="I119" i="6"/>
  <c r="K119" i="6" s="1"/>
  <c r="I118" i="6"/>
  <c r="K118" i="6" s="1"/>
  <c r="I117" i="6"/>
  <c r="K117" i="6" s="1"/>
  <c r="I116" i="6"/>
  <c r="K116" i="6" s="1"/>
  <c r="I115" i="6"/>
  <c r="K115" i="6" s="1"/>
  <c r="I114" i="6"/>
  <c r="K114" i="6" s="1"/>
  <c r="M113" i="6" s="1"/>
  <c r="I112" i="6"/>
  <c r="K112" i="6" s="1"/>
  <c r="I111" i="6"/>
  <c r="K111" i="6" s="1"/>
  <c r="I110" i="6"/>
  <c r="K110" i="6" s="1"/>
  <c r="I109" i="6"/>
  <c r="K109" i="6" s="1"/>
  <c r="I108" i="6"/>
  <c r="K108" i="6" s="1"/>
  <c r="I107" i="6"/>
  <c r="K107" i="6" s="1"/>
  <c r="I106" i="6"/>
  <c r="K106" i="6" s="1"/>
  <c r="I105" i="6"/>
  <c r="K105" i="6" s="1"/>
  <c r="I104" i="6"/>
  <c r="K104" i="6" s="1"/>
  <c r="I103" i="6"/>
  <c r="K103" i="6" s="1"/>
  <c r="I102" i="6"/>
  <c r="K102" i="6" s="1"/>
  <c r="I101" i="6"/>
  <c r="K101" i="6" s="1"/>
  <c r="I100" i="6"/>
  <c r="K100" i="6" s="1"/>
  <c r="I99" i="6"/>
  <c r="K99" i="6" s="1"/>
  <c r="I98" i="6"/>
  <c r="K98" i="6" s="1"/>
  <c r="I97" i="6"/>
  <c r="K97" i="6" s="1"/>
  <c r="M96" i="6" s="1"/>
  <c r="I95" i="6"/>
  <c r="K95" i="6" s="1"/>
  <c r="I94" i="6"/>
  <c r="K94" i="6" s="1"/>
  <c r="I93" i="6"/>
  <c r="K93" i="6" s="1"/>
  <c r="I92" i="6"/>
  <c r="K92" i="6" s="1"/>
  <c r="I91" i="6"/>
  <c r="K91" i="6" s="1"/>
  <c r="I90" i="6"/>
  <c r="K90" i="6" s="1"/>
  <c r="I89" i="6"/>
  <c r="K89" i="6" s="1"/>
  <c r="I88" i="6"/>
  <c r="K88" i="6" s="1"/>
  <c r="I87" i="6"/>
  <c r="K87" i="6" s="1"/>
  <c r="I85" i="6"/>
  <c r="K85" i="6" s="1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I77" i="6"/>
  <c r="K77" i="6" s="1"/>
  <c r="I76" i="6"/>
  <c r="K76" i="6" s="1"/>
  <c r="I75" i="6"/>
  <c r="K75" i="6" s="1"/>
  <c r="I74" i="6"/>
  <c r="K74" i="6" s="1"/>
  <c r="I73" i="6"/>
  <c r="K73" i="6" s="1"/>
  <c r="I72" i="6"/>
  <c r="K72" i="6" s="1"/>
  <c r="I71" i="6"/>
  <c r="K71" i="6" s="1"/>
  <c r="I70" i="6"/>
  <c r="K70" i="6" s="1"/>
  <c r="I69" i="6"/>
  <c r="K69" i="6" s="1"/>
  <c r="I68" i="6"/>
  <c r="K68" i="6" s="1"/>
  <c r="I67" i="6"/>
  <c r="K67" i="6" s="1"/>
  <c r="I66" i="6"/>
  <c r="K66" i="6" s="1"/>
  <c r="I65" i="6"/>
  <c r="K65" i="6" s="1"/>
  <c r="I64" i="6"/>
  <c r="K64" i="6" s="1"/>
  <c r="I63" i="6"/>
  <c r="K63" i="6" s="1"/>
  <c r="I62" i="6"/>
  <c r="K62" i="6" s="1"/>
  <c r="I61" i="6"/>
  <c r="K61" i="6" s="1"/>
  <c r="I60" i="6"/>
  <c r="K60" i="6" s="1"/>
  <c r="I59" i="6"/>
  <c r="K59" i="6" s="1"/>
  <c r="I57" i="6"/>
  <c r="K57" i="6" s="1"/>
  <c r="I56" i="6"/>
  <c r="K56" i="6" s="1"/>
  <c r="I55" i="6"/>
  <c r="K55" i="6" s="1"/>
  <c r="I54" i="6"/>
  <c r="K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K9" i="6" s="1"/>
  <c r="I8" i="6"/>
  <c r="K8" i="6" s="1"/>
  <c r="I7" i="6"/>
  <c r="K7" i="6" s="1"/>
  <c r="I6" i="6"/>
  <c r="K6" i="6" s="1"/>
  <c r="I5" i="6"/>
  <c r="K5" i="6" s="1"/>
  <c r="I4" i="6"/>
  <c r="K4" i="6" s="1"/>
  <c r="M17" i="6" l="1"/>
  <c r="M58" i="6"/>
  <c r="M86" i="6"/>
  <c r="M3" i="6"/>
  <c r="M31" i="6"/>
  <c r="C33" i="4"/>
  <c r="D42" i="4" s="1"/>
  <c r="B6" i="5" s="1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3" i="4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3" i="2"/>
  <c r="E3" i="2" s="1"/>
  <c r="E15" i="2" s="1"/>
  <c r="C3" i="5" s="1"/>
  <c r="F40" i="4" l="1"/>
  <c r="F38" i="4"/>
  <c r="F36" i="4"/>
  <c r="F34" i="4"/>
  <c r="F32" i="4"/>
  <c r="F31" i="4"/>
  <c r="F33" i="4" l="1"/>
  <c r="D24" i="4"/>
  <c r="D25" i="4" s="1"/>
  <c r="E3" i="4"/>
  <c r="F3" i="4" s="1"/>
  <c r="E5" i="4"/>
  <c r="F5" i="4" s="1"/>
  <c r="E7" i="4"/>
  <c r="F7" i="4" s="1"/>
  <c r="E9" i="4"/>
  <c r="F9" i="4" s="1"/>
  <c r="E11" i="4"/>
  <c r="F11" i="4" s="1"/>
  <c r="E13" i="4"/>
  <c r="F13" i="4" s="1"/>
  <c r="E15" i="4"/>
  <c r="F15" i="4" s="1"/>
  <c r="E17" i="4"/>
  <c r="F17" i="4" s="1"/>
  <c r="E19" i="4"/>
  <c r="F19" i="4" s="1"/>
  <c r="E21" i="4"/>
  <c r="F21" i="4" s="1"/>
  <c r="E23" i="4"/>
  <c r="F23" i="4" s="1"/>
  <c r="E4" i="4"/>
  <c r="F4" i="4" s="1"/>
  <c r="E6" i="4"/>
  <c r="F6" i="4" s="1"/>
  <c r="E8" i="4"/>
  <c r="F8" i="4" s="1"/>
  <c r="E10" i="4"/>
  <c r="F10" i="4" s="1"/>
  <c r="E12" i="4"/>
  <c r="F12" i="4" s="1"/>
  <c r="E14" i="4"/>
  <c r="F14" i="4" s="1"/>
  <c r="E16" i="4"/>
  <c r="F16" i="4" s="1"/>
  <c r="E18" i="4"/>
  <c r="F18" i="4" s="1"/>
  <c r="E20" i="4"/>
  <c r="F20" i="4" s="1"/>
  <c r="E22" i="4"/>
  <c r="F22" i="4" s="1"/>
  <c r="F42" i="4"/>
  <c r="C6" i="5" s="1"/>
  <c r="E24" i="4" l="1"/>
  <c r="E25" i="4" s="1"/>
  <c r="B5" i="5" s="1"/>
  <c r="F24" i="4" l="1"/>
  <c r="F25" i="4"/>
  <c r="C5" i="5" s="1"/>
  <c r="H75" i="3" l="1"/>
  <c r="J75" i="3" s="1"/>
  <c r="H74" i="3"/>
  <c r="J74" i="3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40" i="3"/>
  <c r="J40" i="3" s="1"/>
  <c r="H39" i="3"/>
  <c r="J39" i="3" s="1"/>
  <c r="H38" i="3"/>
  <c r="J38" i="3" s="1"/>
  <c r="H37" i="3"/>
  <c r="J37" i="3" s="1"/>
  <c r="H36" i="3"/>
  <c r="J36" i="3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H3" i="3"/>
  <c r="J3" i="3" s="1"/>
  <c r="J78" i="3" l="1"/>
  <c r="J80" i="3"/>
  <c r="J79" i="3"/>
  <c r="C15" i="2"/>
  <c r="B3" i="5" s="1"/>
  <c r="J81" i="3" l="1"/>
  <c r="B4" i="5" l="1"/>
  <c r="B7" i="5" s="1"/>
  <c r="L81" i="3"/>
  <c r="N81" i="3" s="1"/>
  <c r="C4" i="5" s="1"/>
  <c r="C7" i="5" s="1"/>
</calcChain>
</file>

<file path=xl/sharedStrings.xml><?xml version="1.0" encoding="utf-8"?>
<sst xmlns="http://schemas.openxmlformats.org/spreadsheetml/2006/main" count="1497" uniqueCount="441">
  <si>
    <t>SERVER SYSTEM R2224WFTZSR/SINGLE IN</t>
  </si>
  <si>
    <t>INTEL Xeon Silver 4215 (8-core) 2.5GHZ</t>
  </si>
  <si>
    <t>32GB DDR4-2666MHZ ECC REG CL19/DIMM 2RX4 MICRON E IDT</t>
  </si>
  <si>
    <t>NETWORK CONNECTION OCP X527-DA2/X527DA2OCPG1P5</t>
  </si>
  <si>
    <t>INTEL ETHERNET I350 T2 V2 SVR/ADAPTER RJ45 PCI-E</t>
  </si>
  <si>
    <t>ACCESSORY AXX1300TCRPS</t>
  </si>
  <si>
    <t>RAID CONTROLLER RMSP3AD160F</t>
  </si>
  <si>
    <t xml:space="preserve">BACKUP ACCESSORY AXXRMFBU7 </t>
  </si>
  <si>
    <t>BRACKET KIT AWTAUXBBUBKT</t>
  </si>
  <si>
    <t>EXOS 10E2400 2.4TB 512E/4K/2.5IN 10KRPM SAS 256MB 16GB MLC</t>
  </si>
  <si>
    <t>ALLEGRO 14 600GB SAS 12GB/S/2.5IN 128MB CACHE 15K RPM</t>
  </si>
  <si>
    <t>RAID CONTROLLER RS3DC040</t>
  </si>
  <si>
    <t>SPARE RISER A2UL16RISER2</t>
  </si>
  <si>
    <t>ACCESSORY A2UREARHSDK2</t>
  </si>
  <si>
    <t>CABLE KIT AXXCBL800HDHD</t>
  </si>
  <si>
    <t>CABLE KIT AXXCBL950HDHD</t>
  </si>
  <si>
    <t>SYSTEM MANAGEMENT MODULE/AXXRMM4LITE2</t>
  </si>
  <si>
    <t>ACCESSORY AXXTPMENC8</t>
  </si>
  <si>
    <t>2/4U PREMIUM RAIL AXXFULLRAIL/WITH CMA SUPPORT</t>
  </si>
  <si>
    <t>CABLE MGMT ARM AXXCMA2</t>
  </si>
  <si>
    <t>Windows Server DataCecter Core 2022 SNGL OLP 16Lic NL EDU CoreLic Qlfd</t>
  </si>
  <si>
    <t>Exchange Server Standard 2019 OLP NL EDU</t>
  </si>
  <si>
    <t>Exchange Standard CAL 2019 OLP NL EDU USER</t>
  </si>
  <si>
    <t>Exchange Standard CAL 2019 OLP NL EDU DEVICE</t>
  </si>
  <si>
    <t>ExchgEntCAL 2019 SNGL OLP NL EDU UsrCAL woSrvcs</t>
  </si>
  <si>
    <t>SQLSvrEntCore 2022 SNGL OLP 2Lic NL EDU CoreLic Qlfd</t>
  </si>
  <si>
    <t>Win Server CAL 2022 SNGL OLP NL EDU USER CAL</t>
  </si>
  <si>
    <t>Win Server CAL 2022 SNGL OLP NL EDU DEVICE CAL</t>
  </si>
  <si>
    <t>Win Remote Desktop Svcs CAL 2022 OLP NL EDU UsrCAL</t>
  </si>
  <si>
    <t>SharePointSvr 2022 SNGL OLP NL EDU</t>
  </si>
  <si>
    <t>SharePointStdCAL 2019 SNGL OLP NL EDU DvcCAL</t>
  </si>
  <si>
    <t>SharePointStdCAL 2019 SNGL OLP NL EDU UsrCAL</t>
  </si>
  <si>
    <t>MICROSOFT</t>
  </si>
  <si>
    <t>Počet ks</t>
  </si>
  <si>
    <t>Specifikace</t>
  </si>
  <si>
    <t>Celková cena</t>
  </si>
  <si>
    <t/>
  </si>
  <si>
    <t>Part Number</t>
  </si>
  <si>
    <t>Description</t>
  </si>
  <si>
    <t>Service Duration (Months)</t>
  </si>
  <si>
    <t>Estimated Lead Time (Days)</t>
  </si>
  <si>
    <t>Unit List Price</t>
  </si>
  <si>
    <t>Pricing Term</t>
  </si>
  <si>
    <t>Qty</t>
  </si>
  <si>
    <t>Unit Net Price</t>
  </si>
  <si>
    <t>Disc(%)</t>
  </si>
  <si>
    <t>Extended Net Price</t>
  </si>
  <si>
    <t>C9407R-96U-BNDL-A</t>
  </si>
  <si>
    <t>Catalyst 9400 Series 7 slot, Sup, 2xC9400-LC-48U, DNA-A LIC</t>
  </si>
  <si>
    <t>---</t>
  </si>
  <si>
    <t>CON-SNT-C9407R9A</t>
  </si>
  <si>
    <t>SNTC-8X5XNBD Catalyst 9400 Series 7 slot, Sup, 2xC940</t>
  </si>
  <si>
    <t>N/A</t>
  </si>
  <si>
    <t>C9400-NW-A</t>
  </si>
  <si>
    <t>Cisco Catalyst 9400 Network Advantage License</t>
  </si>
  <si>
    <t>C9400-S-BLANK</t>
  </si>
  <si>
    <t>Cisco Catalyst 9400 Series Slot Blank Cover</t>
  </si>
  <si>
    <t>C9400-PWR-BLANK</t>
  </si>
  <si>
    <t>Cisco Catalyst 9400 Series  Power Supply Blank Cover</t>
  </si>
  <si>
    <t>S9400UK9-1610</t>
  </si>
  <si>
    <t>Cisco Catalyst 9400 XE 16.10 UNIVERSAL</t>
  </si>
  <si>
    <t>C9400-PWR-3200AC</t>
  </si>
  <si>
    <t>Cisco Catalyst 9400 Series 3200W AC Power Supply</t>
  </si>
  <si>
    <t>CAB-CEE77-C19-EU</t>
  </si>
  <si>
    <t>CEE 7/7 to IEC-C19 13ft Europe</t>
  </si>
  <si>
    <t>CAB-CON-C9K-RJ45</t>
  </si>
  <si>
    <t>Console Cable 6ft with RJ-45-to-RJ-45</t>
  </si>
  <si>
    <t>C9400-DNA-A</t>
  </si>
  <si>
    <t>Cisco Catalyst 9400 DNA Advantage Term License</t>
  </si>
  <si>
    <t>C9400-DNA-A-5Y</t>
  </si>
  <si>
    <t>Cisco Catalyst 9400 DNA Advantage - 5 Year License</t>
  </si>
  <si>
    <t>C9400-SSD-240GB</t>
  </si>
  <si>
    <t>Cisco Catalyst 9400 Series 240GB M2 SATA memory (Supervisor)</t>
  </si>
  <si>
    <t>C9400-LC-48U-B</t>
  </si>
  <si>
    <t>Cisco Catalyst 9400 Series 2xC9400-LC-48U for Bundle Select</t>
  </si>
  <si>
    <t>C9400-LC-48U</t>
  </si>
  <si>
    <t>Cisco Catalyst 9400 Series 48-Port UPOE 10/100/1000 (RJ-45)</t>
  </si>
  <si>
    <t>C9400-LC-48T</t>
  </si>
  <si>
    <t>Cisco Catalyst 9400 Series 48-Port 10/100/1000 (RJ-45)</t>
  </si>
  <si>
    <t>C9400-SUP-1-B</t>
  </si>
  <si>
    <t>Cisco Catalyst 9400 Series Supervisor-1 Bundle Select Option</t>
  </si>
  <si>
    <t>C9400-SUP-1</t>
  </si>
  <si>
    <t>Cisco Catalyst 9400 Series Supervisor 1 Module</t>
  </si>
  <si>
    <t>SFP-10G-LR-S=</t>
  </si>
  <si>
    <t>10GBASE-LR SFP Module, Enterprise-Class</t>
  </si>
  <si>
    <t>C9200L-48T-4X-E</t>
  </si>
  <si>
    <t>Catalyst 9200L 48-port data, 4 x 10G ,Network Essentials</t>
  </si>
  <si>
    <t>CON-SNT-C920L4XE</t>
  </si>
  <si>
    <t>SNTC-8X5XNBD Catalyst 9200L 48-port data, 4 x 10G ,Ne</t>
  </si>
  <si>
    <t>C9200L-NW-E-48</t>
  </si>
  <si>
    <t>C9200L Network Essentials, 48-port license</t>
  </si>
  <si>
    <t>CAB-TA-EU</t>
  </si>
  <si>
    <t>Europe AC Type A Power Cable</t>
  </si>
  <si>
    <t>PWR-C5-BLANK</t>
  </si>
  <si>
    <t>Config 5 Power Supply Blank</t>
  </si>
  <si>
    <t>C9200L-DNA-E-48</t>
  </si>
  <si>
    <t>C9200L Cisco DNA Essentials, 48-port Term license</t>
  </si>
  <si>
    <t>C9200L-DNA-E-48-5Y</t>
  </si>
  <si>
    <t>C9200L Cisco DNA Essentials, 48-port, 5 Year Term license</t>
  </si>
  <si>
    <t>C9200L-STACK-KIT</t>
  </si>
  <si>
    <t>Cisco Catalyst 9200L Stack Module</t>
  </si>
  <si>
    <t>C9200-STACK</t>
  </si>
  <si>
    <t>Catalyst 9200 Stack Module</t>
  </si>
  <si>
    <t>STACK-T4-50CM</t>
  </si>
  <si>
    <t>50CM Type 4 Stacking Cable</t>
  </si>
  <si>
    <t>C9200L-24P-4G-E</t>
  </si>
  <si>
    <t>Catalyst 9200L 24-port PoE+, 4 x 1G, Network Essentials</t>
  </si>
  <si>
    <t>CON-SNT-C920L24G</t>
  </si>
  <si>
    <t>SNTC-8X5XNBD Catalyst 9200L 24-port PoE+, 4 x 1G, Net</t>
  </si>
  <si>
    <t>C9200L-NW-E-24</t>
  </si>
  <si>
    <t>C9200L Network Essentials, 24-port license</t>
  </si>
  <si>
    <t>C9200L-DNA-E-24</t>
  </si>
  <si>
    <t>C9200L Cisco DNA Essentials, 24-port Term license</t>
  </si>
  <si>
    <t>C9200L-DNA-E-24-5Y</t>
  </si>
  <si>
    <t>C9200L Cisco DNA Essentials, 24-port, 5 Year Term license</t>
  </si>
  <si>
    <t>C9200L-48T-4G-E</t>
  </si>
  <si>
    <t>Catalyst 9200L 48-port data, 4 x 1G, Network Essentials</t>
  </si>
  <si>
    <t>CON-SNT-C920L48E</t>
  </si>
  <si>
    <t>SNTC-8X5XNBD Catalyst 9200L 48-port data, 4 x 1G, Net</t>
  </si>
  <si>
    <t>C9800-40-K9</t>
  </si>
  <si>
    <t>Cisco Catalyst 9800-40 Wireless Controller</t>
  </si>
  <si>
    <t>CON-SNT-C98004KA</t>
  </si>
  <si>
    <t>SNTC-8X5XNBD Cisco Catalyst 9800-40 Wireless Controll</t>
  </si>
  <si>
    <t>LIC-C9800-DTLS-K9</t>
  </si>
  <si>
    <t>Cisco Catalyst 9800 Series Wireless Controller DTLS License</t>
  </si>
  <si>
    <t>SC980040K9-1610</t>
  </si>
  <si>
    <t>C9800-PWR-BLANK</t>
  </si>
  <si>
    <t>Cisco 9800 Wireless Controller PS Blank</t>
  </si>
  <si>
    <t>C9800-AC-750W-R</t>
  </si>
  <si>
    <t>Cisco Catalyst 9800-40 750W AC Power Supply, Reverse Air</t>
  </si>
  <si>
    <t>CAB-ACE</t>
  </si>
  <si>
    <t>AC Power Cord (Europe), C13, CEE 7, 1.5M</t>
  </si>
  <si>
    <t>C9800-AC-750W-R=</t>
  </si>
  <si>
    <t>CAB-ACE=</t>
  </si>
  <si>
    <t>AIR-AP2802E-E-K9</t>
  </si>
  <si>
    <t>802.11ac W2 AP w/CA; 4x4:3; Ext Ant; 2xGbE, E Domain</t>
  </si>
  <si>
    <t>CON-SNT-AIRAP2K0</t>
  </si>
  <si>
    <t>SNTC-8X5XNBD 802.11ac W2 AP w/CA;</t>
  </si>
  <si>
    <t>WLC-AP-T</t>
  </si>
  <si>
    <t>Aironet AP License Term Licenses</t>
  </si>
  <si>
    <t>WLC-AP-T-5Y</t>
  </si>
  <si>
    <t>Aironet AP License 5 Year Term License</t>
  </si>
  <si>
    <t>PI-LFAS-AP-T</t>
  </si>
  <si>
    <t>Prime AP Term Licenses</t>
  </si>
  <si>
    <t>PI-LFAS-AP-T-5Y</t>
  </si>
  <si>
    <t>PI Dev Lic for Lifecycle &amp; Assurance Term 5Y</t>
  </si>
  <si>
    <t>AIR-AP-T-RAIL-R</t>
  </si>
  <si>
    <t>Ceiling Grid Clip for Aironet APs - Recessed Mount (Default)</t>
  </si>
  <si>
    <t>AIR-AP-BRACKET-1</t>
  </si>
  <si>
    <t>802.11 AP Low Profile Mounting Bracket (Default)</t>
  </si>
  <si>
    <t>SW2802-CAPWAP-K9</t>
  </si>
  <si>
    <t>Cisco Aironet 2800 Series CAPWAP Software Image</t>
  </si>
  <si>
    <t>AIR-DNA-E</t>
  </si>
  <si>
    <t>Aironet CISCO DNA Essentials Term Licenses</t>
  </si>
  <si>
    <t>AIR-DNA-E-5Y</t>
  </si>
  <si>
    <t>Aironet CISCO DNA Essentials 5 Year Term License</t>
  </si>
  <si>
    <t>AIR-DNA-NWSTACK-E</t>
  </si>
  <si>
    <t>AIR CISCO DNA Perpetual Network Stack</t>
  </si>
  <si>
    <t>AIR-DNA-E-T</t>
  </si>
  <si>
    <t>AIR-DNA-E-T-5Y</t>
  </si>
  <si>
    <t>AIR-ANT2524DW-R</t>
  </si>
  <si>
    <t>2.4 GHz 2 dBi/5 GHz 4 dBi Dipole Ant., White, RP-TNC</t>
  </si>
  <si>
    <t>CISCO</t>
  </si>
  <si>
    <t>Servis a instalace</t>
  </si>
  <si>
    <t>Předplatné, licence</t>
  </si>
  <si>
    <t>Počet</t>
  </si>
  <si>
    <t>Položka</t>
  </si>
  <si>
    <t>SW pro zálohování</t>
  </si>
  <si>
    <t>Open-E DSS V7 unlimited Elektronická licence</t>
  </si>
  <si>
    <t>SYSTEM RECOVERY VIRTUAL ED WIN 1 HOST SERVER ONPREMISE STANDARD LICENSE + ESSENTIAL MAINTENANCE BUNDLE EXPIRED MAINT UPG INITIAL 12MO EDU</t>
  </si>
  <si>
    <t>SW Sophos</t>
  </si>
  <si>
    <t>SW pro ŠVP</t>
  </si>
  <si>
    <t>Antivirové řešení</t>
  </si>
  <si>
    <t>SERVERY</t>
  </si>
  <si>
    <t>1.</t>
  </si>
  <si>
    <t>2.</t>
  </si>
  <si>
    <t>3.</t>
  </si>
  <si>
    <t>4.</t>
  </si>
  <si>
    <t>Záložní zdroj</t>
  </si>
  <si>
    <t>DPH</t>
  </si>
  <si>
    <t>Cena vč. DPH</t>
  </si>
  <si>
    <t>Celkem</t>
  </si>
  <si>
    <t>Technická specifikace: Sophos UTM with Sandboxing, vstupní ochrana pro síť firewall, licence na 3 roky.</t>
  </si>
  <si>
    <t>Technická specifikace: Systém Smile umožnuje tvorbu a aktualizaci ŠVP. Síťová licence pro SŠ. Moduly ŠVP a tematické plány.</t>
  </si>
  <si>
    <t>Záložní zdroj serverů - 2 kusy</t>
  </si>
  <si>
    <t>Technická specifikace: GravityZone Business Security Enterprise, licence na 3 roky pro 200 stanic, včetně ochrany emailu a smtp brány</t>
  </si>
  <si>
    <t>Technická specifikace: APC Smart-UPS 3000VA LCD RM 2U - černá, 2,7 kW, hloubka 68 cm + AP9631</t>
  </si>
  <si>
    <t>Další SW a zálohování</t>
  </si>
  <si>
    <t>Microsoft</t>
  </si>
  <si>
    <t>Produkt značky Microsoft - nutné vzhledem ke stávajícím licencím, produktům a zařízením ve škole - zachování kompatibility se současnými programy ve škole.</t>
  </si>
  <si>
    <t>Produkt značky CISCO - nutné vzhledem ke stávajícím licencím a zařízením ve škole - zachování kompatibility se současnými programy ve škole.</t>
  </si>
  <si>
    <t>Cena v Kč vč. DPH</t>
  </si>
  <si>
    <t>Kurz Kč za 1 USD</t>
  </si>
  <si>
    <t>Ceny v dolarech (USD)</t>
  </si>
  <si>
    <t>Cena za jednotku v Kč bez DPH</t>
  </si>
  <si>
    <t>Cena celkem v Kč bez DPH</t>
  </si>
  <si>
    <t>Cena celkem v Kč vč. DPH</t>
  </si>
  <si>
    <t>Učebny a instalace</t>
  </si>
  <si>
    <t>Cena v Kč bez DPH</t>
  </si>
  <si>
    <t xml:space="preserve">Cena v Kč vč. DPH </t>
  </si>
  <si>
    <t>Cisco</t>
  </si>
  <si>
    <t>Cena za vše bez DPH</t>
  </si>
  <si>
    <t>Celkem cena v Kč</t>
  </si>
  <si>
    <t>Celkem cena v Kč vč DPH</t>
  </si>
  <si>
    <t>Celkem cena v USD</t>
  </si>
  <si>
    <t>USD/za jednotku</t>
  </si>
  <si>
    <t>Celkem za 3 ks SERVERY</t>
  </si>
  <si>
    <t>CENA CELKEM ZA 1 SERVER</t>
  </si>
  <si>
    <t>Celkem za další SW a zálohování</t>
  </si>
  <si>
    <t>Ostatní SW</t>
  </si>
  <si>
    <t>Servery 3 ks</t>
  </si>
  <si>
    <t>Cena bez DPH</t>
  </si>
  <si>
    <t>Rozpočet celkem</t>
  </si>
  <si>
    <t>Technická specifikace nutná vzhledem ke stávajícím licencím, produktům a zařízením ve škole - zachování kompatibility se současnými programy ve škole.</t>
  </si>
  <si>
    <t>Souhrn položek KONEKTIVITA</t>
  </si>
  <si>
    <t>Line Number</t>
  </si>
  <si>
    <t>Smart Account Mandatory</t>
  </si>
  <si>
    <t>Success Track</t>
  </si>
  <si>
    <t>CX Level</t>
  </si>
  <si>
    <t>Group Name: Cat9400 puvodni</t>
  </si>
  <si>
    <t>Subtotal=</t>
  </si>
  <si>
    <t>1.0</t>
  </si>
  <si>
    <t>-</t>
  </si>
  <si>
    <t>CAMPUS NETWORK</t>
  </si>
  <si>
    <t>1.0.1</t>
  </si>
  <si>
    <t>1.6</t>
  </si>
  <si>
    <t>1.7</t>
  </si>
  <si>
    <t>1.8</t>
  </si>
  <si>
    <t>Yes</t>
  </si>
  <si>
    <t>1.8.1</t>
  </si>
  <si>
    <t>1.9.1</t>
  </si>
  <si>
    <t>1.10.1</t>
  </si>
  <si>
    <t>D-DNAS-EXT-S-5Y</t>
  </si>
  <si>
    <t>Cisco DNA Spaces Extend for Catalyst Switching - 5Year</t>
  </si>
  <si>
    <t>1.11.1</t>
  </si>
  <si>
    <t>TE-EMBEDDED-T-5Y</t>
  </si>
  <si>
    <t>ThousandEyes - Enterprise Agents</t>
  </si>
  <si>
    <t>1.12</t>
  </si>
  <si>
    <t>1.13</t>
  </si>
  <si>
    <t>1.15</t>
  </si>
  <si>
    <t>1.16</t>
  </si>
  <si>
    <t>Group Name: Nahrada Cat9400 - Cat9400 s jinymi kartami</t>
  </si>
  <si>
    <t>2.0</t>
  </si>
  <si>
    <t>2.0.1</t>
  </si>
  <si>
    <t>2.6</t>
  </si>
  <si>
    <t>2.7</t>
  </si>
  <si>
    <t>2.8</t>
  </si>
  <si>
    <t>2.8.1</t>
  </si>
  <si>
    <t>2.9.1</t>
  </si>
  <si>
    <t>2.10.1</t>
  </si>
  <si>
    <t>2.11.1</t>
  </si>
  <si>
    <t>2.12</t>
  </si>
  <si>
    <t>2.15</t>
  </si>
  <si>
    <t>C9400-LC-48UX</t>
  </si>
  <si>
    <t>Cisco Catalyst 9400 Series 48Port UPOE w/ 24p mGig 24p RJ-45</t>
  </si>
  <si>
    <t>2.19</t>
  </si>
  <si>
    <t>C9400-SSD-NONE</t>
  </si>
  <si>
    <t>No SSD Memory Selected</t>
  </si>
  <si>
    <t>2.16</t>
  </si>
  <si>
    <t>C9400-LC-48UX-B</t>
  </si>
  <si>
    <t>Catalyst 9400 Series 2xC9400-LC-48UX for Bundle Select</t>
  </si>
  <si>
    <t>Group Name: Nahrada Cat9400 - Cat9300 - "access" model</t>
  </si>
  <si>
    <t>3.0</t>
  </si>
  <si>
    <t>C9300-48U-A</t>
  </si>
  <si>
    <t>Catalyst 9300 48-port UPOE, Network Advantage</t>
  </si>
  <si>
    <t>3.0.1</t>
  </si>
  <si>
    <t>CON-SNT-C93004UA</t>
  </si>
  <si>
    <t>SNTC-8X5XNBD Catalyst 9300 48-port UPOE, Network Adva</t>
  </si>
  <si>
    <t>3.4</t>
  </si>
  <si>
    <t>PWR-C1-1100WAC-P/2</t>
  </si>
  <si>
    <t>1100W AC 80+ platinum Config 1 Secondary Power Supply</t>
  </si>
  <si>
    <t>3.5</t>
  </si>
  <si>
    <t>3.6</t>
  </si>
  <si>
    <t>SSD-240G</t>
  </si>
  <si>
    <t>Cisco pluggable USB3.0 SSD storage</t>
  </si>
  <si>
    <t>3.7</t>
  </si>
  <si>
    <t>STACK-T1-50CM</t>
  </si>
  <si>
    <t>50CM Type 1 Stacking Cable</t>
  </si>
  <si>
    <t>3.8</t>
  </si>
  <si>
    <t>CAB-SPWR-30CM</t>
  </si>
  <si>
    <t>Catalyst Stack Power Cable 30 CM</t>
  </si>
  <si>
    <t>3.10</t>
  </si>
  <si>
    <t>C9300-DNA-A-48</t>
  </si>
  <si>
    <t>C9300 DNA Advantage, 48-Port Term Licenses</t>
  </si>
  <si>
    <t>3.10.1</t>
  </si>
  <si>
    <t>C9300-DNA-A-48-5Y</t>
  </si>
  <si>
    <t>C9300 DNA Advantage, 48-Port, 5 Year Term License</t>
  </si>
  <si>
    <t>3.11.1</t>
  </si>
  <si>
    <t>3.12.1</t>
  </si>
  <si>
    <t>3.13.1</t>
  </si>
  <si>
    <t>3.14</t>
  </si>
  <si>
    <t>C9300-NM-8X</t>
  </si>
  <si>
    <t>Catalyst 9300 8 x 10GE Network Module</t>
  </si>
  <si>
    <t>4.0</t>
  </si>
  <si>
    <t>C9300-48T-A</t>
  </si>
  <si>
    <t>Catalyst 9300 48-port data only, Network Advantage</t>
  </si>
  <si>
    <t>4.0.1</t>
  </si>
  <si>
    <t>CON-SNT-C93004TA</t>
  </si>
  <si>
    <t>SNTC-8X5XNBD Catalyst 9300 48-port data only, Network</t>
  </si>
  <si>
    <t>4.4</t>
  </si>
  <si>
    <t>PWR-C1-350WAC-P/2</t>
  </si>
  <si>
    <t>350W AC 80+ platinum Config 1 Secondary Power Supply</t>
  </si>
  <si>
    <t>4.5</t>
  </si>
  <si>
    <t>4.6</t>
  </si>
  <si>
    <t>4.7</t>
  </si>
  <si>
    <t>4.8</t>
  </si>
  <si>
    <t>4.10</t>
  </si>
  <si>
    <t>4.10.1</t>
  </si>
  <si>
    <t>4.11.1</t>
  </si>
  <si>
    <t>4.12.1</t>
  </si>
  <si>
    <t>4.13.1</t>
  </si>
  <si>
    <t>4.14</t>
  </si>
  <si>
    <t>Group Name: Nahrada Cat9400 - Cat9300X - "pater" model</t>
  </si>
  <si>
    <t>5.0</t>
  </si>
  <si>
    <t>C9300X-48HX-A</t>
  </si>
  <si>
    <t>Catalyst 9300 48-port mGig UPoE+, Network Advantage</t>
  </si>
  <si>
    <t>5.0.1</t>
  </si>
  <si>
    <t>CON-SNT-C9300XY4</t>
  </si>
  <si>
    <t>SNTC-8X5XNBD Catalyst 9300 48-port mGig UPoE+, Networ</t>
  </si>
  <si>
    <t>5.4</t>
  </si>
  <si>
    <t>5.5</t>
  </si>
  <si>
    <t>5.6</t>
  </si>
  <si>
    <t>5.7</t>
  </si>
  <si>
    <t>5.8</t>
  </si>
  <si>
    <t>5.10</t>
  </si>
  <si>
    <t>C9000-HSEC</t>
  </si>
  <si>
    <t>U.S. Export Restriction Compliance license for Catalyst 9000</t>
  </si>
  <si>
    <t>5.11</t>
  </si>
  <si>
    <t>5.11.1</t>
  </si>
  <si>
    <t>5.12.1</t>
  </si>
  <si>
    <t>5.13.1</t>
  </si>
  <si>
    <t>5.14.1</t>
  </si>
  <si>
    <t>5.15</t>
  </si>
  <si>
    <t>C9300X-NM-8Y</t>
  </si>
  <si>
    <t>Catalyst 9300 8 x 10G/25G Network Module SFP+/SFP28</t>
  </si>
  <si>
    <t>6.0</t>
  </si>
  <si>
    <t>C9300X-48TX-A</t>
  </si>
  <si>
    <t>Catalyst 9300 48-port mGig data only, Network Advantage</t>
  </si>
  <si>
    <t>6.0.1</t>
  </si>
  <si>
    <t>CON-SNT-C9300XZ4</t>
  </si>
  <si>
    <t>SNTC-8X5XNBD Catalyst 9300 48-port mGig data only, Ne</t>
  </si>
  <si>
    <t>6.4</t>
  </si>
  <si>
    <t>PWR-C1-715WAC-P/2</t>
  </si>
  <si>
    <t>715W AC 80+ platinum Config 1 SecondaryPower Supply</t>
  </si>
  <si>
    <t>6.5</t>
  </si>
  <si>
    <t>6.6</t>
  </si>
  <si>
    <t>6.7</t>
  </si>
  <si>
    <t>6.8</t>
  </si>
  <si>
    <t>6.10</t>
  </si>
  <si>
    <t>6.10.1</t>
  </si>
  <si>
    <t>6.11.1</t>
  </si>
  <si>
    <t>6.12.1</t>
  </si>
  <si>
    <t>6.13.1</t>
  </si>
  <si>
    <t>6.14</t>
  </si>
  <si>
    <t>Group Name: WiFi AP puvodni</t>
  </si>
  <si>
    <t>7.0</t>
  </si>
  <si>
    <t>C9120AXE-E</t>
  </si>
  <si>
    <t>C9120AX External 802.11ax 4x4:4 MIMO;IOT;BT5;mGig;USB;RHL</t>
  </si>
  <si>
    <t>7.0.1</t>
  </si>
  <si>
    <t>CON-SNT-C20AXE19</t>
  </si>
  <si>
    <t>SNTC-8X5XNBD Cisco Catalyst 9120AX Series</t>
  </si>
  <si>
    <t>7.4</t>
  </si>
  <si>
    <t>7.5.1</t>
  </si>
  <si>
    <t>DNA-E-5Y-C9120</t>
  </si>
  <si>
    <t>C9120AX Cisco DNA On-Prem Essential,5Y Term,Trk Lic</t>
  </si>
  <si>
    <t>7.6</t>
  </si>
  <si>
    <t>Wireless Cisco DNA On-Prem Essential, Term Lic</t>
  </si>
  <si>
    <t>7.6.1</t>
  </si>
  <si>
    <t>Wireless Cisco DNA On-Prem Essential, 5Y Term Lic</t>
  </si>
  <si>
    <t>7.7.1</t>
  </si>
  <si>
    <t>7.8.1</t>
  </si>
  <si>
    <t>Wireless Cisco DNA On-Prem Essential, 5Y Term, Tracker Lic</t>
  </si>
  <si>
    <t>7.11</t>
  </si>
  <si>
    <t>C9120AXE-SINGLE</t>
  </si>
  <si>
    <t>SINGLE PACK OPTION</t>
  </si>
  <si>
    <t>Group Name: WiFi AP - varianty 6E - pouze interni anteny</t>
  </si>
  <si>
    <t>8.0</t>
  </si>
  <si>
    <t>CW9162I-E</t>
  </si>
  <si>
    <t>Catalyst Wireless 9162I AP (W6E, tri-band 2x2) w/Reg E</t>
  </si>
  <si>
    <t>8.0.1</t>
  </si>
  <si>
    <t>CON-SNT-CW9162IE</t>
  </si>
  <si>
    <t>SNTC-8X5XNBD CAT WLS 9162I AP W6E tri-band 2x2 Reg E</t>
  </si>
  <si>
    <t>8.4.1</t>
  </si>
  <si>
    <t>DNA-E-5Y-C9162</t>
  </si>
  <si>
    <t>C9162I Cisco DNA On-Prem Essential ,5Y Term,Trk Lic</t>
  </si>
  <si>
    <t>8.5</t>
  </si>
  <si>
    <t>8.5.1</t>
  </si>
  <si>
    <t>8.6.1</t>
  </si>
  <si>
    <t>8.7.1</t>
  </si>
  <si>
    <t>8.10</t>
  </si>
  <si>
    <t>CW9162I-SINGLE</t>
  </si>
  <si>
    <t>9.0</t>
  </si>
  <si>
    <t>CW9164I-E</t>
  </si>
  <si>
    <t>Catalyst 9164I AP (W6E, tri-band 4x4) w/Reg-E</t>
  </si>
  <si>
    <t>9.0.1</t>
  </si>
  <si>
    <t>CON-SNT-CW9164IE</t>
  </si>
  <si>
    <t>SNTC-8X5XNBD Catalyst 9164I AP (W6E, tri-band 4x4) w/</t>
  </si>
  <si>
    <t>9.4.1</t>
  </si>
  <si>
    <t>DNA-E-5Y-C9164</t>
  </si>
  <si>
    <t>C9164I Cisco DNA On-Prem Essential,5Y Term,Trk Lic</t>
  </si>
  <si>
    <t>9.5</t>
  </si>
  <si>
    <t>9.5.1</t>
  </si>
  <si>
    <t>9.6.1</t>
  </si>
  <si>
    <t>9.7.1</t>
  </si>
  <si>
    <t>9.10</t>
  </si>
  <si>
    <t>CW9164I-SINGLE</t>
  </si>
  <si>
    <t>Group Name: Ostatni puvodni prvky</t>
  </si>
  <si>
    <t>10.0</t>
  </si>
  <si>
    <t>11.0</t>
  </si>
  <si>
    <t>11.0.1</t>
  </si>
  <si>
    <t>11.2</t>
  </si>
  <si>
    <t>11.4</t>
  </si>
  <si>
    <t>11.4.1</t>
  </si>
  <si>
    <t>11.5</t>
  </si>
  <si>
    <t>12.0</t>
  </si>
  <si>
    <t>12.0.1</t>
  </si>
  <si>
    <t>12.2</t>
  </si>
  <si>
    <t>12.4</t>
  </si>
  <si>
    <t>12.4.1</t>
  </si>
  <si>
    <t>12.5</t>
  </si>
  <si>
    <t>13.0</t>
  </si>
  <si>
    <t>13.0.1</t>
  </si>
  <si>
    <t>13.2</t>
  </si>
  <si>
    <t>13.4</t>
  </si>
  <si>
    <t>13.4.1</t>
  </si>
  <si>
    <t>13.5</t>
  </si>
  <si>
    <t>14.0</t>
  </si>
  <si>
    <t>C9800-L-F-K9</t>
  </si>
  <si>
    <t>Cisco Catalyst 9800-L Wireless Controller_Fiber Uplink</t>
  </si>
  <si>
    <t>14.0.1</t>
  </si>
  <si>
    <t>CON-SNT-C9800LFL</t>
  </si>
  <si>
    <t>SNTC-8X5XNBD Cisco Catalyst 9800-L Wireless Controlle</t>
  </si>
  <si>
    <t>14.1</t>
  </si>
  <si>
    <t>14.3</t>
  </si>
  <si>
    <t>C9800-AC-110W</t>
  </si>
  <si>
    <t>Cisco Catalyst 9800 L Wireless Controller Power Supply</t>
  </si>
  <si>
    <t>14.4</t>
  </si>
  <si>
    <t>CAB-AC-C5-EUR</t>
  </si>
  <si>
    <t>AC Power Cord, Type C5, Europe</t>
  </si>
  <si>
    <t>TUTO VARIANTU PREFERUJEME</t>
  </si>
  <si>
    <t>TATO VARIANTA JE TAKÉ MOŽNÁ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</si>
</sst>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&quot;Kč&quot;"/>
    <numFmt numFmtId="166" formatCode="0.0"/>
    <numFmt numFmtId="167" formatCode="#.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Courier New"/>
      <family val="1"/>
    </font>
    <font>
      <sz val="9"/>
      <color rgb="FFFF0000"/>
      <name val="Helvetica"/>
      <family val="2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8" tint="-0.499984740745262"/>
      <name val="Calibri"/>
      <family val="2"/>
      <charset val="238"/>
      <scheme val="minor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rgb="FFFF0000"/>
      <name val="Helvetica"/>
    </font>
    <font>
      <sz val="9"/>
      <color rgb="FFFF0000"/>
      <name val="Helvetica"/>
    </font>
    <font>
      <sz val="11"/>
      <color rgb="FFFF0000"/>
      <name val="Calibri"/>
      <family val="2"/>
      <scheme val="minor"/>
    </font>
    <font>
      <sz val="9"/>
      <color rgb="FFFF0000"/>
      <name val="Helvetica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1" xfId="0" applyFont="1" applyBorder="1"/>
    <xf numFmtId="0" fontId="0" fillId="0" borderId="3" xfId="0" applyBorder="1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7" fillId="0" borderId="0" xfId="0" applyFont="1"/>
    <xf numFmtId="165" fontId="0" fillId="0" borderId="0" xfId="0" applyNumberFormat="1"/>
    <xf numFmtId="0" fontId="4" fillId="0" borderId="0" xfId="0" applyFont="1"/>
    <xf numFmtId="0" fontId="0" fillId="0" borderId="13" xfId="0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0" fontId="0" fillId="0" borderId="17" xfId="0" applyBorder="1" applyAlignment="1">
      <alignment horizontal="center"/>
    </xf>
    <xf numFmtId="4" fontId="0" fillId="0" borderId="1" xfId="0" applyNumberFormat="1" applyBorder="1"/>
    <xf numFmtId="4" fontId="0" fillId="0" borderId="19" xfId="0" applyNumberFormat="1" applyBorder="1"/>
    <xf numFmtId="4" fontId="0" fillId="0" borderId="0" xfId="0" applyNumberFormat="1"/>
    <xf numFmtId="0" fontId="15" fillId="0" borderId="14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32" xfId="0" applyBorder="1" applyAlignment="1">
      <alignment horizontal="center"/>
    </xf>
    <xf numFmtId="9" fontId="0" fillId="0" borderId="1" xfId="0" applyNumberFormat="1" applyBorder="1"/>
    <xf numFmtId="0" fontId="4" fillId="0" borderId="0" xfId="0" applyFont="1" applyAlignment="1">
      <alignment horizontal="right"/>
    </xf>
    <xf numFmtId="165" fontId="1" fillId="4" borderId="12" xfId="0" applyNumberFormat="1" applyFont="1" applyFill="1" applyBorder="1"/>
    <xf numFmtId="4" fontId="1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5" fillId="0" borderId="1" xfId="0" applyNumberFormat="1" applyFont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/>
    <xf numFmtId="166" fontId="0" fillId="0" borderId="1" xfId="0" applyNumberForma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38" xfId="0" applyBorder="1"/>
    <xf numFmtId="2" fontId="0" fillId="0" borderId="19" xfId="0" applyNumberFormat="1" applyBorder="1"/>
    <xf numFmtId="0" fontId="0" fillId="0" borderId="49" xfId="0" applyBorder="1"/>
    <xf numFmtId="0" fontId="2" fillId="0" borderId="30" xfId="0" applyFont="1" applyBorder="1"/>
    <xf numFmtId="166" fontId="0" fillId="0" borderId="30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1" fillId="6" borderId="26" xfId="0" applyFont="1" applyFill="1" applyBorder="1"/>
    <xf numFmtId="165" fontId="1" fillId="6" borderId="28" xfId="0" applyNumberFormat="1" applyFont="1" applyFill="1" applyBorder="1"/>
    <xf numFmtId="0" fontId="1" fillId="6" borderId="27" xfId="0" applyFont="1" applyFill="1" applyBorder="1"/>
    <xf numFmtId="0" fontId="18" fillId="0" borderId="0" xfId="0" applyFont="1"/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65" fontId="1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0" fillId="0" borderId="20" xfId="0" applyNumberFormat="1" applyBorder="1"/>
    <xf numFmtId="4" fontId="0" fillId="0" borderId="23" xfId="0" applyNumberFormat="1" applyBorder="1"/>
    <xf numFmtId="4" fontId="0" fillId="0" borderId="52" xfId="0" applyNumberFormat="1" applyBorder="1"/>
    <xf numFmtId="0" fontId="12" fillId="0" borderId="27" xfId="0" applyFont="1" applyBorder="1" applyAlignment="1">
      <alignment vertical="center" wrapText="1"/>
    </xf>
    <xf numFmtId="4" fontId="0" fillId="0" borderId="11" xfId="0" applyNumberFormat="1" applyBorder="1"/>
    <xf numFmtId="4" fontId="0" fillId="0" borderId="12" xfId="0" applyNumberFormat="1" applyBorder="1"/>
    <xf numFmtId="0" fontId="17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" fontId="0" fillId="6" borderId="10" xfId="0" applyNumberFormat="1" applyFill="1" applyBorder="1"/>
    <xf numFmtId="4" fontId="0" fillId="0" borderId="10" xfId="0" applyNumberFormat="1" applyBorder="1" applyAlignment="1">
      <alignment vertical="center" wrapText="1"/>
    </xf>
    <xf numFmtId="9" fontId="0" fillId="7" borderId="36" xfId="0" applyNumberFormat="1" applyFill="1" applyBorder="1"/>
    <xf numFmtId="9" fontId="0" fillId="8" borderId="36" xfId="0" applyNumberFormat="1" applyFill="1" applyBorder="1"/>
    <xf numFmtId="9" fontId="0" fillId="9" borderId="15" xfId="0" applyNumberFormat="1" applyFill="1" applyBorder="1" applyAlignment="1">
      <alignment vertical="center"/>
    </xf>
    <xf numFmtId="9" fontId="0" fillId="5" borderId="36" xfId="0" applyNumberFormat="1" applyFill="1" applyBorder="1"/>
    <xf numFmtId="9" fontId="2" fillId="10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9" fontId="2" fillId="10" borderId="1" xfId="0" applyNumberFormat="1" applyFont="1" applyFill="1" applyBorder="1"/>
    <xf numFmtId="0" fontId="2" fillId="10" borderId="18" xfId="0" applyFont="1" applyFill="1" applyBorder="1"/>
    <xf numFmtId="0" fontId="14" fillId="10" borderId="18" xfId="0" applyFont="1" applyFill="1" applyBorder="1" applyAlignment="1">
      <alignment wrapText="1"/>
    </xf>
    <xf numFmtId="0" fontId="0" fillId="7" borderId="43" xfId="0" applyFill="1" applyBorder="1"/>
    <xf numFmtId="0" fontId="0" fillId="7" borderId="44" xfId="0" applyFill="1" applyBorder="1"/>
    <xf numFmtId="0" fontId="16" fillId="7" borderId="35" xfId="0" applyFont="1" applyFill="1" applyBorder="1"/>
    <xf numFmtId="0" fontId="16" fillId="8" borderId="35" xfId="0" applyFont="1" applyFill="1" applyBorder="1"/>
    <xf numFmtId="0" fontId="16" fillId="5" borderId="35" xfId="0" applyFont="1" applyFill="1" applyBorder="1"/>
    <xf numFmtId="0" fontId="24" fillId="9" borderId="40" xfId="0" applyFont="1" applyFill="1" applyBorder="1" applyAlignment="1">
      <alignment horizontal="left" vertical="center"/>
    </xf>
    <xf numFmtId="0" fontId="1" fillId="4" borderId="26" xfId="0" applyFont="1" applyFill="1" applyBorder="1"/>
    <xf numFmtId="0" fontId="1" fillId="4" borderId="27" xfId="0" applyFont="1" applyFill="1" applyBorder="1"/>
    <xf numFmtId="0" fontId="22" fillId="10" borderId="49" xfId="0" applyFont="1" applyFill="1" applyBorder="1"/>
    <xf numFmtId="9" fontId="0" fillId="4" borderId="10" xfId="0" applyNumberFormat="1" applyFill="1" applyBorder="1"/>
    <xf numFmtId="165" fontId="1" fillId="6" borderId="11" xfId="0" applyNumberFormat="1" applyFont="1" applyFill="1" applyBorder="1"/>
    <xf numFmtId="165" fontId="1" fillId="6" borderId="12" xfId="0" applyNumberFormat="1" applyFont="1" applyFill="1" applyBorder="1"/>
    <xf numFmtId="165" fontId="1" fillId="4" borderId="42" xfId="0" applyNumberFormat="1" applyFont="1" applyFill="1" applyBorder="1"/>
    <xf numFmtId="165" fontId="1" fillId="4" borderId="10" xfId="0" applyNumberFormat="1" applyFont="1" applyFill="1" applyBorder="1"/>
    <xf numFmtId="165" fontId="26" fillId="6" borderId="30" xfId="0" applyNumberFormat="1" applyFont="1" applyFill="1" applyBorder="1"/>
    <xf numFmtId="165" fontId="26" fillId="6" borderId="31" xfId="0" applyNumberFormat="1" applyFont="1" applyFill="1" applyBorder="1"/>
    <xf numFmtId="0" fontId="27" fillId="0" borderId="0" xfId="0" applyFont="1"/>
    <xf numFmtId="9" fontId="2" fillId="10" borderId="33" xfId="0" applyNumberFormat="1" applyFont="1" applyFill="1" applyBorder="1"/>
    <xf numFmtId="2" fontId="0" fillId="10" borderId="19" xfId="0" applyNumberFormat="1" applyFill="1" applyBorder="1"/>
    <xf numFmtId="2" fontId="0" fillId="10" borderId="19" xfId="0" applyNumberFormat="1" applyFill="1" applyBorder="1" applyAlignment="1">
      <alignment vertical="center"/>
    </xf>
    <xf numFmtId="2" fontId="1" fillId="10" borderId="31" xfId="0" applyNumberFormat="1" applyFont="1" applyFill="1" applyBorder="1"/>
    <xf numFmtId="2" fontId="1" fillId="7" borderId="37" xfId="0" applyNumberFormat="1" applyFont="1" applyFill="1" applyBorder="1"/>
    <xf numFmtId="2" fontId="1" fillId="8" borderId="37" xfId="0" applyNumberFormat="1" applyFont="1" applyFill="1" applyBorder="1"/>
    <xf numFmtId="2" fontId="1" fillId="9" borderId="16" xfId="0" applyNumberFormat="1" applyFont="1" applyFill="1" applyBorder="1" applyAlignment="1">
      <alignment vertical="center"/>
    </xf>
    <xf numFmtId="2" fontId="1" fillId="5" borderId="37" xfId="0" applyNumberFormat="1" applyFont="1" applyFill="1" applyBorder="1"/>
    <xf numFmtId="0" fontId="20" fillId="6" borderId="49" xfId="0" applyFont="1" applyFill="1" applyBorder="1"/>
    <xf numFmtId="0" fontId="21" fillId="0" borderId="35" xfId="0" applyFont="1" applyBorder="1" applyAlignment="1">
      <alignment vertical="center"/>
    </xf>
    <xf numFmtId="165" fontId="8" fillId="0" borderId="36" xfId="0" applyNumberFormat="1" applyFont="1" applyBorder="1" applyAlignment="1">
      <alignment vertical="center"/>
    </xf>
    <xf numFmtId="165" fontId="8" fillId="0" borderId="37" xfId="0" applyNumberFormat="1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19" xfId="0" applyNumberFormat="1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165" fontId="25" fillId="0" borderId="20" xfId="0" applyNumberFormat="1" applyFont="1" applyBorder="1" applyAlignment="1">
      <alignment vertical="center"/>
    </xf>
    <xf numFmtId="165" fontId="25" fillId="0" borderId="52" xfId="0" applyNumberFormat="1" applyFont="1" applyBorder="1" applyAlignment="1">
      <alignment vertical="center"/>
    </xf>
    <xf numFmtId="0" fontId="29" fillId="11" borderId="4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right" vertical="center" wrapText="1"/>
    </xf>
    <xf numFmtId="4" fontId="29" fillId="12" borderId="4" xfId="0" applyNumberFormat="1" applyFont="1" applyFill="1" applyBorder="1" applyAlignment="1">
      <alignment horizontal="right" vertical="center"/>
    </xf>
    <xf numFmtId="167" fontId="29" fillId="0" borderId="4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 indent="1"/>
    </xf>
    <xf numFmtId="0" fontId="30" fillId="12" borderId="4" xfId="0" applyFont="1" applyFill="1" applyBorder="1" applyAlignment="1">
      <alignment horizontal="left" vertical="center" wrapText="1"/>
    </xf>
    <xf numFmtId="0" fontId="30" fillId="12" borderId="4" xfId="0" applyFont="1" applyFill="1" applyBorder="1" applyAlignment="1">
      <alignment horizontal="right" vertical="center" wrapText="1"/>
    </xf>
    <xf numFmtId="4" fontId="30" fillId="12" borderId="4" xfId="0" applyNumberFormat="1" applyFont="1" applyFill="1" applyBorder="1" applyAlignment="1">
      <alignment horizontal="right" vertical="center"/>
    </xf>
    <xf numFmtId="167" fontId="30" fillId="0" borderId="4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right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 indent="1"/>
    </xf>
    <xf numFmtId="0" fontId="32" fillId="0" borderId="0" xfId="0" applyFont="1"/>
    <xf numFmtId="167" fontId="33" fillId="0" borderId="4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7" fillId="13" borderId="0" xfId="0" applyFont="1" applyFill="1"/>
    <xf numFmtId="0" fontId="32" fillId="13" borderId="0" xfId="0" applyFont="1" applyFill="1"/>
    <xf numFmtId="0" fontId="4" fillId="13" borderId="0" xfId="0" applyFont="1" applyFill="1"/>
    <xf numFmtId="0" fontId="19" fillId="2" borderId="51" xfId="0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left" vertical="center"/>
    </xf>
    <xf numFmtId="164" fontId="1" fillId="6" borderId="27" xfId="0" applyNumberFormat="1" applyFont="1" applyFill="1" applyBorder="1" applyAlignment="1">
      <alignment horizontal="right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29" fillId="12" borderId="4" xfId="0" applyFont="1" applyFill="1" applyBorder="1" applyAlignment="1">
      <alignment horizontal="left" vertical="center" wrapText="1"/>
    </xf>
    <xf numFmtId="0" fontId="29" fillId="12" borderId="4" xfId="0" applyFont="1" applyFill="1" applyBorder="1" applyAlignment="1">
      <alignment horizontal="right" vertical="center" wrapText="1"/>
    </xf>
    <xf numFmtId="0" fontId="6" fillId="0" borderId="3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30" fillId="12" borderId="4" xfId="0" applyFont="1" applyFill="1" applyBorder="1" applyAlignment="1">
      <alignment horizontal="left" vertical="center" wrapText="1"/>
    </xf>
    <xf numFmtId="0" fontId="30" fillId="12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0" fillId="0" borderId="0" xfId="0"/>
    <xf numFmtId="0" fontId="30" fillId="12" borderId="64" xfId="0" applyFont="1" applyFill="1" applyBorder="1" applyAlignment="1">
      <alignment horizontal="left" vertical="center" wrapText="1"/>
    </xf>
    <xf numFmtId="0" fontId="30" fillId="12" borderId="66" xfId="0" applyFont="1" applyFill="1" applyBorder="1" applyAlignment="1">
      <alignment horizontal="left" vertical="center" wrapText="1"/>
    </xf>
    <xf numFmtId="0" fontId="30" fillId="12" borderId="6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right" vertical="center" wrapText="1"/>
    </xf>
    <xf numFmtId="0" fontId="4" fillId="5" borderId="0" xfId="0" applyFont="1" applyFill="1" applyAlignment="1">
      <alignment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/>
    </xf>
    <xf numFmtId="0" fontId="1" fillId="6" borderId="27" xfId="0" applyFont="1" applyFill="1" applyBorder="1" applyAlignment="1">
      <alignment horizontal="left"/>
    </xf>
    <xf numFmtId="2" fontId="0" fillId="8" borderId="43" xfId="0" applyNumberFormat="1" applyFill="1" applyBorder="1" applyAlignment="1">
      <alignment horizontal="right"/>
    </xf>
    <xf numFmtId="2" fontId="0" fillId="8" borderId="44" xfId="0" applyNumberFormat="1" applyFill="1" applyBorder="1" applyAlignment="1">
      <alignment horizontal="right"/>
    </xf>
    <xf numFmtId="2" fontId="0" fillId="5" borderId="43" xfId="0" applyNumberFormat="1" applyFill="1" applyBorder="1" applyAlignment="1">
      <alignment horizontal="right"/>
    </xf>
    <xf numFmtId="2" fontId="0" fillId="5" borderId="44" xfId="0" applyNumberForma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13" fillId="7" borderId="34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 wrapText="1"/>
    </xf>
    <xf numFmtId="0" fontId="13" fillId="8" borderId="34" xfId="0" applyFont="1" applyFill="1" applyBorder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23" fillId="3" borderId="5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right"/>
    </xf>
    <xf numFmtId="2" fontId="2" fillId="10" borderId="39" xfId="0" applyNumberFormat="1" applyFont="1" applyFill="1" applyBorder="1" applyAlignment="1">
      <alignment horizontal="right"/>
    </xf>
    <xf numFmtId="2" fontId="2" fillId="10" borderId="18" xfId="0" applyNumberFormat="1" applyFont="1" applyFill="1" applyBorder="1" applyAlignment="1">
      <alignment horizontal="right"/>
    </xf>
    <xf numFmtId="0" fontId="24" fillId="10" borderId="44" xfId="0" applyFont="1" applyFill="1" applyBorder="1" applyAlignment="1">
      <alignment horizontal="left"/>
    </xf>
    <xf numFmtId="0" fontId="24" fillId="10" borderId="36" xfId="0" applyFont="1" applyFill="1" applyBorder="1" applyAlignment="1">
      <alignment horizontal="left"/>
    </xf>
    <xf numFmtId="0" fontId="24" fillId="10" borderId="37" xfId="0" applyFont="1" applyFill="1" applyBorder="1" applyAlignment="1">
      <alignment horizontal="left"/>
    </xf>
    <xf numFmtId="2" fontId="2" fillId="10" borderId="62" xfId="0" applyNumberFormat="1" applyFont="1" applyFill="1" applyBorder="1" applyAlignment="1">
      <alignment horizontal="right"/>
    </xf>
    <xf numFmtId="2" fontId="2" fillId="10" borderId="33" xfId="0" applyNumberFormat="1" applyFont="1" applyFill="1" applyBorder="1" applyAlignment="1">
      <alignment horizontal="right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3" fillId="5" borderId="21" xfId="0" applyFont="1" applyFill="1" applyBorder="1" applyAlignment="1">
      <alignment horizontal="left" wrapText="1"/>
    </xf>
    <xf numFmtId="0" fontId="13" fillId="5" borderId="34" xfId="0" applyFont="1" applyFill="1" applyBorder="1" applyAlignment="1">
      <alignment horizontal="left" wrapText="1"/>
    </xf>
    <xf numFmtId="0" fontId="13" fillId="5" borderId="41" xfId="0" applyFont="1" applyFill="1" applyBorder="1" applyAlignment="1">
      <alignment horizontal="left" wrapText="1"/>
    </xf>
    <xf numFmtId="2" fontId="0" fillId="9" borderId="53" xfId="0" applyNumberFormat="1" applyFill="1" applyBorder="1" applyAlignment="1">
      <alignment horizontal="right" vertical="center"/>
    </xf>
    <xf numFmtId="2" fontId="0" fillId="9" borderId="14" xfId="0" applyNumberFormat="1" applyFill="1" applyBorder="1" applyAlignment="1">
      <alignment horizontal="righ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4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0C70-C76A-4B34-8979-B5C5B2EBC679}">
  <dimension ref="A1:C7"/>
  <sheetViews>
    <sheetView workbookViewId="0">
      <selection activeCell="G7" sqref="G7"/>
    </sheetView>
  </sheetViews>
  <sheetFormatPr defaultRowHeight="14.4" x14ac:dyDescent="0.3"/>
  <cols>
    <col min="1" max="1" width="18.44140625" bestFit="1" customWidth="1"/>
    <col min="2" max="2" width="18.6640625" bestFit="1" customWidth="1"/>
    <col min="3" max="3" width="18.5546875" bestFit="1" customWidth="1"/>
  </cols>
  <sheetData>
    <row r="1" spans="1:3" ht="46.5" customHeight="1" thickBot="1" x14ac:dyDescent="0.35">
      <c r="A1" s="151" t="s">
        <v>214</v>
      </c>
      <c r="B1" s="152"/>
      <c r="C1" s="152"/>
    </row>
    <row r="2" spans="1:3" ht="15" thickBot="1" x14ac:dyDescent="0.35">
      <c r="A2" s="58" t="s">
        <v>197</v>
      </c>
      <c r="B2" s="59" t="s">
        <v>198</v>
      </c>
      <c r="C2" s="60" t="s">
        <v>199</v>
      </c>
    </row>
    <row r="3" spans="1:3" ht="18.75" customHeight="1" x14ac:dyDescent="0.3">
      <c r="A3" s="113" t="s">
        <v>188</v>
      </c>
      <c r="B3" s="114">
        <f>Microsoft!C15</f>
        <v>0</v>
      </c>
      <c r="C3" s="115">
        <f>Microsoft!E15</f>
        <v>0</v>
      </c>
    </row>
    <row r="4" spans="1:3" ht="18.75" customHeight="1" x14ac:dyDescent="0.3">
      <c r="A4" s="116" t="s">
        <v>200</v>
      </c>
      <c r="B4" s="117">
        <f>Cisco!J81</f>
        <v>0</v>
      </c>
      <c r="C4" s="118">
        <f>Cisco!N81</f>
        <v>0</v>
      </c>
    </row>
    <row r="5" spans="1:3" ht="18.75" customHeight="1" x14ac:dyDescent="0.3">
      <c r="A5" s="116" t="s">
        <v>210</v>
      </c>
      <c r="B5" s="117">
        <f>'Servery a ostatní SW'!E25</f>
        <v>0</v>
      </c>
      <c r="C5" s="118">
        <f>'Servery a ostatní SW'!F25</f>
        <v>0</v>
      </c>
    </row>
    <row r="6" spans="1:3" ht="18.75" customHeight="1" x14ac:dyDescent="0.3">
      <c r="A6" s="119" t="s">
        <v>209</v>
      </c>
      <c r="B6" s="120">
        <f>'Servery a ostatní SW'!D42</f>
        <v>0</v>
      </c>
      <c r="C6" s="121">
        <f>'Servery a ostatní SW'!F42</f>
        <v>0</v>
      </c>
    </row>
    <row r="7" spans="1:3" ht="15" thickBot="1" x14ac:dyDescent="0.35">
      <c r="A7" s="112" t="s">
        <v>212</v>
      </c>
      <c r="B7" s="101">
        <f>SUM(B3:B6)</f>
        <v>0</v>
      </c>
      <c r="C7" s="102">
        <f>SUM(C3:C6)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E3" sqref="E3"/>
    </sheetView>
  </sheetViews>
  <sheetFormatPr defaultRowHeight="14.4" x14ac:dyDescent="0.3"/>
  <cols>
    <col min="2" max="2" width="66.109375" bestFit="1" customWidth="1"/>
    <col min="3" max="3" width="14.6640625" customWidth="1"/>
    <col min="4" max="4" width="14.5546875" customWidth="1"/>
    <col min="5" max="5" width="16.33203125" customWidth="1"/>
    <col min="6" max="6" width="12.44140625" bestFit="1" customWidth="1"/>
  </cols>
  <sheetData>
    <row r="1" spans="1:5" ht="36.75" customHeight="1" x14ac:dyDescent="0.3">
      <c r="A1" s="154" t="s">
        <v>32</v>
      </c>
      <c r="B1" s="155"/>
      <c r="C1" s="155"/>
      <c r="D1" s="155"/>
      <c r="E1" s="156"/>
    </row>
    <row r="2" spans="1:5" ht="28.5" customHeight="1" x14ac:dyDescent="0.3">
      <c r="A2" s="45" t="s">
        <v>33</v>
      </c>
      <c r="B2" s="43" t="s">
        <v>34</v>
      </c>
      <c r="C2" s="44" t="s">
        <v>194</v>
      </c>
      <c r="D2" s="44" t="s">
        <v>195</v>
      </c>
      <c r="E2" s="46" t="s">
        <v>196</v>
      </c>
    </row>
    <row r="3" spans="1:5" x14ac:dyDescent="0.3">
      <c r="A3" s="47">
        <v>4</v>
      </c>
      <c r="B3" s="1" t="s">
        <v>20</v>
      </c>
      <c r="C3" s="42"/>
      <c r="D3" s="38">
        <f>C3*A3</f>
        <v>0</v>
      </c>
      <c r="E3" s="48">
        <f>D3*1.21</f>
        <v>0</v>
      </c>
    </row>
    <row r="4" spans="1:5" x14ac:dyDescent="0.3">
      <c r="A4" s="47">
        <v>2</v>
      </c>
      <c r="B4" s="1" t="s">
        <v>21</v>
      </c>
      <c r="C4" s="42"/>
      <c r="D4" s="38">
        <f t="shared" ref="D4:D14" si="0">C4*A4</f>
        <v>0</v>
      </c>
      <c r="E4" s="48">
        <f t="shared" ref="E4:E14" si="1">D4*1.21</f>
        <v>0</v>
      </c>
    </row>
    <row r="5" spans="1:5" x14ac:dyDescent="0.3">
      <c r="A5" s="47">
        <v>100</v>
      </c>
      <c r="B5" s="1" t="s">
        <v>22</v>
      </c>
      <c r="C5" s="42"/>
      <c r="D5" s="38">
        <f t="shared" si="0"/>
        <v>0</v>
      </c>
      <c r="E5" s="48">
        <f t="shared" si="1"/>
        <v>0</v>
      </c>
    </row>
    <row r="6" spans="1:5" x14ac:dyDescent="0.3">
      <c r="A6" s="47">
        <v>100</v>
      </c>
      <c r="B6" s="1" t="s">
        <v>23</v>
      </c>
      <c r="C6" s="42"/>
      <c r="D6" s="38">
        <f t="shared" si="0"/>
        <v>0</v>
      </c>
      <c r="E6" s="48">
        <f t="shared" si="1"/>
        <v>0</v>
      </c>
    </row>
    <row r="7" spans="1:5" x14ac:dyDescent="0.3">
      <c r="A7" s="47">
        <v>100</v>
      </c>
      <c r="B7" s="1" t="s">
        <v>24</v>
      </c>
      <c r="C7" s="42"/>
      <c r="D7" s="38">
        <f t="shared" si="0"/>
        <v>0</v>
      </c>
      <c r="E7" s="48">
        <f t="shared" si="1"/>
        <v>0</v>
      </c>
    </row>
    <row r="8" spans="1:5" x14ac:dyDescent="0.3">
      <c r="A8" s="47">
        <v>2</v>
      </c>
      <c r="B8" s="1" t="s">
        <v>25</v>
      </c>
      <c r="C8" s="42"/>
      <c r="D8" s="38">
        <f t="shared" si="0"/>
        <v>0</v>
      </c>
      <c r="E8" s="48">
        <f t="shared" si="1"/>
        <v>0</v>
      </c>
    </row>
    <row r="9" spans="1:5" x14ac:dyDescent="0.3">
      <c r="A9" s="47">
        <v>100</v>
      </c>
      <c r="B9" s="1" t="s">
        <v>26</v>
      </c>
      <c r="C9" s="42"/>
      <c r="D9" s="38">
        <f t="shared" si="0"/>
        <v>0</v>
      </c>
      <c r="E9" s="48">
        <f t="shared" si="1"/>
        <v>0</v>
      </c>
    </row>
    <row r="10" spans="1:5" x14ac:dyDescent="0.3">
      <c r="A10" s="47">
        <v>100</v>
      </c>
      <c r="B10" s="1" t="s">
        <v>27</v>
      </c>
      <c r="C10" s="42"/>
      <c r="D10" s="38">
        <f t="shared" si="0"/>
        <v>0</v>
      </c>
      <c r="E10" s="48">
        <f t="shared" si="1"/>
        <v>0</v>
      </c>
    </row>
    <row r="11" spans="1:5" x14ac:dyDescent="0.3">
      <c r="A11" s="47">
        <v>100</v>
      </c>
      <c r="B11" s="1" t="s">
        <v>28</v>
      </c>
      <c r="C11" s="42"/>
      <c r="D11" s="38">
        <f t="shared" si="0"/>
        <v>0</v>
      </c>
      <c r="E11" s="48">
        <f t="shared" si="1"/>
        <v>0</v>
      </c>
    </row>
    <row r="12" spans="1:5" x14ac:dyDescent="0.3">
      <c r="A12" s="47">
        <v>1</v>
      </c>
      <c r="B12" s="1" t="s">
        <v>29</v>
      </c>
      <c r="C12" s="42"/>
      <c r="D12" s="38">
        <f t="shared" si="0"/>
        <v>0</v>
      </c>
      <c r="E12" s="48">
        <f t="shared" si="1"/>
        <v>0</v>
      </c>
    </row>
    <row r="13" spans="1:5" x14ac:dyDescent="0.3">
      <c r="A13" s="47">
        <v>100</v>
      </c>
      <c r="B13" s="1" t="s">
        <v>30</v>
      </c>
      <c r="C13" s="42"/>
      <c r="D13" s="38">
        <f t="shared" si="0"/>
        <v>0</v>
      </c>
      <c r="E13" s="48">
        <f t="shared" si="1"/>
        <v>0</v>
      </c>
    </row>
    <row r="14" spans="1:5" ht="15" thickBot="1" x14ac:dyDescent="0.35">
      <c r="A14" s="49">
        <v>100</v>
      </c>
      <c r="B14" s="50" t="s">
        <v>31</v>
      </c>
      <c r="C14" s="51"/>
      <c r="D14" s="52">
        <f t="shared" si="0"/>
        <v>0</v>
      </c>
      <c r="E14" s="53">
        <f t="shared" si="1"/>
        <v>0</v>
      </c>
    </row>
    <row r="15" spans="1:5" ht="15" thickBot="1" x14ac:dyDescent="0.35">
      <c r="A15" s="54" t="s">
        <v>35</v>
      </c>
      <c r="B15" s="56"/>
      <c r="C15" s="153">
        <f>SUM(D3:D14)</f>
        <v>0</v>
      </c>
      <c r="D15" s="153"/>
      <c r="E15" s="55">
        <f>SUM(E3:E14)</f>
        <v>0</v>
      </c>
    </row>
    <row r="16" spans="1:5" ht="25.5" customHeight="1" x14ac:dyDescent="0.3">
      <c r="A16" s="57" t="s">
        <v>189</v>
      </c>
    </row>
  </sheetData>
  <mergeCells count="2">
    <mergeCell ref="C15:D15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237B-A9E2-4037-98A1-5C359A38B190}">
  <dimension ref="A1:R144"/>
  <sheetViews>
    <sheetView tabSelected="1" workbookViewId="0">
      <selection activeCell="O60" sqref="O60"/>
    </sheetView>
  </sheetViews>
  <sheetFormatPr defaultColWidth="14.88671875" defaultRowHeight="14.4" x14ac:dyDescent="0.3"/>
  <cols>
    <col min="1" max="1" width="15.88671875" customWidth="1"/>
    <col min="2" max="2" width="25.44140625" customWidth="1"/>
    <col min="3" max="3" width="13.6640625" customWidth="1"/>
    <col min="4" max="4" width="31.33203125" customWidth="1"/>
    <col min="5" max="5" width="12.33203125" customWidth="1"/>
    <col min="6" max="6" width="13.33203125" customWidth="1"/>
    <col min="7" max="7" width="9.6640625" customWidth="1"/>
    <col min="8" max="8" width="6.33203125" customWidth="1"/>
    <col min="9" max="9" width="13.6640625" customWidth="1"/>
    <col min="10" max="10" width="7" customWidth="1"/>
    <col min="11" max="11" width="13.6640625" customWidth="1"/>
    <col min="12" max="12" width="16.6640625" customWidth="1"/>
    <col min="13" max="13" width="9.6640625" customWidth="1"/>
    <col min="18" max="18" width="17.33203125" customWidth="1"/>
  </cols>
  <sheetData>
    <row r="1" spans="1:13" x14ac:dyDescent="0.3">
      <c r="K1" s="166"/>
      <c r="L1" s="167"/>
      <c r="M1" s="167"/>
    </row>
    <row r="2" spans="1:13" ht="42" customHeight="1" x14ac:dyDescent="0.3">
      <c r="A2" s="122" t="s">
        <v>215</v>
      </c>
      <c r="B2" s="122" t="s">
        <v>37</v>
      </c>
      <c r="C2" s="122" t="s">
        <v>216</v>
      </c>
      <c r="D2" s="122" t="s">
        <v>38</v>
      </c>
      <c r="E2" s="123" t="s">
        <v>39</v>
      </c>
      <c r="F2" s="124" t="s">
        <v>41</v>
      </c>
      <c r="G2" s="123" t="s">
        <v>42</v>
      </c>
      <c r="H2" s="123" t="s">
        <v>43</v>
      </c>
      <c r="I2" s="124" t="s">
        <v>44</v>
      </c>
      <c r="J2" s="124" t="s">
        <v>45</v>
      </c>
      <c r="K2" s="124" t="s">
        <v>46</v>
      </c>
      <c r="L2" s="122" t="s">
        <v>217</v>
      </c>
      <c r="M2" s="123" t="s">
        <v>218</v>
      </c>
    </row>
    <row r="3" spans="1:13" x14ac:dyDescent="0.3">
      <c r="A3" s="157" t="s">
        <v>219</v>
      </c>
      <c r="B3" s="157" t="s">
        <v>36</v>
      </c>
      <c r="C3" s="157" t="s">
        <v>36</v>
      </c>
      <c r="D3" s="158" t="s">
        <v>220</v>
      </c>
      <c r="E3" s="157" t="s">
        <v>36</v>
      </c>
      <c r="F3" s="157" t="s">
        <v>36</v>
      </c>
      <c r="G3" s="157" t="s">
        <v>36</v>
      </c>
      <c r="H3" s="157" t="s">
        <v>36</v>
      </c>
      <c r="I3" s="157" t="s">
        <v>36</v>
      </c>
      <c r="J3" s="157" t="s">
        <v>36</v>
      </c>
      <c r="K3" s="157" t="s">
        <v>36</v>
      </c>
      <c r="L3" s="157" t="s">
        <v>36</v>
      </c>
      <c r="M3" s="125">
        <f>(K4+K5+K6+K7+K8+K9+K10+K11+K12+K13+K14+K15+K16)</f>
        <v>0</v>
      </c>
    </row>
    <row r="4" spans="1:13" ht="22.8" x14ac:dyDescent="0.3">
      <c r="A4" s="126" t="s">
        <v>221</v>
      </c>
      <c r="B4" s="127" t="s">
        <v>47</v>
      </c>
      <c r="C4" s="128" t="s">
        <v>222</v>
      </c>
      <c r="D4" s="128" t="s">
        <v>48</v>
      </c>
      <c r="E4" s="129" t="s">
        <v>49</v>
      </c>
      <c r="F4" s="130"/>
      <c r="G4" s="131" t="s">
        <v>36</v>
      </c>
      <c r="H4" s="131">
        <v>1</v>
      </c>
      <c r="I4" s="130">
        <f t="shared" ref="I4:I16" si="0">ROUND(F4-((F4*J4)/100),2)</f>
        <v>0</v>
      </c>
      <c r="J4" s="130">
        <v>0</v>
      </c>
      <c r="K4" s="130">
        <f t="shared" ref="K4:K16" si="1">ROUND((H4 * I4),2)</f>
        <v>0</v>
      </c>
      <c r="L4" s="132" t="s">
        <v>223</v>
      </c>
      <c r="M4" s="129" t="s">
        <v>36</v>
      </c>
    </row>
    <row r="5" spans="1:13" ht="22.8" x14ac:dyDescent="0.3">
      <c r="A5" s="133" t="s">
        <v>224</v>
      </c>
      <c r="B5" s="132" t="s">
        <v>50</v>
      </c>
      <c r="C5" s="132" t="s">
        <v>222</v>
      </c>
      <c r="D5" s="128" t="s">
        <v>51</v>
      </c>
      <c r="E5" s="129">
        <v>60</v>
      </c>
      <c r="F5" s="130"/>
      <c r="G5" s="131" t="s">
        <v>36</v>
      </c>
      <c r="H5" s="131">
        <v>1</v>
      </c>
      <c r="I5" s="130">
        <f t="shared" si="0"/>
        <v>0</v>
      </c>
      <c r="J5" s="130">
        <v>0</v>
      </c>
      <c r="K5" s="130">
        <f t="shared" si="1"/>
        <v>0</v>
      </c>
      <c r="L5" s="132" t="s">
        <v>36</v>
      </c>
      <c r="M5" s="129" t="s">
        <v>36</v>
      </c>
    </row>
    <row r="6" spans="1:13" ht="22.8" x14ac:dyDescent="0.3">
      <c r="A6" s="133" t="s">
        <v>225</v>
      </c>
      <c r="B6" s="132" t="s">
        <v>61</v>
      </c>
      <c r="C6" s="132" t="s">
        <v>222</v>
      </c>
      <c r="D6" s="128" t="s">
        <v>62</v>
      </c>
      <c r="E6" s="129" t="s">
        <v>49</v>
      </c>
      <c r="F6" s="130"/>
      <c r="G6" s="131" t="s">
        <v>36</v>
      </c>
      <c r="H6" s="131">
        <v>1</v>
      </c>
      <c r="I6" s="130">
        <f t="shared" si="0"/>
        <v>0</v>
      </c>
      <c r="J6" s="130">
        <v>0</v>
      </c>
      <c r="K6" s="130">
        <f t="shared" si="1"/>
        <v>0</v>
      </c>
      <c r="L6" s="132" t="s">
        <v>36</v>
      </c>
      <c r="M6" s="129" t="s">
        <v>36</v>
      </c>
    </row>
    <row r="7" spans="1:13" x14ac:dyDescent="0.3">
      <c r="A7" s="133" t="s">
        <v>226</v>
      </c>
      <c r="B7" s="132" t="s">
        <v>63</v>
      </c>
      <c r="C7" s="132" t="s">
        <v>222</v>
      </c>
      <c r="D7" s="128" t="s">
        <v>64</v>
      </c>
      <c r="E7" s="129" t="s">
        <v>49</v>
      </c>
      <c r="F7" s="130"/>
      <c r="G7" s="131" t="s">
        <v>36</v>
      </c>
      <c r="H7" s="131">
        <v>1</v>
      </c>
      <c r="I7" s="130">
        <f t="shared" si="0"/>
        <v>0</v>
      </c>
      <c r="J7" s="130">
        <v>0</v>
      </c>
      <c r="K7" s="130">
        <f t="shared" si="1"/>
        <v>0</v>
      </c>
      <c r="L7" s="132" t="s">
        <v>36</v>
      </c>
      <c r="M7" s="129" t="s">
        <v>36</v>
      </c>
    </row>
    <row r="8" spans="1:13" ht="22.8" x14ac:dyDescent="0.3">
      <c r="A8" s="133" t="s">
        <v>227</v>
      </c>
      <c r="B8" s="132" t="s">
        <v>67</v>
      </c>
      <c r="C8" s="132" t="s">
        <v>228</v>
      </c>
      <c r="D8" s="128" t="s">
        <v>68</v>
      </c>
      <c r="E8" s="129" t="s">
        <v>49</v>
      </c>
      <c r="F8" s="130"/>
      <c r="G8" s="131" t="s">
        <v>36</v>
      </c>
      <c r="H8" s="131">
        <v>1</v>
      </c>
      <c r="I8" s="130">
        <f t="shared" si="0"/>
        <v>0</v>
      </c>
      <c r="J8" s="130">
        <v>0</v>
      </c>
      <c r="K8" s="130">
        <f t="shared" si="1"/>
        <v>0</v>
      </c>
      <c r="L8" s="132" t="s">
        <v>223</v>
      </c>
      <c r="M8" s="129" t="s">
        <v>36</v>
      </c>
    </row>
    <row r="9" spans="1:13" ht="22.8" x14ac:dyDescent="0.3">
      <c r="A9" s="133" t="s">
        <v>229</v>
      </c>
      <c r="B9" s="132" t="s">
        <v>69</v>
      </c>
      <c r="C9" s="132" t="s">
        <v>222</v>
      </c>
      <c r="D9" s="128" t="s">
        <v>70</v>
      </c>
      <c r="E9" s="129">
        <v>60</v>
      </c>
      <c r="F9" s="130"/>
      <c r="G9" s="131" t="s">
        <v>36</v>
      </c>
      <c r="H9" s="131">
        <v>1</v>
      </c>
      <c r="I9" s="130">
        <f t="shared" si="0"/>
        <v>0</v>
      </c>
      <c r="J9" s="130">
        <v>0</v>
      </c>
      <c r="K9" s="130">
        <f t="shared" si="1"/>
        <v>0</v>
      </c>
      <c r="L9" s="132" t="s">
        <v>36</v>
      </c>
      <c r="M9" s="129" t="s">
        <v>36</v>
      </c>
    </row>
    <row r="10" spans="1:13" ht="22.8" x14ac:dyDescent="0.3">
      <c r="A10" s="133" t="s">
        <v>230</v>
      </c>
      <c r="B10" s="132" t="s">
        <v>144</v>
      </c>
      <c r="C10" s="132" t="s">
        <v>222</v>
      </c>
      <c r="D10" s="128" t="s">
        <v>145</v>
      </c>
      <c r="E10" s="129">
        <v>60</v>
      </c>
      <c r="F10" s="130"/>
      <c r="G10" s="131" t="s">
        <v>36</v>
      </c>
      <c r="H10" s="131">
        <v>2</v>
      </c>
      <c r="I10" s="130">
        <f t="shared" si="0"/>
        <v>0</v>
      </c>
      <c r="J10" s="130">
        <v>0</v>
      </c>
      <c r="K10" s="130">
        <f t="shared" si="1"/>
        <v>0</v>
      </c>
      <c r="L10" s="132" t="s">
        <v>36</v>
      </c>
      <c r="M10" s="129" t="s">
        <v>36</v>
      </c>
    </row>
    <row r="11" spans="1:13" ht="22.8" x14ac:dyDescent="0.3">
      <c r="A11" s="133" t="s">
        <v>231</v>
      </c>
      <c r="B11" s="132" t="s">
        <v>232</v>
      </c>
      <c r="C11" s="132" t="s">
        <v>222</v>
      </c>
      <c r="D11" s="128" t="s">
        <v>233</v>
      </c>
      <c r="E11" s="129">
        <v>60</v>
      </c>
      <c r="F11" s="130"/>
      <c r="G11" s="131" t="s">
        <v>36</v>
      </c>
      <c r="H11" s="131">
        <v>1</v>
      </c>
      <c r="I11" s="130">
        <f t="shared" si="0"/>
        <v>0</v>
      </c>
      <c r="J11" s="130">
        <v>0</v>
      </c>
      <c r="K11" s="130">
        <f t="shared" si="1"/>
        <v>0</v>
      </c>
      <c r="L11" s="132" t="s">
        <v>36</v>
      </c>
      <c r="M11" s="129" t="s">
        <v>36</v>
      </c>
    </row>
    <row r="12" spans="1:13" x14ac:dyDescent="0.3">
      <c r="A12" s="133" t="s">
        <v>234</v>
      </c>
      <c r="B12" s="132" t="s">
        <v>235</v>
      </c>
      <c r="C12" s="132" t="s">
        <v>222</v>
      </c>
      <c r="D12" s="128" t="s">
        <v>236</v>
      </c>
      <c r="E12" s="129">
        <v>60</v>
      </c>
      <c r="F12" s="130"/>
      <c r="G12" s="131" t="s">
        <v>36</v>
      </c>
      <c r="H12" s="131">
        <v>1</v>
      </c>
      <c r="I12" s="130">
        <f t="shared" si="0"/>
        <v>0</v>
      </c>
      <c r="J12" s="130">
        <v>0</v>
      </c>
      <c r="K12" s="130">
        <f t="shared" si="1"/>
        <v>0</v>
      </c>
      <c r="L12" s="132" t="s">
        <v>36</v>
      </c>
      <c r="M12" s="129" t="s">
        <v>36</v>
      </c>
    </row>
    <row r="13" spans="1:13" ht="22.8" x14ac:dyDescent="0.3">
      <c r="A13" s="133" t="s">
        <v>237</v>
      </c>
      <c r="B13" s="132" t="s">
        <v>79</v>
      </c>
      <c r="C13" s="132" t="s">
        <v>222</v>
      </c>
      <c r="D13" s="128" t="s">
        <v>80</v>
      </c>
      <c r="E13" s="129" t="s">
        <v>49</v>
      </c>
      <c r="F13" s="130"/>
      <c r="G13" s="131" t="s">
        <v>36</v>
      </c>
      <c r="H13" s="131">
        <v>1</v>
      </c>
      <c r="I13" s="130">
        <f t="shared" si="0"/>
        <v>0</v>
      </c>
      <c r="J13" s="130">
        <v>0</v>
      </c>
      <c r="K13" s="130">
        <f t="shared" si="1"/>
        <v>0</v>
      </c>
      <c r="L13" s="132" t="s">
        <v>36</v>
      </c>
      <c r="M13" s="129" t="s">
        <v>36</v>
      </c>
    </row>
    <row r="14" spans="1:13" ht="22.8" x14ac:dyDescent="0.3">
      <c r="A14" s="133" t="s">
        <v>238</v>
      </c>
      <c r="B14" s="132" t="s">
        <v>77</v>
      </c>
      <c r="C14" s="132" t="s">
        <v>222</v>
      </c>
      <c r="D14" s="128" t="s">
        <v>78</v>
      </c>
      <c r="E14" s="129" t="s">
        <v>49</v>
      </c>
      <c r="F14" s="130"/>
      <c r="G14" s="131" t="s">
        <v>36</v>
      </c>
      <c r="H14" s="131">
        <v>1</v>
      </c>
      <c r="I14" s="130">
        <f t="shared" si="0"/>
        <v>0</v>
      </c>
      <c r="J14" s="130">
        <v>0</v>
      </c>
      <c r="K14" s="130">
        <f t="shared" si="1"/>
        <v>0</v>
      </c>
      <c r="L14" s="132" t="s">
        <v>36</v>
      </c>
      <c r="M14" s="129" t="s">
        <v>36</v>
      </c>
    </row>
    <row r="15" spans="1:13" ht="22.8" x14ac:dyDescent="0.3">
      <c r="A15" s="133" t="s">
        <v>239</v>
      </c>
      <c r="B15" s="132" t="s">
        <v>71</v>
      </c>
      <c r="C15" s="132" t="s">
        <v>222</v>
      </c>
      <c r="D15" s="128" t="s">
        <v>72</v>
      </c>
      <c r="E15" s="129" t="s">
        <v>49</v>
      </c>
      <c r="F15" s="130"/>
      <c r="G15" s="131" t="s">
        <v>36</v>
      </c>
      <c r="H15" s="131">
        <v>1</v>
      </c>
      <c r="I15" s="130">
        <f t="shared" si="0"/>
        <v>0</v>
      </c>
      <c r="J15" s="130">
        <v>0</v>
      </c>
      <c r="K15" s="130">
        <f t="shared" si="1"/>
        <v>0</v>
      </c>
      <c r="L15" s="132" t="s">
        <v>36</v>
      </c>
      <c r="M15" s="129" t="s">
        <v>36</v>
      </c>
    </row>
    <row r="16" spans="1:13" ht="22.8" x14ac:dyDescent="0.3">
      <c r="A16" s="133" t="s">
        <v>240</v>
      </c>
      <c r="B16" s="132" t="s">
        <v>73</v>
      </c>
      <c r="C16" s="132" t="s">
        <v>222</v>
      </c>
      <c r="D16" s="128" t="s">
        <v>74</v>
      </c>
      <c r="E16" s="129" t="s">
        <v>49</v>
      </c>
      <c r="F16" s="130"/>
      <c r="G16" s="131" t="s">
        <v>36</v>
      </c>
      <c r="H16" s="131">
        <v>1</v>
      </c>
      <c r="I16" s="130">
        <f t="shared" si="0"/>
        <v>0</v>
      </c>
      <c r="J16" s="130">
        <v>0</v>
      </c>
      <c r="K16" s="130">
        <f t="shared" si="1"/>
        <v>0</v>
      </c>
      <c r="L16" s="132" t="s">
        <v>36</v>
      </c>
      <c r="M16" s="129" t="s">
        <v>36</v>
      </c>
    </row>
    <row r="17" spans="1:15" s="145" customFormat="1" ht="15" customHeight="1" x14ac:dyDescent="0.3">
      <c r="A17" s="168" t="s">
        <v>241</v>
      </c>
      <c r="B17" s="169"/>
      <c r="C17" s="170"/>
      <c r="D17" s="134"/>
      <c r="E17" s="134" t="s">
        <v>36</v>
      </c>
      <c r="F17" s="134" t="s">
        <v>36</v>
      </c>
      <c r="G17" s="134" t="s">
        <v>36</v>
      </c>
      <c r="H17" s="134" t="s">
        <v>36</v>
      </c>
      <c r="I17" s="134" t="s">
        <v>36</v>
      </c>
      <c r="J17" s="134" t="s">
        <v>36</v>
      </c>
      <c r="K17" s="134" t="s">
        <v>36</v>
      </c>
      <c r="L17" s="135" t="s">
        <v>220</v>
      </c>
      <c r="M17" s="136">
        <f>(K18+K19+K20+K21+K22+K23+K24+K25+K26+K27+K28+K29+K30)</f>
        <v>0</v>
      </c>
      <c r="N17" s="148" t="s">
        <v>439</v>
      </c>
      <c r="O17" s="149"/>
    </row>
    <row r="18" spans="1:15" s="145" customFormat="1" ht="22.8" x14ac:dyDescent="0.3">
      <c r="A18" s="137" t="s">
        <v>242</v>
      </c>
      <c r="B18" s="138" t="s">
        <v>47</v>
      </c>
      <c r="C18" s="139" t="s">
        <v>222</v>
      </c>
      <c r="D18" s="139" t="s">
        <v>48</v>
      </c>
      <c r="E18" s="140" t="s">
        <v>49</v>
      </c>
      <c r="F18" s="141"/>
      <c r="G18" s="142" t="s">
        <v>36</v>
      </c>
      <c r="H18" s="142">
        <v>1</v>
      </c>
      <c r="I18" s="141">
        <f t="shared" ref="I18:I30" si="2">ROUND(F18-((F18*J18)/100),2)</f>
        <v>0</v>
      </c>
      <c r="J18" s="141">
        <v>0</v>
      </c>
      <c r="K18" s="141">
        <f t="shared" ref="K18:K30" si="3">ROUND((H18 * I18),2)</f>
        <v>0</v>
      </c>
      <c r="L18" s="143" t="s">
        <v>223</v>
      </c>
      <c r="M18" s="140" t="s">
        <v>36</v>
      </c>
    </row>
    <row r="19" spans="1:15" s="145" customFormat="1" ht="22.8" x14ac:dyDescent="0.3">
      <c r="A19" s="144" t="s">
        <v>243</v>
      </c>
      <c r="B19" s="143" t="s">
        <v>50</v>
      </c>
      <c r="C19" s="143" t="s">
        <v>222</v>
      </c>
      <c r="D19" s="139" t="s">
        <v>51</v>
      </c>
      <c r="E19" s="140">
        <v>60</v>
      </c>
      <c r="F19" s="141"/>
      <c r="G19" s="142" t="s">
        <v>36</v>
      </c>
      <c r="H19" s="142">
        <v>1</v>
      </c>
      <c r="I19" s="141">
        <f t="shared" si="2"/>
        <v>0</v>
      </c>
      <c r="J19" s="141">
        <v>0</v>
      </c>
      <c r="K19" s="141">
        <f t="shared" si="3"/>
        <v>0</v>
      </c>
      <c r="L19" s="143" t="s">
        <v>36</v>
      </c>
      <c r="M19" s="140" t="s">
        <v>36</v>
      </c>
    </row>
    <row r="20" spans="1:15" s="145" customFormat="1" ht="22.8" x14ac:dyDescent="0.3">
      <c r="A20" s="144" t="s">
        <v>244</v>
      </c>
      <c r="B20" s="143" t="s">
        <v>61</v>
      </c>
      <c r="C20" s="143" t="s">
        <v>222</v>
      </c>
      <c r="D20" s="139" t="s">
        <v>62</v>
      </c>
      <c r="E20" s="140" t="s">
        <v>49</v>
      </c>
      <c r="F20" s="141"/>
      <c r="G20" s="142" t="s">
        <v>36</v>
      </c>
      <c r="H20" s="142">
        <v>1</v>
      </c>
      <c r="I20" s="141">
        <f t="shared" si="2"/>
        <v>0</v>
      </c>
      <c r="J20" s="141">
        <v>0</v>
      </c>
      <c r="K20" s="141">
        <f t="shared" si="3"/>
        <v>0</v>
      </c>
      <c r="L20" s="143" t="s">
        <v>36</v>
      </c>
      <c r="M20" s="140" t="s">
        <v>36</v>
      </c>
    </row>
    <row r="21" spans="1:15" s="145" customFormat="1" x14ac:dyDescent="0.3">
      <c r="A21" s="144" t="s">
        <v>245</v>
      </c>
      <c r="B21" s="143" t="s">
        <v>63</v>
      </c>
      <c r="C21" s="143" t="s">
        <v>222</v>
      </c>
      <c r="D21" s="139" t="s">
        <v>64</v>
      </c>
      <c r="E21" s="140" t="s">
        <v>49</v>
      </c>
      <c r="F21" s="141"/>
      <c r="G21" s="142" t="s">
        <v>36</v>
      </c>
      <c r="H21" s="142">
        <v>1</v>
      </c>
      <c r="I21" s="141">
        <f t="shared" si="2"/>
        <v>0</v>
      </c>
      <c r="J21" s="141">
        <v>0</v>
      </c>
      <c r="K21" s="141">
        <f t="shared" si="3"/>
        <v>0</v>
      </c>
      <c r="L21" s="143" t="s">
        <v>36</v>
      </c>
      <c r="M21" s="140" t="s">
        <v>36</v>
      </c>
    </row>
    <row r="22" spans="1:15" s="145" customFormat="1" ht="22.8" x14ac:dyDescent="0.3">
      <c r="A22" s="144" t="s">
        <v>246</v>
      </c>
      <c r="B22" s="143" t="s">
        <v>67</v>
      </c>
      <c r="C22" s="143" t="s">
        <v>228</v>
      </c>
      <c r="D22" s="139" t="s">
        <v>68</v>
      </c>
      <c r="E22" s="140" t="s">
        <v>49</v>
      </c>
      <c r="F22" s="141"/>
      <c r="G22" s="142" t="s">
        <v>36</v>
      </c>
      <c r="H22" s="142">
        <v>1</v>
      </c>
      <c r="I22" s="141">
        <f t="shared" si="2"/>
        <v>0</v>
      </c>
      <c r="J22" s="141">
        <v>0</v>
      </c>
      <c r="K22" s="141">
        <f t="shared" si="3"/>
        <v>0</v>
      </c>
      <c r="L22" s="143" t="s">
        <v>223</v>
      </c>
      <c r="M22" s="140" t="s">
        <v>36</v>
      </c>
    </row>
    <row r="23" spans="1:15" s="145" customFormat="1" ht="22.8" x14ac:dyDescent="0.3">
      <c r="A23" s="144" t="s">
        <v>247</v>
      </c>
      <c r="B23" s="143" t="s">
        <v>69</v>
      </c>
      <c r="C23" s="143" t="s">
        <v>222</v>
      </c>
      <c r="D23" s="139" t="s">
        <v>70</v>
      </c>
      <c r="E23" s="140">
        <v>60</v>
      </c>
      <c r="F23" s="141"/>
      <c r="G23" s="142" t="s">
        <v>36</v>
      </c>
      <c r="H23" s="142">
        <v>1</v>
      </c>
      <c r="I23" s="141">
        <f t="shared" si="2"/>
        <v>0</v>
      </c>
      <c r="J23" s="141">
        <v>0</v>
      </c>
      <c r="K23" s="141">
        <f t="shared" si="3"/>
        <v>0</v>
      </c>
      <c r="L23" s="143" t="s">
        <v>36</v>
      </c>
      <c r="M23" s="140" t="s">
        <v>36</v>
      </c>
    </row>
    <row r="24" spans="1:15" s="145" customFormat="1" ht="22.8" x14ac:dyDescent="0.3">
      <c r="A24" s="144" t="s">
        <v>248</v>
      </c>
      <c r="B24" s="143" t="s">
        <v>144</v>
      </c>
      <c r="C24" s="143" t="s">
        <v>222</v>
      </c>
      <c r="D24" s="139" t="s">
        <v>145</v>
      </c>
      <c r="E24" s="140">
        <v>60</v>
      </c>
      <c r="F24" s="141"/>
      <c r="G24" s="142" t="s">
        <v>36</v>
      </c>
      <c r="H24" s="142">
        <v>2</v>
      </c>
      <c r="I24" s="141">
        <f t="shared" si="2"/>
        <v>0</v>
      </c>
      <c r="J24" s="141">
        <v>0</v>
      </c>
      <c r="K24" s="141">
        <f t="shared" si="3"/>
        <v>0</v>
      </c>
      <c r="L24" s="143" t="s">
        <v>36</v>
      </c>
      <c r="M24" s="140" t="s">
        <v>36</v>
      </c>
    </row>
    <row r="25" spans="1:15" s="145" customFormat="1" ht="22.8" x14ac:dyDescent="0.3">
      <c r="A25" s="144" t="s">
        <v>249</v>
      </c>
      <c r="B25" s="143" t="s">
        <v>232</v>
      </c>
      <c r="C25" s="143" t="s">
        <v>222</v>
      </c>
      <c r="D25" s="139" t="s">
        <v>233</v>
      </c>
      <c r="E25" s="140">
        <v>60</v>
      </c>
      <c r="F25" s="141"/>
      <c r="G25" s="142" t="s">
        <v>36</v>
      </c>
      <c r="H25" s="142">
        <v>1</v>
      </c>
      <c r="I25" s="141">
        <f t="shared" si="2"/>
        <v>0</v>
      </c>
      <c r="J25" s="141">
        <v>0</v>
      </c>
      <c r="K25" s="141">
        <f t="shared" si="3"/>
        <v>0</v>
      </c>
      <c r="L25" s="143" t="s">
        <v>36</v>
      </c>
      <c r="M25" s="140" t="s">
        <v>36</v>
      </c>
    </row>
    <row r="26" spans="1:15" s="145" customFormat="1" x14ac:dyDescent="0.3">
      <c r="A26" s="144" t="s">
        <v>250</v>
      </c>
      <c r="B26" s="143" t="s">
        <v>235</v>
      </c>
      <c r="C26" s="143" t="s">
        <v>222</v>
      </c>
      <c r="D26" s="139" t="s">
        <v>236</v>
      </c>
      <c r="E26" s="140">
        <v>60</v>
      </c>
      <c r="F26" s="141"/>
      <c r="G26" s="142" t="s">
        <v>36</v>
      </c>
      <c r="H26" s="142">
        <v>1</v>
      </c>
      <c r="I26" s="141">
        <f t="shared" si="2"/>
        <v>0</v>
      </c>
      <c r="J26" s="141">
        <v>0</v>
      </c>
      <c r="K26" s="141">
        <f t="shared" si="3"/>
        <v>0</v>
      </c>
      <c r="L26" s="143" t="s">
        <v>36</v>
      </c>
      <c r="M26" s="140" t="s">
        <v>36</v>
      </c>
    </row>
    <row r="27" spans="1:15" s="145" customFormat="1" ht="22.8" x14ac:dyDescent="0.3">
      <c r="A27" s="144" t="s">
        <v>251</v>
      </c>
      <c r="B27" s="143" t="s">
        <v>79</v>
      </c>
      <c r="C27" s="143" t="s">
        <v>222</v>
      </c>
      <c r="D27" s="139" t="s">
        <v>80</v>
      </c>
      <c r="E27" s="140" t="s">
        <v>49</v>
      </c>
      <c r="F27" s="141"/>
      <c r="G27" s="142" t="s">
        <v>36</v>
      </c>
      <c r="H27" s="142">
        <v>1</v>
      </c>
      <c r="I27" s="141">
        <f t="shared" si="2"/>
        <v>0</v>
      </c>
      <c r="J27" s="141">
        <v>0</v>
      </c>
      <c r="K27" s="141">
        <f t="shared" si="3"/>
        <v>0</v>
      </c>
      <c r="L27" s="143" t="s">
        <v>36</v>
      </c>
      <c r="M27" s="140" t="s">
        <v>36</v>
      </c>
    </row>
    <row r="28" spans="1:15" s="145" customFormat="1" ht="22.8" x14ac:dyDescent="0.3">
      <c r="A28" s="144" t="s">
        <v>252</v>
      </c>
      <c r="B28" s="143" t="s">
        <v>253</v>
      </c>
      <c r="C28" s="143" t="s">
        <v>222</v>
      </c>
      <c r="D28" s="139" t="s">
        <v>254</v>
      </c>
      <c r="E28" s="140" t="s">
        <v>49</v>
      </c>
      <c r="F28" s="141"/>
      <c r="G28" s="142" t="s">
        <v>36</v>
      </c>
      <c r="H28" s="142">
        <v>1</v>
      </c>
      <c r="I28" s="141">
        <f t="shared" si="2"/>
        <v>0</v>
      </c>
      <c r="J28" s="141">
        <v>0</v>
      </c>
      <c r="K28" s="141">
        <f t="shared" si="3"/>
        <v>0</v>
      </c>
      <c r="L28" s="143" t="s">
        <v>36</v>
      </c>
      <c r="M28" s="140" t="s">
        <v>36</v>
      </c>
    </row>
    <row r="29" spans="1:15" s="145" customFormat="1" x14ac:dyDescent="0.3">
      <c r="A29" s="144" t="s">
        <v>255</v>
      </c>
      <c r="B29" s="143" t="s">
        <v>256</v>
      </c>
      <c r="C29" s="143" t="s">
        <v>222</v>
      </c>
      <c r="D29" s="139" t="s">
        <v>257</v>
      </c>
      <c r="E29" s="140" t="s">
        <v>49</v>
      </c>
      <c r="F29" s="141"/>
      <c r="G29" s="142" t="s">
        <v>36</v>
      </c>
      <c r="H29" s="142">
        <v>1</v>
      </c>
      <c r="I29" s="141">
        <f t="shared" si="2"/>
        <v>0</v>
      </c>
      <c r="J29" s="141">
        <v>0</v>
      </c>
      <c r="K29" s="141">
        <f t="shared" si="3"/>
        <v>0</v>
      </c>
      <c r="L29" s="143" t="s">
        <v>36</v>
      </c>
      <c r="M29" s="140" t="s">
        <v>36</v>
      </c>
    </row>
    <row r="30" spans="1:15" s="145" customFormat="1" ht="22.8" x14ac:dyDescent="0.3">
      <c r="A30" s="144" t="s">
        <v>258</v>
      </c>
      <c r="B30" s="143" t="s">
        <v>259</v>
      </c>
      <c r="C30" s="143" t="s">
        <v>222</v>
      </c>
      <c r="D30" s="139" t="s">
        <v>260</v>
      </c>
      <c r="E30" s="140" t="s">
        <v>49</v>
      </c>
      <c r="F30" s="141"/>
      <c r="G30" s="142" t="s">
        <v>36</v>
      </c>
      <c r="H30" s="142">
        <v>1</v>
      </c>
      <c r="I30" s="141">
        <f t="shared" si="2"/>
        <v>0</v>
      </c>
      <c r="J30" s="141">
        <v>0</v>
      </c>
      <c r="K30" s="141">
        <f t="shared" si="3"/>
        <v>0</v>
      </c>
      <c r="L30" s="143" t="s">
        <v>36</v>
      </c>
      <c r="M30" s="140" t="s">
        <v>36</v>
      </c>
    </row>
    <row r="31" spans="1:15" s="20" customFormat="1" x14ac:dyDescent="0.3">
      <c r="A31" s="164" t="s">
        <v>261</v>
      </c>
      <c r="B31" s="164" t="s">
        <v>36</v>
      </c>
      <c r="C31" s="164" t="s">
        <v>36</v>
      </c>
      <c r="D31" s="165" t="s">
        <v>220</v>
      </c>
      <c r="E31" s="164" t="s">
        <v>36</v>
      </c>
      <c r="F31" s="164" t="s">
        <v>36</v>
      </c>
      <c r="G31" s="164" t="s">
        <v>36</v>
      </c>
      <c r="H31" s="164" t="s">
        <v>36</v>
      </c>
      <c r="I31" s="164" t="s">
        <v>36</v>
      </c>
      <c r="J31" s="164" t="s">
        <v>36</v>
      </c>
      <c r="K31" s="164" t="s">
        <v>36</v>
      </c>
      <c r="L31" s="164" t="s">
        <v>36</v>
      </c>
      <c r="M31" s="136">
        <f>(K32+K33+K34+K35+K36+K37+K38+K39+K40+K41+K42+K43+K44+K45+K46+K47+K48+K49+K50+K51+K52+K53+K54+K55+K56+K57)</f>
        <v>0</v>
      </c>
      <c r="N31" s="148" t="s">
        <v>440</v>
      </c>
      <c r="O31" s="150"/>
    </row>
    <row r="32" spans="1:15" ht="22.8" x14ac:dyDescent="0.3">
      <c r="A32" s="137" t="s">
        <v>262</v>
      </c>
      <c r="B32" s="138" t="s">
        <v>263</v>
      </c>
      <c r="C32" s="139" t="s">
        <v>222</v>
      </c>
      <c r="D32" s="139" t="s">
        <v>264</v>
      </c>
      <c r="E32" s="140" t="s">
        <v>49</v>
      </c>
      <c r="F32" s="141"/>
      <c r="G32" s="142" t="s">
        <v>36</v>
      </c>
      <c r="H32" s="142">
        <v>2</v>
      </c>
      <c r="I32" s="141">
        <f t="shared" ref="I32:I57" si="4">ROUND(F32-((F32*J32)/100),2)</f>
        <v>0</v>
      </c>
      <c r="J32" s="141">
        <v>0</v>
      </c>
      <c r="K32" s="141">
        <f t="shared" ref="K32:K57" si="5">ROUND((H32 * I32),2)</f>
        <v>0</v>
      </c>
      <c r="L32" s="143" t="s">
        <v>223</v>
      </c>
      <c r="M32" s="140" t="s">
        <v>36</v>
      </c>
    </row>
    <row r="33" spans="1:13" ht="22.8" x14ac:dyDescent="0.3">
      <c r="A33" s="144" t="s">
        <v>265</v>
      </c>
      <c r="B33" s="143" t="s">
        <v>266</v>
      </c>
      <c r="C33" s="143" t="s">
        <v>222</v>
      </c>
      <c r="D33" s="139" t="s">
        <v>267</v>
      </c>
      <c r="E33" s="140">
        <v>60</v>
      </c>
      <c r="F33" s="141"/>
      <c r="G33" s="142" t="s">
        <v>36</v>
      </c>
      <c r="H33" s="142">
        <v>2</v>
      </c>
      <c r="I33" s="141">
        <f t="shared" si="4"/>
        <v>0</v>
      </c>
      <c r="J33" s="141">
        <v>0</v>
      </c>
      <c r="K33" s="141">
        <f t="shared" si="5"/>
        <v>0</v>
      </c>
      <c r="L33" s="143" t="s">
        <v>36</v>
      </c>
      <c r="M33" s="140" t="s">
        <v>36</v>
      </c>
    </row>
    <row r="34" spans="1:13" ht="22.8" x14ac:dyDescent="0.3">
      <c r="A34" s="144" t="s">
        <v>268</v>
      </c>
      <c r="B34" s="143" t="s">
        <v>269</v>
      </c>
      <c r="C34" s="143" t="s">
        <v>222</v>
      </c>
      <c r="D34" s="139" t="s">
        <v>270</v>
      </c>
      <c r="E34" s="140" t="s">
        <v>49</v>
      </c>
      <c r="F34" s="141"/>
      <c r="G34" s="142" t="s">
        <v>36</v>
      </c>
      <c r="H34" s="142">
        <v>2</v>
      </c>
      <c r="I34" s="141">
        <f t="shared" si="4"/>
        <v>0</v>
      </c>
      <c r="J34" s="141">
        <v>0</v>
      </c>
      <c r="K34" s="141">
        <f t="shared" si="5"/>
        <v>0</v>
      </c>
      <c r="L34" s="143" t="s">
        <v>36</v>
      </c>
      <c r="M34" s="140" t="s">
        <v>36</v>
      </c>
    </row>
    <row r="35" spans="1:13" x14ac:dyDescent="0.3">
      <c r="A35" s="144" t="s">
        <v>271</v>
      </c>
      <c r="B35" s="143" t="s">
        <v>91</v>
      </c>
      <c r="C35" s="143" t="s">
        <v>222</v>
      </c>
      <c r="D35" s="139" t="s">
        <v>92</v>
      </c>
      <c r="E35" s="140" t="s">
        <v>49</v>
      </c>
      <c r="F35" s="141"/>
      <c r="G35" s="142" t="s">
        <v>36</v>
      </c>
      <c r="H35" s="142">
        <v>4</v>
      </c>
      <c r="I35" s="141">
        <f t="shared" si="4"/>
        <v>0</v>
      </c>
      <c r="J35" s="141">
        <v>0</v>
      </c>
      <c r="K35" s="141">
        <f t="shared" si="5"/>
        <v>0</v>
      </c>
      <c r="L35" s="143" t="s">
        <v>36</v>
      </c>
      <c r="M35" s="140" t="s">
        <v>36</v>
      </c>
    </row>
    <row r="36" spans="1:13" x14ac:dyDescent="0.3">
      <c r="A36" s="144" t="s">
        <v>272</v>
      </c>
      <c r="B36" s="143" t="s">
        <v>273</v>
      </c>
      <c r="C36" s="143" t="s">
        <v>222</v>
      </c>
      <c r="D36" s="139" t="s">
        <v>274</v>
      </c>
      <c r="E36" s="140" t="s">
        <v>49</v>
      </c>
      <c r="F36" s="141"/>
      <c r="G36" s="142" t="s">
        <v>36</v>
      </c>
      <c r="H36" s="142">
        <v>2</v>
      </c>
      <c r="I36" s="141">
        <f t="shared" si="4"/>
        <v>0</v>
      </c>
      <c r="J36" s="141">
        <v>0</v>
      </c>
      <c r="K36" s="141">
        <f t="shared" si="5"/>
        <v>0</v>
      </c>
      <c r="L36" s="143" t="s">
        <v>36</v>
      </c>
      <c r="M36" s="140" t="s">
        <v>36</v>
      </c>
    </row>
    <row r="37" spans="1:13" x14ac:dyDescent="0.3">
      <c r="A37" s="144" t="s">
        <v>275</v>
      </c>
      <c r="B37" s="143" t="s">
        <v>276</v>
      </c>
      <c r="C37" s="143" t="s">
        <v>222</v>
      </c>
      <c r="D37" s="139" t="s">
        <v>277</v>
      </c>
      <c r="E37" s="140" t="s">
        <v>49</v>
      </c>
      <c r="F37" s="141"/>
      <c r="G37" s="142" t="s">
        <v>36</v>
      </c>
      <c r="H37" s="142">
        <v>2</v>
      </c>
      <c r="I37" s="141">
        <f t="shared" si="4"/>
        <v>0</v>
      </c>
      <c r="J37" s="141">
        <v>0</v>
      </c>
      <c r="K37" s="141">
        <f t="shared" si="5"/>
        <v>0</v>
      </c>
      <c r="L37" s="143" t="s">
        <v>36</v>
      </c>
      <c r="M37" s="140" t="s">
        <v>36</v>
      </c>
    </row>
    <row r="38" spans="1:13" x14ac:dyDescent="0.3">
      <c r="A38" s="144" t="s">
        <v>278</v>
      </c>
      <c r="B38" s="143" t="s">
        <v>279</v>
      </c>
      <c r="C38" s="143" t="s">
        <v>222</v>
      </c>
      <c r="D38" s="139" t="s">
        <v>280</v>
      </c>
      <c r="E38" s="140" t="s">
        <v>49</v>
      </c>
      <c r="F38" s="141"/>
      <c r="G38" s="142" t="s">
        <v>36</v>
      </c>
      <c r="H38" s="142">
        <v>2</v>
      </c>
      <c r="I38" s="141">
        <f t="shared" si="4"/>
        <v>0</v>
      </c>
      <c r="J38" s="141">
        <v>0</v>
      </c>
      <c r="K38" s="141">
        <f t="shared" si="5"/>
        <v>0</v>
      </c>
      <c r="L38" s="143" t="s">
        <v>36</v>
      </c>
      <c r="M38" s="140" t="s">
        <v>36</v>
      </c>
    </row>
    <row r="39" spans="1:13" ht="22.8" x14ac:dyDescent="0.3">
      <c r="A39" s="144" t="s">
        <v>281</v>
      </c>
      <c r="B39" s="143" t="s">
        <v>282</v>
      </c>
      <c r="C39" s="143" t="s">
        <v>228</v>
      </c>
      <c r="D39" s="139" t="s">
        <v>283</v>
      </c>
      <c r="E39" s="140" t="s">
        <v>49</v>
      </c>
      <c r="F39" s="141"/>
      <c r="G39" s="142" t="s">
        <v>36</v>
      </c>
      <c r="H39" s="142">
        <v>2</v>
      </c>
      <c r="I39" s="141">
        <f t="shared" si="4"/>
        <v>0</v>
      </c>
      <c r="J39" s="141">
        <v>0</v>
      </c>
      <c r="K39" s="141">
        <f t="shared" si="5"/>
        <v>0</v>
      </c>
      <c r="L39" s="143" t="s">
        <v>223</v>
      </c>
      <c r="M39" s="140" t="s">
        <v>36</v>
      </c>
    </row>
    <row r="40" spans="1:13" ht="22.8" x14ac:dyDescent="0.3">
      <c r="A40" s="144" t="s">
        <v>284</v>
      </c>
      <c r="B40" s="143" t="s">
        <v>285</v>
      </c>
      <c r="C40" s="143" t="s">
        <v>222</v>
      </c>
      <c r="D40" s="139" t="s">
        <v>286</v>
      </c>
      <c r="E40" s="140">
        <v>60</v>
      </c>
      <c r="F40" s="141"/>
      <c r="G40" s="142" t="s">
        <v>36</v>
      </c>
      <c r="H40" s="142">
        <v>2</v>
      </c>
      <c r="I40" s="141">
        <f t="shared" si="4"/>
        <v>0</v>
      </c>
      <c r="J40" s="141">
        <v>0</v>
      </c>
      <c r="K40" s="141">
        <f t="shared" si="5"/>
        <v>0</v>
      </c>
      <c r="L40" s="143" t="s">
        <v>36</v>
      </c>
      <c r="M40" s="140" t="s">
        <v>36</v>
      </c>
    </row>
    <row r="41" spans="1:13" ht="22.8" x14ac:dyDescent="0.3">
      <c r="A41" s="144" t="s">
        <v>287</v>
      </c>
      <c r="B41" s="143" t="s">
        <v>144</v>
      </c>
      <c r="C41" s="143" t="s">
        <v>222</v>
      </c>
      <c r="D41" s="139" t="s">
        <v>145</v>
      </c>
      <c r="E41" s="140">
        <v>60</v>
      </c>
      <c r="F41" s="141"/>
      <c r="G41" s="142" t="s">
        <v>36</v>
      </c>
      <c r="H41" s="142">
        <v>2</v>
      </c>
      <c r="I41" s="141">
        <f t="shared" si="4"/>
        <v>0</v>
      </c>
      <c r="J41" s="141">
        <v>0</v>
      </c>
      <c r="K41" s="141">
        <f t="shared" si="5"/>
        <v>0</v>
      </c>
      <c r="L41" s="143" t="s">
        <v>36</v>
      </c>
      <c r="M41" s="140" t="s">
        <v>36</v>
      </c>
    </row>
    <row r="42" spans="1:13" ht="22.8" x14ac:dyDescent="0.3">
      <c r="A42" s="144" t="s">
        <v>288</v>
      </c>
      <c r="B42" s="143" t="s">
        <v>232</v>
      </c>
      <c r="C42" s="143" t="s">
        <v>222</v>
      </c>
      <c r="D42" s="139" t="s">
        <v>233</v>
      </c>
      <c r="E42" s="140">
        <v>60</v>
      </c>
      <c r="F42" s="141"/>
      <c r="G42" s="142" t="s">
        <v>36</v>
      </c>
      <c r="H42" s="142">
        <v>2</v>
      </c>
      <c r="I42" s="141">
        <f t="shared" si="4"/>
        <v>0</v>
      </c>
      <c r="J42" s="141">
        <v>0</v>
      </c>
      <c r="K42" s="141">
        <f t="shared" si="5"/>
        <v>0</v>
      </c>
      <c r="L42" s="143" t="s">
        <v>36</v>
      </c>
      <c r="M42" s="140" t="s">
        <v>36</v>
      </c>
    </row>
    <row r="43" spans="1:13" x14ac:dyDescent="0.3">
      <c r="A43" s="144" t="s">
        <v>289</v>
      </c>
      <c r="B43" s="143" t="s">
        <v>235</v>
      </c>
      <c r="C43" s="143" t="s">
        <v>222</v>
      </c>
      <c r="D43" s="139" t="s">
        <v>236</v>
      </c>
      <c r="E43" s="140">
        <v>60</v>
      </c>
      <c r="F43" s="141"/>
      <c r="G43" s="142" t="s">
        <v>36</v>
      </c>
      <c r="H43" s="142">
        <v>2</v>
      </c>
      <c r="I43" s="141">
        <f t="shared" si="4"/>
        <v>0</v>
      </c>
      <c r="J43" s="141">
        <v>0</v>
      </c>
      <c r="K43" s="141">
        <f t="shared" si="5"/>
        <v>0</v>
      </c>
      <c r="L43" s="143" t="s">
        <v>36</v>
      </c>
      <c r="M43" s="140" t="s">
        <v>36</v>
      </c>
    </row>
    <row r="44" spans="1:13" x14ac:dyDescent="0.3">
      <c r="A44" s="144" t="s">
        <v>290</v>
      </c>
      <c r="B44" s="143" t="s">
        <v>291</v>
      </c>
      <c r="C44" s="143" t="s">
        <v>222</v>
      </c>
      <c r="D44" s="139" t="s">
        <v>292</v>
      </c>
      <c r="E44" s="140" t="s">
        <v>49</v>
      </c>
      <c r="F44" s="141"/>
      <c r="G44" s="142" t="s">
        <v>36</v>
      </c>
      <c r="H44" s="142">
        <v>2</v>
      </c>
      <c r="I44" s="141">
        <f t="shared" si="4"/>
        <v>0</v>
      </c>
      <c r="J44" s="141">
        <v>0</v>
      </c>
      <c r="K44" s="141">
        <f t="shared" si="5"/>
        <v>0</v>
      </c>
      <c r="L44" s="143" t="s">
        <v>36</v>
      </c>
      <c r="M44" s="140" t="s">
        <v>36</v>
      </c>
    </row>
    <row r="45" spans="1:13" ht="22.8" x14ac:dyDescent="0.3">
      <c r="A45" s="137" t="s">
        <v>293</v>
      </c>
      <c r="B45" s="138" t="s">
        <v>294</v>
      </c>
      <c r="C45" s="139" t="s">
        <v>222</v>
      </c>
      <c r="D45" s="139" t="s">
        <v>295</v>
      </c>
      <c r="E45" s="140" t="s">
        <v>49</v>
      </c>
      <c r="F45" s="141"/>
      <c r="G45" s="142" t="s">
        <v>36</v>
      </c>
      <c r="H45" s="142">
        <v>1</v>
      </c>
      <c r="I45" s="141">
        <f t="shared" si="4"/>
        <v>0</v>
      </c>
      <c r="J45" s="141">
        <v>0</v>
      </c>
      <c r="K45" s="141">
        <f t="shared" si="5"/>
        <v>0</v>
      </c>
      <c r="L45" s="143" t="s">
        <v>223</v>
      </c>
      <c r="M45" s="140" t="s">
        <v>36</v>
      </c>
    </row>
    <row r="46" spans="1:13" ht="22.8" x14ac:dyDescent="0.3">
      <c r="A46" s="144" t="s">
        <v>296</v>
      </c>
      <c r="B46" s="143" t="s">
        <v>297</v>
      </c>
      <c r="C46" s="143" t="s">
        <v>222</v>
      </c>
      <c r="D46" s="139" t="s">
        <v>298</v>
      </c>
      <c r="E46" s="140">
        <v>60</v>
      </c>
      <c r="F46" s="141"/>
      <c r="G46" s="142" t="s">
        <v>36</v>
      </c>
      <c r="H46" s="142">
        <v>1</v>
      </c>
      <c r="I46" s="141">
        <f t="shared" si="4"/>
        <v>0</v>
      </c>
      <c r="J46" s="141">
        <v>0</v>
      </c>
      <c r="K46" s="141">
        <f t="shared" si="5"/>
        <v>0</v>
      </c>
      <c r="L46" s="143" t="s">
        <v>36</v>
      </c>
      <c r="M46" s="140" t="s">
        <v>36</v>
      </c>
    </row>
    <row r="47" spans="1:13" ht="22.8" x14ac:dyDescent="0.3">
      <c r="A47" s="144" t="s">
        <v>299</v>
      </c>
      <c r="B47" s="143" t="s">
        <v>300</v>
      </c>
      <c r="C47" s="143" t="s">
        <v>222</v>
      </c>
      <c r="D47" s="139" t="s">
        <v>301</v>
      </c>
      <c r="E47" s="140" t="s">
        <v>49</v>
      </c>
      <c r="F47" s="141"/>
      <c r="G47" s="142" t="s">
        <v>36</v>
      </c>
      <c r="H47" s="142">
        <v>1</v>
      </c>
      <c r="I47" s="141">
        <f t="shared" si="4"/>
        <v>0</v>
      </c>
      <c r="J47" s="141">
        <v>0</v>
      </c>
      <c r="K47" s="141">
        <f t="shared" si="5"/>
        <v>0</v>
      </c>
      <c r="L47" s="143" t="s">
        <v>36</v>
      </c>
      <c r="M47" s="140" t="s">
        <v>36</v>
      </c>
    </row>
    <row r="48" spans="1:13" x14ac:dyDescent="0.3">
      <c r="A48" s="144" t="s">
        <v>302</v>
      </c>
      <c r="B48" s="143" t="s">
        <v>91</v>
      </c>
      <c r="C48" s="143" t="s">
        <v>222</v>
      </c>
      <c r="D48" s="139" t="s">
        <v>92</v>
      </c>
      <c r="E48" s="140" t="s">
        <v>49</v>
      </c>
      <c r="F48" s="141"/>
      <c r="G48" s="142" t="s">
        <v>36</v>
      </c>
      <c r="H48" s="142">
        <v>2</v>
      </c>
      <c r="I48" s="141">
        <f t="shared" si="4"/>
        <v>0</v>
      </c>
      <c r="J48" s="141">
        <v>0</v>
      </c>
      <c r="K48" s="141">
        <f t="shared" si="5"/>
        <v>0</v>
      </c>
      <c r="L48" s="143" t="s">
        <v>36</v>
      </c>
      <c r="M48" s="140" t="s">
        <v>36</v>
      </c>
    </row>
    <row r="49" spans="1:15" x14ac:dyDescent="0.3">
      <c r="A49" s="144" t="s">
        <v>303</v>
      </c>
      <c r="B49" s="143" t="s">
        <v>273</v>
      </c>
      <c r="C49" s="143" t="s">
        <v>222</v>
      </c>
      <c r="D49" s="139" t="s">
        <v>274</v>
      </c>
      <c r="E49" s="140" t="s">
        <v>49</v>
      </c>
      <c r="F49" s="141"/>
      <c r="G49" s="142" t="s">
        <v>36</v>
      </c>
      <c r="H49" s="142">
        <v>1</v>
      </c>
      <c r="I49" s="141">
        <f t="shared" si="4"/>
        <v>0</v>
      </c>
      <c r="J49" s="141">
        <v>0</v>
      </c>
      <c r="K49" s="141">
        <f t="shared" si="5"/>
        <v>0</v>
      </c>
      <c r="L49" s="143" t="s">
        <v>36</v>
      </c>
      <c r="M49" s="140" t="s">
        <v>36</v>
      </c>
    </row>
    <row r="50" spans="1:15" x14ac:dyDescent="0.3">
      <c r="A50" s="144" t="s">
        <v>304</v>
      </c>
      <c r="B50" s="143" t="s">
        <v>276</v>
      </c>
      <c r="C50" s="143" t="s">
        <v>222</v>
      </c>
      <c r="D50" s="139" t="s">
        <v>277</v>
      </c>
      <c r="E50" s="140" t="s">
        <v>49</v>
      </c>
      <c r="F50" s="141"/>
      <c r="G50" s="142" t="s">
        <v>36</v>
      </c>
      <c r="H50" s="142">
        <v>1</v>
      </c>
      <c r="I50" s="141">
        <f t="shared" si="4"/>
        <v>0</v>
      </c>
      <c r="J50" s="141">
        <v>0</v>
      </c>
      <c r="K50" s="141">
        <f t="shared" si="5"/>
        <v>0</v>
      </c>
      <c r="L50" s="143" t="s">
        <v>36</v>
      </c>
      <c r="M50" s="140" t="s">
        <v>36</v>
      </c>
    </row>
    <row r="51" spans="1:15" x14ac:dyDescent="0.3">
      <c r="A51" s="144" t="s">
        <v>305</v>
      </c>
      <c r="B51" s="143" t="s">
        <v>279</v>
      </c>
      <c r="C51" s="143" t="s">
        <v>222</v>
      </c>
      <c r="D51" s="139" t="s">
        <v>280</v>
      </c>
      <c r="E51" s="140" t="s">
        <v>49</v>
      </c>
      <c r="F51" s="141"/>
      <c r="G51" s="142" t="s">
        <v>36</v>
      </c>
      <c r="H51" s="142">
        <v>1</v>
      </c>
      <c r="I51" s="141">
        <f t="shared" si="4"/>
        <v>0</v>
      </c>
      <c r="J51" s="141">
        <v>0</v>
      </c>
      <c r="K51" s="141">
        <f t="shared" si="5"/>
        <v>0</v>
      </c>
      <c r="L51" s="143" t="s">
        <v>36</v>
      </c>
      <c r="M51" s="140" t="s">
        <v>36</v>
      </c>
    </row>
    <row r="52" spans="1:15" ht="22.8" x14ac:dyDescent="0.3">
      <c r="A52" s="144" t="s">
        <v>306</v>
      </c>
      <c r="B52" s="143" t="s">
        <v>282</v>
      </c>
      <c r="C52" s="143" t="s">
        <v>228</v>
      </c>
      <c r="D52" s="139" t="s">
        <v>283</v>
      </c>
      <c r="E52" s="140" t="s">
        <v>49</v>
      </c>
      <c r="F52" s="141"/>
      <c r="G52" s="142" t="s">
        <v>36</v>
      </c>
      <c r="H52" s="142">
        <v>1</v>
      </c>
      <c r="I52" s="141">
        <f t="shared" si="4"/>
        <v>0</v>
      </c>
      <c r="J52" s="141">
        <v>0</v>
      </c>
      <c r="K52" s="141">
        <f t="shared" si="5"/>
        <v>0</v>
      </c>
      <c r="L52" s="143" t="s">
        <v>223</v>
      </c>
      <c r="M52" s="140" t="s">
        <v>36</v>
      </c>
    </row>
    <row r="53" spans="1:15" ht="22.8" x14ac:dyDescent="0.3">
      <c r="A53" s="144" t="s">
        <v>307</v>
      </c>
      <c r="B53" s="143" t="s">
        <v>285</v>
      </c>
      <c r="C53" s="143" t="s">
        <v>222</v>
      </c>
      <c r="D53" s="139" t="s">
        <v>286</v>
      </c>
      <c r="E53" s="140">
        <v>60</v>
      </c>
      <c r="F53" s="141"/>
      <c r="G53" s="142" t="s">
        <v>36</v>
      </c>
      <c r="H53" s="142">
        <v>1</v>
      </c>
      <c r="I53" s="141">
        <f t="shared" si="4"/>
        <v>0</v>
      </c>
      <c r="J53" s="141">
        <v>0</v>
      </c>
      <c r="K53" s="141">
        <f t="shared" si="5"/>
        <v>0</v>
      </c>
      <c r="L53" s="143" t="s">
        <v>36</v>
      </c>
      <c r="M53" s="140" t="s">
        <v>36</v>
      </c>
    </row>
    <row r="54" spans="1:15" ht="22.8" x14ac:dyDescent="0.3">
      <c r="A54" s="144" t="s">
        <v>308</v>
      </c>
      <c r="B54" s="143" t="s">
        <v>144</v>
      </c>
      <c r="C54" s="143" t="s">
        <v>222</v>
      </c>
      <c r="D54" s="139" t="s">
        <v>145</v>
      </c>
      <c r="E54" s="140">
        <v>60</v>
      </c>
      <c r="F54" s="141"/>
      <c r="G54" s="142" t="s">
        <v>36</v>
      </c>
      <c r="H54" s="142">
        <v>1</v>
      </c>
      <c r="I54" s="141">
        <f t="shared" si="4"/>
        <v>0</v>
      </c>
      <c r="J54" s="141">
        <v>0</v>
      </c>
      <c r="K54" s="141">
        <f t="shared" si="5"/>
        <v>0</v>
      </c>
      <c r="L54" s="143" t="s">
        <v>36</v>
      </c>
      <c r="M54" s="140" t="s">
        <v>36</v>
      </c>
    </row>
    <row r="55" spans="1:15" ht="22.8" x14ac:dyDescent="0.3">
      <c r="A55" s="144" t="s">
        <v>309</v>
      </c>
      <c r="B55" s="143" t="s">
        <v>232</v>
      </c>
      <c r="C55" s="143" t="s">
        <v>222</v>
      </c>
      <c r="D55" s="139" t="s">
        <v>233</v>
      </c>
      <c r="E55" s="140">
        <v>60</v>
      </c>
      <c r="F55" s="141"/>
      <c r="G55" s="142" t="s">
        <v>36</v>
      </c>
      <c r="H55" s="142">
        <v>1</v>
      </c>
      <c r="I55" s="141">
        <f t="shared" si="4"/>
        <v>0</v>
      </c>
      <c r="J55" s="141">
        <v>0</v>
      </c>
      <c r="K55" s="141">
        <f t="shared" si="5"/>
        <v>0</v>
      </c>
      <c r="L55" s="143" t="s">
        <v>36</v>
      </c>
      <c r="M55" s="140" t="s">
        <v>36</v>
      </c>
    </row>
    <row r="56" spans="1:15" x14ac:dyDescent="0.3">
      <c r="A56" s="144" t="s">
        <v>310</v>
      </c>
      <c r="B56" s="143" t="s">
        <v>235</v>
      </c>
      <c r="C56" s="143" t="s">
        <v>222</v>
      </c>
      <c r="D56" s="139" t="s">
        <v>236</v>
      </c>
      <c r="E56" s="140">
        <v>60</v>
      </c>
      <c r="F56" s="141"/>
      <c r="G56" s="142" t="s">
        <v>36</v>
      </c>
      <c r="H56" s="142">
        <v>1</v>
      </c>
      <c r="I56" s="141">
        <f t="shared" si="4"/>
        <v>0</v>
      </c>
      <c r="J56" s="141">
        <v>0</v>
      </c>
      <c r="K56" s="141">
        <f t="shared" si="5"/>
        <v>0</v>
      </c>
      <c r="L56" s="143" t="s">
        <v>36</v>
      </c>
      <c r="M56" s="140" t="s">
        <v>36</v>
      </c>
    </row>
    <row r="57" spans="1:15" x14ac:dyDescent="0.3">
      <c r="A57" s="144" t="s">
        <v>311</v>
      </c>
      <c r="B57" s="143" t="s">
        <v>291</v>
      </c>
      <c r="C57" s="143" t="s">
        <v>222</v>
      </c>
      <c r="D57" s="139" t="s">
        <v>292</v>
      </c>
      <c r="E57" s="140" t="s">
        <v>49</v>
      </c>
      <c r="F57" s="141"/>
      <c r="G57" s="142" t="s">
        <v>36</v>
      </c>
      <c r="H57" s="142">
        <v>1</v>
      </c>
      <c r="I57" s="141">
        <f t="shared" si="4"/>
        <v>0</v>
      </c>
      <c r="J57" s="141">
        <v>0</v>
      </c>
      <c r="K57" s="141">
        <f t="shared" si="5"/>
        <v>0</v>
      </c>
      <c r="L57" s="143" t="s">
        <v>36</v>
      </c>
      <c r="M57" s="140" t="s">
        <v>36</v>
      </c>
    </row>
    <row r="58" spans="1:15" s="20" customFormat="1" x14ac:dyDescent="0.3">
      <c r="A58" s="164" t="s">
        <v>312</v>
      </c>
      <c r="B58" s="164" t="s">
        <v>36</v>
      </c>
      <c r="C58" s="164" t="s">
        <v>36</v>
      </c>
      <c r="D58" s="165" t="s">
        <v>220</v>
      </c>
      <c r="E58" s="164" t="s">
        <v>36</v>
      </c>
      <c r="F58" s="164" t="s">
        <v>36</v>
      </c>
      <c r="G58" s="164" t="s">
        <v>36</v>
      </c>
      <c r="H58" s="164" t="s">
        <v>36</v>
      </c>
      <c r="I58" s="164" t="s">
        <v>36</v>
      </c>
      <c r="J58" s="164" t="s">
        <v>36</v>
      </c>
      <c r="K58" s="164" t="s">
        <v>36</v>
      </c>
      <c r="L58" s="164" t="s">
        <v>36</v>
      </c>
      <c r="M58" s="136">
        <f>(K59+K60+K61+K62+K63+K64+K65+K66+K67+K68+K69+K70+K71+K72+K73+K74+K75+K76+K77+K78+K79+K80+K81+K82+K83+K84+K85)</f>
        <v>0</v>
      </c>
      <c r="N58" s="148" t="s">
        <v>440</v>
      </c>
      <c r="O58" s="150"/>
    </row>
    <row r="59" spans="1:15" ht="22.8" x14ac:dyDescent="0.3">
      <c r="A59" s="137" t="s">
        <v>313</v>
      </c>
      <c r="B59" s="138" t="s">
        <v>314</v>
      </c>
      <c r="C59" s="139" t="s">
        <v>222</v>
      </c>
      <c r="D59" s="139" t="s">
        <v>315</v>
      </c>
      <c r="E59" s="140" t="s">
        <v>49</v>
      </c>
      <c r="F59" s="141"/>
      <c r="G59" s="142" t="s">
        <v>36</v>
      </c>
      <c r="H59" s="142">
        <v>2</v>
      </c>
      <c r="I59" s="141">
        <f t="shared" ref="I59:I85" si="6">ROUND(F59-((F59*J59)/100),2)</f>
        <v>0</v>
      </c>
      <c r="J59" s="141">
        <v>0</v>
      </c>
      <c r="K59" s="141">
        <f t="shared" ref="K59:K85" si="7">ROUND((H59 * I59),2)</f>
        <v>0</v>
      </c>
      <c r="L59" s="143" t="s">
        <v>223</v>
      </c>
      <c r="M59" s="140" t="s">
        <v>36</v>
      </c>
    </row>
    <row r="60" spans="1:15" ht="22.8" x14ac:dyDescent="0.3">
      <c r="A60" s="144" t="s">
        <v>316</v>
      </c>
      <c r="B60" s="143" t="s">
        <v>317</v>
      </c>
      <c r="C60" s="143" t="s">
        <v>222</v>
      </c>
      <c r="D60" s="139" t="s">
        <v>318</v>
      </c>
      <c r="E60" s="140">
        <v>60</v>
      </c>
      <c r="F60" s="141"/>
      <c r="G60" s="142" t="s">
        <v>36</v>
      </c>
      <c r="H60" s="142">
        <v>2</v>
      </c>
      <c r="I60" s="141">
        <f t="shared" si="6"/>
        <v>0</v>
      </c>
      <c r="J60" s="141">
        <v>0</v>
      </c>
      <c r="K60" s="141">
        <f t="shared" si="7"/>
        <v>0</v>
      </c>
      <c r="L60" s="143" t="s">
        <v>36</v>
      </c>
      <c r="M60" s="140" t="s">
        <v>36</v>
      </c>
    </row>
    <row r="61" spans="1:15" ht="22.8" x14ac:dyDescent="0.3">
      <c r="A61" s="144" t="s">
        <v>319</v>
      </c>
      <c r="B61" s="143" t="s">
        <v>269</v>
      </c>
      <c r="C61" s="143" t="s">
        <v>222</v>
      </c>
      <c r="D61" s="139" t="s">
        <v>270</v>
      </c>
      <c r="E61" s="140" t="s">
        <v>49</v>
      </c>
      <c r="F61" s="141"/>
      <c r="G61" s="142" t="s">
        <v>36</v>
      </c>
      <c r="H61" s="142">
        <v>2</v>
      </c>
      <c r="I61" s="141">
        <f t="shared" si="6"/>
        <v>0</v>
      </c>
      <c r="J61" s="141">
        <v>0</v>
      </c>
      <c r="K61" s="141">
        <f t="shared" si="7"/>
        <v>0</v>
      </c>
      <c r="L61" s="143" t="s">
        <v>36</v>
      </c>
      <c r="M61" s="140" t="s">
        <v>36</v>
      </c>
    </row>
    <row r="62" spans="1:15" x14ac:dyDescent="0.3">
      <c r="A62" s="144" t="s">
        <v>320</v>
      </c>
      <c r="B62" s="143" t="s">
        <v>91</v>
      </c>
      <c r="C62" s="143" t="s">
        <v>222</v>
      </c>
      <c r="D62" s="139" t="s">
        <v>92</v>
      </c>
      <c r="E62" s="140" t="s">
        <v>49</v>
      </c>
      <c r="F62" s="141"/>
      <c r="G62" s="142" t="s">
        <v>36</v>
      </c>
      <c r="H62" s="142">
        <v>4</v>
      </c>
      <c r="I62" s="141">
        <f t="shared" si="6"/>
        <v>0</v>
      </c>
      <c r="J62" s="141">
        <v>0</v>
      </c>
      <c r="K62" s="141">
        <f t="shared" si="7"/>
        <v>0</v>
      </c>
      <c r="L62" s="143" t="s">
        <v>36</v>
      </c>
      <c r="M62" s="140" t="s">
        <v>36</v>
      </c>
    </row>
    <row r="63" spans="1:15" x14ac:dyDescent="0.3">
      <c r="A63" s="144" t="s">
        <v>321</v>
      </c>
      <c r="B63" s="143" t="s">
        <v>273</v>
      </c>
      <c r="C63" s="143" t="s">
        <v>222</v>
      </c>
      <c r="D63" s="139" t="s">
        <v>274</v>
      </c>
      <c r="E63" s="140" t="s">
        <v>49</v>
      </c>
      <c r="F63" s="141"/>
      <c r="G63" s="142" t="s">
        <v>36</v>
      </c>
      <c r="H63" s="142">
        <v>2</v>
      </c>
      <c r="I63" s="141">
        <f t="shared" si="6"/>
        <v>0</v>
      </c>
      <c r="J63" s="141">
        <v>0</v>
      </c>
      <c r="K63" s="141">
        <f t="shared" si="7"/>
        <v>0</v>
      </c>
      <c r="L63" s="143" t="s">
        <v>36</v>
      </c>
      <c r="M63" s="140" t="s">
        <v>36</v>
      </c>
    </row>
    <row r="64" spans="1:15" x14ac:dyDescent="0.3">
      <c r="A64" s="144" t="s">
        <v>322</v>
      </c>
      <c r="B64" s="143" t="s">
        <v>276</v>
      </c>
      <c r="C64" s="143" t="s">
        <v>222</v>
      </c>
      <c r="D64" s="139" t="s">
        <v>277</v>
      </c>
      <c r="E64" s="140" t="s">
        <v>49</v>
      </c>
      <c r="F64" s="141"/>
      <c r="G64" s="142" t="s">
        <v>36</v>
      </c>
      <c r="H64" s="142">
        <v>2</v>
      </c>
      <c r="I64" s="141">
        <f t="shared" si="6"/>
        <v>0</v>
      </c>
      <c r="J64" s="141">
        <v>0</v>
      </c>
      <c r="K64" s="141">
        <f t="shared" si="7"/>
        <v>0</v>
      </c>
      <c r="L64" s="143" t="s">
        <v>36</v>
      </c>
      <c r="M64" s="140" t="s">
        <v>36</v>
      </c>
    </row>
    <row r="65" spans="1:13" x14ac:dyDescent="0.3">
      <c r="A65" s="144" t="s">
        <v>323</v>
      </c>
      <c r="B65" s="143" t="s">
        <v>279</v>
      </c>
      <c r="C65" s="143" t="s">
        <v>222</v>
      </c>
      <c r="D65" s="139" t="s">
        <v>280</v>
      </c>
      <c r="E65" s="140" t="s">
        <v>49</v>
      </c>
      <c r="F65" s="141"/>
      <c r="G65" s="142" t="s">
        <v>36</v>
      </c>
      <c r="H65" s="142">
        <v>2</v>
      </c>
      <c r="I65" s="141">
        <f t="shared" si="6"/>
        <v>0</v>
      </c>
      <c r="J65" s="141">
        <v>0</v>
      </c>
      <c r="K65" s="141">
        <f t="shared" si="7"/>
        <v>0</v>
      </c>
      <c r="L65" s="143" t="s">
        <v>36</v>
      </c>
      <c r="M65" s="140" t="s">
        <v>36</v>
      </c>
    </row>
    <row r="66" spans="1:13" ht="22.8" x14ac:dyDescent="0.3">
      <c r="A66" s="144" t="s">
        <v>324</v>
      </c>
      <c r="B66" s="143" t="s">
        <v>325</v>
      </c>
      <c r="C66" s="143" t="s">
        <v>228</v>
      </c>
      <c r="D66" s="139" t="s">
        <v>326</v>
      </c>
      <c r="E66" s="140" t="s">
        <v>49</v>
      </c>
      <c r="F66" s="141"/>
      <c r="G66" s="142" t="s">
        <v>36</v>
      </c>
      <c r="H66" s="142">
        <v>2</v>
      </c>
      <c r="I66" s="141">
        <f t="shared" si="6"/>
        <v>0</v>
      </c>
      <c r="J66" s="141">
        <v>0</v>
      </c>
      <c r="K66" s="141">
        <f t="shared" si="7"/>
        <v>0</v>
      </c>
      <c r="L66" s="143" t="s">
        <v>36</v>
      </c>
      <c r="M66" s="140" t="s">
        <v>36</v>
      </c>
    </row>
    <row r="67" spans="1:13" ht="22.8" x14ac:dyDescent="0.3">
      <c r="A67" s="144" t="s">
        <v>327</v>
      </c>
      <c r="B67" s="143" t="s">
        <v>282</v>
      </c>
      <c r="C67" s="143" t="s">
        <v>228</v>
      </c>
      <c r="D67" s="139" t="s">
        <v>283</v>
      </c>
      <c r="E67" s="140" t="s">
        <v>49</v>
      </c>
      <c r="F67" s="141"/>
      <c r="G67" s="142" t="s">
        <v>36</v>
      </c>
      <c r="H67" s="142">
        <v>2</v>
      </c>
      <c r="I67" s="141">
        <f t="shared" si="6"/>
        <v>0</v>
      </c>
      <c r="J67" s="141">
        <v>0</v>
      </c>
      <c r="K67" s="141">
        <f t="shared" si="7"/>
        <v>0</v>
      </c>
      <c r="L67" s="143" t="s">
        <v>223</v>
      </c>
      <c r="M67" s="140" t="s">
        <v>36</v>
      </c>
    </row>
    <row r="68" spans="1:13" ht="22.8" x14ac:dyDescent="0.3">
      <c r="A68" s="144" t="s">
        <v>328</v>
      </c>
      <c r="B68" s="143" t="s">
        <v>285</v>
      </c>
      <c r="C68" s="143" t="s">
        <v>222</v>
      </c>
      <c r="D68" s="139" t="s">
        <v>286</v>
      </c>
      <c r="E68" s="140">
        <v>60</v>
      </c>
      <c r="F68" s="141"/>
      <c r="G68" s="142" t="s">
        <v>36</v>
      </c>
      <c r="H68" s="142">
        <v>2</v>
      </c>
      <c r="I68" s="141">
        <f t="shared" si="6"/>
        <v>0</v>
      </c>
      <c r="J68" s="141">
        <v>0</v>
      </c>
      <c r="K68" s="141">
        <f t="shared" si="7"/>
        <v>0</v>
      </c>
      <c r="L68" s="143" t="s">
        <v>36</v>
      </c>
      <c r="M68" s="140" t="s">
        <v>36</v>
      </c>
    </row>
    <row r="69" spans="1:13" x14ac:dyDescent="0.3">
      <c r="A69" s="144" t="s">
        <v>329</v>
      </c>
      <c r="B69" s="143" t="s">
        <v>235</v>
      </c>
      <c r="C69" s="143" t="s">
        <v>222</v>
      </c>
      <c r="D69" s="139" t="s">
        <v>236</v>
      </c>
      <c r="E69" s="140">
        <v>60</v>
      </c>
      <c r="F69" s="141"/>
      <c r="G69" s="142" t="s">
        <v>36</v>
      </c>
      <c r="H69" s="142">
        <v>2</v>
      </c>
      <c r="I69" s="141">
        <f t="shared" si="6"/>
        <v>0</v>
      </c>
      <c r="J69" s="141">
        <v>0</v>
      </c>
      <c r="K69" s="141">
        <f t="shared" si="7"/>
        <v>0</v>
      </c>
      <c r="L69" s="143" t="s">
        <v>36</v>
      </c>
      <c r="M69" s="140" t="s">
        <v>36</v>
      </c>
    </row>
    <row r="70" spans="1:13" ht="22.8" x14ac:dyDescent="0.3">
      <c r="A70" s="144" t="s">
        <v>330</v>
      </c>
      <c r="B70" s="143" t="s">
        <v>232</v>
      </c>
      <c r="C70" s="143" t="s">
        <v>222</v>
      </c>
      <c r="D70" s="139" t="s">
        <v>233</v>
      </c>
      <c r="E70" s="140">
        <v>60</v>
      </c>
      <c r="F70" s="141"/>
      <c r="G70" s="142" t="s">
        <v>36</v>
      </c>
      <c r="H70" s="142">
        <v>2</v>
      </c>
      <c r="I70" s="141">
        <f t="shared" si="6"/>
        <v>0</v>
      </c>
      <c r="J70" s="141">
        <v>0</v>
      </c>
      <c r="K70" s="141">
        <f t="shared" si="7"/>
        <v>0</v>
      </c>
      <c r="L70" s="143" t="s">
        <v>36</v>
      </c>
      <c r="M70" s="140" t="s">
        <v>36</v>
      </c>
    </row>
    <row r="71" spans="1:13" ht="22.8" x14ac:dyDescent="0.3">
      <c r="A71" s="144" t="s">
        <v>331</v>
      </c>
      <c r="B71" s="143" t="s">
        <v>144</v>
      </c>
      <c r="C71" s="143" t="s">
        <v>222</v>
      </c>
      <c r="D71" s="139" t="s">
        <v>145</v>
      </c>
      <c r="E71" s="140">
        <v>60</v>
      </c>
      <c r="F71" s="141"/>
      <c r="G71" s="142" t="s">
        <v>36</v>
      </c>
      <c r="H71" s="142">
        <v>2</v>
      </c>
      <c r="I71" s="141">
        <f t="shared" si="6"/>
        <v>0</v>
      </c>
      <c r="J71" s="141">
        <v>0</v>
      </c>
      <c r="K71" s="141">
        <f t="shared" si="7"/>
        <v>0</v>
      </c>
      <c r="L71" s="143" t="s">
        <v>36</v>
      </c>
      <c r="M71" s="140" t="s">
        <v>36</v>
      </c>
    </row>
    <row r="72" spans="1:13" ht="22.8" x14ac:dyDescent="0.3">
      <c r="A72" s="144" t="s">
        <v>332</v>
      </c>
      <c r="B72" s="143" t="s">
        <v>333</v>
      </c>
      <c r="C72" s="143" t="s">
        <v>222</v>
      </c>
      <c r="D72" s="139" t="s">
        <v>334</v>
      </c>
      <c r="E72" s="140" t="s">
        <v>49</v>
      </c>
      <c r="F72" s="141"/>
      <c r="G72" s="142" t="s">
        <v>36</v>
      </c>
      <c r="H72" s="142">
        <v>2</v>
      </c>
      <c r="I72" s="141">
        <f t="shared" si="6"/>
        <v>0</v>
      </c>
      <c r="J72" s="141">
        <v>0</v>
      </c>
      <c r="K72" s="141">
        <f t="shared" si="7"/>
        <v>0</v>
      </c>
      <c r="L72" s="143" t="s">
        <v>36</v>
      </c>
      <c r="M72" s="140" t="s">
        <v>36</v>
      </c>
    </row>
    <row r="73" spans="1:13" ht="22.8" x14ac:dyDescent="0.3">
      <c r="A73" s="137" t="s">
        <v>335</v>
      </c>
      <c r="B73" s="138" t="s">
        <v>336</v>
      </c>
      <c r="C73" s="139" t="s">
        <v>222</v>
      </c>
      <c r="D73" s="139" t="s">
        <v>337</v>
      </c>
      <c r="E73" s="140" t="s">
        <v>49</v>
      </c>
      <c r="F73" s="141"/>
      <c r="G73" s="142" t="s">
        <v>36</v>
      </c>
      <c r="H73" s="142">
        <v>1</v>
      </c>
      <c r="I73" s="141">
        <f t="shared" si="6"/>
        <v>0</v>
      </c>
      <c r="J73" s="141">
        <v>0</v>
      </c>
      <c r="K73" s="141">
        <f t="shared" si="7"/>
        <v>0</v>
      </c>
      <c r="L73" s="143" t="s">
        <v>223</v>
      </c>
      <c r="M73" s="140" t="s">
        <v>36</v>
      </c>
    </row>
    <row r="74" spans="1:13" ht="22.8" x14ac:dyDescent="0.3">
      <c r="A74" s="144" t="s">
        <v>338</v>
      </c>
      <c r="B74" s="143" t="s">
        <v>339</v>
      </c>
      <c r="C74" s="143" t="s">
        <v>222</v>
      </c>
      <c r="D74" s="139" t="s">
        <v>340</v>
      </c>
      <c r="E74" s="140">
        <v>60</v>
      </c>
      <c r="F74" s="141"/>
      <c r="G74" s="142" t="s">
        <v>36</v>
      </c>
      <c r="H74" s="142">
        <v>1</v>
      </c>
      <c r="I74" s="141">
        <f t="shared" si="6"/>
        <v>0</v>
      </c>
      <c r="J74" s="141">
        <v>0</v>
      </c>
      <c r="K74" s="141">
        <f t="shared" si="7"/>
        <v>0</v>
      </c>
      <c r="L74" s="143" t="s">
        <v>36</v>
      </c>
      <c r="M74" s="140" t="s">
        <v>36</v>
      </c>
    </row>
    <row r="75" spans="1:13" ht="22.8" x14ac:dyDescent="0.3">
      <c r="A75" s="144" t="s">
        <v>341</v>
      </c>
      <c r="B75" s="143" t="s">
        <v>342</v>
      </c>
      <c r="C75" s="143" t="s">
        <v>222</v>
      </c>
      <c r="D75" s="139" t="s">
        <v>343</v>
      </c>
      <c r="E75" s="140" t="s">
        <v>49</v>
      </c>
      <c r="F75" s="141"/>
      <c r="G75" s="142" t="s">
        <v>36</v>
      </c>
      <c r="H75" s="142">
        <v>1</v>
      </c>
      <c r="I75" s="141">
        <f t="shared" si="6"/>
        <v>0</v>
      </c>
      <c r="J75" s="141">
        <v>0</v>
      </c>
      <c r="K75" s="141">
        <f t="shared" si="7"/>
        <v>0</v>
      </c>
      <c r="L75" s="143" t="s">
        <v>36</v>
      </c>
      <c r="M75" s="140" t="s">
        <v>36</v>
      </c>
    </row>
    <row r="76" spans="1:13" x14ac:dyDescent="0.3">
      <c r="A76" s="144" t="s">
        <v>344</v>
      </c>
      <c r="B76" s="143" t="s">
        <v>91</v>
      </c>
      <c r="C76" s="143" t="s">
        <v>222</v>
      </c>
      <c r="D76" s="139" t="s">
        <v>92</v>
      </c>
      <c r="E76" s="140" t="s">
        <v>49</v>
      </c>
      <c r="F76" s="141"/>
      <c r="G76" s="142" t="s">
        <v>36</v>
      </c>
      <c r="H76" s="142">
        <v>2</v>
      </c>
      <c r="I76" s="141">
        <f t="shared" si="6"/>
        <v>0</v>
      </c>
      <c r="J76" s="141">
        <v>0</v>
      </c>
      <c r="K76" s="141">
        <f t="shared" si="7"/>
        <v>0</v>
      </c>
      <c r="L76" s="143" t="s">
        <v>36</v>
      </c>
      <c r="M76" s="140" t="s">
        <v>36</v>
      </c>
    </row>
    <row r="77" spans="1:13" x14ac:dyDescent="0.3">
      <c r="A77" s="144" t="s">
        <v>345</v>
      </c>
      <c r="B77" s="143" t="s">
        <v>273</v>
      </c>
      <c r="C77" s="143" t="s">
        <v>222</v>
      </c>
      <c r="D77" s="139" t="s">
        <v>274</v>
      </c>
      <c r="E77" s="140" t="s">
        <v>49</v>
      </c>
      <c r="F77" s="141"/>
      <c r="G77" s="142" t="s">
        <v>36</v>
      </c>
      <c r="H77" s="142">
        <v>1</v>
      </c>
      <c r="I77" s="141">
        <f t="shared" si="6"/>
        <v>0</v>
      </c>
      <c r="J77" s="141">
        <v>0</v>
      </c>
      <c r="K77" s="141">
        <f t="shared" si="7"/>
        <v>0</v>
      </c>
      <c r="L77" s="143" t="s">
        <v>36</v>
      </c>
      <c r="M77" s="140" t="s">
        <v>36</v>
      </c>
    </row>
    <row r="78" spans="1:13" x14ac:dyDescent="0.3">
      <c r="A78" s="144" t="s">
        <v>346</v>
      </c>
      <c r="B78" s="143" t="s">
        <v>276</v>
      </c>
      <c r="C78" s="143" t="s">
        <v>222</v>
      </c>
      <c r="D78" s="139" t="s">
        <v>277</v>
      </c>
      <c r="E78" s="140" t="s">
        <v>49</v>
      </c>
      <c r="F78" s="141"/>
      <c r="G78" s="142" t="s">
        <v>36</v>
      </c>
      <c r="H78" s="142">
        <v>1</v>
      </c>
      <c r="I78" s="141">
        <f t="shared" si="6"/>
        <v>0</v>
      </c>
      <c r="J78" s="141">
        <v>0</v>
      </c>
      <c r="K78" s="141">
        <f t="shared" si="7"/>
        <v>0</v>
      </c>
      <c r="L78" s="143" t="s">
        <v>36</v>
      </c>
      <c r="M78" s="140" t="s">
        <v>36</v>
      </c>
    </row>
    <row r="79" spans="1:13" x14ac:dyDescent="0.3">
      <c r="A79" s="144" t="s">
        <v>347</v>
      </c>
      <c r="B79" s="143" t="s">
        <v>279</v>
      </c>
      <c r="C79" s="143" t="s">
        <v>222</v>
      </c>
      <c r="D79" s="139" t="s">
        <v>280</v>
      </c>
      <c r="E79" s="140" t="s">
        <v>49</v>
      </c>
      <c r="F79" s="141"/>
      <c r="G79" s="142" t="s">
        <v>36</v>
      </c>
      <c r="H79" s="142">
        <v>1</v>
      </c>
      <c r="I79" s="141">
        <f t="shared" si="6"/>
        <v>0</v>
      </c>
      <c r="J79" s="141">
        <v>0</v>
      </c>
      <c r="K79" s="141">
        <f t="shared" si="7"/>
        <v>0</v>
      </c>
      <c r="L79" s="143" t="s">
        <v>36</v>
      </c>
      <c r="M79" s="140" t="s">
        <v>36</v>
      </c>
    </row>
    <row r="80" spans="1:13" ht="22.8" x14ac:dyDescent="0.3">
      <c r="A80" s="144" t="s">
        <v>348</v>
      </c>
      <c r="B80" s="143" t="s">
        <v>282</v>
      </c>
      <c r="C80" s="143" t="s">
        <v>228</v>
      </c>
      <c r="D80" s="139" t="s">
        <v>283</v>
      </c>
      <c r="E80" s="140" t="s">
        <v>49</v>
      </c>
      <c r="F80" s="141"/>
      <c r="G80" s="142" t="s">
        <v>36</v>
      </c>
      <c r="H80" s="142">
        <v>1</v>
      </c>
      <c r="I80" s="141">
        <f t="shared" si="6"/>
        <v>0</v>
      </c>
      <c r="J80" s="141">
        <v>0</v>
      </c>
      <c r="K80" s="141">
        <f t="shared" si="7"/>
        <v>0</v>
      </c>
      <c r="L80" s="143" t="s">
        <v>223</v>
      </c>
      <c r="M80" s="140" t="s">
        <v>36</v>
      </c>
    </row>
    <row r="81" spans="1:13" ht="22.8" x14ac:dyDescent="0.3">
      <c r="A81" s="144" t="s">
        <v>349</v>
      </c>
      <c r="B81" s="143" t="s">
        <v>285</v>
      </c>
      <c r="C81" s="143" t="s">
        <v>222</v>
      </c>
      <c r="D81" s="139" t="s">
        <v>286</v>
      </c>
      <c r="E81" s="140">
        <v>60</v>
      </c>
      <c r="F81" s="141"/>
      <c r="G81" s="142" t="s">
        <v>36</v>
      </c>
      <c r="H81" s="142">
        <v>1</v>
      </c>
      <c r="I81" s="141">
        <f t="shared" si="6"/>
        <v>0</v>
      </c>
      <c r="J81" s="141">
        <v>0</v>
      </c>
      <c r="K81" s="141">
        <f t="shared" si="7"/>
        <v>0</v>
      </c>
      <c r="L81" s="143" t="s">
        <v>36</v>
      </c>
      <c r="M81" s="140" t="s">
        <v>36</v>
      </c>
    </row>
    <row r="82" spans="1:13" x14ac:dyDescent="0.3">
      <c r="A82" s="144" t="s">
        <v>350</v>
      </c>
      <c r="B82" s="143" t="s">
        <v>235</v>
      </c>
      <c r="C82" s="143" t="s">
        <v>222</v>
      </c>
      <c r="D82" s="139" t="s">
        <v>236</v>
      </c>
      <c r="E82" s="140">
        <v>60</v>
      </c>
      <c r="F82" s="141"/>
      <c r="G82" s="142" t="s">
        <v>36</v>
      </c>
      <c r="H82" s="142">
        <v>1</v>
      </c>
      <c r="I82" s="141">
        <f t="shared" si="6"/>
        <v>0</v>
      </c>
      <c r="J82" s="141">
        <v>0</v>
      </c>
      <c r="K82" s="141">
        <f t="shared" si="7"/>
        <v>0</v>
      </c>
      <c r="L82" s="143" t="s">
        <v>36</v>
      </c>
      <c r="M82" s="140" t="s">
        <v>36</v>
      </c>
    </row>
    <row r="83" spans="1:13" ht="22.8" x14ac:dyDescent="0.3">
      <c r="A83" s="144" t="s">
        <v>351</v>
      </c>
      <c r="B83" s="143" t="s">
        <v>232</v>
      </c>
      <c r="C83" s="143" t="s">
        <v>222</v>
      </c>
      <c r="D83" s="139" t="s">
        <v>233</v>
      </c>
      <c r="E83" s="140">
        <v>60</v>
      </c>
      <c r="F83" s="141"/>
      <c r="G83" s="142" t="s">
        <v>36</v>
      </c>
      <c r="H83" s="142">
        <v>1</v>
      </c>
      <c r="I83" s="141">
        <f t="shared" si="6"/>
        <v>0</v>
      </c>
      <c r="J83" s="141">
        <v>0</v>
      </c>
      <c r="K83" s="141">
        <f t="shared" si="7"/>
        <v>0</v>
      </c>
      <c r="L83" s="143" t="s">
        <v>36</v>
      </c>
      <c r="M83" s="140" t="s">
        <v>36</v>
      </c>
    </row>
    <row r="84" spans="1:13" ht="22.8" x14ac:dyDescent="0.3">
      <c r="A84" s="144" t="s">
        <v>352</v>
      </c>
      <c r="B84" s="143" t="s">
        <v>144</v>
      </c>
      <c r="C84" s="143" t="s">
        <v>222</v>
      </c>
      <c r="D84" s="139" t="s">
        <v>145</v>
      </c>
      <c r="E84" s="140">
        <v>60</v>
      </c>
      <c r="F84" s="141"/>
      <c r="G84" s="142" t="s">
        <v>36</v>
      </c>
      <c r="H84" s="142">
        <v>1</v>
      </c>
      <c r="I84" s="141">
        <f t="shared" si="6"/>
        <v>0</v>
      </c>
      <c r="J84" s="141">
        <v>0</v>
      </c>
      <c r="K84" s="141">
        <f t="shared" si="7"/>
        <v>0</v>
      </c>
      <c r="L84" s="143" t="s">
        <v>36</v>
      </c>
      <c r="M84" s="140" t="s">
        <v>36</v>
      </c>
    </row>
    <row r="85" spans="1:13" ht="22.8" x14ac:dyDescent="0.3">
      <c r="A85" s="144" t="s">
        <v>353</v>
      </c>
      <c r="B85" s="143" t="s">
        <v>333</v>
      </c>
      <c r="C85" s="143" t="s">
        <v>222</v>
      </c>
      <c r="D85" s="139" t="s">
        <v>334</v>
      </c>
      <c r="E85" s="140" t="s">
        <v>49</v>
      </c>
      <c r="F85" s="141"/>
      <c r="G85" s="142" t="s">
        <v>36</v>
      </c>
      <c r="H85" s="142">
        <v>1</v>
      </c>
      <c r="I85" s="141">
        <f t="shared" si="6"/>
        <v>0</v>
      </c>
      <c r="J85" s="141">
        <v>0</v>
      </c>
      <c r="K85" s="141">
        <f t="shared" si="7"/>
        <v>0</v>
      </c>
      <c r="L85" s="143" t="s">
        <v>36</v>
      </c>
      <c r="M85" s="140" t="s">
        <v>36</v>
      </c>
    </row>
    <row r="86" spans="1:13" x14ac:dyDescent="0.3">
      <c r="A86" s="157" t="s">
        <v>354</v>
      </c>
      <c r="B86" s="157" t="s">
        <v>36</v>
      </c>
      <c r="C86" s="157" t="s">
        <v>36</v>
      </c>
      <c r="D86" s="158" t="s">
        <v>220</v>
      </c>
      <c r="E86" s="157" t="s">
        <v>36</v>
      </c>
      <c r="F86" s="157" t="s">
        <v>36</v>
      </c>
      <c r="G86" s="157" t="s">
        <v>36</v>
      </c>
      <c r="H86" s="157" t="s">
        <v>36</v>
      </c>
      <c r="I86" s="157" t="s">
        <v>36</v>
      </c>
      <c r="J86" s="157" t="s">
        <v>36</v>
      </c>
      <c r="K86" s="157" t="s">
        <v>36</v>
      </c>
      <c r="L86" s="157" t="s">
        <v>36</v>
      </c>
      <c r="M86" s="125">
        <f>(K87+K88+K89+K90+K91+K92+K93+K94+K95)</f>
        <v>0</v>
      </c>
    </row>
    <row r="87" spans="1:13" ht="22.8" x14ac:dyDescent="0.3">
      <c r="A87" s="126" t="s">
        <v>355</v>
      </c>
      <c r="B87" s="127" t="s">
        <v>356</v>
      </c>
      <c r="C87" s="128" t="s">
        <v>222</v>
      </c>
      <c r="D87" s="128" t="s">
        <v>357</v>
      </c>
      <c r="E87" s="129" t="s">
        <v>49</v>
      </c>
      <c r="F87" s="130"/>
      <c r="G87" s="131" t="s">
        <v>36</v>
      </c>
      <c r="H87" s="131">
        <v>30</v>
      </c>
      <c r="I87" s="130">
        <f t="shared" ref="I87:I95" si="8">ROUND(F87-((F87*J87)/100),2)</f>
        <v>0</v>
      </c>
      <c r="J87" s="130">
        <v>0</v>
      </c>
      <c r="K87" s="130">
        <f t="shared" ref="K87:K95" si="9">ROUND((H87 * I87),2)</f>
        <v>0</v>
      </c>
      <c r="L87" s="132" t="s">
        <v>223</v>
      </c>
      <c r="M87" s="129" t="s">
        <v>36</v>
      </c>
    </row>
    <row r="88" spans="1:13" ht="22.8" x14ac:dyDescent="0.3">
      <c r="A88" s="133" t="s">
        <v>358</v>
      </c>
      <c r="B88" s="132" t="s">
        <v>359</v>
      </c>
      <c r="C88" s="132" t="s">
        <v>222</v>
      </c>
      <c r="D88" s="128" t="s">
        <v>360</v>
      </c>
      <c r="E88" s="129">
        <v>60</v>
      </c>
      <c r="F88" s="130"/>
      <c r="G88" s="131" t="s">
        <v>36</v>
      </c>
      <c r="H88" s="131">
        <v>30</v>
      </c>
      <c r="I88" s="130">
        <f t="shared" si="8"/>
        <v>0</v>
      </c>
      <c r="J88" s="130">
        <v>0</v>
      </c>
      <c r="K88" s="130">
        <f t="shared" si="9"/>
        <v>0</v>
      </c>
      <c r="L88" s="132" t="s">
        <v>36</v>
      </c>
      <c r="M88" s="129" t="s">
        <v>36</v>
      </c>
    </row>
    <row r="89" spans="1:13" ht="22.8" x14ac:dyDescent="0.3">
      <c r="A89" s="133" t="s">
        <v>361</v>
      </c>
      <c r="B89" s="132" t="s">
        <v>160</v>
      </c>
      <c r="C89" s="132" t="s">
        <v>222</v>
      </c>
      <c r="D89" s="128" t="s">
        <v>161</v>
      </c>
      <c r="E89" s="129" t="s">
        <v>49</v>
      </c>
      <c r="F89" s="130"/>
      <c r="G89" s="131" t="s">
        <v>36</v>
      </c>
      <c r="H89" s="131">
        <v>120</v>
      </c>
      <c r="I89" s="130">
        <f t="shared" si="8"/>
        <v>0</v>
      </c>
      <c r="J89" s="130">
        <v>0</v>
      </c>
      <c r="K89" s="130">
        <f t="shared" si="9"/>
        <v>0</v>
      </c>
      <c r="L89" s="132" t="s">
        <v>36</v>
      </c>
      <c r="M89" s="129" t="s">
        <v>36</v>
      </c>
    </row>
    <row r="90" spans="1:13" ht="22.8" x14ac:dyDescent="0.3">
      <c r="A90" s="133" t="s">
        <v>362</v>
      </c>
      <c r="B90" s="132" t="s">
        <v>363</v>
      </c>
      <c r="C90" s="132" t="s">
        <v>222</v>
      </c>
      <c r="D90" s="128" t="s">
        <v>364</v>
      </c>
      <c r="E90" s="129">
        <v>60</v>
      </c>
      <c r="F90" s="130"/>
      <c r="G90" s="131" t="s">
        <v>36</v>
      </c>
      <c r="H90" s="131">
        <v>30</v>
      </c>
      <c r="I90" s="130">
        <f t="shared" si="8"/>
        <v>0</v>
      </c>
      <c r="J90" s="130">
        <v>0</v>
      </c>
      <c r="K90" s="130">
        <f t="shared" si="9"/>
        <v>0</v>
      </c>
      <c r="L90" s="132" t="s">
        <v>36</v>
      </c>
      <c r="M90" s="129" t="s">
        <v>36</v>
      </c>
    </row>
    <row r="91" spans="1:13" ht="22.8" x14ac:dyDescent="0.3">
      <c r="A91" s="133" t="s">
        <v>365</v>
      </c>
      <c r="B91" s="132" t="s">
        <v>152</v>
      </c>
      <c r="C91" s="132" t="s">
        <v>222</v>
      </c>
      <c r="D91" s="128" t="s">
        <v>366</v>
      </c>
      <c r="E91" s="129" t="s">
        <v>49</v>
      </c>
      <c r="F91" s="130"/>
      <c r="G91" s="131" t="s">
        <v>36</v>
      </c>
      <c r="H91" s="131">
        <v>30</v>
      </c>
      <c r="I91" s="130">
        <f t="shared" si="8"/>
        <v>0</v>
      </c>
      <c r="J91" s="130">
        <v>0</v>
      </c>
      <c r="K91" s="130">
        <f t="shared" si="9"/>
        <v>0</v>
      </c>
      <c r="L91" s="132" t="s">
        <v>223</v>
      </c>
      <c r="M91" s="129" t="s">
        <v>36</v>
      </c>
    </row>
    <row r="92" spans="1:13" ht="22.8" x14ac:dyDescent="0.3">
      <c r="A92" s="133" t="s">
        <v>367</v>
      </c>
      <c r="B92" s="132" t="s">
        <v>154</v>
      </c>
      <c r="C92" s="132" t="s">
        <v>222</v>
      </c>
      <c r="D92" s="128" t="s">
        <v>368</v>
      </c>
      <c r="E92" s="129">
        <v>60</v>
      </c>
      <c r="F92" s="130"/>
      <c r="G92" s="131" t="s">
        <v>36</v>
      </c>
      <c r="H92" s="131">
        <v>30</v>
      </c>
      <c r="I92" s="130">
        <f t="shared" si="8"/>
        <v>0</v>
      </c>
      <c r="J92" s="130">
        <v>0</v>
      </c>
      <c r="K92" s="130">
        <f t="shared" si="9"/>
        <v>0</v>
      </c>
      <c r="L92" s="132" t="s">
        <v>36</v>
      </c>
      <c r="M92" s="129" t="s">
        <v>36</v>
      </c>
    </row>
    <row r="93" spans="1:13" ht="22.8" x14ac:dyDescent="0.3">
      <c r="A93" s="133" t="s">
        <v>369</v>
      </c>
      <c r="B93" s="132" t="s">
        <v>144</v>
      </c>
      <c r="C93" s="132" t="s">
        <v>222</v>
      </c>
      <c r="D93" s="128" t="s">
        <v>145</v>
      </c>
      <c r="E93" s="129">
        <v>60</v>
      </c>
      <c r="F93" s="130"/>
      <c r="G93" s="131" t="s">
        <v>36</v>
      </c>
      <c r="H93" s="131">
        <v>30</v>
      </c>
      <c r="I93" s="130">
        <f t="shared" si="8"/>
        <v>0</v>
      </c>
      <c r="J93" s="130">
        <v>0</v>
      </c>
      <c r="K93" s="130">
        <f t="shared" si="9"/>
        <v>0</v>
      </c>
      <c r="L93" s="132" t="s">
        <v>36</v>
      </c>
      <c r="M93" s="129" t="s">
        <v>36</v>
      </c>
    </row>
    <row r="94" spans="1:13" ht="22.8" x14ac:dyDescent="0.3">
      <c r="A94" s="133" t="s">
        <v>370</v>
      </c>
      <c r="B94" s="132" t="s">
        <v>159</v>
      </c>
      <c r="C94" s="132" t="s">
        <v>222</v>
      </c>
      <c r="D94" s="128" t="s">
        <v>371</v>
      </c>
      <c r="E94" s="129">
        <v>60</v>
      </c>
      <c r="F94" s="130"/>
      <c r="G94" s="131" t="s">
        <v>36</v>
      </c>
      <c r="H94" s="131">
        <v>30</v>
      </c>
      <c r="I94" s="130">
        <f t="shared" si="8"/>
        <v>0</v>
      </c>
      <c r="J94" s="130">
        <v>0</v>
      </c>
      <c r="K94" s="130">
        <f t="shared" si="9"/>
        <v>0</v>
      </c>
      <c r="L94" s="132" t="s">
        <v>36</v>
      </c>
      <c r="M94" s="129" t="s">
        <v>36</v>
      </c>
    </row>
    <row r="95" spans="1:13" x14ac:dyDescent="0.3">
      <c r="A95" s="133" t="s">
        <v>372</v>
      </c>
      <c r="B95" s="132" t="s">
        <v>373</v>
      </c>
      <c r="C95" s="132" t="s">
        <v>222</v>
      </c>
      <c r="D95" s="128" t="s">
        <v>374</v>
      </c>
      <c r="E95" s="129" t="s">
        <v>49</v>
      </c>
      <c r="F95" s="130"/>
      <c r="G95" s="131" t="s">
        <v>36</v>
      </c>
      <c r="H95" s="131">
        <v>30</v>
      </c>
      <c r="I95" s="130">
        <f t="shared" si="8"/>
        <v>0</v>
      </c>
      <c r="J95" s="130">
        <v>0</v>
      </c>
      <c r="K95" s="130">
        <f t="shared" si="9"/>
        <v>0</v>
      </c>
      <c r="L95" s="132" t="s">
        <v>36</v>
      </c>
      <c r="M95" s="129" t="s">
        <v>36</v>
      </c>
    </row>
    <row r="96" spans="1:13" x14ac:dyDescent="0.3">
      <c r="A96" s="164" t="s">
        <v>375</v>
      </c>
      <c r="B96" s="164" t="s">
        <v>36</v>
      </c>
      <c r="C96" s="164" t="s">
        <v>36</v>
      </c>
      <c r="D96" s="165" t="s">
        <v>220</v>
      </c>
      <c r="E96" s="164" t="s">
        <v>36</v>
      </c>
      <c r="F96" s="164" t="s">
        <v>36</v>
      </c>
      <c r="G96" s="164" t="s">
        <v>36</v>
      </c>
      <c r="H96" s="164" t="s">
        <v>36</v>
      </c>
      <c r="I96" s="164" t="s">
        <v>36</v>
      </c>
      <c r="J96" s="164" t="s">
        <v>36</v>
      </c>
      <c r="K96" s="164" t="s">
        <v>36</v>
      </c>
      <c r="L96" s="164" t="s">
        <v>36</v>
      </c>
      <c r="M96" s="136">
        <f>(K97+K98+K99+K100+K101+K102+K103+K104+K105+K106+K107+K108+K109+K110+K111+K112)</f>
        <v>0</v>
      </c>
    </row>
    <row r="97" spans="1:13" s="145" customFormat="1" ht="22.8" x14ac:dyDescent="0.3">
      <c r="A97" s="137" t="s">
        <v>376</v>
      </c>
      <c r="B97" s="138" t="s">
        <v>377</v>
      </c>
      <c r="C97" s="139" t="s">
        <v>222</v>
      </c>
      <c r="D97" s="139" t="s">
        <v>378</v>
      </c>
      <c r="E97" s="140" t="s">
        <v>49</v>
      </c>
      <c r="F97" s="141"/>
      <c r="G97" s="142" t="s">
        <v>36</v>
      </c>
      <c r="H97" s="142">
        <v>30</v>
      </c>
      <c r="I97" s="141">
        <f t="shared" ref="I97:I112" si="10">ROUND(F97-((F97*J97)/100),2)</f>
        <v>0</v>
      </c>
      <c r="J97" s="141">
        <v>0</v>
      </c>
      <c r="K97" s="141">
        <f t="shared" ref="K97:K112" si="11">ROUND((H97 * I97),2)</f>
        <v>0</v>
      </c>
      <c r="L97" s="143" t="s">
        <v>36</v>
      </c>
      <c r="M97" s="140" t="s">
        <v>36</v>
      </c>
    </row>
    <row r="98" spans="1:13" s="145" customFormat="1" ht="22.8" x14ac:dyDescent="0.3">
      <c r="A98" s="144" t="s">
        <v>379</v>
      </c>
      <c r="B98" s="143" t="s">
        <v>380</v>
      </c>
      <c r="C98" s="143" t="s">
        <v>222</v>
      </c>
      <c r="D98" s="139" t="s">
        <v>381</v>
      </c>
      <c r="E98" s="140">
        <v>60</v>
      </c>
      <c r="F98" s="141"/>
      <c r="G98" s="142" t="s">
        <v>36</v>
      </c>
      <c r="H98" s="142">
        <v>30</v>
      </c>
      <c r="I98" s="141">
        <f t="shared" si="10"/>
        <v>0</v>
      </c>
      <c r="J98" s="141">
        <v>0</v>
      </c>
      <c r="K98" s="141">
        <f t="shared" si="11"/>
        <v>0</v>
      </c>
      <c r="L98" s="143" t="s">
        <v>36</v>
      </c>
      <c r="M98" s="140" t="s">
        <v>36</v>
      </c>
    </row>
    <row r="99" spans="1:13" s="145" customFormat="1" ht="22.8" x14ac:dyDescent="0.3">
      <c r="A99" s="144" t="s">
        <v>382</v>
      </c>
      <c r="B99" s="143" t="s">
        <v>383</v>
      </c>
      <c r="C99" s="143" t="s">
        <v>222</v>
      </c>
      <c r="D99" s="139" t="s">
        <v>384</v>
      </c>
      <c r="E99" s="140">
        <v>60</v>
      </c>
      <c r="F99" s="141"/>
      <c r="G99" s="142" t="s">
        <v>36</v>
      </c>
      <c r="H99" s="142">
        <v>30</v>
      </c>
      <c r="I99" s="141">
        <f t="shared" si="10"/>
        <v>0</v>
      </c>
      <c r="J99" s="141">
        <v>0</v>
      </c>
      <c r="K99" s="141">
        <f t="shared" si="11"/>
        <v>0</v>
      </c>
      <c r="L99" s="143" t="s">
        <v>36</v>
      </c>
      <c r="M99" s="140" t="s">
        <v>36</v>
      </c>
    </row>
    <row r="100" spans="1:13" s="145" customFormat="1" ht="22.8" x14ac:dyDescent="0.3">
      <c r="A100" s="144" t="s">
        <v>385</v>
      </c>
      <c r="B100" s="143" t="s">
        <v>152</v>
      </c>
      <c r="C100" s="143" t="s">
        <v>222</v>
      </c>
      <c r="D100" s="139" t="s">
        <v>366</v>
      </c>
      <c r="E100" s="140" t="s">
        <v>49</v>
      </c>
      <c r="F100" s="141"/>
      <c r="G100" s="142" t="s">
        <v>36</v>
      </c>
      <c r="H100" s="142">
        <v>30</v>
      </c>
      <c r="I100" s="141">
        <f t="shared" si="10"/>
        <v>0</v>
      </c>
      <c r="J100" s="141">
        <v>0</v>
      </c>
      <c r="K100" s="141">
        <f t="shared" si="11"/>
        <v>0</v>
      </c>
      <c r="L100" s="143" t="s">
        <v>223</v>
      </c>
      <c r="M100" s="140" t="s">
        <v>36</v>
      </c>
    </row>
    <row r="101" spans="1:13" s="145" customFormat="1" ht="22.8" x14ac:dyDescent="0.3">
      <c r="A101" s="144" t="s">
        <v>386</v>
      </c>
      <c r="B101" s="143" t="s">
        <v>154</v>
      </c>
      <c r="C101" s="143" t="s">
        <v>222</v>
      </c>
      <c r="D101" s="139" t="s">
        <v>368</v>
      </c>
      <c r="E101" s="140">
        <v>60</v>
      </c>
      <c r="F101" s="141"/>
      <c r="G101" s="142" t="s">
        <v>36</v>
      </c>
      <c r="H101" s="142">
        <v>30</v>
      </c>
      <c r="I101" s="141">
        <f t="shared" si="10"/>
        <v>0</v>
      </c>
      <c r="J101" s="141">
        <v>0</v>
      </c>
      <c r="K101" s="141">
        <f t="shared" si="11"/>
        <v>0</v>
      </c>
      <c r="L101" s="143" t="s">
        <v>36</v>
      </c>
      <c r="M101" s="140" t="s">
        <v>36</v>
      </c>
    </row>
    <row r="102" spans="1:13" s="145" customFormat="1" ht="22.8" x14ac:dyDescent="0.3">
      <c r="A102" s="144" t="s">
        <v>387</v>
      </c>
      <c r="B102" s="143" t="s">
        <v>144</v>
      </c>
      <c r="C102" s="143" t="s">
        <v>222</v>
      </c>
      <c r="D102" s="139" t="s">
        <v>145</v>
      </c>
      <c r="E102" s="140">
        <v>60</v>
      </c>
      <c r="F102" s="141"/>
      <c r="G102" s="142" t="s">
        <v>36</v>
      </c>
      <c r="H102" s="142">
        <v>30</v>
      </c>
      <c r="I102" s="141">
        <f t="shared" si="10"/>
        <v>0</v>
      </c>
      <c r="J102" s="141">
        <v>0</v>
      </c>
      <c r="K102" s="141">
        <f t="shared" si="11"/>
        <v>0</v>
      </c>
      <c r="L102" s="143" t="s">
        <v>36</v>
      </c>
      <c r="M102" s="140" t="s">
        <v>36</v>
      </c>
    </row>
    <row r="103" spans="1:13" s="145" customFormat="1" ht="22.8" x14ac:dyDescent="0.3">
      <c r="A103" s="144" t="s">
        <v>388</v>
      </c>
      <c r="B103" s="143" t="s">
        <v>159</v>
      </c>
      <c r="C103" s="143" t="s">
        <v>222</v>
      </c>
      <c r="D103" s="139" t="s">
        <v>371</v>
      </c>
      <c r="E103" s="140">
        <v>60</v>
      </c>
      <c r="F103" s="141"/>
      <c r="G103" s="142" t="s">
        <v>36</v>
      </c>
      <c r="H103" s="142">
        <v>30</v>
      </c>
      <c r="I103" s="141">
        <f t="shared" si="10"/>
        <v>0</v>
      </c>
      <c r="J103" s="141">
        <v>0</v>
      </c>
      <c r="K103" s="141">
        <f t="shared" si="11"/>
        <v>0</v>
      </c>
      <c r="L103" s="143" t="s">
        <v>36</v>
      </c>
      <c r="M103" s="140" t="s">
        <v>36</v>
      </c>
    </row>
    <row r="104" spans="1:13" s="145" customFormat="1" x14ac:dyDescent="0.3">
      <c r="A104" s="144" t="s">
        <v>389</v>
      </c>
      <c r="B104" s="143" t="s">
        <v>390</v>
      </c>
      <c r="C104" s="143" t="s">
        <v>222</v>
      </c>
      <c r="D104" s="139" t="s">
        <v>374</v>
      </c>
      <c r="E104" s="140" t="s">
        <v>49</v>
      </c>
      <c r="F104" s="141"/>
      <c r="G104" s="142" t="s">
        <v>36</v>
      </c>
      <c r="H104" s="142">
        <v>30</v>
      </c>
      <c r="I104" s="141">
        <f t="shared" si="10"/>
        <v>0</v>
      </c>
      <c r="J104" s="141">
        <v>0</v>
      </c>
      <c r="K104" s="141">
        <f t="shared" si="11"/>
        <v>0</v>
      </c>
      <c r="L104" s="143" t="s">
        <v>36</v>
      </c>
      <c r="M104" s="140" t="s">
        <v>36</v>
      </c>
    </row>
    <row r="105" spans="1:13" s="145" customFormat="1" ht="22.8" x14ac:dyDescent="0.3">
      <c r="A105" s="146" t="s">
        <v>391</v>
      </c>
      <c r="B105" s="147" t="s">
        <v>392</v>
      </c>
      <c r="C105" s="139" t="s">
        <v>222</v>
      </c>
      <c r="D105" s="139" t="s">
        <v>393</v>
      </c>
      <c r="E105" s="140" t="s">
        <v>49</v>
      </c>
      <c r="F105" s="141"/>
      <c r="G105" s="142" t="s">
        <v>36</v>
      </c>
      <c r="H105" s="142">
        <v>30</v>
      </c>
      <c r="I105" s="141">
        <f t="shared" si="10"/>
        <v>0</v>
      </c>
      <c r="J105" s="141">
        <v>0</v>
      </c>
      <c r="K105" s="141">
        <f t="shared" si="11"/>
        <v>0</v>
      </c>
      <c r="L105" s="143" t="s">
        <v>36</v>
      </c>
      <c r="M105" s="140" t="s">
        <v>36</v>
      </c>
    </row>
    <row r="106" spans="1:13" s="145" customFormat="1" ht="22.8" x14ac:dyDescent="0.3">
      <c r="A106" s="144" t="s">
        <v>394</v>
      </c>
      <c r="B106" s="143" t="s">
        <v>395</v>
      </c>
      <c r="C106" s="143" t="s">
        <v>222</v>
      </c>
      <c r="D106" s="139" t="s">
        <v>396</v>
      </c>
      <c r="E106" s="140">
        <v>60</v>
      </c>
      <c r="F106" s="141"/>
      <c r="G106" s="142" t="s">
        <v>36</v>
      </c>
      <c r="H106" s="142">
        <v>30</v>
      </c>
      <c r="I106" s="141">
        <f t="shared" si="10"/>
        <v>0</v>
      </c>
      <c r="J106" s="141">
        <v>0</v>
      </c>
      <c r="K106" s="141">
        <f t="shared" si="11"/>
        <v>0</v>
      </c>
      <c r="L106" s="143" t="s">
        <v>36</v>
      </c>
      <c r="M106" s="140" t="s">
        <v>36</v>
      </c>
    </row>
    <row r="107" spans="1:13" s="145" customFormat="1" ht="22.8" x14ac:dyDescent="0.3">
      <c r="A107" s="144" t="s">
        <v>397</v>
      </c>
      <c r="B107" s="143" t="s">
        <v>398</v>
      </c>
      <c r="C107" s="143" t="s">
        <v>222</v>
      </c>
      <c r="D107" s="139" t="s">
        <v>399</v>
      </c>
      <c r="E107" s="140">
        <v>60</v>
      </c>
      <c r="F107" s="141"/>
      <c r="G107" s="142" t="s">
        <v>36</v>
      </c>
      <c r="H107" s="142">
        <v>30</v>
      </c>
      <c r="I107" s="141">
        <f t="shared" si="10"/>
        <v>0</v>
      </c>
      <c r="J107" s="141">
        <v>0</v>
      </c>
      <c r="K107" s="141">
        <f t="shared" si="11"/>
        <v>0</v>
      </c>
      <c r="L107" s="143" t="s">
        <v>36</v>
      </c>
      <c r="M107" s="140" t="s">
        <v>36</v>
      </c>
    </row>
    <row r="108" spans="1:13" s="145" customFormat="1" ht="22.8" x14ac:dyDescent="0.3">
      <c r="A108" s="144" t="s">
        <v>400</v>
      </c>
      <c r="B108" s="143" t="s">
        <v>152</v>
      </c>
      <c r="C108" s="143" t="s">
        <v>222</v>
      </c>
      <c r="D108" s="139" t="s">
        <v>366</v>
      </c>
      <c r="E108" s="140" t="s">
        <v>49</v>
      </c>
      <c r="F108" s="141"/>
      <c r="G108" s="142" t="s">
        <v>36</v>
      </c>
      <c r="H108" s="142">
        <v>30</v>
      </c>
      <c r="I108" s="141">
        <f t="shared" si="10"/>
        <v>0</v>
      </c>
      <c r="J108" s="141">
        <v>0</v>
      </c>
      <c r="K108" s="141">
        <f t="shared" si="11"/>
        <v>0</v>
      </c>
      <c r="L108" s="143" t="s">
        <v>223</v>
      </c>
      <c r="M108" s="140" t="s">
        <v>36</v>
      </c>
    </row>
    <row r="109" spans="1:13" s="145" customFormat="1" ht="22.8" x14ac:dyDescent="0.3">
      <c r="A109" s="144" t="s">
        <v>401</v>
      </c>
      <c r="B109" s="143" t="s">
        <v>154</v>
      </c>
      <c r="C109" s="143" t="s">
        <v>222</v>
      </c>
      <c r="D109" s="139" t="s">
        <v>368</v>
      </c>
      <c r="E109" s="140">
        <v>60</v>
      </c>
      <c r="F109" s="141"/>
      <c r="G109" s="142" t="s">
        <v>36</v>
      </c>
      <c r="H109" s="142">
        <v>30</v>
      </c>
      <c r="I109" s="141">
        <f t="shared" si="10"/>
        <v>0</v>
      </c>
      <c r="J109" s="141">
        <v>0</v>
      </c>
      <c r="K109" s="141">
        <f t="shared" si="11"/>
        <v>0</v>
      </c>
      <c r="L109" s="143" t="s">
        <v>36</v>
      </c>
      <c r="M109" s="140" t="s">
        <v>36</v>
      </c>
    </row>
    <row r="110" spans="1:13" s="145" customFormat="1" ht="22.8" x14ac:dyDescent="0.3">
      <c r="A110" s="144" t="s">
        <v>402</v>
      </c>
      <c r="B110" s="143" t="s">
        <v>144</v>
      </c>
      <c r="C110" s="143" t="s">
        <v>222</v>
      </c>
      <c r="D110" s="139" t="s">
        <v>145</v>
      </c>
      <c r="E110" s="140">
        <v>60</v>
      </c>
      <c r="F110" s="141"/>
      <c r="G110" s="142" t="s">
        <v>36</v>
      </c>
      <c r="H110" s="142">
        <v>30</v>
      </c>
      <c r="I110" s="141">
        <f t="shared" si="10"/>
        <v>0</v>
      </c>
      <c r="J110" s="141">
        <v>0</v>
      </c>
      <c r="K110" s="141">
        <f t="shared" si="11"/>
        <v>0</v>
      </c>
      <c r="L110" s="143" t="s">
        <v>36</v>
      </c>
      <c r="M110" s="140" t="s">
        <v>36</v>
      </c>
    </row>
    <row r="111" spans="1:13" s="145" customFormat="1" ht="22.8" x14ac:dyDescent="0.3">
      <c r="A111" s="144" t="s">
        <v>403</v>
      </c>
      <c r="B111" s="143" t="s">
        <v>159</v>
      </c>
      <c r="C111" s="143" t="s">
        <v>222</v>
      </c>
      <c r="D111" s="139" t="s">
        <v>371</v>
      </c>
      <c r="E111" s="140">
        <v>60</v>
      </c>
      <c r="F111" s="141"/>
      <c r="G111" s="142" t="s">
        <v>36</v>
      </c>
      <c r="H111" s="142">
        <v>30</v>
      </c>
      <c r="I111" s="141">
        <f t="shared" si="10"/>
        <v>0</v>
      </c>
      <c r="J111" s="141">
        <v>0</v>
      </c>
      <c r="K111" s="141">
        <f t="shared" si="11"/>
        <v>0</v>
      </c>
      <c r="L111" s="143" t="s">
        <v>36</v>
      </c>
      <c r="M111" s="140" t="s">
        <v>36</v>
      </c>
    </row>
    <row r="112" spans="1:13" s="145" customFormat="1" x14ac:dyDescent="0.3">
      <c r="A112" s="144" t="s">
        <v>404</v>
      </c>
      <c r="B112" s="143" t="s">
        <v>405</v>
      </c>
      <c r="C112" s="143" t="s">
        <v>222</v>
      </c>
      <c r="D112" s="139" t="s">
        <v>374</v>
      </c>
      <c r="E112" s="140" t="s">
        <v>49</v>
      </c>
      <c r="F112" s="141"/>
      <c r="G112" s="142" t="s">
        <v>36</v>
      </c>
      <c r="H112" s="142">
        <v>30</v>
      </c>
      <c r="I112" s="141">
        <f t="shared" si="10"/>
        <v>0</v>
      </c>
      <c r="J112" s="141">
        <v>0</v>
      </c>
      <c r="K112" s="141">
        <f t="shared" si="11"/>
        <v>0</v>
      </c>
      <c r="L112" s="143" t="s">
        <v>36</v>
      </c>
      <c r="M112" s="140" t="s">
        <v>36</v>
      </c>
    </row>
    <row r="113" spans="1:13" x14ac:dyDescent="0.3">
      <c r="A113" s="157" t="s">
        <v>406</v>
      </c>
      <c r="B113" s="157" t="s">
        <v>36</v>
      </c>
      <c r="C113" s="157" t="s">
        <v>36</v>
      </c>
      <c r="D113" s="158" t="s">
        <v>220</v>
      </c>
      <c r="E113" s="157" t="s">
        <v>36</v>
      </c>
      <c r="F113" s="157" t="s">
        <v>36</v>
      </c>
      <c r="G113" s="157" t="s">
        <v>36</v>
      </c>
      <c r="H113" s="157" t="s">
        <v>36</v>
      </c>
      <c r="I113" s="157" t="s">
        <v>36</v>
      </c>
      <c r="J113" s="157" t="s">
        <v>36</v>
      </c>
      <c r="K113" s="157" t="s">
        <v>36</v>
      </c>
      <c r="L113" s="157" t="s">
        <v>36</v>
      </c>
      <c r="M113" s="125">
        <f>(K114+K115+K116+K117+K118+K119+K120+K121+K122+K123+K124+K125+K126+K127+K128+K129+K130+K131+K132+K133+K134+K135+K136+K137)</f>
        <v>0</v>
      </c>
    </row>
    <row r="114" spans="1:13" ht="22.8" x14ac:dyDescent="0.3">
      <c r="A114" s="126" t="s">
        <v>407</v>
      </c>
      <c r="B114" s="127" t="s">
        <v>83</v>
      </c>
      <c r="C114" s="128" t="s">
        <v>222</v>
      </c>
      <c r="D114" s="128" t="s">
        <v>84</v>
      </c>
      <c r="E114" s="129" t="s">
        <v>49</v>
      </c>
      <c r="F114" s="130"/>
      <c r="G114" s="131" t="s">
        <v>36</v>
      </c>
      <c r="H114" s="131">
        <v>1</v>
      </c>
      <c r="I114" s="130">
        <f t="shared" ref="I114:I137" si="12">ROUND(F114-((F114*J114)/100),2)</f>
        <v>0</v>
      </c>
      <c r="J114" s="130">
        <v>0</v>
      </c>
      <c r="K114" s="130">
        <f t="shared" ref="K114:K137" si="13">ROUND((H114 * I114),2)</f>
        <v>0</v>
      </c>
      <c r="L114" s="132" t="s">
        <v>36</v>
      </c>
      <c r="M114" s="129" t="s">
        <v>36</v>
      </c>
    </row>
    <row r="115" spans="1:13" ht="22.8" x14ac:dyDescent="0.3">
      <c r="A115" s="126" t="s">
        <v>408</v>
      </c>
      <c r="B115" s="127" t="s">
        <v>85</v>
      </c>
      <c r="C115" s="128" t="s">
        <v>222</v>
      </c>
      <c r="D115" s="128" t="s">
        <v>86</v>
      </c>
      <c r="E115" s="129" t="s">
        <v>49</v>
      </c>
      <c r="F115" s="130"/>
      <c r="G115" s="131" t="s">
        <v>36</v>
      </c>
      <c r="H115" s="131">
        <v>3</v>
      </c>
      <c r="I115" s="130">
        <f t="shared" si="12"/>
        <v>0</v>
      </c>
      <c r="J115" s="130">
        <v>0</v>
      </c>
      <c r="K115" s="130">
        <f t="shared" si="13"/>
        <v>0</v>
      </c>
      <c r="L115" s="132" t="s">
        <v>223</v>
      </c>
      <c r="M115" s="129" t="s">
        <v>36</v>
      </c>
    </row>
    <row r="116" spans="1:13" ht="22.8" x14ac:dyDescent="0.3">
      <c r="A116" s="133" t="s">
        <v>409</v>
      </c>
      <c r="B116" s="132" t="s">
        <v>87</v>
      </c>
      <c r="C116" s="132" t="s">
        <v>222</v>
      </c>
      <c r="D116" s="128" t="s">
        <v>88</v>
      </c>
      <c r="E116" s="129">
        <v>60</v>
      </c>
      <c r="F116" s="130"/>
      <c r="G116" s="131" t="s">
        <v>36</v>
      </c>
      <c r="H116" s="131">
        <v>3</v>
      </c>
      <c r="I116" s="130">
        <f t="shared" si="12"/>
        <v>0</v>
      </c>
      <c r="J116" s="130">
        <v>0</v>
      </c>
      <c r="K116" s="130">
        <f t="shared" si="13"/>
        <v>0</v>
      </c>
      <c r="L116" s="132" t="s">
        <v>36</v>
      </c>
      <c r="M116" s="129" t="s">
        <v>36</v>
      </c>
    </row>
    <row r="117" spans="1:13" x14ac:dyDescent="0.3">
      <c r="A117" s="133" t="s">
        <v>410</v>
      </c>
      <c r="B117" s="132" t="s">
        <v>91</v>
      </c>
      <c r="C117" s="132" t="s">
        <v>222</v>
      </c>
      <c r="D117" s="128" t="s">
        <v>92</v>
      </c>
      <c r="E117" s="129" t="s">
        <v>49</v>
      </c>
      <c r="F117" s="130"/>
      <c r="G117" s="131" t="s">
        <v>36</v>
      </c>
      <c r="H117" s="131">
        <v>3</v>
      </c>
      <c r="I117" s="130">
        <f t="shared" si="12"/>
        <v>0</v>
      </c>
      <c r="J117" s="130">
        <v>0</v>
      </c>
      <c r="K117" s="130">
        <f t="shared" si="13"/>
        <v>0</v>
      </c>
      <c r="L117" s="132" t="s">
        <v>36</v>
      </c>
      <c r="M117" s="129" t="s">
        <v>36</v>
      </c>
    </row>
    <row r="118" spans="1:13" ht="22.8" x14ac:dyDescent="0.3">
      <c r="A118" s="133" t="s">
        <v>411</v>
      </c>
      <c r="B118" s="132" t="s">
        <v>95</v>
      </c>
      <c r="C118" s="132" t="s">
        <v>228</v>
      </c>
      <c r="D118" s="128" t="s">
        <v>96</v>
      </c>
      <c r="E118" s="129" t="s">
        <v>49</v>
      </c>
      <c r="F118" s="130"/>
      <c r="G118" s="131" t="s">
        <v>36</v>
      </c>
      <c r="H118" s="131">
        <v>3</v>
      </c>
      <c r="I118" s="130">
        <f t="shared" si="12"/>
        <v>0</v>
      </c>
      <c r="J118" s="130">
        <v>0</v>
      </c>
      <c r="K118" s="130">
        <f t="shared" si="13"/>
        <v>0</v>
      </c>
      <c r="L118" s="132" t="s">
        <v>223</v>
      </c>
      <c r="M118" s="129" t="s">
        <v>36</v>
      </c>
    </row>
    <row r="119" spans="1:13" ht="22.8" x14ac:dyDescent="0.3">
      <c r="A119" s="133" t="s">
        <v>412</v>
      </c>
      <c r="B119" s="132" t="s">
        <v>97</v>
      </c>
      <c r="C119" s="132" t="s">
        <v>222</v>
      </c>
      <c r="D119" s="128" t="s">
        <v>98</v>
      </c>
      <c r="E119" s="129">
        <v>60</v>
      </c>
      <c r="F119" s="130"/>
      <c r="G119" s="131" t="s">
        <v>36</v>
      </c>
      <c r="H119" s="131">
        <v>3</v>
      </c>
      <c r="I119" s="130">
        <f t="shared" si="12"/>
        <v>0</v>
      </c>
      <c r="J119" s="130">
        <v>0</v>
      </c>
      <c r="K119" s="130">
        <f t="shared" si="13"/>
        <v>0</v>
      </c>
      <c r="L119" s="132" t="s">
        <v>36</v>
      </c>
      <c r="M119" s="129" t="s">
        <v>36</v>
      </c>
    </row>
    <row r="120" spans="1:13" x14ac:dyDescent="0.3">
      <c r="A120" s="133" t="s">
        <v>413</v>
      </c>
      <c r="B120" s="132" t="s">
        <v>99</v>
      </c>
      <c r="C120" s="132" t="s">
        <v>222</v>
      </c>
      <c r="D120" s="128" t="s">
        <v>100</v>
      </c>
      <c r="E120" s="129" t="s">
        <v>49</v>
      </c>
      <c r="F120" s="130"/>
      <c r="G120" s="131" t="s">
        <v>36</v>
      </c>
      <c r="H120" s="131">
        <v>3</v>
      </c>
      <c r="I120" s="130">
        <f t="shared" si="12"/>
        <v>0</v>
      </c>
      <c r="J120" s="130">
        <v>0</v>
      </c>
      <c r="K120" s="130">
        <f t="shared" si="13"/>
        <v>0</v>
      </c>
      <c r="L120" s="132" t="s">
        <v>36</v>
      </c>
      <c r="M120" s="129" t="s">
        <v>36</v>
      </c>
    </row>
    <row r="121" spans="1:13" ht="22.8" x14ac:dyDescent="0.3">
      <c r="A121" s="126" t="s">
        <v>414</v>
      </c>
      <c r="B121" s="127" t="s">
        <v>105</v>
      </c>
      <c r="C121" s="128" t="s">
        <v>222</v>
      </c>
      <c r="D121" s="128" t="s">
        <v>106</v>
      </c>
      <c r="E121" s="129" t="s">
        <v>49</v>
      </c>
      <c r="F121" s="130"/>
      <c r="G121" s="131" t="s">
        <v>36</v>
      </c>
      <c r="H121" s="131">
        <v>4</v>
      </c>
      <c r="I121" s="130">
        <f t="shared" si="12"/>
        <v>0</v>
      </c>
      <c r="J121" s="130">
        <v>0</v>
      </c>
      <c r="K121" s="130">
        <f t="shared" si="13"/>
        <v>0</v>
      </c>
      <c r="L121" s="132" t="s">
        <v>223</v>
      </c>
      <c r="M121" s="129" t="s">
        <v>36</v>
      </c>
    </row>
    <row r="122" spans="1:13" ht="22.8" x14ac:dyDescent="0.3">
      <c r="A122" s="133" t="s">
        <v>415</v>
      </c>
      <c r="B122" s="132" t="s">
        <v>107</v>
      </c>
      <c r="C122" s="132" t="s">
        <v>222</v>
      </c>
      <c r="D122" s="128" t="s">
        <v>108</v>
      </c>
      <c r="E122" s="129">
        <v>60</v>
      </c>
      <c r="F122" s="130"/>
      <c r="G122" s="131" t="s">
        <v>36</v>
      </c>
      <c r="H122" s="131">
        <v>4</v>
      </c>
      <c r="I122" s="130">
        <f t="shared" si="12"/>
        <v>0</v>
      </c>
      <c r="J122" s="130">
        <v>0</v>
      </c>
      <c r="K122" s="130">
        <f t="shared" si="13"/>
        <v>0</v>
      </c>
      <c r="L122" s="132" t="s">
        <v>36</v>
      </c>
      <c r="M122" s="129" t="s">
        <v>36</v>
      </c>
    </row>
    <row r="123" spans="1:13" x14ac:dyDescent="0.3">
      <c r="A123" s="133" t="s">
        <v>416</v>
      </c>
      <c r="B123" s="132" t="s">
        <v>91</v>
      </c>
      <c r="C123" s="132" t="s">
        <v>222</v>
      </c>
      <c r="D123" s="128" t="s">
        <v>92</v>
      </c>
      <c r="E123" s="129" t="s">
        <v>49</v>
      </c>
      <c r="F123" s="130"/>
      <c r="G123" s="131" t="s">
        <v>36</v>
      </c>
      <c r="H123" s="131">
        <v>4</v>
      </c>
      <c r="I123" s="130">
        <f t="shared" si="12"/>
        <v>0</v>
      </c>
      <c r="J123" s="130">
        <v>0</v>
      </c>
      <c r="K123" s="130">
        <f t="shared" si="13"/>
        <v>0</v>
      </c>
      <c r="L123" s="132" t="s">
        <v>36</v>
      </c>
      <c r="M123" s="129" t="s">
        <v>36</v>
      </c>
    </row>
    <row r="124" spans="1:13" ht="22.8" x14ac:dyDescent="0.3">
      <c r="A124" s="133" t="s">
        <v>417</v>
      </c>
      <c r="B124" s="132" t="s">
        <v>111</v>
      </c>
      <c r="C124" s="132" t="s">
        <v>228</v>
      </c>
      <c r="D124" s="128" t="s">
        <v>112</v>
      </c>
      <c r="E124" s="129" t="s">
        <v>49</v>
      </c>
      <c r="F124" s="130"/>
      <c r="G124" s="131" t="s">
        <v>36</v>
      </c>
      <c r="H124" s="131">
        <v>4</v>
      </c>
      <c r="I124" s="130">
        <f t="shared" si="12"/>
        <v>0</v>
      </c>
      <c r="J124" s="130">
        <v>0</v>
      </c>
      <c r="K124" s="130">
        <f t="shared" si="13"/>
        <v>0</v>
      </c>
      <c r="L124" s="132" t="s">
        <v>223</v>
      </c>
      <c r="M124" s="129" t="s">
        <v>36</v>
      </c>
    </row>
    <row r="125" spans="1:13" ht="22.8" x14ac:dyDescent="0.3">
      <c r="A125" s="133" t="s">
        <v>418</v>
      </c>
      <c r="B125" s="132" t="s">
        <v>113</v>
      </c>
      <c r="C125" s="132" t="s">
        <v>222</v>
      </c>
      <c r="D125" s="128" t="s">
        <v>114</v>
      </c>
      <c r="E125" s="129">
        <v>60</v>
      </c>
      <c r="F125" s="130"/>
      <c r="G125" s="131" t="s">
        <v>36</v>
      </c>
      <c r="H125" s="131">
        <v>4</v>
      </c>
      <c r="I125" s="130">
        <f t="shared" si="12"/>
        <v>0</v>
      </c>
      <c r="J125" s="130">
        <v>0</v>
      </c>
      <c r="K125" s="130">
        <f t="shared" si="13"/>
        <v>0</v>
      </c>
      <c r="L125" s="132" t="s">
        <v>36</v>
      </c>
      <c r="M125" s="129" t="s">
        <v>36</v>
      </c>
    </row>
    <row r="126" spans="1:13" x14ac:dyDescent="0.3">
      <c r="A126" s="133" t="s">
        <v>419</v>
      </c>
      <c r="B126" s="132" t="s">
        <v>99</v>
      </c>
      <c r="C126" s="132" t="s">
        <v>222</v>
      </c>
      <c r="D126" s="128" t="s">
        <v>100</v>
      </c>
      <c r="E126" s="129" t="s">
        <v>49</v>
      </c>
      <c r="F126" s="130"/>
      <c r="G126" s="131" t="s">
        <v>36</v>
      </c>
      <c r="H126" s="131">
        <v>4</v>
      </c>
      <c r="I126" s="130">
        <f t="shared" si="12"/>
        <v>0</v>
      </c>
      <c r="J126" s="130">
        <v>0</v>
      </c>
      <c r="K126" s="130">
        <f t="shared" si="13"/>
        <v>0</v>
      </c>
      <c r="L126" s="132" t="s">
        <v>36</v>
      </c>
      <c r="M126" s="129" t="s">
        <v>36</v>
      </c>
    </row>
    <row r="127" spans="1:13" ht="22.8" x14ac:dyDescent="0.3">
      <c r="A127" s="126" t="s">
        <v>420</v>
      </c>
      <c r="B127" s="127" t="s">
        <v>115</v>
      </c>
      <c r="C127" s="128" t="s">
        <v>222</v>
      </c>
      <c r="D127" s="128" t="s">
        <v>116</v>
      </c>
      <c r="E127" s="129" t="s">
        <v>49</v>
      </c>
      <c r="F127" s="130"/>
      <c r="G127" s="131" t="s">
        <v>36</v>
      </c>
      <c r="H127" s="131">
        <v>2</v>
      </c>
      <c r="I127" s="130">
        <f t="shared" si="12"/>
        <v>0</v>
      </c>
      <c r="J127" s="130">
        <v>0</v>
      </c>
      <c r="K127" s="130">
        <f t="shared" si="13"/>
        <v>0</v>
      </c>
      <c r="L127" s="132" t="s">
        <v>223</v>
      </c>
      <c r="M127" s="129" t="s">
        <v>36</v>
      </c>
    </row>
    <row r="128" spans="1:13" ht="22.8" x14ac:dyDescent="0.3">
      <c r="A128" s="133" t="s">
        <v>421</v>
      </c>
      <c r="B128" s="132" t="s">
        <v>117</v>
      </c>
      <c r="C128" s="132" t="s">
        <v>222</v>
      </c>
      <c r="D128" s="128" t="s">
        <v>118</v>
      </c>
      <c r="E128" s="129">
        <v>60</v>
      </c>
      <c r="F128" s="130"/>
      <c r="G128" s="131" t="s">
        <v>36</v>
      </c>
      <c r="H128" s="131">
        <v>2</v>
      </c>
      <c r="I128" s="130">
        <f t="shared" si="12"/>
        <v>0</v>
      </c>
      <c r="J128" s="130">
        <v>0</v>
      </c>
      <c r="K128" s="130">
        <f t="shared" si="13"/>
        <v>0</v>
      </c>
      <c r="L128" s="132" t="s">
        <v>36</v>
      </c>
      <c r="M128" s="129" t="s">
        <v>36</v>
      </c>
    </row>
    <row r="129" spans="1:18" x14ac:dyDescent="0.3">
      <c r="A129" s="133" t="s">
        <v>422</v>
      </c>
      <c r="B129" s="132" t="s">
        <v>91</v>
      </c>
      <c r="C129" s="132" t="s">
        <v>222</v>
      </c>
      <c r="D129" s="128" t="s">
        <v>92</v>
      </c>
      <c r="E129" s="129" t="s">
        <v>49</v>
      </c>
      <c r="F129" s="130"/>
      <c r="G129" s="131" t="s">
        <v>36</v>
      </c>
      <c r="H129" s="131">
        <v>2</v>
      </c>
      <c r="I129" s="130">
        <f t="shared" si="12"/>
        <v>0</v>
      </c>
      <c r="J129" s="130">
        <v>0</v>
      </c>
      <c r="K129" s="130">
        <f t="shared" si="13"/>
        <v>0</v>
      </c>
      <c r="L129" s="132" t="s">
        <v>36</v>
      </c>
      <c r="M129" s="129" t="s">
        <v>36</v>
      </c>
    </row>
    <row r="130" spans="1:18" ht="22.8" x14ac:dyDescent="0.3">
      <c r="A130" s="133" t="s">
        <v>423</v>
      </c>
      <c r="B130" s="132" t="s">
        <v>95</v>
      </c>
      <c r="C130" s="132" t="s">
        <v>228</v>
      </c>
      <c r="D130" s="128" t="s">
        <v>96</v>
      </c>
      <c r="E130" s="129" t="s">
        <v>49</v>
      </c>
      <c r="F130" s="130"/>
      <c r="G130" s="131" t="s">
        <v>36</v>
      </c>
      <c r="H130" s="131">
        <v>2</v>
      </c>
      <c r="I130" s="130">
        <f t="shared" si="12"/>
        <v>0</v>
      </c>
      <c r="J130" s="130">
        <v>0</v>
      </c>
      <c r="K130" s="130">
        <f t="shared" si="13"/>
        <v>0</v>
      </c>
      <c r="L130" s="132" t="s">
        <v>223</v>
      </c>
      <c r="M130" s="129" t="s">
        <v>36</v>
      </c>
    </row>
    <row r="131" spans="1:18" ht="22.8" x14ac:dyDescent="0.3">
      <c r="A131" s="133" t="s">
        <v>424</v>
      </c>
      <c r="B131" s="132" t="s">
        <v>97</v>
      </c>
      <c r="C131" s="132" t="s">
        <v>222</v>
      </c>
      <c r="D131" s="128" t="s">
        <v>98</v>
      </c>
      <c r="E131" s="129">
        <v>60</v>
      </c>
      <c r="F131" s="130"/>
      <c r="G131" s="131" t="s">
        <v>36</v>
      </c>
      <c r="H131" s="131">
        <v>2</v>
      </c>
      <c r="I131" s="130">
        <f t="shared" si="12"/>
        <v>0</v>
      </c>
      <c r="J131" s="130">
        <v>0</v>
      </c>
      <c r="K131" s="130">
        <f t="shared" si="13"/>
        <v>0</v>
      </c>
      <c r="L131" s="132" t="s">
        <v>36</v>
      </c>
      <c r="M131" s="129" t="s">
        <v>36</v>
      </c>
    </row>
    <row r="132" spans="1:18" x14ac:dyDescent="0.3">
      <c r="A132" s="133" t="s">
        <v>425</v>
      </c>
      <c r="B132" s="132" t="s">
        <v>99</v>
      </c>
      <c r="C132" s="132" t="s">
        <v>222</v>
      </c>
      <c r="D132" s="128" t="s">
        <v>100</v>
      </c>
      <c r="E132" s="129" t="s">
        <v>49</v>
      </c>
      <c r="F132" s="130"/>
      <c r="G132" s="131" t="s">
        <v>36</v>
      </c>
      <c r="H132" s="131">
        <v>2</v>
      </c>
      <c r="I132" s="130">
        <f t="shared" si="12"/>
        <v>0</v>
      </c>
      <c r="J132" s="130">
        <v>0</v>
      </c>
      <c r="K132" s="130">
        <f t="shared" si="13"/>
        <v>0</v>
      </c>
      <c r="L132" s="132" t="s">
        <v>36</v>
      </c>
      <c r="M132" s="129" t="s">
        <v>36</v>
      </c>
    </row>
    <row r="133" spans="1:18" ht="22.8" x14ac:dyDescent="0.3">
      <c r="A133" s="126" t="s">
        <v>426</v>
      </c>
      <c r="B133" s="127" t="s">
        <v>427</v>
      </c>
      <c r="C133" s="128" t="s">
        <v>222</v>
      </c>
      <c r="D133" s="128" t="s">
        <v>428</v>
      </c>
      <c r="E133" s="129" t="s">
        <v>49</v>
      </c>
      <c r="F133" s="130"/>
      <c r="G133" s="131" t="s">
        <v>36</v>
      </c>
      <c r="H133" s="131">
        <v>1</v>
      </c>
      <c r="I133" s="130">
        <f t="shared" si="12"/>
        <v>0</v>
      </c>
      <c r="J133" s="130">
        <v>0</v>
      </c>
      <c r="K133" s="130">
        <f t="shared" si="13"/>
        <v>0</v>
      </c>
      <c r="L133" s="132" t="s">
        <v>223</v>
      </c>
      <c r="M133" s="129" t="s">
        <v>36</v>
      </c>
    </row>
    <row r="134" spans="1:18" ht="22.8" x14ac:dyDescent="0.3">
      <c r="A134" s="133" t="s">
        <v>429</v>
      </c>
      <c r="B134" s="132" t="s">
        <v>430</v>
      </c>
      <c r="C134" s="132" t="s">
        <v>222</v>
      </c>
      <c r="D134" s="128" t="s">
        <v>431</v>
      </c>
      <c r="E134" s="129">
        <v>60</v>
      </c>
      <c r="F134" s="130"/>
      <c r="G134" s="131" t="s">
        <v>36</v>
      </c>
      <c r="H134" s="131">
        <v>1</v>
      </c>
      <c r="I134" s="130">
        <f t="shared" si="12"/>
        <v>0</v>
      </c>
      <c r="J134" s="130">
        <v>0</v>
      </c>
      <c r="K134" s="130">
        <f t="shared" si="13"/>
        <v>0</v>
      </c>
      <c r="L134" s="132" t="s">
        <v>36</v>
      </c>
      <c r="M134" s="129" t="s">
        <v>36</v>
      </c>
    </row>
    <row r="135" spans="1:18" ht="22.8" x14ac:dyDescent="0.3">
      <c r="A135" s="133" t="s">
        <v>432</v>
      </c>
      <c r="B135" s="132" t="s">
        <v>123</v>
      </c>
      <c r="C135" s="132" t="s">
        <v>222</v>
      </c>
      <c r="D135" s="128" t="s">
        <v>124</v>
      </c>
      <c r="E135" s="129" t="s">
        <v>49</v>
      </c>
      <c r="F135" s="130"/>
      <c r="G135" s="131" t="s">
        <v>36</v>
      </c>
      <c r="H135" s="131">
        <v>1</v>
      </c>
      <c r="I135" s="130">
        <f t="shared" si="12"/>
        <v>0</v>
      </c>
      <c r="J135" s="130">
        <v>0</v>
      </c>
      <c r="K135" s="130">
        <f t="shared" si="13"/>
        <v>0</v>
      </c>
      <c r="L135" s="132" t="s">
        <v>36</v>
      </c>
      <c r="M135" s="129" t="s">
        <v>36</v>
      </c>
    </row>
    <row r="136" spans="1:18" ht="22.8" x14ac:dyDescent="0.3">
      <c r="A136" s="133" t="s">
        <v>433</v>
      </c>
      <c r="B136" s="132" t="s">
        <v>434</v>
      </c>
      <c r="C136" s="132" t="s">
        <v>222</v>
      </c>
      <c r="D136" s="128" t="s">
        <v>435</v>
      </c>
      <c r="E136" s="129" t="s">
        <v>49</v>
      </c>
      <c r="F136" s="130"/>
      <c r="G136" s="131" t="s">
        <v>36</v>
      </c>
      <c r="H136" s="131">
        <v>1</v>
      </c>
      <c r="I136" s="130">
        <f t="shared" si="12"/>
        <v>0</v>
      </c>
      <c r="J136" s="130">
        <v>0</v>
      </c>
      <c r="K136" s="130">
        <f t="shared" si="13"/>
        <v>0</v>
      </c>
      <c r="L136" s="132" t="s">
        <v>36</v>
      </c>
      <c r="M136" s="129" t="s">
        <v>36</v>
      </c>
    </row>
    <row r="137" spans="1:18" x14ac:dyDescent="0.3">
      <c r="A137" s="133" t="s">
        <v>436</v>
      </c>
      <c r="B137" s="132" t="s">
        <v>437</v>
      </c>
      <c r="C137" s="132" t="s">
        <v>222</v>
      </c>
      <c r="D137" s="128" t="s">
        <v>438</v>
      </c>
      <c r="E137" s="129" t="s">
        <v>49</v>
      </c>
      <c r="F137" s="130"/>
      <c r="G137" s="131" t="s">
        <v>36</v>
      </c>
      <c r="H137" s="131">
        <v>1</v>
      </c>
      <c r="I137" s="130">
        <f t="shared" si="12"/>
        <v>0</v>
      </c>
      <c r="J137" s="130">
        <v>0</v>
      </c>
      <c r="K137" s="130">
        <f t="shared" si="13"/>
        <v>0</v>
      </c>
      <c r="L137" s="132" t="s">
        <v>36</v>
      </c>
      <c r="M137" s="129" t="s">
        <v>36</v>
      </c>
    </row>
    <row r="138" spans="1:18" ht="15" thickBot="1" x14ac:dyDescent="0.35">
      <c r="A138" s="2" t="s">
        <v>36</v>
      </c>
      <c r="B138" s="2" t="s">
        <v>36</v>
      </c>
      <c r="C138" s="2" t="s">
        <v>36</v>
      </c>
      <c r="D138" s="2" t="s">
        <v>36</v>
      </c>
      <c r="E138" s="2" t="s">
        <v>36</v>
      </c>
      <c r="F138" s="2" t="s">
        <v>36</v>
      </c>
      <c r="G138" s="2" t="s">
        <v>36</v>
      </c>
      <c r="H138" s="2" t="s">
        <v>36</v>
      </c>
      <c r="I138" s="2" t="s">
        <v>36</v>
      </c>
      <c r="J138" s="2" t="s">
        <v>36</v>
      </c>
      <c r="K138" s="2" t="s">
        <v>36</v>
      </c>
      <c r="L138" s="2" t="s">
        <v>36</v>
      </c>
      <c r="M138" s="2" t="s">
        <v>36</v>
      </c>
    </row>
    <row r="140" spans="1:18" x14ac:dyDescent="0.3">
      <c r="A140" s="163" t="s">
        <v>190</v>
      </c>
      <c r="B140" s="163"/>
      <c r="C140" s="163"/>
      <c r="D140" s="163"/>
      <c r="E140" s="163"/>
    </row>
    <row r="141" spans="1:18" x14ac:dyDescent="0.3">
      <c r="A141" s="163"/>
      <c r="B141" s="163"/>
      <c r="C141" s="163"/>
      <c r="D141" s="163"/>
      <c r="E141" s="163"/>
      <c r="L141" s="159" t="s">
        <v>35</v>
      </c>
      <c r="M141" s="160"/>
      <c r="N141" s="39"/>
    </row>
    <row r="142" spans="1:18" x14ac:dyDescent="0.3">
      <c r="L142" s="159" t="s">
        <v>163</v>
      </c>
      <c r="M142" s="160"/>
      <c r="N142" s="39"/>
    </row>
    <row r="143" spans="1:18" x14ac:dyDescent="0.3">
      <c r="L143" s="159" t="s">
        <v>164</v>
      </c>
      <c r="M143" s="160"/>
      <c r="N143" s="39"/>
      <c r="O143" s="36" t="s">
        <v>179</v>
      </c>
      <c r="P143" s="36" t="s">
        <v>180</v>
      </c>
      <c r="Q143" s="37" t="s">
        <v>192</v>
      </c>
      <c r="R143" s="36" t="s">
        <v>191</v>
      </c>
    </row>
    <row r="144" spans="1:18" x14ac:dyDescent="0.3">
      <c r="L144" s="161" t="s">
        <v>201</v>
      </c>
      <c r="M144" s="162"/>
      <c r="N144" s="40">
        <f>SUM(N141:N143)</f>
        <v>0</v>
      </c>
      <c r="O144" s="32">
        <v>0.21</v>
      </c>
      <c r="P144" s="61">
        <f>N144*1.21</f>
        <v>0</v>
      </c>
      <c r="Q144" s="41"/>
      <c r="R144" s="61">
        <f>P144*Q144</f>
        <v>0</v>
      </c>
    </row>
  </sheetData>
  <mergeCells count="19">
    <mergeCell ref="K1:M1"/>
    <mergeCell ref="A3:C3"/>
    <mergeCell ref="D3:L3"/>
    <mergeCell ref="A17:C17"/>
    <mergeCell ref="A31:C31"/>
    <mergeCell ref="D31:L31"/>
    <mergeCell ref="L144:M144"/>
    <mergeCell ref="A140:E141"/>
    <mergeCell ref="A58:C58"/>
    <mergeCell ref="D58:L58"/>
    <mergeCell ref="A86:C86"/>
    <mergeCell ref="D86:L86"/>
    <mergeCell ref="A96:C96"/>
    <mergeCell ref="D96:L96"/>
    <mergeCell ref="A113:C113"/>
    <mergeCell ref="D113:L113"/>
    <mergeCell ref="L141:M141"/>
    <mergeCell ref="L142:M142"/>
    <mergeCell ref="L143:M14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topLeftCell="A58" workbookViewId="0">
      <selection activeCell="A78" sqref="A78:E79"/>
    </sheetView>
  </sheetViews>
  <sheetFormatPr defaultColWidth="14.6640625" defaultRowHeight="12.75" customHeight="1" x14ac:dyDescent="0.3"/>
  <cols>
    <col min="1" max="1" width="23.44140625" customWidth="1"/>
    <col min="2" max="2" width="31.109375" customWidth="1"/>
    <col min="3" max="3" width="16.33203125" customWidth="1"/>
    <col min="4" max="4" width="9.33203125" customWidth="1"/>
    <col min="5" max="5" width="18.33203125" customWidth="1"/>
    <col min="6" max="6" width="9.6640625" customWidth="1"/>
    <col min="7" max="7" width="6.6640625" customWidth="1"/>
    <col min="8" max="8" width="16.6640625" customWidth="1"/>
    <col min="9" max="9" width="7.88671875" customWidth="1"/>
    <col min="10" max="10" width="15.109375" customWidth="1"/>
    <col min="11" max="11" width="9.109375" customWidth="1"/>
    <col min="12" max="12" width="17.109375" customWidth="1"/>
    <col min="13" max="13" width="16.6640625" customWidth="1"/>
    <col min="14" max="14" width="21.5546875" customWidth="1"/>
    <col min="257" max="257" width="23.44140625" customWidth="1"/>
    <col min="258" max="258" width="31.109375" customWidth="1"/>
    <col min="259" max="259" width="16.33203125" customWidth="1"/>
    <col min="260" max="260" width="7.6640625" customWidth="1"/>
    <col min="261" max="261" width="18.33203125" customWidth="1"/>
    <col min="262" max="263" width="9.6640625" customWidth="1"/>
    <col min="264" max="264" width="13.6640625" customWidth="1"/>
    <col min="265" max="265" width="7" customWidth="1"/>
    <col min="266" max="266" width="13.6640625" customWidth="1"/>
    <col min="267" max="267" width="11.109375" customWidth="1"/>
    <col min="269" max="269" width="15.88671875" bestFit="1" customWidth="1"/>
    <col min="513" max="513" width="23.44140625" customWidth="1"/>
    <col min="514" max="514" width="31.109375" customWidth="1"/>
    <col min="515" max="515" width="16.33203125" customWidth="1"/>
    <col min="516" max="516" width="7.6640625" customWidth="1"/>
    <col min="517" max="517" width="18.33203125" customWidth="1"/>
    <col min="518" max="519" width="9.6640625" customWidth="1"/>
    <col min="520" max="520" width="13.6640625" customWidth="1"/>
    <col min="521" max="521" width="7" customWidth="1"/>
    <col min="522" max="522" width="13.6640625" customWidth="1"/>
    <col min="523" max="523" width="11.109375" customWidth="1"/>
    <col min="525" max="525" width="15.88671875" bestFit="1" customWidth="1"/>
    <col min="769" max="769" width="23.44140625" customWidth="1"/>
    <col min="770" max="770" width="31.109375" customWidth="1"/>
    <col min="771" max="771" width="16.33203125" customWidth="1"/>
    <col min="772" max="772" width="7.6640625" customWidth="1"/>
    <col min="773" max="773" width="18.33203125" customWidth="1"/>
    <col min="774" max="775" width="9.6640625" customWidth="1"/>
    <col min="776" max="776" width="13.6640625" customWidth="1"/>
    <col min="777" max="777" width="7" customWidth="1"/>
    <col min="778" max="778" width="13.6640625" customWidth="1"/>
    <col min="779" max="779" width="11.109375" customWidth="1"/>
    <col min="781" max="781" width="15.88671875" bestFit="1" customWidth="1"/>
    <col min="1025" max="1025" width="23.44140625" customWidth="1"/>
    <col min="1026" max="1026" width="31.109375" customWidth="1"/>
    <col min="1027" max="1027" width="16.33203125" customWidth="1"/>
    <col min="1028" max="1028" width="7.6640625" customWidth="1"/>
    <col min="1029" max="1029" width="18.33203125" customWidth="1"/>
    <col min="1030" max="1031" width="9.6640625" customWidth="1"/>
    <col min="1032" max="1032" width="13.6640625" customWidth="1"/>
    <col min="1033" max="1033" width="7" customWidth="1"/>
    <col min="1034" max="1034" width="13.6640625" customWidth="1"/>
    <col min="1035" max="1035" width="11.109375" customWidth="1"/>
    <col min="1037" max="1037" width="15.88671875" bestFit="1" customWidth="1"/>
    <col min="1281" max="1281" width="23.44140625" customWidth="1"/>
    <col min="1282" max="1282" width="31.109375" customWidth="1"/>
    <col min="1283" max="1283" width="16.33203125" customWidth="1"/>
    <col min="1284" max="1284" width="7.6640625" customWidth="1"/>
    <col min="1285" max="1285" width="18.33203125" customWidth="1"/>
    <col min="1286" max="1287" width="9.6640625" customWidth="1"/>
    <col min="1288" max="1288" width="13.6640625" customWidth="1"/>
    <col min="1289" max="1289" width="7" customWidth="1"/>
    <col min="1290" max="1290" width="13.6640625" customWidth="1"/>
    <col min="1291" max="1291" width="11.109375" customWidth="1"/>
    <col min="1293" max="1293" width="15.88671875" bestFit="1" customWidth="1"/>
    <col min="1537" max="1537" width="23.44140625" customWidth="1"/>
    <col min="1538" max="1538" width="31.109375" customWidth="1"/>
    <col min="1539" max="1539" width="16.33203125" customWidth="1"/>
    <col min="1540" max="1540" width="7.6640625" customWidth="1"/>
    <col min="1541" max="1541" width="18.33203125" customWidth="1"/>
    <col min="1542" max="1543" width="9.6640625" customWidth="1"/>
    <col min="1544" max="1544" width="13.6640625" customWidth="1"/>
    <col min="1545" max="1545" width="7" customWidth="1"/>
    <col min="1546" max="1546" width="13.6640625" customWidth="1"/>
    <col min="1547" max="1547" width="11.109375" customWidth="1"/>
    <col min="1549" max="1549" width="15.88671875" bestFit="1" customWidth="1"/>
    <col min="1793" max="1793" width="23.44140625" customWidth="1"/>
    <col min="1794" max="1794" width="31.109375" customWidth="1"/>
    <col min="1795" max="1795" width="16.33203125" customWidth="1"/>
    <col min="1796" max="1796" width="7.6640625" customWidth="1"/>
    <col min="1797" max="1797" width="18.33203125" customWidth="1"/>
    <col min="1798" max="1799" width="9.6640625" customWidth="1"/>
    <col min="1800" max="1800" width="13.6640625" customWidth="1"/>
    <col min="1801" max="1801" width="7" customWidth="1"/>
    <col min="1802" max="1802" width="13.6640625" customWidth="1"/>
    <col min="1803" max="1803" width="11.109375" customWidth="1"/>
    <col min="1805" max="1805" width="15.88671875" bestFit="1" customWidth="1"/>
    <col min="2049" max="2049" width="23.44140625" customWidth="1"/>
    <col min="2050" max="2050" width="31.109375" customWidth="1"/>
    <col min="2051" max="2051" width="16.33203125" customWidth="1"/>
    <col min="2052" max="2052" width="7.6640625" customWidth="1"/>
    <col min="2053" max="2053" width="18.33203125" customWidth="1"/>
    <col min="2054" max="2055" width="9.6640625" customWidth="1"/>
    <col min="2056" max="2056" width="13.6640625" customWidth="1"/>
    <col min="2057" max="2057" width="7" customWidth="1"/>
    <col min="2058" max="2058" width="13.6640625" customWidth="1"/>
    <col min="2059" max="2059" width="11.109375" customWidth="1"/>
    <col min="2061" max="2061" width="15.88671875" bestFit="1" customWidth="1"/>
    <col min="2305" max="2305" width="23.44140625" customWidth="1"/>
    <col min="2306" max="2306" width="31.109375" customWidth="1"/>
    <col min="2307" max="2307" width="16.33203125" customWidth="1"/>
    <col min="2308" max="2308" width="7.6640625" customWidth="1"/>
    <col min="2309" max="2309" width="18.33203125" customWidth="1"/>
    <col min="2310" max="2311" width="9.6640625" customWidth="1"/>
    <col min="2312" max="2312" width="13.6640625" customWidth="1"/>
    <col min="2313" max="2313" width="7" customWidth="1"/>
    <col min="2314" max="2314" width="13.6640625" customWidth="1"/>
    <col min="2315" max="2315" width="11.109375" customWidth="1"/>
    <col min="2317" max="2317" width="15.88671875" bestFit="1" customWidth="1"/>
    <col min="2561" max="2561" width="23.44140625" customWidth="1"/>
    <col min="2562" max="2562" width="31.109375" customWidth="1"/>
    <col min="2563" max="2563" width="16.33203125" customWidth="1"/>
    <col min="2564" max="2564" width="7.6640625" customWidth="1"/>
    <col min="2565" max="2565" width="18.33203125" customWidth="1"/>
    <col min="2566" max="2567" width="9.6640625" customWidth="1"/>
    <col min="2568" max="2568" width="13.6640625" customWidth="1"/>
    <col min="2569" max="2569" width="7" customWidth="1"/>
    <col min="2570" max="2570" width="13.6640625" customWidth="1"/>
    <col min="2571" max="2571" width="11.109375" customWidth="1"/>
    <col min="2573" max="2573" width="15.88671875" bestFit="1" customWidth="1"/>
    <col min="2817" max="2817" width="23.44140625" customWidth="1"/>
    <col min="2818" max="2818" width="31.109375" customWidth="1"/>
    <col min="2819" max="2819" width="16.33203125" customWidth="1"/>
    <col min="2820" max="2820" width="7.6640625" customWidth="1"/>
    <col min="2821" max="2821" width="18.33203125" customWidth="1"/>
    <col min="2822" max="2823" width="9.6640625" customWidth="1"/>
    <col min="2824" max="2824" width="13.6640625" customWidth="1"/>
    <col min="2825" max="2825" width="7" customWidth="1"/>
    <col min="2826" max="2826" width="13.6640625" customWidth="1"/>
    <col min="2827" max="2827" width="11.109375" customWidth="1"/>
    <col min="2829" max="2829" width="15.88671875" bestFit="1" customWidth="1"/>
    <col min="3073" max="3073" width="23.44140625" customWidth="1"/>
    <col min="3074" max="3074" width="31.109375" customWidth="1"/>
    <col min="3075" max="3075" width="16.33203125" customWidth="1"/>
    <col min="3076" max="3076" width="7.6640625" customWidth="1"/>
    <col min="3077" max="3077" width="18.33203125" customWidth="1"/>
    <col min="3078" max="3079" width="9.6640625" customWidth="1"/>
    <col min="3080" max="3080" width="13.6640625" customWidth="1"/>
    <col min="3081" max="3081" width="7" customWidth="1"/>
    <col min="3082" max="3082" width="13.6640625" customWidth="1"/>
    <col min="3083" max="3083" width="11.109375" customWidth="1"/>
    <col min="3085" max="3085" width="15.88671875" bestFit="1" customWidth="1"/>
    <col min="3329" max="3329" width="23.44140625" customWidth="1"/>
    <col min="3330" max="3330" width="31.109375" customWidth="1"/>
    <col min="3331" max="3331" width="16.33203125" customWidth="1"/>
    <col min="3332" max="3332" width="7.6640625" customWidth="1"/>
    <col min="3333" max="3333" width="18.33203125" customWidth="1"/>
    <col min="3334" max="3335" width="9.6640625" customWidth="1"/>
    <col min="3336" max="3336" width="13.6640625" customWidth="1"/>
    <col min="3337" max="3337" width="7" customWidth="1"/>
    <col min="3338" max="3338" width="13.6640625" customWidth="1"/>
    <col min="3339" max="3339" width="11.109375" customWidth="1"/>
    <col min="3341" max="3341" width="15.88671875" bestFit="1" customWidth="1"/>
    <col min="3585" max="3585" width="23.44140625" customWidth="1"/>
    <col min="3586" max="3586" width="31.109375" customWidth="1"/>
    <col min="3587" max="3587" width="16.33203125" customWidth="1"/>
    <col min="3588" max="3588" width="7.6640625" customWidth="1"/>
    <col min="3589" max="3589" width="18.33203125" customWidth="1"/>
    <col min="3590" max="3591" width="9.6640625" customWidth="1"/>
    <col min="3592" max="3592" width="13.6640625" customWidth="1"/>
    <col min="3593" max="3593" width="7" customWidth="1"/>
    <col min="3594" max="3594" width="13.6640625" customWidth="1"/>
    <col min="3595" max="3595" width="11.109375" customWidth="1"/>
    <col min="3597" max="3597" width="15.88671875" bestFit="1" customWidth="1"/>
    <col min="3841" max="3841" width="23.44140625" customWidth="1"/>
    <col min="3842" max="3842" width="31.109375" customWidth="1"/>
    <col min="3843" max="3843" width="16.33203125" customWidth="1"/>
    <col min="3844" max="3844" width="7.6640625" customWidth="1"/>
    <col min="3845" max="3845" width="18.33203125" customWidth="1"/>
    <col min="3846" max="3847" width="9.6640625" customWidth="1"/>
    <col min="3848" max="3848" width="13.6640625" customWidth="1"/>
    <col min="3849" max="3849" width="7" customWidth="1"/>
    <col min="3850" max="3850" width="13.6640625" customWidth="1"/>
    <col min="3851" max="3851" width="11.109375" customWidth="1"/>
    <col min="3853" max="3853" width="15.88671875" bestFit="1" customWidth="1"/>
    <col min="4097" max="4097" width="23.44140625" customWidth="1"/>
    <col min="4098" max="4098" width="31.109375" customWidth="1"/>
    <col min="4099" max="4099" width="16.33203125" customWidth="1"/>
    <col min="4100" max="4100" width="7.6640625" customWidth="1"/>
    <col min="4101" max="4101" width="18.33203125" customWidth="1"/>
    <col min="4102" max="4103" width="9.6640625" customWidth="1"/>
    <col min="4104" max="4104" width="13.6640625" customWidth="1"/>
    <col min="4105" max="4105" width="7" customWidth="1"/>
    <col min="4106" max="4106" width="13.6640625" customWidth="1"/>
    <col min="4107" max="4107" width="11.109375" customWidth="1"/>
    <col min="4109" max="4109" width="15.88671875" bestFit="1" customWidth="1"/>
    <col min="4353" max="4353" width="23.44140625" customWidth="1"/>
    <col min="4354" max="4354" width="31.109375" customWidth="1"/>
    <col min="4355" max="4355" width="16.33203125" customWidth="1"/>
    <col min="4356" max="4356" width="7.6640625" customWidth="1"/>
    <col min="4357" max="4357" width="18.33203125" customWidth="1"/>
    <col min="4358" max="4359" width="9.6640625" customWidth="1"/>
    <col min="4360" max="4360" width="13.6640625" customWidth="1"/>
    <col min="4361" max="4361" width="7" customWidth="1"/>
    <col min="4362" max="4362" width="13.6640625" customWidth="1"/>
    <col min="4363" max="4363" width="11.109375" customWidth="1"/>
    <col min="4365" max="4365" width="15.88671875" bestFit="1" customWidth="1"/>
    <col min="4609" max="4609" width="23.44140625" customWidth="1"/>
    <col min="4610" max="4610" width="31.109375" customWidth="1"/>
    <col min="4611" max="4611" width="16.33203125" customWidth="1"/>
    <col min="4612" max="4612" width="7.6640625" customWidth="1"/>
    <col min="4613" max="4613" width="18.33203125" customWidth="1"/>
    <col min="4614" max="4615" width="9.6640625" customWidth="1"/>
    <col min="4616" max="4616" width="13.6640625" customWidth="1"/>
    <col min="4617" max="4617" width="7" customWidth="1"/>
    <col min="4618" max="4618" width="13.6640625" customWidth="1"/>
    <col min="4619" max="4619" width="11.109375" customWidth="1"/>
    <col min="4621" max="4621" width="15.88671875" bestFit="1" customWidth="1"/>
    <col min="4865" max="4865" width="23.44140625" customWidth="1"/>
    <col min="4866" max="4866" width="31.109375" customWidth="1"/>
    <col min="4867" max="4867" width="16.33203125" customWidth="1"/>
    <col min="4868" max="4868" width="7.6640625" customWidth="1"/>
    <col min="4869" max="4869" width="18.33203125" customWidth="1"/>
    <col min="4870" max="4871" width="9.6640625" customWidth="1"/>
    <col min="4872" max="4872" width="13.6640625" customWidth="1"/>
    <col min="4873" max="4873" width="7" customWidth="1"/>
    <col min="4874" max="4874" width="13.6640625" customWidth="1"/>
    <col min="4875" max="4875" width="11.109375" customWidth="1"/>
    <col min="4877" max="4877" width="15.88671875" bestFit="1" customWidth="1"/>
    <col min="5121" max="5121" width="23.44140625" customWidth="1"/>
    <col min="5122" max="5122" width="31.109375" customWidth="1"/>
    <col min="5123" max="5123" width="16.33203125" customWidth="1"/>
    <col min="5124" max="5124" width="7.6640625" customWidth="1"/>
    <col min="5125" max="5125" width="18.33203125" customWidth="1"/>
    <col min="5126" max="5127" width="9.6640625" customWidth="1"/>
    <col min="5128" max="5128" width="13.6640625" customWidth="1"/>
    <col min="5129" max="5129" width="7" customWidth="1"/>
    <col min="5130" max="5130" width="13.6640625" customWidth="1"/>
    <col min="5131" max="5131" width="11.109375" customWidth="1"/>
    <col min="5133" max="5133" width="15.88671875" bestFit="1" customWidth="1"/>
    <col min="5377" max="5377" width="23.44140625" customWidth="1"/>
    <col min="5378" max="5378" width="31.109375" customWidth="1"/>
    <col min="5379" max="5379" width="16.33203125" customWidth="1"/>
    <col min="5380" max="5380" width="7.6640625" customWidth="1"/>
    <col min="5381" max="5381" width="18.33203125" customWidth="1"/>
    <col min="5382" max="5383" width="9.6640625" customWidth="1"/>
    <col min="5384" max="5384" width="13.6640625" customWidth="1"/>
    <col min="5385" max="5385" width="7" customWidth="1"/>
    <col min="5386" max="5386" width="13.6640625" customWidth="1"/>
    <col min="5387" max="5387" width="11.109375" customWidth="1"/>
    <col min="5389" max="5389" width="15.88671875" bestFit="1" customWidth="1"/>
    <col min="5633" max="5633" width="23.44140625" customWidth="1"/>
    <col min="5634" max="5634" width="31.109375" customWidth="1"/>
    <col min="5635" max="5635" width="16.33203125" customWidth="1"/>
    <col min="5636" max="5636" width="7.6640625" customWidth="1"/>
    <col min="5637" max="5637" width="18.33203125" customWidth="1"/>
    <col min="5638" max="5639" width="9.6640625" customWidth="1"/>
    <col min="5640" max="5640" width="13.6640625" customWidth="1"/>
    <col min="5641" max="5641" width="7" customWidth="1"/>
    <col min="5642" max="5642" width="13.6640625" customWidth="1"/>
    <col min="5643" max="5643" width="11.109375" customWidth="1"/>
    <col min="5645" max="5645" width="15.88671875" bestFit="1" customWidth="1"/>
    <col min="5889" max="5889" width="23.44140625" customWidth="1"/>
    <col min="5890" max="5890" width="31.109375" customWidth="1"/>
    <col min="5891" max="5891" width="16.33203125" customWidth="1"/>
    <col min="5892" max="5892" width="7.6640625" customWidth="1"/>
    <col min="5893" max="5893" width="18.33203125" customWidth="1"/>
    <col min="5894" max="5895" width="9.6640625" customWidth="1"/>
    <col min="5896" max="5896" width="13.6640625" customWidth="1"/>
    <col min="5897" max="5897" width="7" customWidth="1"/>
    <col min="5898" max="5898" width="13.6640625" customWidth="1"/>
    <col min="5899" max="5899" width="11.109375" customWidth="1"/>
    <col min="5901" max="5901" width="15.88671875" bestFit="1" customWidth="1"/>
    <col min="6145" max="6145" width="23.44140625" customWidth="1"/>
    <col min="6146" max="6146" width="31.109375" customWidth="1"/>
    <col min="6147" max="6147" width="16.33203125" customWidth="1"/>
    <col min="6148" max="6148" width="7.6640625" customWidth="1"/>
    <col min="6149" max="6149" width="18.33203125" customWidth="1"/>
    <col min="6150" max="6151" width="9.6640625" customWidth="1"/>
    <col min="6152" max="6152" width="13.6640625" customWidth="1"/>
    <col min="6153" max="6153" width="7" customWidth="1"/>
    <col min="6154" max="6154" width="13.6640625" customWidth="1"/>
    <col min="6155" max="6155" width="11.109375" customWidth="1"/>
    <col min="6157" max="6157" width="15.88671875" bestFit="1" customWidth="1"/>
    <col min="6401" max="6401" width="23.44140625" customWidth="1"/>
    <col min="6402" max="6402" width="31.109375" customWidth="1"/>
    <col min="6403" max="6403" width="16.33203125" customWidth="1"/>
    <col min="6404" max="6404" width="7.6640625" customWidth="1"/>
    <col min="6405" max="6405" width="18.33203125" customWidth="1"/>
    <col min="6406" max="6407" width="9.6640625" customWidth="1"/>
    <col min="6408" max="6408" width="13.6640625" customWidth="1"/>
    <col min="6409" max="6409" width="7" customWidth="1"/>
    <col min="6410" max="6410" width="13.6640625" customWidth="1"/>
    <col min="6411" max="6411" width="11.109375" customWidth="1"/>
    <col min="6413" max="6413" width="15.88671875" bestFit="1" customWidth="1"/>
    <col min="6657" max="6657" width="23.44140625" customWidth="1"/>
    <col min="6658" max="6658" width="31.109375" customWidth="1"/>
    <col min="6659" max="6659" width="16.33203125" customWidth="1"/>
    <col min="6660" max="6660" width="7.6640625" customWidth="1"/>
    <col min="6661" max="6661" width="18.33203125" customWidth="1"/>
    <col min="6662" max="6663" width="9.6640625" customWidth="1"/>
    <col min="6664" max="6664" width="13.6640625" customWidth="1"/>
    <col min="6665" max="6665" width="7" customWidth="1"/>
    <col min="6666" max="6666" width="13.6640625" customWidth="1"/>
    <col min="6667" max="6667" width="11.109375" customWidth="1"/>
    <col min="6669" max="6669" width="15.88671875" bestFit="1" customWidth="1"/>
    <col min="6913" max="6913" width="23.44140625" customWidth="1"/>
    <col min="6914" max="6914" width="31.109375" customWidth="1"/>
    <col min="6915" max="6915" width="16.33203125" customWidth="1"/>
    <col min="6916" max="6916" width="7.6640625" customWidth="1"/>
    <col min="6917" max="6917" width="18.33203125" customWidth="1"/>
    <col min="6918" max="6919" width="9.6640625" customWidth="1"/>
    <col min="6920" max="6920" width="13.6640625" customWidth="1"/>
    <col min="6921" max="6921" width="7" customWidth="1"/>
    <col min="6922" max="6922" width="13.6640625" customWidth="1"/>
    <col min="6923" max="6923" width="11.109375" customWidth="1"/>
    <col min="6925" max="6925" width="15.88671875" bestFit="1" customWidth="1"/>
    <col min="7169" max="7169" width="23.44140625" customWidth="1"/>
    <col min="7170" max="7170" width="31.109375" customWidth="1"/>
    <col min="7171" max="7171" width="16.33203125" customWidth="1"/>
    <col min="7172" max="7172" width="7.6640625" customWidth="1"/>
    <col min="7173" max="7173" width="18.33203125" customWidth="1"/>
    <col min="7174" max="7175" width="9.6640625" customWidth="1"/>
    <col min="7176" max="7176" width="13.6640625" customWidth="1"/>
    <col min="7177" max="7177" width="7" customWidth="1"/>
    <col min="7178" max="7178" width="13.6640625" customWidth="1"/>
    <col min="7179" max="7179" width="11.109375" customWidth="1"/>
    <col min="7181" max="7181" width="15.88671875" bestFit="1" customWidth="1"/>
    <col min="7425" max="7425" width="23.44140625" customWidth="1"/>
    <col min="7426" max="7426" width="31.109375" customWidth="1"/>
    <col min="7427" max="7427" width="16.33203125" customWidth="1"/>
    <col min="7428" max="7428" width="7.6640625" customWidth="1"/>
    <col min="7429" max="7429" width="18.33203125" customWidth="1"/>
    <col min="7430" max="7431" width="9.6640625" customWidth="1"/>
    <col min="7432" max="7432" width="13.6640625" customWidth="1"/>
    <col min="7433" max="7433" width="7" customWidth="1"/>
    <col min="7434" max="7434" width="13.6640625" customWidth="1"/>
    <col min="7435" max="7435" width="11.109375" customWidth="1"/>
    <col min="7437" max="7437" width="15.88671875" bestFit="1" customWidth="1"/>
    <col min="7681" max="7681" width="23.44140625" customWidth="1"/>
    <col min="7682" max="7682" width="31.109375" customWidth="1"/>
    <col min="7683" max="7683" width="16.33203125" customWidth="1"/>
    <col min="7684" max="7684" width="7.6640625" customWidth="1"/>
    <col min="7685" max="7685" width="18.33203125" customWidth="1"/>
    <col min="7686" max="7687" width="9.6640625" customWidth="1"/>
    <col min="7688" max="7688" width="13.6640625" customWidth="1"/>
    <col min="7689" max="7689" width="7" customWidth="1"/>
    <col min="7690" max="7690" width="13.6640625" customWidth="1"/>
    <col min="7691" max="7691" width="11.109375" customWidth="1"/>
    <col min="7693" max="7693" width="15.88671875" bestFit="1" customWidth="1"/>
    <col min="7937" max="7937" width="23.44140625" customWidth="1"/>
    <col min="7938" max="7938" width="31.109375" customWidth="1"/>
    <col min="7939" max="7939" width="16.33203125" customWidth="1"/>
    <col min="7940" max="7940" width="7.6640625" customWidth="1"/>
    <col min="7941" max="7941" width="18.33203125" customWidth="1"/>
    <col min="7942" max="7943" width="9.6640625" customWidth="1"/>
    <col min="7944" max="7944" width="13.6640625" customWidth="1"/>
    <col min="7945" max="7945" width="7" customWidth="1"/>
    <col min="7946" max="7946" width="13.6640625" customWidth="1"/>
    <col min="7947" max="7947" width="11.109375" customWidth="1"/>
    <col min="7949" max="7949" width="15.88671875" bestFit="1" customWidth="1"/>
    <col min="8193" max="8193" width="23.44140625" customWidth="1"/>
    <col min="8194" max="8194" width="31.109375" customWidth="1"/>
    <col min="8195" max="8195" width="16.33203125" customWidth="1"/>
    <col min="8196" max="8196" width="7.6640625" customWidth="1"/>
    <col min="8197" max="8197" width="18.33203125" customWidth="1"/>
    <col min="8198" max="8199" width="9.6640625" customWidth="1"/>
    <col min="8200" max="8200" width="13.6640625" customWidth="1"/>
    <col min="8201" max="8201" width="7" customWidth="1"/>
    <col min="8202" max="8202" width="13.6640625" customWidth="1"/>
    <col min="8203" max="8203" width="11.109375" customWidth="1"/>
    <col min="8205" max="8205" width="15.88671875" bestFit="1" customWidth="1"/>
    <col min="8449" max="8449" width="23.44140625" customWidth="1"/>
    <col min="8450" max="8450" width="31.109375" customWidth="1"/>
    <col min="8451" max="8451" width="16.33203125" customWidth="1"/>
    <col min="8452" max="8452" width="7.6640625" customWidth="1"/>
    <col min="8453" max="8453" width="18.33203125" customWidth="1"/>
    <col min="8454" max="8455" width="9.6640625" customWidth="1"/>
    <col min="8456" max="8456" width="13.6640625" customWidth="1"/>
    <col min="8457" max="8457" width="7" customWidth="1"/>
    <col min="8458" max="8458" width="13.6640625" customWidth="1"/>
    <col min="8459" max="8459" width="11.109375" customWidth="1"/>
    <col min="8461" max="8461" width="15.88671875" bestFit="1" customWidth="1"/>
    <col min="8705" max="8705" width="23.44140625" customWidth="1"/>
    <col min="8706" max="8706" width="31.109375" customWidth="1"/>
    <col min="8707" max="8707" width="16.33203125" customWidth="1"/>
    <col min="8708" max="8708" width="7.6640625" customWidth="1"/>
    <col min="8709" max="8709" width="18.33203125" customWidth="1"/>
    <col min="8710" max="8711" width="9.6640625" customWidth="1"/>
    <col min="8712" max="8712" width="13.6640625" customWidth="1"/>
    <col min="8713" max="8713" width="7" customWidth="1"/>
    <col min="8714" max="8714" width="13.6640625" customWidth="1"/>
    <col min="8715" max="8715" width="11.109375" customWidth="1"/>
    <col min="8717" max="8717" width="15.88671875" bestFit="1" customWidth="1"/>
    <col min="8961" max="8961" width="23.44140625" customWidth="1"/>
    <col min="8962" max="8962" width="31.109375" customWidth="1"/>
    <col min="8963" max="8963" width="16.33203125" customWidth="1"/>
    <col min="8964" max="8964" width="7.6640625" customWidth="1"/>
    <col min="8965" max="8965" width="18.33203125" customWidth="1"/>
    <col min="8966" max="8967" width="9.6640625" customWidth="1"/>
    <col min="8968" max="8968" width="13.6640625" customWidth="1"/>
    <col min="8969" max="8969" width="7" customWidth="1"/>
    <col min="8970" max="8970" width="13.6640625" customWidth="1"/>
    <col min="8971" max="8971" width="11.109375" customWidth="1"/>
    <col min="8973" max="8973" width="15.88671875" bestFit="1" customWidth="1"/>
    <col min="9217" max="9217" width="23.44140625" customWidth="1"/>
    <col min="9218" max="9218" width="31.109375" customWidth="1"/>
    <col min="9219" max="9219" width="16.33203125" customWidth="1"/>
    <col min="9220" max="9220" width="7.6640625" customWidth="1"/>
    <col min="9221" max="9221" width="18.33203125" customWidth="1"/>
    <col min="9222" max="9223" width="9.6640625" customWidth="1"/>
    <col min="9224" max="9224" width="13.6640625" customWidth="1"/>
    <col min="9225" max="9225" width="7" customWidth="1"/>
    <col min="9226" max="9226" width="13.6640625" customWidth="1"/>
    <col min="9227" max="9227" width="11.109375" customWidth="1"/>
    <col min="9229" max="9229" width="15.88671875" bestFit="1" customWidth="1"/>
    <col min="9473" max="9473" width="23.44140625" customWidth="1"/>
    <col min="9474" max="9474" width="31.109375" customWidth="1"/>
    <col min="9475" max="9475" width="16.33203125" customWidth="1"/>
    <col min="9476" max="9476" width="7.6640625" customWidth="1"/>
    <col min="9477" max="9477" width="18.33203125" customWidth="1"/>
    <col min="9478" max="9479" width="9.6640625" customWidth="1"/>
    <col min="9480" max="9480" width="13.6640625" customWidth="1"/>
    <col min="9481" max="9481" width="7" customWidth="1"/>
    <col min="9482" max="9482" width="13.6640625" customWidth="1"/>
    <col min="9483" max="9483" width="11.109375" customWidth="1"/>
    <col min="9485" max="9485" width="15.88671875" bestFit="1" customWidth="1"/>
    <col min="9729" max="9729" width="23.44140625" customWidth="1"/>
    <col min="9730" max="9730" width="31.109375" customWidth="1"/>
    <col min="9731" max="9731" width="16.33203125" customWidth="1"/>
    <col min="9732" max="9732" width="7.6640625" customWidth="1"/>
    <col min="9733" max="9733" width="18.33203125" customWidth="1"/>
    <col min="9734" max="9735" width="9.6640625" customWidth="1"/>
    <col min="9736" max="9736" width="13.6640625" customWidth="1"/>
    <col min="9737" max="9737" width="7" customWidth="1"/>
    <col min="9738" max="9738" width="13.6640625" customWidth="1"/>
    <col min="9739" max="9739" width="11.109375" customWidth="1"/>
    <col min="9741" max="9741" width="15.88671875" bestFit="1" customWidth="1"/>
    <col min="9985" max="9985" width="23.44140625" customWidth="1"/>
    <col min="9986" max="9986" width="31.109375" customWidth="1"/>
    <col min="9987" max="9987" width="16.33203125" customWidth="1"/>
    <col min="9988" max="9988" width="7.6640625" customWidth="1"/>
    <col min="9989" max="9989" width="18.33203125" customWidth="1"/>
    <col min="9990" max="9991" width="9.6640625" customWidth="1"/>
    <col min="9992" max="9992" width="13.6640625" customWidth="1"/>
    <col min="9993" max="9993" width="7" customWidth="1"/>
    <col min="9994" max="9994" width="13.6640625" customWidth="1"/>
    <col min="9995" max="9995" width="11.109375" customWidth="1"/>
    <col min="9997" max="9997" width="15.88671875" bestFit="1" customWidth="1"/>
    <col min="10241" max="10241" width="23.44140625" customWidth="1"/>
    <col min="10242" max="10242" width="31.109375" customWidth="1"/>
    <col min="10243" max="10243" width="16.33203125" customWidth="1"/>
    <col min="10244" max="10244" width="7.6640625" customWidth="1"/>
    <col min="10245" max="10245" width="18.33203125" customWidth="1"/>
    <col min="10246" max="10247" width="9.6640625" customWidth="1"/>
    <col min="10248" max="10248" width="13.6640625" customWidth="1"/>
    <col min="10249" max="10249" width="7" customWidth="1"/>
    <col min="10250" max="10250" width="13.6640625" customWidth="1"/>
    <col min="10251" max="10251" width="11.109375" customWidth="1"/>
    <col min="10253" max="10253" width="15.88671875" bestFit="1" customWidth="1"/>
    <col min="10497" max="10497" width="23.44140625" customWidth="1"/>
    <col min="10498" max="10498" width="31.109375" customWidth="1"/>
    <col min="10499" max="10499" width="16.33203125" customWidth="1"/>
    <col min="10500" max="10500" width="7.6640625" customWidth="1"/>
    <col min="10501" max="10501" width="18.33203125" customWidth="1"/>
    <col min="10502" max="10503" width="9.6640625" customWidth="1"/>
    <col min="10504" max="10504" width="13.6640625" customWidth="1"/>
    <col min="10505" max="10505" width="7" customWidth="1"/>
    <col min="10506" max="10506" width="13.6640625" customWidth="1"/>
    <col min="10507" max="10507" width="11.109375" customWidth="1"/>
    <col min="10509" max="10509" width="15.88671875" bestFit="1" customWidth="1"/>
    <col min="10753" max="10753" width="23.44140625" customWidth="1"/>
    <col min="10754" max="10754" width="31.109375" customWidth="1"/>
    <col min="10755" max="10755" width="16.33203125" customWidth="1"/>
    <col min="10756" max="10756" width="7.6640625" customWidth="1"/>
    <col min="10757" max="10757" width="18.33203125" customWidth="1"/>
    <col min="10758" max="10759" width="9.6640625" customWidth="1"/>
    <col min="10760" max="10760" width="13.6640625" customWidth="1"/>
    <col min="10761" max="10761" width="7" customWidth="1"/>
    <col min="10762" max="10762" width="13.6640625" customWidth="1"/>
    <col min="10763" max="10763" width="11.109375" customWidth="1"/>
    <col min="10765" max="10765" width="15.88671875" bestFit="1" customWidth="1"/>
    <col min="11009" max="11009" width="23.44140625" customWidth="1"/>
    <col min="11010" max="11010" width="31.109375" customWidth="1"/>
    <col min="11011" max="11011" width="16.33203125" customWidth="1"/>
    <col min="11012" max="11012" width="7.6640625" customWidth="1"/>
    <col min="11013" max="11013" width="18.33203125" customWidth="1"/>
    <col min="11014" max="11015" width="9.6640625" customWidth="1"/>
    <col min="11016" max="11016" width="13.6640625" customWidth="1"/>
    <col min="11017" max="11017" width="7" customWidth="1"/>
    <col min="11018" max="11018" width="13.6640625" customWidth="1"/>
    <col min="11019" max="11019" width="11.109375" customWidth="1"/>
    <col min="11021" max="11021" width="15.88671875" bestFit="1" customWidth="1"/>
    <col min="11265" max="11265" width="23.44140625" customWidth="1"/>
    <col min="11266" max="11266" width="31.109375" customWidth="1"/>
    <col min="11267" max="11267" width="16.33203125" customWidth="1"/>
    <col min="11268" max="11268" width="7.6640625" customWidth="1"/>
    <col min="11269" max="11269" width="18.33203125" customWidth="1"/>
    <col min="11270" max="11271" width="9.6640625" customWidth="1"/>
    <col min="11272" max="11272" width="13.6640625" customWidth="1"/>
    <col min="11273" max="11273" width="7" customWidth="1"/>
    <col min="11274" max="11274" width="13.6640625" customWidth="1"/>
    <col min="11275" max="11275" width="11.109375" customWidth="1"/>
    <col min="11277" max="11277" width="15.88671875" bestFit="1" customWidth="1"/>
    <col min="11521" max="11521" width="23.44140625" customWidth="1"/>
    <col min="11522" max="11522" width="31.109375" customWidth="1"/>
    <col min="11523" max="11523" width="16.33203125" customWidth="1"/>
    <col min="11524" max="11524" width="7.6640625" customWidth="1"/>
    <col min="11525" max="11525" width="18.33203125" customWidth="1"/>
    <col min="11526" max="11527" width="9.6640625" customWidth="1"/>
    <col min="11528" max="11528" width="13.6640625" customWidth="1"/>
    <col min="11529" max="11529" width="7" customWidth="1"/>
    <col min="11530" max="11530" width="13.6640625" customWidth="1"/>
    <col min="11531" max="11531" width="11.109375" customWidth="1"/>
    <col min="11533" max="11533" width="15.88671875" bestFit="1" customWidth="1"/>
    <col min="11777" max="11777" width="23.44140625" customWidth="1"/>
    <col min="11778" max="11778" width="31.109375" customWidth="1"/>
    <col min="11779" max="11779" width="16.33203125" customWidth="1"/>
    <col min="11780" max="11780" width="7.6640625" customWidth="1"/>
    <col min="11781" max="11781" width="18.33203125" customWidth="1"/>
    <col min="11782" max="11783" width="9.6640625" customWidth="1"/>
    <col min="11784" max="11784" width="13.6640625" customWidth="1"/>
    <col min="11785" max="11785" width="7" customWidth="1"/>
    <col min="11786" max="11786" width="13.6640625" customWidth="1"/>
    <col min="11787" max="11787" width="11.109375" customWidth="1"/>
    <col min="11789" max="11789" width="15.88671875" bestFit="1" customWidth="1"/>
    <col min="12033" max="12033" width="23.44140625" customWidth="1"/>
    <col min="12034" max="12034" width="31.109375" customWidth="1"/>
    <col min="12035" max="12035" width="16.33203125" customWidth="1"/>
    <col min="12036" max="12036" width="7.6640625" customWidth="1"/>
    <col min="12037" max="12037" width="18.33203125" customWidth="1"/>
    <col min="12038" max="12039" width="9.6640625" customWidth="1"/>
    <col min="12040" max="12040" width="13.6640625" customWidth="1"/>
    <col min="12041" max="12041" width="7" customWidth="1"/>
    <col min="12042" max="12042" width="13.6640625" customWidth="1"/>
    <col min="12043" max="12043" width="11.109375" customWidth="1"/>
    <col min="12045" max="12045" width="15.88671875" bestFit="1" customWidth="1"/>
    <col min="12289" max="12289" width="23.44140625" customWidth="1"/>
    <col min="12290" max="12290" width="31.109375" customWidth="1"/>
    <col min="12291" max="12291" width="16.33203125" customWidth="1"/>
    <col min="12292" max="12292" width="7.6640625" customWidth="1"/>
    <col min="12293" max="12293" width="18.33203125" customWidth="1"/>
    <col min="12294" max="12295" width="9.6640625" customWidth="1"/>
    <col min="12296" max="12296" width="13.6640625" customWidth="1"/>
    <col min="12297" max="12297" width="7" customWidth="1"/>
    <col min="12298" max="12298" width="13.6640625" customWidth="1"/>
    <col min="12299" max="12299" width="11.109375" customWidth="1"/>
    <col min="12301" max="12301" width="15.88671875" bestFit="1" customWidth="1"/>
    <col min="12545" max="12545" width="23.44140625" customWidth="1"/>
    <col min="12546" max="12546" width="31.109375" customWidth="1"/>
    <col min="12547" max="12547" width="16.33203125" customWidth="1"/>
    <col min="12548" max="12548" width="7.6640625" customWidth="1"/>
    <col min="12549" max="12549" width="18.33203125" customWidth="1"/>
    <col min="12550" max="12551" width="9.6640625" customWidth="1"/>
    <col min="12552" max="12552" width="13.6640625" customWidth="1"/>
    <col min="12553" max="12553" width="7" customWidth="1"/>
    <col min="12554" max="12554" width="13.6640625" customWidth="1"/>
    <col min="12555" max="12555" width="11.109375" customWidth="1"/>
    <col min="12557" max="12557" width="15.88671875" bestFit="1" customWidth="1"/>
    <col min="12801" max="12801" width="23.44140625" customWidth="1"/>
    <col min="12802" max="12802" width="31.109375" customWidth="1"/>
    <col min="12803" max="12803" width="16.33203125" customWidth="1"/>
    <col min="12804" max="12804" width="7.6640625" customWidth="1"/>
    <col min="12805" max="12805" width="18.33203125" customWidth="1"/>
    <col min="12806" max="12807" width="9.6640625" customWidth="1"/>
    <col min="12808" max="12808" width="13.6640625" customWidth="1"/>
    <col min="12809" max="12809" width="7" customWidth="1"/>
    <col min="12810" max="12810" width="13.6640625" customWidth="1"/>
    <col min="12811" max="12811" width="11.109375" customWidth="1"/>
    <col min="12813" max="12813" width="15.88671875" bestFit="1" customWidth="1"/>
    <col min="13057" max="13057" width="23.44140625" customWidth="1"/>
    <col min="13058" max="13058" width="31.109375" customWidth="1"/>
    <col min="13059" max="13059" width="16.33203125" customWidth="1"/>
    <col min="13060" max="13060" width="7.6640625" customWidth="1"/>
    <col min="13061" max="13061" width="18.33203125" customWidth="1"/>
    <col min="13062" max="13063" width="9.6640625" customWidth="1"/>
    <col min="13064" max="13064" width="13.6640625" customWidth="1"/>
    <col min="13065" max="13065" width="7" customWidth="1"/>
    <col min="13066" max="13066" width="13.6640625" customWidth="1"/>
    <col min="13067" max="13067" width="11.109375" customWidth="1"/>
    <col min="13069" max="13069" width="15.88671875" bestFit="1" customWidth="1"/>
    <col min="13313" max="13313" width="23.44140625" customWidth="1"/>
    <col min="13314" max="13314" width="31.109375" customWidth="1"/>
    <col min="13315" max="13315" width="16.33203125" customWidth="1"/>
    <col min="13316" max="13316" width="7.6640625" customWidth="1"/>
    <col min="13317" max="13317" width="18.33203125" customWidth="1"/>
    <col min="13318" max="13319" width="9.6640625" customWidth="1"/>
    <col min="13320" max="13320" width="13.6640625" customWidth="1"/>
    <col min="13321" max="13321" width="7" customWidth="1"/>
    <col min="13322" max="13322" width="13.6640625" customWidth="1"/>
    <col min="13323" max="13323" width="11.109375" customWidth="1"/>
    <col min="13325" max="13325" width="15.88671875" bestFit="1" customWidth="1"/>
    <col min="13569" max="13569" width="23.44140625" customWidth="1"/>
    <col min="13570" max="13570" width="31.109375" customWidth="1"/>
    <col min="13571" max="13571" width="16.33203125" customWidth="1"/>
    <col min="13572" max="13572" width="7.6640625" customWidth="1"/>
    <col min="13573" max="13573" width="18.33203125" customWidth="1"/>
    <col min="13574" max="13575" width="9.6640625" customWidth="1"/>
    <col min="13576" max="13576" width="13.6640625" customWidth="1"/>
    <col min="13577" max="13577" width="7" customWidth="1"/>
    <col min="13578" max="13578" width="13.6640625" customWidth="1"/>
    <col min="13579" max="13579" width="11.109375" customWidth="1"/>
    <col min="13581" max="13581" width="15.88671875" bestFit="1" customWidth="1"/>
    <col min="13825" max="13825" width="23.44140625" customWidth="1"/>
    <col min="13826" max="13826" width="31.109375" customWidth="1"/>
    <col min="13827" max="13827" width="16.33203125" customWidth="1"/>
    <col min="13828" max="13828" width="7.6640625" customWidth="1"/>
    <col min="13829" max="13829" width="18.33203125" customWidth="1"/>
    <col min="13830" max="13831" width="9.6640625" customWidth="1"/>
    <col min="13832" max="13832" width="13.6640625" customWidth="1"/>
    <col min="13833" max="13833" width="7" customWidth="1"/>
    <col min="13834" max="13834" width="13.6640625" customWidth="1"/>
    <col min="13835" max="13835" width="11.109375" customWidth="1"/>
    <col min="13837" max="13837" width="15.88671875" bestFit="1" customWidth="1"/>
    <col min="14081" max="14081" width="23.44140625" customWidth="1"/>
    <col min="14082" max="14082" width="31.109375" customWidth="1"/>
    <col min="14083" max="14083" width="16.33203125" customWidth="1"/>
    <col min="14084" max="14084" width="7.6640625" customWidth="1"/>
    <col min="14085" max="14085" width="18.33203125" customWidth="1"/>
    <col min="14086" max="14087" width="9.6640625" customWidth="1"/>
    <col min="14088" max="14088" width="13.6640625" customWidth="1"/>
    <col min="14089" max="14089" width="7" customWidth="1"/>
    <col min="14090" max="14090" width="13.6640625" customWidth="1"/>
    <col min="14091" max="14091" width="11.109375" customWidth="1"/>
    <col min="14093" max="14093" width="15.88671875" bestFit="1" customWidth="1"/>
    <col min="14337" max="14337" width="23.44140625" customWidth="1"/>
    <col min="14338" max="14338" width="31.109375" customWidth="1"/>
    <col min="14339" max="14339" width="16.33203125" customWidth="1"/>
    <col min="14340" max="14340" width="7.6640625" customWidth="1"/>
    <col min="14341" max="14341" width="18.33203125" customWidth="1"/>
    <col min="14342" max="14343" width="9.6640625" customWidth="1"/>
    <col min="14344" max="14344" width="13.6640625" customWidth="1"/>
    <col min="14345" max="14345" width="7" customWidth="1"/>
    <col min="14346" max="14346" width="13.6640625" customWidth="1"/>
    <col min="14347" max="14347" width="11.109375" customWidth="1"/>
    <col min="14349" max="14349" width="15.88671875" bestFit="1" customWidth="1"/>
    <col min="14593" max="14593" width="23.44140625" customWidth="1"/>
    <col min="14594" max="14594" width="31.109375" customWidth="1"/>
    <col min="14595" max="14595" width="16.33203125" customWidth="1"/>
    <col min="14596" max="14596" width="7.6640625" customWidth="1"/>
    <col min="14597" max="14597" width="18.33203125" customWidth="1"/>
    <col min="14598" max="14599" width="9.6640625" customWidth="1"/>
    <col min="14600" max="14600" width="13.6640625" customWidth="1"/>
    <col min="14601" max="14601" width="7" customWidth="1"/>
    <col min="14602" max="14602" width="13.6640625" customWidth="1"/>
    <col min="14603" max="14603" width="11.109375" customWidth="1"/>
    <col min="14605" max="14605" width="15.88671875" bestFit="1" customWidth="1"/>
    <col min="14849" max="14849" width="23.44140625" customWidth="1"/>
    <col min="14850" max="14850" width="31.109375" customWidth="1"/>
    <col min="14851" max="14851" width="16.33203125" customWidth="1"/>
    <col min="14852" max="14852" width="7.6640625" customWidth="1"/>
    <col min="14853" max="14853" width="18.33203125" customWidth="1"/>
    <col min="14854" max="14855" width="9.6640625" customWidth="1"/>
    <col min="14856" max="14856" width="13.6640625" customWidth="1"/>
    <col min="14857" max="14857" width="7" customWidth="1"/>
    <col min="14858" max="14858" width="13.6640625" customWidth="1"/>
    <col min="14859" max="14859" width="11.109375" customWidth="1"/>
    <col min="14861" max="14861" width="15.88671875" bestFit="1" customWidth="1"/>
    <col min="15105" max="15105" width="23.44140625" customWidth="1"/>
    <col min="15106" max="15106" width="31.109375" customWidth="1"/>
    <col min="15107" max="15107" width="16.33203125" customWidth="1"/>
    <col min="15108" max="15108" width="7.6640625" customWidth="1"/>
    <col min="15109" max="15109" width="18.33203125" customWidth="1"/>
    <col min="15110" max="15111" width="9.6640625" customWidth="1"/>
    <col min="15112" max="15112" width="13.6640625" customWidth="1"/>
    <col min="15113" max="15113" width="7" customWidth="1"/>
    <col min="15114" max="15114" width="13.6640625" customWidth="1"/>
    <col min="15115" max="15115" width="11.109375" customWidth="1"/>
    <col min="15117" max="15117" width="15.88671875" bestFit="1" customWidth="1"/>
    <col min="15361" max="15361" width="23.44140625" customWidth="1"/>
    <col min="15362" max="15362" width="31.109375" customWidth="1"/>
    <col min="15363" max="15363" width="16.33203125" customWidth="1"/>
    <col min="15364" max="15364" width="7.6640625" customWidth="1"/>
    <col min="15365" max="15365" width="18.33203125" customWidth="1"/>
    <col min="15366" max="15367" width="9.6640625" customWidth="1"/>
    <col min="15368" max="15368" width="13.6640625" customWidth="1"/>
    <col min="15369" max="15369" width="7" customWidth="1"/>
    <col min="15370" max="15370" width="13.6640625" customWidth="1"/>
    <col min="15371" max="15371" width="11.109375" customWidth="1"/>
    <col min="15373" max="15373" width="15.88671875" bestFit="1" customWidth="1"/>
    <col min="15617" max="15617" width="23.44140625" customWidth="1"/>
    <col min="15618" max="15618" width="31.109375" customWidth="1"/>
    <col min="15619" max="15619" width="16.33203125" customWidth="1"/>
    <col min="15620" max="15620" width="7.6640625" customWidth="1"/>
    <col min="15621" max="15621" width="18.33203125" customWidth="1"/>
    <col min="15622" max="15623" width="9.6640625" customWidth="1"/>
    <col min="15624" max="15624" width="13.6640625" customWidth="1"/>
    <col min="15625" max="15625" width="7" customWidth="1"/>
    <col min="15626" max="15626" width="13.6640625" customWidth="1"/>
    <col min="15627" max="15627" width="11.109375" customWidth="1"/>
    <col min="15629" max="15629" width="15.88671875" bestFit="1" customWidth="1"/>
    <col min="15873" max="15873" width="23.44140625" customWidth="1"/>
    <col min="15874" max="15874" width="31.109375" customWidth="1"/>
    <col min="15875" max="15875" width="16.33203125" customWidth="1"/>
    <col min="15876" max="15876" width="7.6640625" customWidth="1"/>
    <col min="15877" max="15877" width="18.33203125" customWidth="1"/>
    <col min="15878" max="15879" width="9.6640625" customWidth="1"/>
    <col min="15880" max="15880" width="13.6640625" customWidth="1"/>
    <col min="15881" max="15881" width="7" customWidth="1"/>
    <col min="15882" max="15882" width="13.6640625" customWidth="1"/>
    <col min="15883" max="15883" width="11.109375" customWidth="1"/>
    <col min="15885" max="15885" width="15.88671875" bestFit="1" customWidth="1"/>
    <col min="16129" max="16129" width="23.44140625" customWidth="1"/>
    <col min="16130" max="16130" width="31.109375" customWidth="1"/>
    <col min="16131" max="16131" width="16.33203125" customWidth="1"/>
    <col min="16132" max="16132" width="7.6640625" customWidth="1"/>
    <col min="16133" max="16133" width="18.33203125" customWidth="1"/>
    <col min="16134" max="16135" width="9.6640625" customWidth="1"/>
    <col min="16136" max="16136" width="13.6640625" customWidth="1"/>
    <col min="16137" max="16137" width="7" customWidth="1"/>
    <col min="16138" max="16138" width="13.6640625" customWidth="1"/>
    <col min="16139" max="16139" width="11.109375" customWidth="1"/>
    <col min="16141" max="16141" width="15.88671875" bestFit="1" customWidth="1"/>
  </cols>
  <sheetData>
    <row r="1" spans="1:10" ht="43.5" customHeight="1" thickBot="1" x14ac:dyDescent="0.35">
      <c r="A1" s="171" t="s">
        <v>162</v>
      </c>
      <c r="B1" s="171"/>
      <c r="C1" s="171"/>
      <c r="D1" s="171"/>
      <c r="E1" s="171"/>
      <c r="F1" s="171"/>
      <c r="G1" s="171"/>
      <c r="H1" s="172" t="s">
        <v>193</v>
      </c>
      <c r="I1" s="173"/>
      <c r="J1" s="173"/>
    </row>
    <row r="2" spans="1:10" ht="42" customHeight="1" thickBot="1" x14ac:dyDescent="0.35">
      <c r="A2" s="13" t="s">
        <v>37</v>
      </c>
      <c r="B2" s="14" t="s">
        <v>38</v>
      </c>
      <c r="C2" s="15" t="s">
        <v>39</v>
      </c>
      <c r="D2" s="15" t="s">
        <v>40</v>
      </c>
      <c r="E2" s="16" t="s">
        <v>41</v>
      </c>
      <c r="F2" s="15" t="s">
        <v>42</v>
      </c>
      <c r="G2" s="15" t="s">
        <v>43</v>
      </c>
      <c r="H2" s="16" t="s">
        <v>44</v>
      </c>
      <c r="I2" s="16" t="s">
        <v>45</v>
      </c>
      <c r="J2" s="17" t="s">
        <v>46</v>
      </c>
    </row>
    <row r="3" spans="1:10" ht="22.8" x14ac:dyDescent="0.3">
      <c r="A3" s="7" t="s">
        <v>47</v>
      </c>
      <c r="B3" s="10" t="s">
        <v>48</v>
      </c>
      <c r="C3" s="11" t="s">
        <v>49</v>
      </c>
      <c r="D3" s="11">
        <v>21</v>
      </c>
      <c r="E3" s="12"/>
      <c r="F3" s="11" t="s">
        <v>36</v>
      </c>
      <c r="G3" s="11">
        <v>1</v>
      </c>
      <c r="H3" s="12">
        <f t="shared" ref="H3:H66" si="0">ROUND(E3-((E3*I3)/100),2)</f>
        <v>0</v>
      </c>
      <c r="I3" s="12">
        <v>67</v>
      </c>
      <c r="J3" s="12">
        <f t="shared" ref="J3:J66" si="1">ROUND((G3*H3),2)</f>
        <v>0</v>
      </c>
    </row>
    <row r="4" spans="1:10" ht="22.8" x14ac:dyDescent="0.3">
      <c r="A4" s="7" t="s">
        <v>50</v>
      </c>
      <c r="B4" s="4" t="s">
        <v>51</v>
      </c>
      <c r="C4" s="5">
        <v>60</v>
      </c>
      <c r="D4" s="5" t="s">
        <v>52</v>
      </c>
      <c r="E4" s="6"/>
      <c r="F4" s="5" t="s">
        <v>36</v>
      </c>
      <c r="G4" s="5">
        <v>1</v>
      </c>
      <c r="H4" s="6">
        <f t="shared" si="0"/>
        <v>0</v>
      </c>
      <c r="I4" s="6">
        <v>50</v>
      </c>
      <c r="J4" s="6">
        <f t="shared" si="1"/>
        <v>0</v>
      </c>
    </row>
    <row r="5" spans="1:10" ht="22.8" x14ac:dyDescent="0.3">
      <c r="A5" s="7" t="s">
        <v>53</v>
      </c>
      <c r="B5" s="4" t="s">
        <v>54</v>
      </c>
      <c r="C5" s="5" t="s">
        <v>49</v>
      </c>
      <c r="D5" s="5">
        <v>21</v>
      </c>
      <c r="E5" s="6"/>
      <c r="F5" s="5" t="s">
        <v>36</v>
      </c>
      <c r="G5" s="5">
        <v>1</v>
      </c>
      <c r="H5" s="6">
        <f t="shared" si="0"/>
        <v>0</v>
      </c>
      <c r="I5" s="6">
        <v>67</v>
      </c>
      <c r="J5" s="6">
        <f t="shared" si="1"/>
        <v>0</v>
      </c>
    </row>
    <row r="6" spans="1:10" ht="22.8" x14ac:dyDescent="0.3">
      <c r="A6" s="7" t="s">
        <v>55</v>
      </c>
      <c r="B6" s="4" t="s">
        <v>56</v>
      </c>
      <c r="C6" s="5" t="s">
        <v>49</v>
      </c>
      <c r="D6" s="5">
        <v>21</v>
      </c>
      <c r="E6" s="6"/>
      <c r="F6" s="5" t="s">
        <v>36</v>
      </c>
      <c r="G6" s="5">
        <v>3</v>
      </c>
      <c r="H6" s="6">
        <f t="shared" si="0"/>
        <v>0</v>
      </c>
      <c r="I6" s="6">
        <v>67</v>
      </c>
      <c r="J6" s="6">
        <f t="shared" si="1"/>
        <v>0</v>
      </c>
    </row>
    <row r="7" spans="1:10" ht="22.8" x14ac:dyDescent="0.3">
      <c r="A7" s="7" t="s">
        <v>57</v>
      </c>
      <c r="B7" s="4" t="s">
        <v>58</v>
      </c>
      <c r="C7" s="5" t="s">
        <v>49</v>
      </c>
      <c r="D7" s="5">
        <v>21</v>
      </c>
      <c r="E7" s="6"/>
      <c r="F7" s="5" t="s">
        <v>36</v>
      </c>
      <c r="G7" s="5">
        <v>6</v>
      </c>
      <c r="H7" s="6">
        <f t="shared" si="0"/>
        <v>0</v>
      </c>
      <c r="I7" s="6">
        <v>67</v>
      </c>
      <c r="J7" s="6">
        <f t="shared" si="1"/>
        <v>0</v>
      </c>
    </row>
    <row r="8" spans="1:10" ht="22.8" x14ac:dyDescent="0.3">
      <c r="A8" s="7" t="s">
        <v>59</v>
      </c>
      <c r="B8" s="4" t="s">
        <v>60</v>
      </c>
      <c r="C8" s="5" t="s">
        <v>49</v>
      </c>
      <c r="D8" s="5">
        <v>21</v>
      </c>
      <c r="E8" s="6"/>
      <c r="F8" s="5" t="s">
        <v>36</v>
      </c>
      <c r="G8" s="5">
        <v>1</v>
      </c>
      <c r="H8" s="6">
        <f t="shared" si="0"/>
        <v>0</v>
      </c>
      <c r="I8" s="6">
        <v>67</v>
      </c>
      <c r="J8" s="6">
        <f t="shared" si="1"/>
        <v>0</v>
      </c>
    </row>
    <row r="9" spans="1:10" ht="22.8" x14ac:dyDescent="0.3">
      <c r="A9" s="7" t="s">
        <v>61</v>
      </c>
      <c r="B9" s="4" t="s">
        <v>62</v>
      </c>
      <c r="C9" s="5" t="s">
        <v>49</v>
      </c>
      <c r="D9" s="5">
        <v>21</v>
      </c>
      <c r="E9" s="6"/>
      <c r="F9" s="5" t="s">
        <v>36</v>
      </c>
      <c r="G9" s="5">
        <v>2</v>
      </c>
      <c r="H9" s="6">
        <f t="shared" si="0"/>
        <v>0</v>
      </c>
      <c r="I9" s="6">
        <v>67</v>
      </c>
      <c r="J9" s="6">
        <f t="shared" si="1"/>
        <v>0</v>
      </c>
    </row>
    <row r="10" spans="1:10" ht="14.4" x14ac:dyDescent="0.3">
      <c r="A10" s="7" t="s">
        <v>63</v>
      </c>
      <c r="B10" s="4" t="s">
        <v>64</v>
      </c>
      <c r="C10" s="5" t="s">
        <v>49</v>
      </c>
      <c r="D10" s="5">
        <v>14</v>
      </c>
      <c r="E10" s="6"/>
      <c r="F10" s="5" t="s">
        <v>36</v>
      </c>
      <c r="G10" s="5">
        <v>2</v>
      </c>
      <c r="H10" s="6">
        <f t="shared" si="0"/>
        <v>0</v>
      </c>
      <c r="I10" s="6">
        <v>67</v>
      </c>
      <c r="J10" s="6">
        <f t="shared" si="1"/>
        <v>0</v>
      </c>
    </row>
    <row r="11" spans="1:10" ht="14.4" x14ac:dyDescent="0.3">
      <c r="A11" s="7" t="s">
        <v>65</v>
      </c>
      <c r="B11" s="4" t="s">
        <v>66</v>
      </c>
      <c r="C11" s="5" t="s">
        <v>49</v>
      </c>
      <c r="D11" s="5">
        <v>21</v>
      </c>
      <c r="E11" s="6"/>
      <c r="F11" s="5" t="s">
        <v>36</v>
      </c>
      <c r="G11" s="5">
        <v>1</v>
      </c>
      <c r="H11" s="6">
        <f t="shared" si="0"/>
        <v>0</v>
      </c>
      <c r="I11" s="6">
        <v>67</v>
      </c>
      <c r="J11" s="6">
        <f t="shared" si="1"/>
        <v>0</v>
      </c>
    </row>
    <row r="12" spans="1:10" ht="22.8" x14ac:dyDescent="0.3">
      <c r="A12" s="7" t="s">
        <v>67</v>
      </c>
      <c r="B12" s="4" t="s">
        <v>68</v>
      </c>
      <c r="C12" s="5" t="s">
        <v>49</v>
      </c>
      <c r="D12" s="5">
        <v>21</v>
      </c>
      <c r="E12" s="6"/>
      <c r="F12" s="5" t="s">
        <v>36</v>
      </c>
      <c r="G12" s="5">
        <v>1</v>
      </c>
      <c r="H12" s="6">
        <f t="shared" si="0"/>
        <v>0</v>
      </c>
      <c r="I12" s="6">
        <v>67</v>
      </c>
      <c r="J12" s="6">
        <f t="shared" si="1"/>
        <v>0</v>
      </c>
    </row>
    <row r="13" spans="1:10" ht="22.8" x14ac:dyDescent="0.3">
      <c r="A13" s="7" t="s">
        <v>69</v>
      </c>
      <c r="B13" s="4" t="s">
        <v>70</v>
      </c>
      <c r="C13" s="5">
        <v>60</v>
      </c>
      <c r="D13" s="5" t="s">
        <v>52</v>
      </c>
      <c r="E13" s="6"/>
      <c r="F13" s="5" t="s">
        <v>36</v>
      </c>
      <c r="G13" s="5">
        <v>1</v>
      </c>
      <c r="H13" s="6">
        <f t="shared" si="0"/>
        <v>0</v>
      </c>
      <c r="I13" s="6">
        <v>67</v>
      </c>
      <c r="J13" s="6">
        <f t="shared" si="1"/>
        <v>0</v>
      </c>
    </row>
    <row r="14" spans="1:10" ht="22.8" x14ac:dyDescent="0.3">
      <c r="A14" s="7" t="s">
        <v>71</v>
      </c>
      <c r="B14" s="4" t="s">
        <v>72</v>
      </c>
      <c r="C14" s="5" t="s">
        <v>49</v>
      </c>
      <c r="D14" s="5">
        <v>21</v>
      </c>
      <c r="E14" s="6"/>
      <c r="F14" s="5" t="s">
        <v>36</v>
      </c>
      <c r="G14" s="5">
        <v>1</v>
      </c>
      <c r="H14" s="6">
        <f t="shared" si="0"/>
        <v>0</v>
      </c>
      <c r="I14" s="6">
        <v>67</v>
      </c>
      <c r="J14" s="6">
        <f t="shared" si="1"/>
        <v>0</v>
      </c>
    </row>
    <row r="15" spans="1:10" ht="22.8" x14ac:dyDescent="0.3">
      <c r="A15" s="7" t="s">
        <v>73</v>
      </c>
      <c r="B15" s="4" t="s">
        <v>74</v>
      </c>
      <c r="C15" s="5" t="s">
        <v>49</v>
      </c>
      <c r="D15" s="5">
        <v>21</v>
      </c>
      <c r="E15" s="6"/>
      <c r="F15" s="5" t="s">
        <v>36</v>
      </c>
      <c r="G15" s="5">
        <v>1</v>
      </c>
      <c r="H15" s="6">
        <f t="shared" si="0"/>
        <v>0</v>
      </c>
      <c r="I15" s="6">
        <v>67</v>
      </c>
      <c r="J15" s="6">
        <f t="shared" si="1"/>
        <v>0</v>
      </c>
    </row>
    <row r="16" spans="1:10" ht="22.8" x14ac:dyDescent="0.3">
      <c r="A16" s="7" t="s">
        <v>75</v>
      </c>
      <c r="B16" s="4" t="s">
        <v>76</v>
      </c>
      <c r="C16" s="5" t="s">
        <v>49</v>
      </c>
      <c r="D16" s="5">
        <v>21</v>
      </c>
      <c r="E16" s="6"/>
      <c r="F16" s="5" t="s">
        <v>36</v>
      </c>
      <c r="G16" s="5">
        <v>1</v>
      </c>
      <c r="H16" s="6">
        <f t="shared" si="0"/>
        <v>0</v>
      </c>
      <c r="I16" s="6">
        <v>67</v>
      </c>
      <c r="J16" s="6">
        <f t="shared" si="1"/>
        <v>0</v>
      </c>
    </row>
    <row r="17" spans="1:10" ht="22.8" x14ac:dyDescent="0.3">
      <c r="A17" s="7" t="s">
        <v>75</v>
      </c>
      <c r="B17" s="4" t="s">
        <v>76</v>
      </c>
      <c r="C17" s="5" t="s">
        <v>49</v>
      </c>
      <c r="D17" s="5">
        <v>21</v>
      </c>
      <c r="E17" s="6"/>
      <c r="F17" s="5" t="s">
        <v>36</v>
      </c>
      <c r="G17" s="5">
        <v>1</v>
      </c>
      <c r="H17" s="6">
        <f t="shared" si="0"/>
        <v>0</v>
      </c>
      <c r="I17" s="6">
        <v>67</v>
      </c>
      <c r="J17" s="6">
        <f t="shared" si="1"/>
        <v>0</v>
      </c>
    </row>
    <row r="18" spans="1:10" ht="22.8" x14ac:dyDescent="0.3">
      <c r="A18" s="7" t="s">
        <v>77</v>
      </c>
      <c r="B18" s="4" t="s">
        <v>78</v>
      </c>
      <c r="C18" s="5" t="s">
        <v>49</v>
      </c>
      <c r="D18" s="5">
        <v>21</v>
      </c>
      <c r="E18" s="6"/>
      <c r="F18" s="5" t="s">
        <v>36</v>
      </c>
      <c r="G18" s="5">
        <v>1</v>
      </c>
      <c r="H18" s="6">
        <f t="shared" si="0"/>
        <v>0</v>
      </c>
      <c r="I18" s="6">
        <v>67</v>
      </c>
      <c r="J18" s="6">
        <f t="shared" si="1"/>
        <v>0</v>
      </c>
    </row>
    <row r="19" spans="1:10" ht="22.8" x14ac:dyDescent="0.3">
      <c r="A19" s="7" t="s">
        <v>79</v>
      </c>
      <c r="B19" s="4" t="s">
        <v>80</v>
      </c>
      <c r="C19" s="5" t="s">
        <v>49</v>
      </c>
      <c r="D19" s="5">
        <v>21</v>
      </c>
      <c r="E19" s="6"/>
      <c r="F19" s="5" t="s">
        <v>36</v>
      </c>
      <c r="G19" s="5">
        <v>1</v>
      </c>
      <c r="H19" s="6">
        <f t="shared" si="0"/>
        <v>0</v>
      </c>
      <c r="I19" s="6">
        <v>67</v>
      </c>
      <c r="J19" s="6">
        <f t="shared" si="1"/>
        <v>0</v>
      </c>
    </row>
    <row r="20" spans="1:10" ht="22.8" x14ac:dyDescent="0.3">
      <c r="A20" s="7" t="s">
        <v>81</v>
      </c>
      <c r="B20" s="4" t="s">
        <v>82</v>
      </c>
      <c r="C20" s="5" t="s">
        <v>49</v>
      </c>
      <c r="D20" s="5">
        <v>21</v>
      </c>
      <c r="E20" s="6"/>
      <c r="F20" s="5" t="s">
        <v>36</v>
      </c>
      <c r="G20" s="5">
        <v>1</v>
      </c>
      <c r="H20" s="6">
        <f t="shared" si="0"/>
        <v>0</v>
      </c>
      <c r="I20" s="6">
        <v>67</v>
      </c>
      <c r="J20" s="6">
        <f t="shared" si="1"/>
        <v>0</v>
      </c>
    </row>
    <row r="21" spans="1:10" ht="22.8" x14ac:dyDescent="0.3">
      <c r="A21" s="3" t="s">
        <v>83</v>
      </c>
      <c r="B21" s="4" t="s">
        <v>84</v>
      </c>
      <c r="C21" s="5" t="s">
        <v>49</v>
      </c>
      <c r="D21" s="5">
        <v>14</v>
      </c>
      <c r="E21" s="6"/>
      <c r="F21" s="5" t="s">
        <v>36</v>
      </c>
      <c r="G21" s="5">
        <v>12</v>
      </c>
      <c r="H21" s="6">
        <f t="shared" si="0"/>
        <v>0</v>
      </c>
      <c r="I21" s="6">
        <v>70</v>
      </c>
      <c r="J21" s="6">
        <f t="shared" si="1"/>
        <v>0</v>
      </c>
    </row>
    <row r="22" spans="1:10" ht="22.8" x14ac:dyDescent="0.3">
      <c r="A22" s="3" t="s">
        <v>85</v>
      </c>
      <c r="B22" s="4" t="s">
        <v>86</v>
      </c>
      <c r="C22" s="5" t="s">
        <v>49</v>
      </c>
      <c r="D22" s="5">
        <v>14</v>
      </c>
      <c r="E22" s="6"/>
      <c r="F22" s="5" t="s">
        <v>36</v>
      </c>
      <c r="G22" s="5">
        <v>3</v>
      </c>
      <c r="H22" s="6">
        <f t="shared" si="0"/>
        <v>0</v>
      </c>
      <c r="I22" s="6">
        <v>67</v>
      </c>
      <c r="J22" s="6">
        <f t="shared" si="1"/>
        <v>0</v>
      </c>
    </row>
    <row r="23" spans="1:10" ht="22.8" x14ac:dyDescent="0.3">
      <c r="A23" s="7" t="s">
        <v>87</v>
      </c>
      <c r="B23" s="4" t="s">
        <v>88</v>
      </c>
      <c r="C23" s="5">
        <v>60</v>
      </c>
      <c r="D23" s="5" t="s">
        <v>52</v>
      </c>
      <c r="E23" s="6"/>
      <c r="F23" s="5" t="s">
        <v>36</v>
      </c>
      <c r="G23" s="5">
        <v>3</v>
      </c>
      <c r="H23" s="6">
        <f t="shared" si="0"/>
        <v>0</v>
      </c>
      <c r="I23" s="6">
        <v>50</v>
      </c>
      <c r="J23" s="6">
        <f t="shared" si="1"/>
        <v>0</v>
      </c>
    </row>
    <row r="24" spans="1:10" ht="22.8" x14ac:dyDescent="0.3">
      <c r="A24" s="7" t="s">
        <v>89</v>
      </c>
      <c r="B24" s="4" t="s">
        <v>90</v>
      </c>
      <c r="C24" s="5" t="s">
        <v>49</v>
      </c>
      <c r="D24" s="5">
        <v>14</v>
      </c>
      <c r="E24" s="6"/>
      <c r="F24" s="5" t="s">
        <v>36</v>
      </c>
      <c r="G24" s="5">
        <v>3</v>
      </c>
      <c r="H24" s="6">
        <f t="shared" si="0"/>
        <v>0</v>
      </c>
      <c r="I24" s="6">
        <v>67</v>
      </c>
      <c r="J24" s="6">
        <f t="shared" si="1"/>
        <v>0</v>
      </c>
    </row>
    <row r="25" spans="1:10" ht="14.4" x14ac:dyDescent="0.3">
      <c r="A25" s="7" t="s">
        <v>91</v>
      </c>
      <c r="B25" s="4" t="s">
        <v>92</v>
      </c>
      <c r="C25" s="5" t="s">
        <v>49</v>
      </c>
      <c r="D25" s="5">
        <v>14</v>
      </c>
      <c r="E25" s="6"/>
      <c r="F25" s="5" t="s">
        <v>36</v>
      </c>
      <c r="G25" s="5">
        <v>3</v>
      </c>
      <c r="H25" s="6">
        <f t="shared" si="0"/>
        <v>0</v>
      </c>
      <c r="I25" s="6">
        <v>67</v>
      </c>
      <c r="J25" s="6">
        <f t="shared" si="1"/>
        <v>0</v>
      </c>
    </row>
    <row r="26" spans="1:10" ht="14.4" x14ac:dyDescent="0.3">
      <c r="A26" s="7" t="s">
        <v>93</v>
      </c>
      <c r="B26" s="4" t="s">
        <v>94</v>
      </c>
      <c r="C26" s="5" t="s">
        <v>49</v>
      </c>
      <c r="D26" s="5">
        <v>14</v>
      </c>
      <c r="E26" s="6"/>
      <c r="F26" s="5" t="s">
        <v>36</v>
      </c>
      <c r="G26" s="5">
        <v>3</v>
      </c>
      <c r="H26" s="6">
        <f t="shared" si="0"/>
        <v>0</v>
      </c>
      <c r="I26" s="6">
        <v>67</v>
      </c>
      <c r="J26" s="6">
        <f t="shared" si="1"/>
        <v>0</v>
      </c>
    </row>
    <row r="27" spans="1:10" ht="22.8" x14ac:dyDescent="0.3">
      <c r="A27" s="7" t="s">
        <v>95</v>
      </c>
      <c r="B27" s="4" t="s">
        <v>96</v>
      </c>
      <c r="C27" s="5" t="s">
        <v>49</v>
      </c>
      <c r="D27" s="5">
        <v>14</v>
      </c>
      <c r="E27" s="6"/>
      <c r="F27" s="5" t="s">
        <v>36</v>
      </c>
      <c r="G27" s="5">
        <v>3</v>
      </c>
      <c r="H27" s="6">
        <f t="shared" si="0"/>
        <v>0</v>
      </c>
      <c r="I27" s="6">
        <v>67</v>
      </c>
      <c r="J27" s="6">
        <f t="shared" si="1"/>
        <v>0</v>
      </c>
    </row>
    <row r="28" spans="1:10" ht="22.8" x14ac:dyDescent="0.3">
      <c r="A28" s="7" t="s">
        <v>97</v>
      </c>
      <c r="B28" s="4" t="s">
        <v>98</v>
      </c>
      <c r="C28" s="5">
        <v>60</v>
      </c>
      <c r="D28" s="5" t="s">
        <v>52</v>
      </c>
      <c r="E28" s="6"/>
      <c r="F28" s="5" t="s">
        <v>36</v>
      </c>
      <c r="G28" s="5">
        <v>3</v>
      </c>
      <c r="H28" s="6">
        <f t="shared" si="0"/>
        <v>0</v>
      </c>
      <c r="I28" s="6">
        <v>67</v>
      </c>
      <c r="J28" s="6">
        <f t="shared" si="1"/>
        <v>0</v>
      </c>
    </row>
    <row r="29" spans="1:10" ht="14.4" x14ac:dyDescent="0.3">
      <c r="A29" s="7" t="s">
        <v>99</v>
      </c>
      <c r="B29" s="4" t="s">
        <v>100</v>
      </c>
      <c r="C29" s="5" t="s">
        <v>49</v>
      </c>
      <c r="D29" s="5">
        <v>14</v>
      </c>
      <c r="E29" s="6"/>
      <c r="F29" s="5" t="s">
        <v>36</v>
      </c>
      <c r="G29" s="5">
        <v>3</v>
      </c>
      <c r="H29" s="6">
        <f t="shared" si="0"/>
        <v>0</v>
      </c>
      <c r="I29" s="6">
        <v>67</v>
      </c>
      <c r="J29" s="6">
        <f t="shared" si="1"/>
        <v>0</v>
      </c>
    </row>
    <row r="30" spans="1:10" ht="14.4" x14ac:dyDescent="0.3">
      <c r="A30" s="7" t="s">
        <v>101</v>
      </c>
      <c r="B30" s="4" t="s">
        <v>102</v>
      </c>
      <c r="C30" s="5" t="s">
        <v>49</v>
      </c>
      <c r="D30" s="5">
        <v>14</v>
      </c>
      <c r="E30" s="6"/>
      <c r="F30" s="5" t="s">
        <v>36</v>
      </c>
      <c r="G30" s="5">
        <v>6</v>
      </c>
      <c r="H30" s="6">
        <f t="shared" si="0"/>
        <v>0</v>
      </c>
      <c r="I30" s="6">
        <v>67</v>
      </c>
      <c r="J30" s="6">
        <f t="shared" si="1"/>
        <v>0</v>
      </c>
    </row>
    <row r="31" spans="1:10" ht="14.4" x14ac:dyDescent="0.3">
      <c r="A31" s="7" t="s">
        <v>103</v>
      </c>
      <c r="B31" s="4" t="s">
        <v>104</v>
      </c>
      <c r="C31" s="5" t="s">
        <v>49</v>
      </c>
      <c r="D31" s="5">
        <v>14</v>
      </c>
      <c r="E31" s="6"/>
      <c r="F31" s="5" t="s">
        <v>36</v>
      </c>
      <c r="G31" s="5">
        <v>3</v>
      </c>
      <c r="H31" s="6">
        <f t="shared" si="0"/>
        <v>0</v>
      </c>
      <c r="I31" s="6">
        <v>67</v>
      </c>
      <c r="J31" s="6">
        <f t="shared" si="1"/>
        <v>0</v>
      </c>
    </row>
    <row r="32" spans="1:10" ht="22.8" x14ac:dyDescent="0.3">
      <c r="A32" s="3" t="s">
        <v>105</v>
      </c>
      <c r="B32" s="4" t="s">
        <v>106</v>
      </c>
      <c r="C32" s="5" t="s">
        <v>49</v>
      </c>
      <c r="D32" s="5">
        <v>14</v>
      </c>
      <c r="E32" s="6"/>
      <c r="F32" s="5" t="s">
        <v>36</v>
      </c>
      <c r="G32" s="5">
        <v>4</v>
      </c>
      <c r="H32" s="6">
        <f t="shared" si="0"/>
        <v>0</v>
      </c>
      <c r="I32" s="6">
        <v>67</v>
      </c>
      <c r="J32" s="6">
        <f t="shared" si="1"/>
        <v>0</v>
      </c>
    </row>
    <row r="33" spans="1:10" ht="22.8" x14ac:dyDescent="0.3">
      <c r="A33" s="7" t="s">
        <v>107</v>
      </c>
      <c r="B33" s="4" t="s">
        <v>108</v>
      </c>
      <c r="C33" s="5">
        <v>60</v>
      </c>
      <c r="D33" s="5" t="s">
        <v>52</v>
      </c>
      <c r="E33" s="6"/>
      <c r="F33" s="5" t="s">
        <v>36</v>
      </c>
      <c r="G33" s="5">
        <v>4</v>
      </c>
      <c r="H33" s="6">
        <f t="shared" si="0"/>
        <v>0</v>
      </c>
      <c r="I33" s="6">
        <v>50</v>
      </c>
      <c r="J33" s="6">
        <f t="shared" si="1"/>
        <v>0</v>
      </c>
    </row>
    <row r="34" spans="1:10" ht="22.8" x14ac:dyDescent="0.3">
      <c r="A34" s="7" t="s">
        <v>109</v>
      </c>
      <c r="B34" s="4" t="s">
        <v>110</v>
      </c>
      <c r="C34" s="5" t="s">
        <v>49</v>
      </c>
      <c r="D34" s="5">
        <v>14</v>
      </c>
      <c r="E34" s="6"/>
      <c r="F34" s="5" t="s">
        <v>36</v>
      </c>
      <c r="G34" s="5">
        <v>4</v>
      </c>
      <c r="H34" s="6">
        <f t="shared" si="0"/>
        <v>0</v>
      </c>
      <c r="I34" s="6">
        <v>67</v>
      </c>
      <c r="J34" s="6">
        <f t="shared" si="1"/>
        <v>0</v>
      </c>
    </row>
    <row r="35" spans="1:10" ht="14.4" x14ac:dyDescent="0.3">
      <c r="A35" s="7" t="s">
        <v>91</v>
      </c>
      <c r="B35" s="4" t="s">
        <v>92</v>
      </c>
      <c r="C35" s="5" t="s">
        <v>49</v>
      </c>
      <c r="D35" s="5">
        <v>14</v>
      </c>
      <c r="E35" s="6"/>
      <c r="F35" s="5" t="s">
        <v>36</v>
      </c>
      <c r="G35" s="5">
        <v>4</v>
      </c>
      <c r="H35" s="6">
        <f t="shared" si="0"/>
        <v>0</v>
      </c>
      <c r="I35" s="6">
        <v>67</v>
      </c>
      <c r="J35" s="6">
        <f t="shared" si="1"/>
        <v>0</v>
      </c>
    </row>
    <row r="36" spans="1:10" ht="14.4" x14ac:dyDescent="0.3">
      <c r="A36" s="7" t="s">
        <v>93</v>
      </c>
      <c r="B36" s="4" t="s">
        <v>94</v>
      </c>
      <c r="C36" s="5" t="s">
        <v>49</v>
      </c>
      <c r="D36" s="5">
        <v>14</v>
      </c>
      <c r="E36" s="6"/>
      <c r="F36" s="5" t="s">
        <v>36</v>
      </c>
      <c r="G36" s="5">
        <v>4</v>
      </c>
      <c r="H36" s="6">
        <f t="shared" si="0"/>
        <v>0</v>
      </c>
      <c r="I36" s="6">
        <v>67</v>
      </c>
      <c r="J36" s="6">
        <f t="shared" si="1"/>
        <v>0</v>
      </c>
    </row>
    <row r="37" spans="1:10" ht="22.8" x14ac:dyDescent="0.3">
      <c r="A37" s="7" t="s">
        <v>111</v>
      </c>
      <c r="B37" s="4" t="s">
        <v>112</v>
      </c>
      <c r="C37" s="5" t="s">
        <v>49</v>
      </c>
      <c r="D37" s="5">
        <v>14</v>
      </c>
      <c r="E37" s="6"/>
      <c r="F37" s="5" t="s">
        <v>36</v>
      </c>
      <c r="G37" s="5">
        <v>4</v>
      </c>
      <c r="H37" s="6">
        <f t="shared" si="0"/>
        <v>0</v>
      </c>
      <c r="I37" s="6">
        <v>67</v>
      </c>
      <c r="J37" s="6">
        <f t="shared" si="1"/>
        <v>0</v>
      </c>
    </row>
    <row r="38" spans="1:10" ht="22.8" x14ac:dyDescent="0.3">
      <c r="A38" s="7" t="s">
        <v>113</v>
      </c>
      <c r="B38" s="4" t="s">
        <v>114</v>
      </c>
      <c r="C38" s="5">
        <v>60</v>
      </c>
      <c r="D38" s="5" t="s">
        <v>52</v>
      </c>
      <c r="E38" s="6"/>
      <c r="F38" s="5" t="s">
        <v>36</v>
      </c>
      <c r="G38" s="5">
        <v>4</v>
      </c>
      <c r="H38" s="6">
        <f t="shared" si="0"/>
        <v>0</v>
      </c>
      <c r="I38" s="6">
        <v>67</v>
      </c>
      <c r="J38" s="6">
        <f t="shared" si="1"/>
        <v>0</v>
      </c>
    </row>
    <row r="39" spans="1:10" ht="14.4" x14ac:dyDescent="0.3">
      <c r="A39" s="7" t="s">
        <v>99</v>
      </c>
      <c r="B39" s="4" t="s">
        <v>100</v>
      </c>
      <c r="C39" s="5" t="s">
        <v>49</v>
      </c>
      <c r="D39" s="5">
        <v>14</v>
      </c>
      <c r="E39" s="6"/>
      <c r="F39" s="5" t="s">
        <v>36</v>
      </c>
      <c r="G39" s="5">
        <v>4</v>
      </c>
      <c r="H39" s="6">
        <f t="shared" si="0"/>
        <v>0</v>
      </c>
      <c r="I39" s="6">
        <v>67</v>
      </c>
      <c r="J39" s="6">
        <f t="shared" si="1"/>
        <v>0</v>
      </c>
    </row>
    <row r="40" spans="1:10" ht="14.4" x14ac:dyDescent="0.3">
      <c r="A40" s="7" t="s">
        <v>101</v>
      </c>
      <c r="B40" s="4" t="s">
        <v>102</v>
      </c>
      <c r="C40" s="5" t="s">
        <v>49</v>
      </c>
      <c r="D40" s="5">
        <v>14</v>
      </c>
      <c r="E40" s="6"/>
      <c r="F40" s="5" t="s">
        <v>36</v>
      </c>
      <c r="G40" s="5">
        <v>8</v>
      </c>
      <c r="H40" s="6">
        <f t="shared" si="0"/>
        <v>0</v>
      </c>
      <c r="I40" s="6">
        <v>67</v>
      </c>
      <c r="J40" s="6">
        <f t="shared" si="1"/>
        <v>0</v>
      </c>
    </row>
    <row r="41" spans="1:10" ht="14.4" x14ac:dyDescent="0.3">
      <c r="A41" s="7" t="s">
        <v>103</v>
      </c>
      <c r="B41" s="4" t="s">
        <v>104</v>
      </c>
      <c r="C41" s="5" t="s">
        <v>49</v>
      </c>
      <c r="D41" s="5">
        <v>14</v>
      </c>
      <c r="E41" s="6"/>
      <c r="F41" s="5" t="s">
        <v>36</v>
      </c>
      <c r="G41" s="5">
        <v>4</v>
      </c>
      <c r="H41" s="6">
        <f t="shared" si="0"/>
        <v>0</v>
      </c>
      <c r="I41" s="6">
        <v>67</v>
      </c>
      <c r="J41" s="6">
        <f t="shared" si="1"/>
        <v>0</v>
      </c>
    </row>
    <row r="42" spans="1:10" ht="22.8" x14ac:dyDescent="0.3">
      <c r="A42" s="3" t="s">
        <v>115</v>
      </c>
      <c r="B42" s="4" t="s">
        <v>116</v>
      </c>
      <c r="C42" s="5" t="s">
        <v>49</v>
      </c>
      <c r="D42" s="5">
        <v>14</v>
      </c>
      <c r="E42" s="6"/>
      <c r="F42" s="5" t="s">
        <v>36</v>
      </c>
      <c r="G42" s="5">
        <v>2</v>
      </c>
      <c r="H42" s="6">
        <f t="shared" si="0"/>
        <v>0</v>
      </c>
      <c r="I42" s="6">
        <v>67</v>
      </c>
      <c r="J42" s="6">
        <f t="shared" si="1"/>
        <v>0</v>
      </c>
    </row>
    <row r="43" spans="1:10" ht="22.8" x14ac:dyDescent="0.3">
      <c r="A43" s="7" t="s">
        <v>117</v>
      </c>
      <c r="B43" s="4" t="s">
        <v>118</v>
      </c>
      <c r="C43" s="5">
        <v>60</v>
      </c>
      <c r="D43" s="5" t="s">
        <v>52</v>
      </c>
      <c r="E43" s="6"/>
      <c r="F43" s="5" t="s">
        <v>36</v>
      </c>
      <c r="G43" s="5">
        <v>2</v>
      </c>
      <c r="H43" s="6">
        <f t="shared" si="0"/>
        <v>0</v>
      </c>
      <c r="I43" s="6">
        <v>50</v>
      </c>
      <c r="J43" s="6">
        <f t="shared" si="1"/>
        <v>0</v>
      </c>
    </row>
    <row r="44" spans="1:10" ht="22.8" x14ac:dyDescent="0.3">
      <c r="A44" s="7" t="s">
        <v>89</v>
      </c>
      <c r="B44" s="4" t="s">
        <v>90</v>
      </c>
      <c r="C44" s="5" t="s">
        <v>49</v>
      </c>
      <c r="D44" s="5">
        <v>14</v>
      </c>
      <c r="E44" s="6"/>
      <c r="F44" s="5" t="s">
        <v>36</v>
      </c>
      <c r="G44" s="5">
        <v>2</v>
      </c>
      <c r="H44" s="6">
        <f t="shared" si="0"/>
        <v>0</v>
      </c>
      <c r="I44" s="6">
        <v>67</v>
      </c>
      <c r="J44" s="6">
        <f t="shared" si="1"/>
        <v>0</v>
      </c>
    </row>
    <row r="45" spans="1:10" ht="14.4" x14ac:dyDescent="0.3">
      <c r="A45" s="7" t="s">
        <v>91</v>
      </c>
      <c r="B45" s="4" t="s">
        <v>92</v>
      </c>
      <c r="C45" s="5" t="s">
        <v>49</v>
      </c>
      <c r="D45" s="5">
        <v>14</v>
      </c>
      <c r="E45" s="6"/>
      <c r="F45" s="5" t="s">
        <v>36</v>
      </c>
      <c r="G45" s="5">
        <v>2</v>
      </c>
      <c r="H45" s="6">
        <f t="shared" si="0"/>
        <v>0</v>
      </c>
      <c r="I45" s="6">
        <v>67</v>
      </c>
      <c r="J45" s="6">
        <f t="shared" si="1"/>
        <v>0</v>
      </c>
    </row>
    <row r="46" spans="1:10" ht="14.4" x14ac:dyDescent="0.3">
      <c r="A46" s="7" t="s">
        <v>93</v>
      </c>
      <c r="B46" s="4" t="s">
        <v>94</v>
      </c>
      <c r="C46" s="5" t="s">
        <v>49</v>
      </c>
      <c r="D46" s="5">
        <v>14</v>
      </c>
      <c r="E46" s="6"/>
      <c r="F46" s="5" t="s">
        <v>36</v>
      </c>
      <c r="G46" s="5">
        <v>2</v>
      </c>
      <c r="H46" s="6">
        <f t="shared" si="0"/>
        <v>0</v>
      </c>
      <c r="I46" s="6">
        <v>67</v>
      </c>
      <c r="J46" s="6">
        <f t="shared" si="1"/>
        <v>0</v>
      </c>
    </row>
    <row r="47" spans="1:10" ht="22.8" x14ac:dyDescent="0.3">
      <c r="A47" s="7" t="s">
        <v>95</v>
      </c>
      <c r="B47" s="4" t="s">
        <v>96</v>
      </c>
      <c r="C47" s="5" t="s">
        <v>49</v>
      </c>
      <c r="D47" s="5">
        <v>14</v>
      </c>
      <c r="E47" s="6"/>
      <c r="F47" s="5" t="s">
        <v>36</v>
      </c>
      <c r="G47" s="5">
        <v>2</v>
      </c>
      <c r="H47" s="6">
        <f t="shared" si="0"/>
        <v>0</v>
      </c>
      <c r="I47" s="6">
        <v>67</v>
      </c>
      <c r="J47" s="6">
        <f t="shared" si="1"/>
        <v>0</v>
      </c>
    </row>
    <row r="48" spans="1:10" ht="22.8" x14ac:dyDescent="0.3">
      <c r="A48" s="7" t="s">
        <v>97</v>
      </c>
      <c r="B48" s="4" t="s">
        <v>98</v>
      </c>
      <c r="C48" s="5">
        <v>60</v>
      </c>
      <c r="D48" s="5" t="s">
        <v>52</v>
      </c>
      <c r="E48" s="6"/>
      <c r="F48" s="5" t="s">
        <v>36</v>
      </c>
      <c r="G48" s="5">
        <v>2</v>
      </c>
      <c r="H48" s="6">
        <f t="shared" si="0"/>
        <v>0</v>
      </c>
      <c r="I48" s="6">
        <v>67</v>
      </c>
      <c r="J48" s="6">
        <f t="shared" si="1"/>
        <v>0</v>
      </c>
    </row>
    <row r="49" spans="1:11" ht="14.4" x14ac:dyDescent="0.3">
      <c r="A49" s="7" t="s">
        <v>99</v>
      </c>
      <c r="B49" s="4" t="s">
        <v>100</v>
      </c>
      <c r="C49" s="5" t="s">
        <v>49</v>
      </c>
      <c r="D49" s="5">
        <v>14</v>
      </c>
      <c r="E49" s="6"/>
      <c r="F49" s="5" t="s">
        <v>36</v>
      </c>
      <c r="G49" s="5">
        <v>2</v>
      </c>
      <c r="H49" s="6">
        <f t="shared" si="0"/>
        <v>0</v>
      </c>
      <c r="I49" s="6">
        <v>67</v>
      </c>
      <c r="J49" s="6">
        <f t="shared" si="1"/>
        <v>0</v>
      </c>
    </row>
    <row r="50" spans="1:11" ht="14.4" x14ac:dyDescent="0.3">
      <c r="A50" s="7" t="s">
        <v>101</v>
      </c>
      <c r="B50" s="4" t="s">
        <v>102</v>
      </c>
      <c r="C50" s="5" t="s">
        <v>49</v>
      </c>
      <c r="D50" s="5">
        <v>14</v>
      </c>
      <c r="E50" s="6"/>
      <c r="F50" s="5" t="s">
        <v>36</v>
      </c>
      <c r="G50" s="5">
        <v>4</v>
      </c>
      <c r="H50" s="6">
        <f t="shared" si="0"/>
        <v>0</v>
      </c>
      <c r="I50" s="6">
        <v>67</v>
      </c>
      <c r="J50" s="6">
        <f t="shared" si="1"/>
        <v>0</v>
      </c>
    </row>
    <row r="51" spans="1:11" ht="14.4" x14ac:dyDescent="0.3">
      <c r="A51" s="7" t="s">
        <v>103</v>
      </c>
      <c r="B51" s="4" t="s">
        <v>104</v>
      </c>
      <c r="C51" s="5" t="s">
        <v>49</v>
      </c>
      <c r="D51" s="5">
        <v>14</v>
      </c>
      <c r="E51" s="6"/>
      <c r="F51" s="5" t="s">
        <v>36</v>
      </c>
      <c r="G51" s="5">
        <v>2</v>
      </c>
      <c r="H51" s="6">
        <f t="shared" si="0"/>
        <v>0</v>
      </c>
      <c r="I51" s="6">
        <v>67</v>
      </c>
      <c r="J51" s="6">
        <f t="shared" si="1"/>
        <v>0</v>
      </c>
    </row>
    <row r="52" spans="1:11" ht="22.8" x14ac:dyDescent="0.3">
      <c r="A52" s="7" t="s">
        <v>119</v>
      </c>
      <c r="B52" s="4" t="s">
        <v>120</v>
      </c>
      <c r="C52" s="5" t="s">
        <v>49</v>
      </c>
      <c r="D52" s="5">
        <v>28</v>
      </c>
      <c r="E52" s="6"/>
      <c r="F52" s="5" t="s">
        <v>36</v>
      </c>
      <c r="G52" s="5">
        <v>1</v>
      </c>
      <c r="H52" s="6">
        <f t="shared" si="0"/>
        <v>0</v>
      </c>
      <c r="I52" s="6">
        <v>70</v>
      </c>
      <c r="J52" s="6">
        <f t="shared" si="1"/>
        <v>0</v>
      </c>
      <c r="K52" s="18"/>
    </row>
    <row r="53" spans="1:11" ht="22.8" x14ac:dyDescent="0.3">
      <c r="A53" s="7" t="s">
        <v>121</v>
      </c>
      <c r="B53" s="4" t="s">
        <v>122</v>
      </c>
      <c r="C53" s="5">
        <v>60</v>
      </c>
      <c r="D53" s="5" t="s">
        <v>52</v>
      </c>
      <c r="E53" s="6"/>
      <c r="F53" s="5" t="s">
        <v>36</v>
      </c>
      <c r="G53" s="5">
        <v>1</v>
      </c>
      <c r="H53" s="6">
        <f t="shared" si="0"/>
        <v>0</v>
      </c>
      <c r="I53" s="6">
        <v>50</v>
      </c>
      <c r="J53" s="6">
        <f t="shared" si="1"/>
        <v>0</v>
      </c>
    </row>
    <row r="54" spans="1:11" ht="22.8" x14ac:dyDescent="0.3">
      <c r="A54" s="7" t="s">
        <v>123</v>
      </c>
      <c r="B54" s="4" t="s">
        <v>124</v>
      </c>
      <c r="C54" s="5" t="s">
        <v>49</v>
      </c>
      <c r="D54" s="5">
        <v>21</v>
      </c>
      <c r="E54" s="6"/>
      <c r="F54" s="5" t="s">
        <v>36</v>
      </c>
      <c r="G54" s="5">
        <v>1</v>
      </c>
      <c r="H54" s="6">
        <f t="shared" si="0"/>
        <v>0</v>
      </c>
      <c r="I54" s="6">
        <v>70</v>
      </c>
      <c r="J54" s="6">
        <f t="shared" si="1"/>
        <v>0</v>
      </c>
    </row>
    <row r="55" spans="1:11" ht="22.8" x14ac:dyDescent="0.3">
      <c r="A55" s="7" t="s">
        <v>125</v>
      </c>
      <c r="B55" s="4" t="s">
        <v>120</v>
      </c>
      <c r="C55" s="5" t="s">
        <v>49</v>
      </c>
      <c r="D55" s="5">
        <v>28</v>
      </c>
      <c r="E55" s="6"/>
      <c r="F55" s="5" t="s">
        <v>36</v>
      </c>
      <c r="G55" s="5">
        <v>1</v>
      </c>
      <c r="H55" s="6">
        <f t="shared" si="0"/>
        <v>0</v>
      </c>
      <c r="I55" s="6">
        <v>70</v>
      </c>
      <c r="J55" s="6">
        <f t="shared" si="1"/>
        <v>0</v>
      </c>
    </row>
    <row r="56" spans="1:11" ht="14.4" x14ac:dyDescent="0.3">
      <c r="A56" s="7" t="s">
        <v>126</v>
      </c>
      <c r="B56" s="4" t="s">
        <v>127</v>
      </c>
      <c r="C56" s="5" t="s">
        <v>49</v>
      </c>
      <c r="D56" s="5">
        <v>28</v>
      </c>
      <c r="E56" s="6"/>
      <c r="F56" s="5" t="s">
        <v>36</v>
      </c>
      <c r="G56" s="5">
        <v>1</v>
      </c>
      <c r="H56" s="6">
        <f t="shared" si="0"/>
        <v>0</v>
      </c>
      <c r="I56" s="6">
        <v>70</v>
      </c>
      <c r="J56" s="6">
        <f t="shared" si="1"/>
        <v>0</v>
      </c>
    </row>
    <row r="57" spans="1:11" ht="22.8" x14ac:dyDescent="0.3">
      <c r="A57" s="7" t="s">
        <v>128</v>
      </c>
      <c r="B57" s="4" t="s">
        <v>129</v>
      </c>
      <c r="C57" s="5" t="s">
        <v>49</v>
      </c>
      <c r="D57" s="5">
        <v>28</v>
      </c>
      <c r="E57" s="6"/>
      <c r="F57" s="5" t="s">
        <v>36</v>
      </c>
      <c r="G57" s="5">
        <v>1</v>
      </c>
      <c r="H57" s="6">
        <f t="shared" si="0"/>
        <v>0</v>
      </c>
      <c r="I57" s="6">
        <v>70</v>
      </c>
      <c r="J57" s="6">
        <f t="shared" si="1"/>
        <v>0</v>
      </c>
    </row>
    <row r="58" spans="1:11" ht="22.8" x14ac:dyDescent="0.3">
      <c r="A58" s="7" t="s">
        <v>130</v>
      </c>
      <c r="B58" s="4" t="s">
        <v>131</v>
      </c>
      <c r="C58" s="5" t="s">
        <v>49</v>
      </c>
      <c r="D58" s="5">
        <v>7</v>
      </c>
      <c r="E58" s="6"/>
      <c r="F58" s="5" t="s">
        <v>36</v>
      </c>
      <c r="G58" s="5">
        <v>1</v>
      </c>
      <c r="H58" s="6">
        <f t="shared" si="0"/>
        <v>0</v>
      </c>
      <c r="I58" s="6">
        <v>70</v>
      </c>
      <c r="J58" s="6">
        <f t="shared" si="1"/>
        <v>0</v>
      </c>
    </row>
    <row r="59" spans="1:11" ht="22.8" x14ac:dyDescent="0.3">
      <c r="A59" s="3" t="s">
        <v>132</v>
      </c>
      <c r="B59" s="4" t="s">
        <v>129</v>
      </c>
      <c r="C59" s="5" t="s">
        <v>49</v>
      </c>
      <c r="D59" s="5">
        <v>28</v>
      </c>
      <c r="E59" s="6"/>
      <c r="F59" s="5" t="s">
        <v>36</v>
      </c>
      <c r="G59" s="5">
        <v>1</v>
      </c>
      <c r="H59" s="6">
        <f t="shared" si="0"/>
        <v>0</v>
      </c>
      <c r="I59" s="6">
        <v>70</v>
      </c>
      <c r="J59" s="6">
        <f t="shared" si="1"/>
        <v>0</v>
      </c>
    </row>
    <row r="60" spans="1:11" ht="22.8" x14ac:dyDescent="0.3">
      <c r="A60" s="3" t="s">
        <v>133</v>
      </c>
      <c r="B60" s="4" t="s">
        <v>131</v>
      </c>
      <c r="C60" s="5" t="s">
        <v>49</v>
      </c>
      <c r="D60" s="5">
        <v>28</v>
      </c>
      <c r="E60" s="6"/>
      <c r="F60" s="5" t="s">
        <v>36</v>
      </c>
      <c r="G60" s="5">
        <v>1</v>
      </c>
      <c r="H60" s="6">
        <f t="shared" si="0"/>
        <v>0</v>
      </c>
      <c r="I60" s="6">
        <v>70</v>
      </c>
      <c r="J60" s="6">
        <f t="shared" si="1"/>
        <v>0</v>
      </c>
    </row>
    <row r="61" spans="1:11" ht="22.8" x14ac:dyDescent="0.3">
      <c r="A61" s="7" t="s">
        <v>134</v>
      </c>
      <c r="B61" s="4" t="s">
        <v>135</v>
      </c>
      <c r="C61" s="5" t="s">
        <v>49</v>
      </c>
      <c r="D61" s="5">
        <v>28</v>
      </c>
      <c r="E61" s="6"/>
      <c r="F61" s="5" t="s">
        <v>36</v>
      </c>
      <c r="G61" s="5">
        <v>30</v>
      </c>
      <c r="H61" s="6">
        <f t="shared" si="0"/>
        <v>0</v>
      </c>
      <c r="I61" s="6">
        <v>70</v>
      </c>
      <c r="J61" s="6">
        <f t="shared" si="1"/>
        <v>0</v>
      </c>
      <c r="K61" s="18"/>
    </row>
    <row r="62" spans="1:11" ht="14.4" x14ac:dyDescent="0.3">
      <c r="A62" s="7" t="s">
        <v>136</v>
      </c>
      <c r="B62" s="4" t="s">
        <v>137</v>
      </c>
      <c r="C62" s="5">
        <v>60</v>
      </c>
      <c r="D62" s="5" t="s">
        <v>52</v>
      </c>
      <c r="E62" s="6"/>
      <c r="F62" s="5" t="s">
        <v>36</v>
      </c>
      <c r="G62" s="5">
        <v>30</v>
      </c>
      <c r="H62" s="6">
        <f t="shared" si="0"/>
        <v>0</v>
      </c>
      <c r="I62" s="6">
        <v>50</v>
      </c>
      <c r="J62" s="6">
        <f t="shared" si="1"/>
        <v>0</v>
      </c>
    </row>
    <row r="63" spans="1:11" ht="14.4" x14ac:dyDescent="0.3">
      <c r="A63" s="7" t="s">
        <v>138</v>
      </c>
      <c r="B63" s="4" t="s">
        <v>139</v>
      </c>
      <c r="C63" s="5" t="s">
        <v>49</v>
      </c>
      <c r="D63" s="5">
        <v>7</v>
      </c>
      <c r="E63" s="6"/>
      <c r="F63" s="5" t="s">
        <v>36</v>
      </c>
      <c r="G63" s="5">
        <v>30</v>
      </c>
      <c r="H63" s="6">
        <f t="shared" si="0"/>
        <v>0</v>
      </c>
      <c r="I63" s="6">
        <v>70</v>
      </c>
      <c r="J63" s="6">
        <f t="shared" si="1"/>
        <v>0</v>
      </c>
    </row>
    <row r="64" spans="1:11" ht="14.4" x14ac:dyDescent="0.3">
      <c r="A64" s="7" t="s">
        <v>140</v>
      </c>
      <c r="B64" s="4" t="s">
        <v>141</v>
      </c>
      <c r="C64" s="5">
        <v>60</v>
      </c>
      <c r="D64" s="5" t="s">
        <v>52</v>
      </c>
      <c r="E64" s="6"/>
      <c r="F64" s="5" t="s">
        <v>36</v>
      </c>
      <c r="G64" s="5">
        <v>30</v>
      </c>
      <c r="H64" s="6">
        <f t="shared" si="0"/>
        <v>0</v>
      </c>
      <c r="I64" s="6">
        <v>70</v>
      </c>
      <c r="J64" s="6">
        <f t="shared" si="1"/>
        <v>0</v>
      </c>
    </row>
    <row r="65" spans="1:14" ht="14.4" x14ac:dyDescent="0.3">
      <c r="A65" s="7" t="s">
        <v>142</v>
      </c>
      <c r="B65" s="4" t="s">
        <v>143</v>
      </c>
      <c r="C65" s="5" t="s">
        <v>49</v>
      </c>
      <c r="D65" s="5">
        <v>7</v>
      </c>
      <c r="E65" s="6"/>
      <c r="F65" s="5" t="s">
        <v>36</v>
      </c>
      <c r="G65" s="5">
        <v>30</v>
      </c>
      <c r="H65" s="6">
        <f t="shared" si="0"/>
        <v>0</v>
      </c>
      <c r="I65" s="6">
        <v>70</v>
      </c>
      <c r="J65" s="6">
        <f t="shared" si="1"/>
        <v>0</v>
      </c>
    </row>
    <row r="66" spans="1:14" ht="22.8" x14ac:dyDescent="0.3">
      <c r="A66" s="7" t="s">
        <v>144</v>
      </c>
      <c r="B66" s="4" t="s">
        <v>145</v>
      </c>
      <c r="C66" s="5">
        <v>60</v>
      </c>
      <c r="D66" s="5" t="s">
        <v>52</v>
      </c>
      <c r="E66" s="6"/>
      <c r="F66" s="5" t="s">
        <v>36</v>
      </c>
      <c r="G66" s="5">
        <v>30</v>
      </c>
      <c r="H66" s="6">
        <f t="shared" si="0"/>
        <v>0</v>
      </c>
      <c r="I66" s="6">
        <v>70</v>
      </c>
      <c r="J66" s="6">
        <f t="shared" si="1"/>
        <v>0</v>
      </c>
    </row>
    <row r="67" spans="1:14" ht="22.8" x14ac:dyDescent="0.3">
      <c r="A67" s="7" t="s">
        <v>146</v>
      </c>
      <c r="B67" s="4" t="s">
        <v>147</v>
      </c>
      <c r="C67" s="5" t="s">
        <v>49</v>
      </c>
      <c r="D67" s="5">
        <v>28</v>
      </c>
      <c r="E67" s="6"/>
      <c r="F67" s="5" t="s">
        <v>36</v>
      </c>
      <c r="G67" s="5">
        <v>30</v>
      </c>
      <c r="H67" s="6">
        <f t="shared" ref="H67:H75" si="2">ROUND(E67-((E67*I67)/100),2)</f>
        <v>0</v>
      </c>
      <c r="I67" s="6">
        <v>70</v>
      </c>
      <c r="J67" s="6">
        <f t="shared" ref="J67:J75" si="3">ROUND((G67*H67),2)</f>
        <v>0</v>
      </c>
    </row>
    <row r="68" spans="1:14" ht="22.8" x14ac:dyDescent="0.3">
      <c r="A68" s="7" t="s">
        <v>148</v>
      </c>
      <c r="B68" s="4" t="s">
        <v>149</v>
      </c>
      <c r="C68" s="5" t="s">
        <v>49</v>
      </c>
      <c r="D68" s="5">
        <v>28</v>
      </c>
      <c r="E68" s="6"/>
      <c r="F68" s="5" t="s">
        <v>36</v>
      </c>
      <c r="G68" s="5">
        <v>30</v>
      </c>
      <c r="H68" s="6">
        <f t="shared" si="2"/>
        <v>0</v>
      </c>
      <c r="I68" s="6">
        <v>70</v>
      </c>
      <c r="J68" s="6">
        <f t="shared" si="3"/>
        <v>0</v>
      </c>
    </row>
    <row r="69" spans="1:14" ht="22.8" x14ac:dyDescent="0.3">
      <c r="A69" s="7" t="s">
        <v>150</v>
      </c>
      <c r="B69" s="4" t="s">
        <v>151</v>
      </c>
      <c r="C69" s="5" t="s">
        <v>49</v>
      </c>
      <c r="D69" s="5">
        <v>28</v>
      </c>
      <c r="E69" s="6"/>
      <c r="F69" s="5" t="s">
        <v>36</v>
      </c>
      <c r="G69" s="5">
        <v>30</v>
      </c>
      <c r="H69" s="6">
        <f t="shared" si="2"/>
        <v>0</v>
      </c>
      <c r="I69" s="6">
        <v>70</v>
      </c>
      <c r="J69" s="6">
        <f t="shared" si="3"/>
        <v>0</v>
      </c>
    </row>
    <row r="70" spans="1:14" ht="22.8" x14ac:dyDescent="0.3">
      <c r="A70" s="7" t="s">
        <v>152</v>
      </c>
      <c r="B70" s="4" t="s">
        <v>153</v>
      </c>
      <c r="C70" s="5" t="s">
        <v>49</v>
      </c>
      <c r="D70" s="5">
        <v>7</v>
      </c>
      <c r="E70" s="6"/>
      <c r="F70" s="5" t="s">
        <v>36</v>
      </c>
      <c r="G70" s="5">
        <v>30</v>
      </c>
      <c r="H70" s="6">
        <f t="shared" si="2"/>
        <v>0</v>
      </c>
      <c r="I70" s="6">
        <v>70</v>
      </c>
      <c r="J70" s="6">
        <f t="shared" si="3"/>
        <v>0</v>
      </c>
    </row>
    <row r="71" spans="1:14" ht="22.8" x14ac:dyDescent="0.3">
      <c r="A71" s="7" t="s">
        <v>154</v>
      </c>
      <c r="B71" s="4" t="s">
        <v>155</v>
      </c>
      <c r="C71" s="5">
        <v>60</v>
      </c>
      <c r="D71" s="5" t="s">
        <v>52</v>
      </c>
      <c r="E71" s="6"/>
      <c r="F71" s="5" t="s">
        <v>36</v>
      </c>
      <c r="G71" s="5">
        <v>30</v>
      </c>
      <c r="H71" s="6">
        <f t="shared" si="2"/>
        <v>0</v>
      </c>
      <c r="I71" s="6">
        <v>70</v>
      </c>
      <c r="J71" s="6">
        <f t="shared" si="3"/>
        <v>0</v>
      </c>
    </row>
    <row r="72" spans="1:14" ht="22.8" x14ac:dyDescent="0.3">
      <c r="A72" s="7" t="s">
        <v>156</v>
      </c>
      <c r="B72" s="4" t="s">
        <v>157</v>
      </c>
      <c r="C72" s="5" t="s">
        <v>49</v>
      </c>
      <c r="D72" s="5">
        <v>28</v>
      </c>
      <c r="E72" s="6"/>
      <c r="F72" s="5" t="s">
        <v>36</v>
      </c>
      <c r="G72" s="5">
        <v>30</v>
      </c>
      <c r="H72" s="6">
        <f t="shared" si="2"/>
        <v>0</v>
      </c>
      <c r="I72" s="6">
        <v>70</v>
      </c>
      <c r="J72" s="6">
        <f t="shared" si="3"/>
        <v>0</v>
      </c>
    </row>
    <row r="73" spans="1:14" ht="14.4" x14ac:dyDescent="0.3">
      <c r="A73" s="7" t="s">
        <v>158</v>
      </c>
      <c r="B73" s="4" t="s">
        <v>139</v>
      </c>
      <c r="C73" s="5" t="s">
        <v>49</v>
      </c>
      <c r="D73" s="5">
        <v>7</v>
      </c>
      <c r="E73" s="6"/>
      <c r="F73" s="5" t="s">
        <v>36</v>
      </c>
      <c r="G73" s="5">
        <v>30</v>
      </c>
      <c r="H73" s="6">
        <f t="shared" si="2"/>
        <v>0</v>
      </c>
      <c r="I73" s="6">
        <v>70</v>
      </c>
      <c r="J73" s="6">
        <f t="shared" si="3"/>
        <v>0</v>
      </c>
    </row>
    <row r="74" spans="1:14" ht="22.8" x14ac:dyDescent="0.3">
      <c r="A74" s="7" t="s">
        <v>159</v>
      </c>
      <c r="B74" s="4" t="s">
        <v>155</v>
      </c>
      <c r="C74" s="5">
        <v>60</v>
      </c>
      <c r="D74" s="5" t="s">
        <v>52</v>
      </c>
      <c r="E74" s="6"/>
      <c r="F74" s="5" t="s">
        <v>36</v>
      </c>
      <c r="G74" s="5">
        <v>30</v>
      </c>
      <c r="H74" s="6">
        <f t="shared" si="2"/>
        <v>0</v>
      </c>
      <c r="I74" s="6">
        <v>70</v>
      </c>
      <c r="J74" s="6">
        <f t="shared" si="3"/>
        <v>0</v>
      </c>
    </row>
    <row r="75" spans="1:14" ht="22.8" x14ac:dyDescent="0.3">
      <c r="A75" s="7" t="s">
        <v>160</v>
      </c>
      <c r="B75" s="4" t="s">
        <v>161</v>
      </c>
      <c r="C75" s="5" t="s">
        <v>49</v>
      </c>
      <c r="D75" s="5">
        <v>28</v>
      </c>
      <c r="E75" s="6"/>
      <c r="F75" s="5" t="s">
        <v>36</v>
      </c>
      <c r="G75" s="5">
        <v>120</v>
      </c>
      <c r="H75" s="6">
        <f t="shared" si="2"/>
        <v>0</v>
      </c>
      <c r="I75" s="6">
        <v>70</v>
      </c>
      <c r="J75" s="6">
        <f t="shared" si="3"/>
        <v>0</v>
      </c>
    </row>
    <row r="76" spans="1:14" ht="15" thickBot="1" x14ac:dyDescent="0.35">
      <c r="A76" s="2" t="s">
        <v>36</v>
      </c>
      <c r="B76" s="2" t="s">
        <v>36</v>
      </c>
      <c r="C76" s="2" t="s">
        <v>36</v>
      </c>
      <c r="D76" s="2" t="s">
        <v>36</v>
      </c>
      <c r="E76" s="2" t="s">
        <v>36</v>
      </c>
      <c r="F76" s="2" t="s">
        <v>36</v>
      </c>
      <c r="G76" s="2" t="s">
        <v>36</v>
      </c>
      <c r="H76" s="2" t="s">
        <v>36</v>
      </c>
      <c r="I76" s="2" t="s">
        <v>36</v>
      </c>
      <c r="J76" s="2" t="s">
        <v>36</v>
      </c>
    </row>
    <row r="78" spans="1:14" ht="14.4" x14ac:dyDescent="0.3">
      <c r="A78" s="163" t="s">
        <v>190</v>
      </c>
      <c r="B78" s="163"/>
      <c r="C78" s="163"/>
      <c r="D78" s="163"/>
      <c r="E78" s="163"/>
      <c r="H78" s="159" t="s">
        <v>35</v>
      </c>
      <c r="I78" s="160"/>
      <c r="J78" s="39">
        <f>(J3+J5+J6+J7+J8+J9+J10+J11+J12+J14+J15+J16+J17+J18+J19+J20+J21+J22+J24+J25+J26+J27+J29+J30+J31+J32+J34+J35+J36+J37+J39+J40+J41+J42+J44+J45+J46+J47+J49+J50+J51+J52+J54+J55+J56+J57+J58+J59+J60+J61+J63+J65+J67+J68+J69+J70+J72+J73+J75)</f>
        <v>0</v>
      </c>
    </row>
    <row r="79" spans="1:14" ht="14.4" x14ac:dyDescent="0.3">
      <c r="A79" s="163"/>
      <c r="B79" s="163"/>
      <c r="C79" s="163"/>
      <c r="D79" s="163"/>
      <c r="E79" s="163"/>
      <c r="H79" s="159" t="s">
        <v>163</v>
      </c>
      <c r="I79" s="160"/>
      <c r="J79" s="39">
        <f>(J4+J23+J33+J43+J53+J62)</f>
        <v>0</v>
      </c>
    </row>
    <row r="80" spans="1:14" ht="14.4" x14ac:dyDescent="0.3">
      <c r="H80" s="159" t="s">
        <v>164</v>
      </c>
      <c r="I80" s="160"/>
      <c r="J80" s="39">
        <f>(J13+J28+J38+J48+J64+J66+J71+J74)</f>
        <v>0</v>
      </c>
      <c r="K80" s="36" t="s">
        <v>179</v>
      </c>
      <c r="L80" s="36" t="s">
        <v>180</v>
      </c>
      <c r="M80" s="37" t="s">
        <v>192</v>
      </c>
      <c r="N80" s="36" t="s">
        <v>191</v>
      </c>
    </row>
    <row r="81" spans="1:14" ht="14.4" x14ac:dyDescent="0.3">
      <c r="H81" s="161" t="s">
        <v>201</v>
      </c>
      <c r="I81" s="162"/>
      <c r="J81" s="40">
        <f>(J79+J78+J80)</f>
        <v>0</v>
      </c>
      <c r="K81" s="32">
        <v>0.21</v>
      </c>
      <c r="L81" s="61">
        <f>J81*1.21</f>
        <v>0</v>
      </c>
      <c r="M81" s="41"/>
      <c r="N81" s="61">
        <f>L81*M81</f>
        <v>0</v>
      </c>
    </row>
    <row r="82" spans="1:14" ht="14.4" x14ac:dyDescent="0.3">
      <c r="A82" s="8"/>
    </row>
    <row r="83" spans="1:14" ht="14.4" x14ac:dyDescent="0.3"/>
    <row r="84" spans="1:14" ht="14.4" x14ac:dyDescent="0.3">
      <c r="A84" s="9"/>
    </row>
    <row r="85" spans="1:14" ht="14.4" x14ac:dyDescent="0.3"/>
  </sheetData>
  <mergeCells count="7">
    <mergeCell ref="H81:I81"/>
    <mergeCell ref="A1:G1"/>
    <mergeCell ref="H1:J1"/>
    <mergeCell ref="H78:I78"/>
    <mergeCell ref="H79:I79"/>
    <mergeCell ref="H80:I80"/>
    <mergeCell ref="A78:E7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selection activeCell="I37" sqref="I37"/>
    </sheetView>
  </sheetViews>
  <sheetFormatPr defaultColWidth="9.109375" defaultRowHeight="14.4" x14ac:dyDescent="0.3"/>
  <cols>
    <col min="1" max="1" width="9.109375" customWidth="1"/>
    <col min="2" max="2" width="56.33203125" bestFit="1" customWidth="1"/>
    <col min="3" max="3" width="10.109375" customWidth="1"/>
    <col min="4" max="4" width="13" customWidth="1"/>
    <col min="5" max="5" width="13.109375" customWidth="1"/>
    <col min="6" max="6" width="14.33203125" customWidth="1"/>
    <col min="7" max="7" width="15.6640625" customWidth="1"/>
    <col min="9" max="9" width="15.44140625" bestFit="1" customWidth="1"/>
    <col min="10" max="10" width="14" bestFit="1" customWidth="1"/>
  </cols>
  <sheetData>
    <row r="1" spans="1:9" ht="41.25" customHeight="1" thickBot="1" x14ac:dyDescent="0.35">
      <c r="A1" s="171" t="s">
        <v>173</v>
      </c>
      <c r="B1" s="171"/>
      <c r="C1" s="171"/>
      <c r="D1" s="171"/>
      <c r="E1" s="171"/>
      <c r="F1" s="171"/>
    </row>
    <row r="2" spans="1:9" ht="39" customHeight="1" thickBot="1" x14ac:dyDescent="0.35">
      <c r="A2" s="62" t="s">
        <v>165</v>
      </c>
      <c r="B2" s="63" t="s">
        <v>166</v>
      </c>
      <c r="C2" s="64" t="s">
        <v>205</v>
      </c>
      <c r="D2" s="64" t="s">
        <v>204</v>
      </c>
      <c r="E2" s="64" t="s">
        <v>202</v>
      </c>
      <c r="F2" s="65" t="s">
        <v>203</v>
      </c>
    </row>
    <row r="3" spans="1:9" x14ac:dyDescent="0.3">
      <c r="A3" s="21">
        <v>1</v>
      </c>
      <c r="B3" s="28" t="s">
        <v>0</v>
      </c>
      <c r="C3" s="22"/>
      <c r="D3" s="22">
        <f>C3*A3</f>
        <v>0</v>
      </c>
      <c r="E3" s="22">
        <f>D3*$G$27</f>
        <v>0</v>
      </c>
      <c r="F3" s="23">
        <f>E3*1.21</f>
        <v>0</v>
      </c>
    </row>
    <row r="4" spans="1:9" x14ac:dyDescent="0.3">
      <c r="A4" s="24">
        <v>2</v>
      </c>
      <c r="B4" s="29" t="s">
        <v>1</v>
      </c>
      <c r="C4" s="25"/>
      <c r="D4" s="22">
        <f t="shared" ref="D4:D23" si="0">C4*A4</f>
        <v>0</v>
      </c>
      <c r="E4" s="22">
        <f t="shared" ref="E4:E23" si="1">D4*$G$27</f>
        <v>0</v>
      </c>
      <c r="F4" s="26">
        <f t="shared" ref="F4:F25" si="2">E4*1.21</f>
        <v>0</v>
      </c>
    </row>
    <row r="5" spans="1:9" x14ac:dyDescent="0.3">
      <c r="A5" s="24">
        <v>8</v>
      </c>
      <c r="B5" s="29" t="s">
        <v>2</v>
      </c>
      <c r="C5" s="25"/>
      <c r="D5" s="22">
        <f t="shared" si="0"/>
        <v>0</v>
      </c>
      <c r="E5" s="22">
        <f t="shared" si="1"/>
        <v>0</v>
      </c>
      <c r="F5" s="26">
        <f t="shared" si="2"/>
        <v>0</v>
      </c>
    </row>
    <row r="6" spans="1:9" x14ac:dyDescent="0.3">
      <c r="A6" s="24">
        <v>1</v>
      </c>
      <c r="B6" s="29" t="s">
        <v>3</v>
      </c>
      <c r="C6" s="25"/>
      <c r="D6" s="22">
        <f t="shared" si="0"/>
        <v>0</v>
      </c>
      <c r="E6" s="22">
        <f t="shared" si="1"/>
        <v>0</v>
      </c>
      <c r="F6" s="26">
        <f t="shared" si="2"/>
        <v>0</v>
      </c>
    </row>
    <row r="7" spans="1:9" x14ac:dyDescent="0.3">
      <c r="A7" s="24">
        <v>1</v>
      </c>
      <c r="B7" s="29" t="s">
        <v>4</v>
      </c>
      <c r="C7" s="25"/>
      <c r="D7" s="22">
        <f t="shared" si="0"/>
        <v>0</v>
      </c>
      <c r="E7" s="22">
        <f t="shared" si="1"/>
        <v>0</v>
      </c>
      <c r="F7" s="26">
        <f t="shared" si="2"/>
        <v>0</v>
      </c>
    </row>
    <row r="8" spans="1:9" x14ac:dyDescent="0.3">
      <c r="A8" s="24">
        <v>1</v>
      </c>
      <c r="B8" s="29" t="s">
        <v>5</v>
      </c>
      <c r="C8" s="25"/>
      <c r="D8" s="22">
        <f t="shared" si="0"/>
        <v>0</v>
      </c>
      <c r="E8" s="22">
        <f t="shared" si="1"/>
        <v>0</v>
      </c>
      <c r="F8" s="26">
        <f t="shared" si="2"/>
        <v>0</v>
      </c>
    </row>
    <row r="9" spans="1:9" x14ac:dyDescent="0.3">
      <c r="A9" s="24">
        <v>1</v>
      </c>
      <c r="B9" s="29" t="s">
        <v>6</v>
      </c>
      <c r="C9" s="25"/>
      <c r="D9" s="22">
        <f t="shared" si="0"/>
        <v>0</v>
      </c>
      <c r="E9" s="22">
        <f t="shared" si="1"/>
        <v>0</v>
      </c>
      <c r="F9" s="26">
        <f t="shared" si="2"/>
        <v>0</v>
      </c>
    </row>
    <row r="10" spans="1:9" x14ac:dyDescent="0.3">
      <c r="A10" s="24">
        <v>1</v>
      </c>
      <c r="B10" s="29" t="s">
        <v>7</v>
      </c>
      <c r="C10" s="25"/>
      <c r="D10" s="22">
        <f t="shared" si="0"/>
        <v>0</v>
      </c>
      <c r="E10" s="22">
        <f t="shared" si="1"/>
        <v>0</v>
      </c>
      <c r="F10" s="26">
        <f t="shared" si="2"/>
        <v>0</v>
      </c>
    </row>
    <row r="11" spans="1:9" x14ac:dyDescent="0.3">
      <c r="A11" s="24">
        <v>1</v>
      </c>
      <c r="B11" s="29" t="s">
        <v>8</v>
      </c>
      <c r="C11" s="25"/>
      <c r="D11" s="22">
        <f t="shared" si="0"/>
        <v>0</v>
      </c>
      <c r="E11" s="22">
        <f t="shared" si="1"/>
        <v>0</v>
      </c>
      <c r="F11" s="26">
        <f t="shared" si="2"/>
        <v>0</v>
      </c>
    </row>
    <row r="12" spans="1:9" x14ac:dyDescent="0.3">
      <c r="A12" s="24">
        <v>9</v>
      </c>
      <c r="B12" s="29" t="s">
        <v>9</v>
      </c>
      <c r="C12" s="25"/>
      <c r="D12" s="22">
        <f t="shared" si="0"/>
        <v>0</v>
      </c>
      <c r="E12" s="22">
        <f t="shared" si="1"/>
        <v>0</v>
      </c>
      <c r="F12" s="26">
        <f t="shared" si="2"/>
        <v>0</v>
      </c>
    </row>
    <row r="13" spans="1:9" x14ac:dyDescent="0.3">
      <c r="A13" s="24">
        <v>1</v>
      </c>
      <c r="B13" s="29" t="s">
        <v>11</v>
      </c>
      <c r="C13" s="25"/>
      <c r="D13" s="22">
        <f t="shared" si="0"/>
        <v>0</v>
      </c>
      <c r="E13" s="22">
        <f t="shared" si="1"/>
        <v>0</v>
      </c>
      <c r="F13" s="26">
        <f t="shared" si="2"/>
        <v>0</v>
      </c>
      <c r="I13" s="27"/>
    </row>
    <row r="14" spans="1:9" x14ac:dyDescent="0.3">
      <c r="A14" s="24">
        <v>2</v>
      </c>
      <c r="B14" s="29" t="s">
        <v>10</v>
      </c>
      <c r="C14" s="25"/>
      <c r="D14" s="22">
        <f t="shared" si="0"/>
        <v>0</v>
      </c>
      <c r="E14" s="22">
        <f t="shared" si="1"/>
        <v>0</v>
      </c>
      <c r="F14" s="26">
        <f t="shared" si="2"/>
        <v>0</v>
      </c>
    </row>
    <row r="15" spans="1:9" x14ac:dyDescent="0.3">
      <c r="A15" s="24">
        <v>1</v>
      </c>
      <c r="B15" s="29" t="s">
        <v>12</v>
      </c>
      <c r="C15" s="25"/>
      <c r="D15" s="22">
        <f t="shared" si="0"/>
        <v>0</v>
      </c>
      <c r="E15" s="22">
        <f t="shared" si="1"/>
        <v>0</v>
      </c>
      <c r="F15" s="26">
        <f t="shared" si="2"/>
        <v>0</v>
      </c>
    </row>
    <row r="16" spans="1:9" x14ac:dyDescent="0.3">
      <c r="A16" s="24">
        <v>1</v>
      </c>
      <c r="B16" s="29" t="s">
        <v>13</v>
      </c>
      <c r="C16" s="25"/>
      <c r="D16" s="22">
        <f t="shared" si="0"/>
        <v>0</v>
      </c>
      <c r="E16" s="22">
        <f t="shared" si="1"/>
        <v>0</v>
      </c>
      <c r="F16" s="26">
        <f t="shared" si="2"/>
        <v>0</v>
      </c>
    </row>
    <row r="17" spans="1:10" x14ac:dyDescent="0.3">
      <c r="A17" s="24">
        <v>1</v>
      </c>
      <c r="B17" s="29" t="s">
        <v>14</v>
      </c>
      <c r="C17" s="25"/>
      <c r="D17" s="22">
        <f t="shared" si="0"/>
        <v>0</v>
      </c>
      <c r="E17" s="22">
        <f t="shared" si="1"/>
        <v>0</v>
      </c>
      <c r="F17" s="26">
        <f t="shared" si="2"/>
        <v>0</v>
      </c>
    </row>
    <row r="18" spans="1:10" x14ac:dyDescent="0.3">
      <c r="A18" s="24">
        <v>1</v>
      </c>
      <c r="B18" s="29" t="s">
        <v>15</v>
      </c>
      <c r="C18" s="25"/>
      <c r="D18" s="22">
        <f t="shared" si="0"/>
        <v>0</v>
      </c>
      <c r="E18" s="22">
        <f t="shared" si="1"/>
        <v>0</v>
      </c>
      <c r="F18" s="26">
        <f t="shared" si="2"/>
        <v>0</v>
      </c>
    </row>
    <row r="19" spans="1:10" x14ac:dyDescent="0.3">
      <c r="A19" s="24">
        <v>1</v>
      </c>
      <c r="B19" s="29" t="s">
        <v>16</v>
      </c>
      <c r="C19" s="25"/>
      <c r="D19" s="22">
        <f t="shared" si="0"/>
        <v>0</v>
      </c>
      <c r="E19" s="22">
        <f t="shared" si="1"/>
        <v>0</v>
      </c>
      <c r="F19" s="26">
        <f t="shared" si="2"/>
        <v>0</v>
      </c>
    </row>
    <row r="20" spans="1:10" x14ac:dyDescent="0.3">
      <c r="A20" s="24">
        <v>1</v>
      </c>
      <c r="B20" s="29" t="s">
        <v>17</v>
      </c>
      <c r="C20" s="25"/>
      <c r="D20" s="22">
        <f t="shared" si="0"/>
        <v>0</v>
      </c>
      <c r="E20" s="22">
        <f t="shared" si="1"/>
        <v>0</v>
      </c>
      <c r="F20" s="26">
        <f t="shared" si="2"/>
        <v>0</v>
      </c>
    </row>
    <row r="21" spans="1:10" x14ac:dyDescent="0.3">
      <c r="A21" s="24">
        <v>1</v>
      </c>
      <c r="B21" s="29" t="s">
        <v>18</v>
      </c>
      <c r="C21" s="25"/>
      <c r="D21" s="22">
        <f t="shared" si="0"/>
        <v>0</v>
      </c>
      <c r="E21" s="22">
        <f t="shared" si="1"/>
        <v>0</v>
      </c>
      <c r="F21" s="26">
        <f t="shared" si="2"/>
        <v>0</v>
      </c>
    </row>
    <row r="22" spans="1:10" x14ac:dyDescent="0.3">
      <c r="A22" s="24">
        <v>1</v>
      </c>
      <c r="B22" s="29" t="s">
        <v>19</v>
      </c>
      <c r="C22" s="25"/>
      <c r="D22" s="22">
        <f t="shared" si="0"/>
        <v>0</v>
      </c>
      <c r="E22" s="22">
        <f t="shared" si="1"/>
        <v>0</v>
      </c>
      <c r="F22" s="26">
        <f t="shared" si="2"/>
        <v>0</v>
      </c>
    </row>
    <row r="23" spans="1:10" ht="15" thickBot="1" x14ac:dyDescent="0.35">
      <c r="A23" s="31">
        <v>1</v>
      </c>
      <c r="B23" s="30" t="s">
        <v>8</v>
      </c>
      <c r="C23" s="66"/>
      <c r="D23" s="67">
        <f t="shared" si="0"/>
        <v>0</v>
      </c>
      <c r="E23" s="67">
        <f t="shared" si="1"/>
        <v>0</v>
      </c>
      <c r="F23" s="68">
        <f t="shared" si="2"/>
        <v>0</v>
      </c>
    </row>
    <row r="24" spans="1:10" ht="15" thickBot="1" x14ac:dyDescent="0.35">
      <c r="A24" s="174" t="s">
        <v>207</v>
      </c>
      <c r="B24" s="175"/>
      <c r="C24" s="69"/>
      <c r="D24" s="75">
        <f>SUM(D3:D23)</f>
        <v>0</v>
      </c>
      <c r="E24" s="70">
        <f>SUM(E3:E23)</f>
        <v>0</v>
      </c>
      <c r="F24" s="71">
        <f t="shared" si="2"/>
        <v>0</v>
      </c>
    </row>
    <row r="25" spans="1:10" ht="15" thickBot="1" x14ac:dyDescent="0.35">
      <c r="A25" s="176" t="s">
        <v>206</v>
      </c>
      <c r="B25" s="177"/>
      <c r="C25" s="177"/>
      <c r="D25" s="74">
        <f>D24*3</f>
        <v>0</v>
      </c>
      <c r="E25" s="97">
        <f>E24*3</f>
        <v>0</v>
      </c>
      <c r="F25" s="98">
        <f t="shared" si="2"/>
        <v>0</v>
      </c>
    </row>
    <row r="26" spans="1:10" ht="15" thickBot="1" x14ac:dyDescent="0.35">
      <c r="G26" s="72" t="s">
        <v>192</v>
      </c>
      <c r="H26" s="19"/>
      <c r="J26" s="19"/>
    </row>
    <row r="27" spans="1:10" ht="15" thickBot="1" x14ac:dyDescent="0.35">
      <c r="G27" s="73"/>
    </row>
    <row r="28" spans="1:10" ht="8.25" customHeight="1" thickBot="1" x14ac:dyDescent="0.35"/>
    <row r="29" spans="1:10" ht="37.5" customHeight="1" thickBot="1" x14ac:dyDescent="0.35">
      <c r="A29" s="81" t="s">
        <v>187</v>
      </c>
      <c r="B29" s="81"/>
      <c r="C29" s="189" t="s">
        <v>211</v>
      </c>
      <c r="D29" s="190"/>
      <c r="E29" s="82" t="s">
        <v>179</v>
      </c>
      <c r="F29" s="83" t="s">
        <v>180</v>
      </c>
    </row>
    <row r="30" spans="1:10" ht="15.6" x14ac:dyDescent="0.3">
      <c r="A30" s="199" t="s">
        <v>174</v>
      </c>
      <c r="B30" s="194" t="s">
        <v>167</v>
      </c>
      <c r="C30" s="195"/>
      <c r="D30" s="195"/>
      <c r="E30" s="195"/>
      <c r="F30" s="196"/>
    </row>
    <row r="31" spans="1:10" x14ac:dyDescent="0.3">
      <c r="A31" s="200"/>
      <c r="B31" s="85" t="s">
        <v>168</v>
      </c>
      <c r="C31" s="191"/>
      <c r="D31" s="191"/>
      <c r="E31" s="84">
        <v>0.21</v>
      </c>
      <c r="F31" s="105">
        <f>C31*1.21</f>
        <v>0</v>
      </c>
    </row>
    <row r="32" spans="1:10" ht="42.75" customHeight="1" x14ac:dyDescent="0.3">
      <c r="A32" s="200"/>
      <c r="B32" s="86" t="s">
        <v>169</v>
      </c>
      <c r="C32" s="192"/>
      <c r="D32" s="193"/>
      <c r="E32" s="80">
        <v>0.21</v>
      </c>
      <c r="F32" s="106">
        <f>C32*1.21</f>
        <v>0</v>
      </c>
    </row>
    <row r="33" spans="1:9" ht="15" thickBot="1" x14ac:dyDescent="0.35">
      <c r="A33" s="201"/>
      <c r="B33" s="95" t="s">
        <v>181</v>
      </c>
      <c r="C33" s="197">
        <f>C32+C31</f>
        <v>0</v>
      </c>
      <c r="D33" s="198"/>
      <c r="E33" s="104">
        <v>0.21</v>
      </c>
      <c r="F33" s="107">
        <f>F31+F32</f>
        <v>0</v>
      </c>
    </row>
    <row r="34" spans="1:9" ht="15.6" x14ac:dyDescent="0.3">
      <c r="A34" s="202" t="s">
        <v>175</v>
      </c>
      <c r="B34" s="89" t="s">
        <v>170</v>
      </c>
      <c r="C34" s="87"/>
      <c r="D34" s="88"/>
      <c r="E34" s="76">
        <v>0.21</v>
      </c>
      <c r="F34" s="108">
        <f>C34*1.21</f>
        <v>0</v>
      </c>
    </row>
    <row r="35" spans="1:9" ht="20.25" customHeight="1" thickBot="1" x14ac:dyDescent="0.35">
      <c r="A35" s="203"/>
      <c r="B35" s="183" t="s">
        <v>182</v>
      </c>
      <c r="C35" s="184"/>
      <c r="D35" s="184"/>
      <c r="E35" s="184"/>
      <c r="F35" s="185"/>
    </row>
    <row r="36" spans="1:9" ht="15.6" x14ac:dyDescent="0.3">
      <c r="A36" s="202" t="s">
        <v>176</v>
      </c>
      <c r="B36" s="90" t="s">
        <v>171</v>
      </c>
      <c r="C36" s="178"/>
      <c r="D36" s="179"/>
      <c r="E36" s="77">
        <v>0.21</v>
      </c>
      <c r="F36" s="109">
        <f>C36*1.21</f>
        <v>0</v>
      </c>
    </row>
    <row r="37" spans="1:9" ht="20.25" customHeight="1" thickBot="1" x14ac:dyDescent="0.35">
      <c r="A37" s="203"/>
      <c r="B37" s="186" t="s">
        <v>183</v>
      </c>
      <c r="C37" s="187"/>
      <c r="D37" s="187"/>
      <c r="E37" s="187"/>
      <c r="F37" s="188"/>
    </row>
    <row r="38" spans="1:9" ht="15.6" x14ac:dyDescent="0.3">
      <c r="A38" s="202" t="s">
        <v>177</v>
      </c>
      <c r="B38" s="91" t="s">
        <v>172</v>
      </c>
      <c r="C38" s="180"/>
      <c r="D38" s="181"/>
      <c r="E38" s="79">
        <v>0.21</v>
      </c>
      <c r="F38" s="111">
        <f>C38*1.21</f>
        <v>0</v>
      </c>
      <c r="G38" s="33"/>
      <c r="H38" s="20"/>
    </row>
    <row r="39" spans="1:9" ht="18" customHeight="1" thickBot="1" x14ac:dyDescent="0.35">
      <c r="A39" s="203"/>
      <c r="B39" s="204" t="s">
        <v>185</v>
      </c>
      <c r="C39" s="205"/>
      <c r="D39" s="205"/>
      <c r="E39" s="205"/>
      <c r="F39" s="206"/>
    </row>
    <row r="40" spans="1:9" ht="30" customHeight="1" x14ac:dyDescent="0.3">
      <c r="A40" s="182" t="s">
        <v>178</v>
      </c>
      <c r="B40" s="92" t="s">
        <v>184</v>
      </c>
      <c r="C40" s="207"/>
      <c r="D40" s="208"/>
      <c r="E40" s="78">
        <v>0.21</v>
      </c>
      <c r="F40" s="110">
        <f>C40*1.21</f>
        <v>0</v>
      </c>
    </row>
    <row r="41" spans="1:9" ht="20.25" customHeight="1" thickBot="1" x14ac:dyDescent="0.35">
      <c r="A41" s="182"/>
      <c r="B41" s="209" t="s">
        <v>186</v>
      </c>
      <c r="C41" s="210"/>
      <c r="D41" s="210"/>
      <c r="E41" s="210"/>
      <c r="F41" s="211"/>
    </row>
    <row r="42" spans="1:9" ht="20.25" customHeight="1" thickBot="1" x14ac:dyDescent="0.35">
      <c r="A42" s="93" t="s">
        <v>208</v>
      </c>
      <c r="B42" s="94"/>
      <c r="C42" s="99"/>
      <c r="D42" s="100">
        <f>C40+C38+C36+C33</f>
        <v>0</v>
      </c>
      <c r="E42" s="96">
        <v>0.21</v>
      </c>
      <c r="F42" s="34">
        <f>F33+F34+F36+F38+F40</f>
        <v>0</v>
      </c>
      <c r="G42" s="20"/>
    </row>
    <row r="43" spans="1:9" x14ac:dyDescent="0.3">
      <c r="F43" s="19"/>
      <c r="I43" s="35"/>
    </row>
    <row r="44" spans="1:9" x14ac:dyDescent="0.3">
      <c r="A44" s="103" t="s">
        <v>213</v>
      </c>
    </row>
  </sheetData>
  <mergeCells count="20">
    <mergeCell ref="A40:A41"/>
    <mergeCell ref="B35:F35"/>
    <mergeCell ref="B37:F37"/>
    <mergeCell ref="C29:D29"/>
    <mergeCell ref="C31:D31"/>
    <mergeCell ref="C32:D32"/>
    <mergeCell ref="B30:F30"/>
    <mergeCell ref="C33:D33"/>
    <mergeCell ref="A30:A33"/>
    <mergeCell ref="A34:A35"/>
    <mergeCell ref="A36:A37"/>
    <mergeCell ref="A38:A39"/>
    <mergeCell ref="B39:F39"/>
    <mergeCell ref="C40:D40"/>
    <mergeCell ref="B41:F41"/>
    <mergeCell ref="A1:F1"/>
    <mergeCell ref="A24:B24"/>
    <mergeCell ref="A25:C25"/>
    <mergeCell ref="C36:D36"/>
    <mergeCell ref="C38:D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Rozpočet konektivita celkem</vt:lpstr>
      <vt:lpstr>Microsoft</vt:lpstr>
      <vt:lpstr>Cisco nahradní řešení k 9.6.23</vt:lpstr>
      <vt:lpstr>Cisco</vt:lpstr>
      <vt:lpstr>Servery a ostatní 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Poláček</dc:creator>
  <cp:lastModifiedBy>Rylichová Dana</cp:lastModifiedBy>
  <cp:lastPrinted>2020-05-25T10:30:13Z</cp:lastPrinted>
  <dcterms:created xsi:type="dcterms:W3CDTF">2020-05-25T05:14:50Z</dcterms:created>
  <dcterms:modified xsi:type="dcterms:W3CDTF">2023-06-10T00:24:27Z</dcterms:modified>
</cp:coreProperties>
</file>