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9040" windowHeight="17640" activeTab="0"/>
  </bookViews>
  <sheets>
    <sheet name="Rekapitulace stavby" sheetId="1" r:id="rId1"/>
    <sheet name="SO 102 - Komunikace III-1..." sheetId="2" r:id="rId2"/>
    <sheet name="SO 104 - Propustky na III..." sheetId="3" r:id="rId3"/>
    <sheet name="SO 106 - Dopravní značení..." sheetId="4" r:id="rId4"/>
    <sheet name="SO 202 - Most na III-11628" sheetId="5" r:id="rId5"/>
    <sheet name="E.2-DIO - Dopravně inžený..." sheetId="6" r:id="rId6"/>
    <sheet name="VON - Vedlejší a ostatní ..." sheetId="7" r:id="rId7"/>
    <sheet name="Seznam figur" sheetId="8" r:id="rId8"/>
    <sheet name="Pokyny pro vyplnění" sheetId="9" r:id="rId9"/>
  </sheets>
  <definedNames>
    <definedName name="_xlnm._FilterDatabase" localSheetId="5" hidden="1">'E.2-DIO - Dopravně inžený...'!$C$80:$K$127</definedName>
    <definedName name="_xlnm._FilterDatabase" localSheetId="1" hidden="1">'SO 102 - Komunikace III-1...'!$C$86:$K$398</definedName>
    <definedName name="_xlnm._FilterDatabase" localSheetId="2" hidden="1">'SO 104 - Propustky na III...'!$C$88:$K$159</definedName>
    <definedName name="_xlnm._FilterDatabase" localSheetId="3" hidden="1">'SO 106 - Dopravní značení...'!$C$81:$K$149</definedName>
    <definedName name="_xlnm._FilterDatabase" localSheetId="4" hidden="1">'SO 202 - Most na III-11628'!$C$86:$K$114</definedName>
    <definedName name="_xlnm._FilterDatabase" localSheetId="6" hidden="1">'VON - Vedlejší a ostatní ...'!$C$85:$K$125</definedName>
    <definedName name="_xlnm.Print_Area" localSheetId="5">'E.2-DIO - Dopravně inžený...'!$C$4:$J$39,'E.2-DIO - Dopravně inžený...'!$C$45:$J$62,'E.2-DIO - Dopravně inžený...'!$C$68:$K$127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7">'Seznam figur'!$C$4:$G$125</definedName>
    <definedName name="_xlnm.Print_Area" localSheetId="1">'SO 102 - Komunikace III-1...'!$C$4:$J$39,'SO 102 - Komunikace III-1...'!$C$45:$J$68,'SO 102 - Komunikace III-1...'!$C$74:$K$398</definedName>
    <definedName name="_xlnm.Print_Area" localSheetId="2">'SO 104 - Propustky na III...'!$C$4:$J$39,'SO 104 - Propustky na III...'!$C$45:$J$70,'SO 104 - Propustky na III...'!$C$76:$K$159</definedName>
    <definedName name="_xlnm.Print_Area" localSheetId="3">'SO 106 - Dopravní značení...'!$C$4:$J$39,'SO 106 - Dopravní značení...'!$C$45:$J$63,'SO 106 - Dopravní značení...'!$C$69:$K$149</definedName>
    <definedName name="_xlnm.Print_Area" localSheetId="4">'SO 202 - Most na III-11628'!$C$4:$J$39,'SO 202 - Most na III-11628'!$C$45:$J$68,'SO 202 - Most na III-11628'!$C$74:$K$114</definedName>
    <definedName name="_xlnm.Print_Area" localSheetId="6">'VON - Vedlejší a ostatní ...'!$C$4:$J$39,'VON - Vedlejší a ostatní ...'!$C$45:$J$67,'VON - Vedlejší a ostatní ...'!$C$73:$K$125</definedName>
    <definedName name="_xlnm.Print_Titles" localSheetId="0">'Rekapitulace stavby'!$52:$52</definedName>
    <definedName name="_xlnm.Print_Titles" localSheetId="1">'SO 102 - Komunikace III-1...'!$86:$86</definedName>
    <definedName name="_xlnm.Print_Titles" localSheetId="2">'SO 104 - Propustky na III...'!$88:$88</definedName>
    <definedName name="_xlnm.Print_Titles" localSheetId="3">'SO 106 - Dopravní značení...'!$81:$81</definedName>
    <definedName name="_xlnm.Print_Titles" localSheetId="4">'SO 202 - Most na III-11628'!$86:$86</definedName>
    <definedName name="_xlnm.Print_Titles" localSheetId="5">'E.2-DIO - Dopravně inžený...'!$80:$80</definedName>
    <definedName name="_xlnm.Print_Titles" localSheetId="6">'VON - Vedlejší a ostatní ...'!$85:$85</definedName>
    <definedName name="_xlnm.Print_Titles" localSheetId="7">'Seznam figur'!$9:$9</definedName>
  </definedNames>
  <calcPr calcId="191029"/>
  <extLst/>
</workbook>
</file>

<file path=xl/sharedStrings.xml><?xml version="1.0" encoding="utf-8"?>
<sst xmlns="http://schemas.openxmlformats.org/spreadsheetml/2006/main" count="7597" uniqueCount="1219">
  <si>
    <t>Export Komplet</t>
  </si>
  <si>
    <t>VZ</t>
  </si>
  <si>
    <t>2.0</t>
  </si>
  <si>
    <t>ZAMOK</t>
  </si>
  <si>
    <t>False</t>
  </si>
  <si>
    <t>{f2a67e17-9821-4094-b7ed-b341571fd0f2}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</si>
  <si>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</si>
  <si>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</si>
  <si>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</si>
  <si>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</si>
  <si>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</si>
  <si>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</si>
  <si>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</si>
  <si>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</si>
  <si>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7484-2-Z5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</si>
  <si>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</si>
  <si>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</si>
  <si>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3 soupis prací (III/11628 Voznice, PD) - ZMĚNA 5</t>
  </si>
  <si>
    <t>KSO:</t>
  </si>
  <si>
    <t>822 23 73</t>
  </si>
  <si>
    <t>CC-CZ:</t>
  </si>
  <si>
    <t>21121</t>
  </si>
  <si>
    <t>Místo:</t>
  </si>
  <si>
    <t>Voznice</t>
  </si>
  <si>
    <t>Datum:</t>
  </si>
  <si>
    <t>1. 6. 2023</t>
  </si>
  <si>
    <t>CZ-CPV:</t>
  </si>
  <si>
    <t>45233142-6</t>
  </si>
  <si>
    <t>CZ-CPA:</t>
  </si>
  <si>
    <t>42.11.10</t>
  </si>
  <si>
    <t>Zadavatel:</t>
  </si>
  <si>
    <t>IČ:</t>
  </si>
  <si>
    <t>00066001</t>
  </si>
  <si>
    <t>Krajská správa a údržba silnic Středočeského kraje</t>
  </si>
  <si>
    <t>DIČ:</t>
  </si>
  <si>
    <t>CZ 00066001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</si>
  <si>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</si>
  <si>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</si>
  <si>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</si>
  <si>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</si>
  <si>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</si>
  <si>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</si>
  <si>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</si>
  <si>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</si>
  <si>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/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</si>
  <si>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</si>
  <si>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</si>
  <si>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</si>
  <si>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</si>
  <si>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</si>
  <si>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</si>
  <si>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</si>
  <si>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</si>
  <si>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</si>
  <si>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</si>
  <si>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</si>
  <si>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</si>
  <si>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</si>
  <si>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</si>
  <si>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</si>
  <si>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</si>
  <si>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</si>
  <si>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</si>
  <si>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</si>
  <si>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</si>
  <si>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</si>
  <si>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</si>
  <si>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</si>
  <si>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</si>
  <si>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</si>
  <si>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</si>
  <si>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</si>
  <si>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</si>
  <si>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</si>
  <si>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</si>
  <si>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</si>
  <si>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</si>
  <si>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</si>
  <si>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</si>
  <si>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</si>
  <si>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</si>
  <si>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</si>
  <si>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</si>
  <si>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</si>
  <si>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</si>
  <si>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</si>
  <si>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</si>
  <si>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102</t>
  </si>
  <si>
    <t>Komunikace III/11628</t>
  </si>
  <si>
    <t>STA</t>
  </si>
  <si>
    <t>1</t>
  </si>
  <si>
    <t>{79253ab2-dbcb-43ca-9be3-b7ece657d888}</t>
  </si>
  <si>
    <t>2</t>
  </si>
  <si>
    <t>SO 104</t>
  </si>
  <si>
    <t>Propustky na III/11628</t>
  </si>
  <si>
    <t>{467fa280-77fa-4270-b471-d43ccd25e127}</t>
  </si>
  <si>
    <t>SO 106</t>
  </si>
  <si>
    <t>Dopravní značení na III/11628</t>
  </si>
  <si>
    <t>{f7041250-e536-4b2f-b4b8-1e786f9e5ed6}</t>
  </si>
  <si>
    <t>SO 202</t>
  </si>
  <si>
    <t>Most na III/11628</t>
  </si>
  <si>
    <t>{822c8504-8fb8-47c5-83b2-eb98d17fdc62}</t>
  </si>
  <si>
    <t>E.2-DIO</t>
  </si>
  <si>
    <t>Dopravně inženýrská opatření pro III/116</t>
  </si>
  <si>
    <t>{bfccf43c-50e4-4ee1-94e0-16b8d686f4c4}</t>
  </si>
  <si>
    <t>VON</t>
  </si>
  <si>
    <t>Vedlejší a ostatní náklady</t>
  </si>
  <si>
    <t>{3da538e7-7f75-4421-85f0-b13a6ffc869a}</t>
  </si>
  <si>
    <t>III_voz_kpl</t>
  </si>
  <si>
    <t>kompletní výměna souvrství vozovky</t>
  </si>
  <si>
    <t>m2</t>
  </si>
  <si>
    <t>455</t>
  </si>
  <si>
    <t>III_zatravneni</t>
  </si>
  <si>
    <t>plocha zatravnění</t>
  </si>
  <si>
    <t>16985,8</t>
  </si>
  <si>
    <t>KRYCÍ LIST SOUPISU PRACÍ</t>
  </si>
  <si>
    <t>odkopavky</t>
  </si>
  <si>
    <t>odkopávky kompletní (pro krajnice, příkopy, sanace, atd.)</t>
  </si>
  <si>
    <t>m3</t>
  </si>
  <si>
    <t>14015,9</t>
  </si>
  <si>
    <t>presun_ZAS</t>
  </si>
  <si>
    <t>přesun vyfrézované asfaltové směsi v rámci stavby</t>
  </si>
  <si>
    <t>t</t>
  </si>
  <si>
    <t>8557,056</t>
  </si>
  <si>
    <t>skladka_sypke</t>
  </si>
  <si>
    <t>odvoz sypké suti na skládku</t>
  </si>
  <si>
    <t>17919,52</t>
  </si>
  <si>
    <t>SO_104</t>
  </si>
  <si>
    <t>kompletní výměna vozovky při provádění propustků</t>
  </si>
  <si>
    <t>265,8</t>
  </si>
  <si>
    <t>Objekt:</t>
  </si>
  <si>
    <t>ZAS</t>
  </si>
  <si>
    <t>znovuzískaná asfaltová směs použitá na stavbě</t>
  </si>
  <si>
    <t>-6323,712</t>
  </si>
  <si>
    <t>SO 102 - Komunikace III/11628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</si>
  <si>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</si>
  <si>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</si>
  <si>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</si>
  <si>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</si>
  <si>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</si>
  <si>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</si>
  <si>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</si>
  <si>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</si>
  <si>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</si>
  <si>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</si>
  <si>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</si>
  <si>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</si>
  <si>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</si>
  <si>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</si>
  <si>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</si>
  <si>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</si>
  <si>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</si>
  <si>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</si>
  <si>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</si>
  <si>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</si>
  <si>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</si>
  <si>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</si>
  <si>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</si>
  <si>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</si>
  <si>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</si>
  <si>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</si>
  <si>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</si>
  <si>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</si>
  <si>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</si>
  <si>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101</t>
  </si>
  <si>
    <t>K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</si>
  <si>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</si>
  <si>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</si>
  <si>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CS ÚRS 2020 01</t>
  </si>
  <si>
    <t>4</t>
  </si>
  <si>
    <t>-10022686</t>
  </si>
  <si>
    <t>VV</t>
  </si>
  <si>
    <t>"úsek 1b - sanace krajů (kraje š. 1,0 včetně plochy pod krajnicí):" 2*1790,0*2,1</t>
  </si>
  <si>
    <t>"úsek 2 - sanace krajů (kraje š. 1,0 včetně plochy pod krajnicí):" 2*1650,0*2,1</t>
  </si>
  <si>
    <t>"úsek 3 - sanace krajů (kraje š. 1,0 včetně plochy pod krajnicí):" 2*1140,0*2,1</t>
  </si>
  <si>
    <t>Součet</t>
  </si>
  <si>
    <t>102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</si>
  <si>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</si>
  <si>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</si>
  <si>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-246605865</t>
  </si>
  <si>
    <t>"úsek 1b - sanace krajů, tl. 150 mm (kraje š. 1,0):" 2*1790,0*1,0</t>
  </si>
  <si>
    <t>"úsek 2 - sanace krajů, tl. 150 mm (kraje š. 1,0):" 2*1650,0*1,0</t>
  </si>
  <si>
    <t>"úsek 3 - sanace krajů, tl. 150 mm (kraje š. 1,0):" 2*1140,0*1,0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</si>
  <si>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</si>
  <si>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</si>
  <si>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-2109739991</t>
  </si>
  <si>
    <t>113154324</t>
  </si>
  <si>
    <t>Frézování živičného podkladu nebo krytu s naložením na dopravní prostředek plochy přes 1 000 do 10 000 m2 bez překážek v trase pruhu šířky do 1 m, tloušťky vrstvy 100 mm</t>
  </si>
  <si>
    <t>1657356887</t>
  </si>
  <si>
    <t>"odměřeno elektronicky ze situace (př.č. 002-006), frézování krajů, šířka 1,0 m, 2 kraje"</t>
  </si>
  <si>
    <t>"úsek 3" 2*1,0*1140</t>
  </si>
  <si>
    <t>3</t>
  </si>
  <si>
    <t>113154325</t>
  </si>
  <si>
    <t>Frézování živičného podkladu nebo krytu s naložením na dopravní prostředek plochy přes 1 000 do 10 000 m2 bez překážek v trase pruhu šířky do 1 m, tloušťky vrstvy 200 mm</t>
  </si>
  <si>
    <t>97596482</t>
  </si>
  <si>
    <t>"úsek 1.b: tl. 150 mm" 2*1,0*(2250-460)</t>
  </si>
  <si>
    <t>"úsek 2: tl. 150 mm" 2*1,0*(3900-2250)</t>
  </si>
  <si>
    <t>113154235</t>
  </si>
  <si>
    <t>Frézování živičného podkladu nebo krytu s naložením na dopravní prostředek plochy přes 500 do 1 000 m2 bez překážek v trase pruhu šířky přes 1 m do 2 m, tloušťky vrstvy 200 mm</t>
  </si>
  <si>
    <t>-1644827186</t>
  </si>
  <si>
    <t>"frézování kompletní vrstvy (obrusné, ložné, podkladní), tl. 150 mm"</t>
  </si>
  <si>
    <t>"odměřeno elektronicky ze situace (př.č. 002-006): kompletní souvrství - úsek 4" 455,0</t>
  </si>
  <si>
    <t>"odměřeno elektronicky ze situace SO 104: vozovky pro provedení propustků" 265,80</t>
  </si>
  <si>
    <t>5</t>
  </si>
  <si>
    <t>113154434</t>
  </si>
  <si>
    <t>Frézování živičného podkladu nebo krytu s naložením na dopravní prostředek plochy přes 10 000 m2 bez překážek v trase pruhu šířky do 2 m, tloušťky vrstvy 100 mm</t>
  </si>
  <si>
    <t>-843940554</t>
  </si>
  <si>
    <t>"odměřeno elektronicky ze situace (př.č. 002-006), frézování obrusné a ložné vrstvy, tl. 100 mm"</t>
  </si>
  <si>
    <t>"úsek 1.b" 10149,0</t>
  </si>
  <si>
    <t>"úsek 5" 15530,0</t>
  </si>
  <si>
    <t>6</t>
  </si>
  <si>
    <t>113154433</t>
  </si>
  <si>
    <t>Frézování živičného podkladu nebo krytu s naložením na dopravní prostředek plochy přes 10 000 m2 bez překážek v trase pruhu šířky do 2 m, tloušťky vrstvy 50 mm</t>
  </si>
  <si>
    <t>-674380893</t>
  </si>
  <si>
    <t>"odměřeno elektronicky ze situace (př.č. 002-006), frézování obrusné vrstvy, tl. 50 mm"</t>
  </si>
  <si>
    <t>"úsek 2" 9080,0</t>
  </si>
  <si>
    <t>"odměřeno elektronicky ze situace (př.č. 002-006), frézování podkladní vrstvy, tl. 50 mm"</t>
  </si>
  <si>
    <t>"úsek 5: 30% pro opravu trhlin" 15530*0,30</t>
  </si>
  <si>
    <t>7</t>
  </si>
  <si>
    <t>113154464</t>
  </si>
  <si>
    <t>Frézování živičného podkladu nebo krytu s naložením na dopravní prostředek plochy přes 10 000 m2 s překážkami v trase pruhu šířky do 2 m, tloušťky vrstvy 100 mm</t>
  </si>
  <si>
    <t>-661045560</t>
  </si>
  <si>
    <t>"odměřeno elektronicky ze situace (př.č. 002-006), frézování obrusné vrstvy, tl. 100 mm, v obci"</t>
  </si>
  <si>
    <t>"úsek 1.a" 3006,0</t>
  </si>
  <si>
    <t>"úsek 3" 12395,0</t>
  </si>
  <si>
    <t>"úsek 4" 455,0</t>
  </si>
  <si>
    <t>8</t>
  </si>
  <si>
    <t>122151107</t>
  </si>
  <si>
    <t>Odkopávky a prokopávky nezapažené strojně v hornině třídy těžitelnosti I skupiny 1 a 2 přes 5 000 m3</t>
  </si>
  <si>
    <t>503289701</t>
  </si>
  <si>
    <t>"výkop v místě krajnice"</t>
  </si>
  <si>
    <t>"úsek 1.b" 1790,0*2*0,65</t>
  </si>
  <si>
    <t>"úsek 2" 1650,0*2*0,65</t>
  </si>
  <si>
    <t>"úsek 3" 1140,0*2*0,65</t>
  </si>
  <si>
    <t>Mezisoučet</t>
  </si>
  <si>
    <t>"výkopy - úsek 4" 50,0+90,0</t>
  </si>
  <si>
    <t>"výkopy pro sanace krajů tl. 400 mm"</t>
  </si>
  <si>
    <t>"úsek 1b:" 2*1790*2,1*0,4</t>
  </si>
  <si>
    <t>"úsek 2:" 2*1650*2,1*0,4</t>
  </si>
  <si>
    <t>"úsek 3:" 2*1140*2,1*0,4</t>
  </si>
  <si>
    <t>"výkop pro sanaci pláně tl. 500 mm"</t>
  </si>
  <si>
    <t>"úsek 4:" 455,0*0,5</t>
  </si>
  <si>
    <t>9</t>
  </si>
  <si>
    <t>132151104</t>
  </si>
  <si>
    <t>Hloubení nezapažených rýh šířky do 800 mm strojně s urovnáním dna do předepsaného profilu a spádu v hornině třídy těžitelnosti I skupiny 1 a 2 přes 100 m3</t>
  </si>
  <si>
    <t>484629762</t>
  </si>
  <si>
    <t>"prohloubení příkopů"</t>
  </si>
  <si>
    <t>"úsek 2" 3,5*99,0</t>
  </si>
  <si>
    <t>"základ skluzu" 1,0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</si>
  <si>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</si>
  <si>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</si>
  <si>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</si>
  <si>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-368742278</t>
  </si>
  <si>
    <t>"hloubení rýh" 347,5</t>
  </si>
  <si>
    <t>11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</si>
  <si>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</si>
  <si>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</si>
  <si>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1656560171</t>
  </si>
  <si>
    <t>14363,4*15 'Přepočtené koeficientem množství</t>
  </si>
  <si>
    <t>12</t>
  </si>
  <si>
    <t>171201231</t>
  </si>
  <si>
    <t>Poplatek za uložení stavebního odpadu na recyklační skládce (skládkovné) zeminy a kamení zatříděného do Katalogu odpadů pod kódem 17 05 04</t>
  </si>
  <si>
    <t>-1376198422</t>
  </si>
  <si>
    <t>14363,4*1,8 'Přepočtené koeficientem množství</t>
  </si>
  <si>
    <t>13</t>
  </si>
  <si>
    <t>181451121</t>
  </si>
  <si>
    <t>Založení trávníku na půdě předem připravené plochy přes 1000 m2 výsevem včetně utažení lučního v rovině nebo na svahu do 1:5</t>
  </si>
  <si>
    <t>1604104843</t>
  </si>
  <si>
    <t>"odměřeno elektronicky ze situace (př.č. 002-006)"</t>
  </si>
  <si>
    <t>"úsek 1.b" 2*1,3*1790,0</t>
  </si>
  <si>
    <t>"úsek 2" 2*1,3*1650,0</t>
  </si>
  <si>
    <t>"úsek 3" 2*1,3*1140,0</t>
  </si>
  <si>
    <t>"úsek 4" 2*1,3*80,0</t>
  </si>
  <si>
    <t>"úsek 5" 2*1,3*1873</t>
  </si>
  <si>
    <t>14</t>
  </si>
  <si>
    <t>M</t>
  </si>
  <si>
    <t>00572472</t>
  </si>
  <si>
    <t>osivo směs travní krajinná-rovinná</t>
  </si>
  <si>
    <t>kg</t>
  </si>
  <si>
    <t>-500656719</t>
  </si>
  <si>
    <t>16985,8*0,015 'Přepočtené koeficientem množství</t>
  </si>
  <si>
    <t>181951111</t>
  </si>
  <si>
    <t>Úprava pláně vyrovnáním výškových rozdílů strojně v hornině třídy těžitelnosti I, skupiny 1 až 3 bez zhutnění</t>
  </si>
  <si>
    <t>-1883312744</t>
  </si>
  <si>
    <t>16</t>
  </si>
  <si>
    <t>181951112</t>
  </si>
  <si>
    <t>Úprava pláně vyrovnáním výškových rozdílů strojně v hornině třídy těžitelnosti I, skupiny 1 až 3 se zhutněním</t>
  </si>
  <si>
    <t>-1864555661</t>
  </si>
  <si>
    <t>"úsek 1b:" 2*1790*2,1</t>
  </si>
  <si>
    <t>"úsek 2:" 2*1650*2,1</t>
  </si>
  <si>
    <t>"úsek 3:" 2*1140*2,1</t>
  </si>
  <si>
    <t>17</t>
  </si>
  <si>
    <t>182351133</t>
  </si>
  <si>
    <t>Rozprostření a urovnání ornice ve svahu sklonu přes 1:5 strojně při souvislé ploše přes 500 m2, tl. vrstvy do 200 mm</t>
  </si>
  <si>
    <t>875403735</t>
  </si>
  <si>
    <t>18</t>
  </si>
  <si>
    <t>10364101</t>
  </si>
  <si>
    <t>zemina pro terénní úpravy -  ornice</t>
  </si>
  <si>
    <t>-1426039756</t>
  </si>
  <si>
    <t>16985,8*0,27 'Přepočtené koeficientem množství</t>
  </si>
  <si>
    <t>19</t>
  </si>
  <si>
    <t>183403161</t>
  </si>
  <si>
    <t>Obdělání půdy válením v rovině nebo na svahu do 1:5</t>
  </si>
  <si>
    <t>1950168495</t>
  </si>
  <si>
    <t>20</t>
  </si>
  <si>
    <t>184802111</t>
  </si>
  <si>
    <t>Chemické odplevelení půdy před založením kultury, trávníku nebo zpevněných ploch o výměře jednotlivě přes 20 m2 v rovině nebo na svahu do 1:5 postřikem na široko</t>
  </si>
  <si>
    <t>-425341890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</si>
  <si>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</si>
  <si>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</si>
  <si>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</si>
  <si>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-374209286</t>
  </si>
  <si>
    <t>99*5*0,4</t>
  </si>
  <si>
    <t>22</t>
  </si>
  <si>
    <t>69311006</t>
  </si>
  <si>
    <t>geotextilie tkaná separační, filtrační, výztužná PP pevnost v tahu 15kN/m</t>
  </si>
  <si>
    <t>-1940064388</t>
  </si>
  <si>
    <t>198*1,02 'Přepočtené koeficientem množství</t>
  </si>
  <si>
    <t>23</t>
  </si>
  <si>
    <t>212752103</t>
  </si>
  <si>
    <t>Trativody z drenážních trubek pro liniové stavby a komunikace se zřízením štěrkového lože pod trubky a s jejich obsypem v otevřeném výkopu trubka korugovaná sendvičová PE-HD SN 4 celoperforovaná 360° DN 200</t>
  </si>
  <si>
    <t>m</t>
  </si>
  <si>
    <t>-2022499702</t>
  </si>
  <si>
    <t>"úsek 2" 99,0</t>
  </si>
  <si>
    <t>24</t>
  </si>
  <si>
    <t>274313711</t>
  </si>
  <si>
    <t>Základy z betonu prostého pasy betonu kamenem neprokládaného tř. C 20/25</t>
  </si>
  <si>
    <t>-1412709188</t>
  </si>
  <si>
    <t>"základové prahy, dle příčného řezu" 2*1,60*0,60*0,40</t>
  </si>
  <si>
    <t>Komunikace pozemní</t>
  </si>
  <si>
    <t>103</t>
  </si>
  <si>
    <t>564761111</t>
  </si>
  <si>
    <t>Podklad nebo kryt z kameniva hrubého drceného vel. 32-63 mm s rozprostřením a zhutněním, po zhutnění tl. 200 mm</t>
  </si>
  <si>
    <t>-528553405</t>
  </si>
  <si>
    <t>"sanace krajů tl. 400 mm (2 vrstvy po 200 mm)"</t>
  </si>
  <si>
    <t>19236*2 'Přepočtené koeficientem množství</t>
  </si>
  <si>
    <t>104</t>
  </si>
  <si>
    <t>564771111</t>
  </si>
  <si>
    <t>Podklad nebo kryt z kameniva hrubého drceného vel. 32-63 mm s rozprostřením a zhutněním, po zhutnění tl. 250 mm</t>
  </si>
  <si>
    <t>-1940923120</t>
  </si>
  <si>
    <t>"sanace pláně tl. 500 mm (2 vrstvy po 250 mm)"</t>
  </si>
  <si>
    <t>"úsek 4:" 455,0</t>
  </si>
  <si>
    <t>455*2 'Přepočtené koeficientem množství</t>
  </si>
  <si>
    <t>25</t>
  </si>
  <si>
    <t>564851111</t>
  </si>
  <si>
    <t>Podklad ze štěrkodrti ŠD s rozprostřením a zhutněním, po zhutnění tl. 150 mm</t>
  </si>
  <si>
    <t>2071962459</t>
  </si>
  <si>
    <t>"doplnění krajů před recyklací, 2 vrstvy: ke krajnicím + spodní včetně plochy pod krajnicí)"</t>
  </si>
  <si>
    <t>"úsek 1b:" 2*1790,0*1,0+2*1790,0*2,1</t>
  </si>
  <si>
    <t>"úsek 2:" 2*1650,0*1,0+2*1650,0*2,1</t>
  </si>
  <si>
    <t>"úsek 3:" 2*1140,0*1,0+2*1140,0*2,1</t>
  </si>
  <si>
    <t>"podklad z ŠD kompletních skladeb vozovek, vrstva 150 mm"</t>
  </si>
  <si>
    <t>III_voz_kpl*1,1</t>
  </si>
  <si>
    <t>SO_104*1,1</t>
  </si>
  <si>
    <t>105</t>
  </si>
  <si>
    <t>564931412</t>
  </si>
  <si>
    <t>Podklad nebo podsyp z asfaltového recyklátu s rozprostřením a zhutněním, po zhutnění tl. 100 mm</t>
  </si>
  <si>
    <t>2031377044</t>
  </si>
  <si>
    <t>"úsek 1b (doplnění vrstvy tl. 100 mm před provedením recyklace, využití vyfrézovaného materiálu ze stavby):" 10149,0</t>
  </si>
  <si>
    <t>"úsek 2 (doplnění vrstvy tl. 100 mm před provedením recyklace, využití vyfrézovaného materiálu ze stavby):" 9080,0</t>
  </si>
  <si>
    <t>"úsek 3 (doplnění vrstvy tl. 100 mm před provedením recyklace, využití vyfrézovaného materiálu ze stavby):" 12395,0</t>
  </si>
  <si>
    <t>"úsek 4 (doplnění vrstvy tl. 100 mm před provedením recyklace, využití vyfrézovaného materiálu ze stavby):" 455,0</t>
  </si>
  <si>
    <t>SO_104 "(doplnění vrstvy tl. 100 mm před provedením recyklace, využití vyfrézovaného materiálu ze stavby)"</t>
  </si>
  <si>
    <t>"Poznámka: pro úsek 4 a pro SO 104 se doplňuje 250 mm (v položkách tl. 100 + 150 mm)."</t>
  </si>
  <si>
    <t>"Poznámka: přesun hmot u této položky se započítává do celkových přesunů hmot z důvodu využití materiálu ze stavby."</t>
  </si>
  <si>
    <t>106</t>
  </si>
  <si>
    <t>564951413</t>
  </si>
  <si>
    <t>Podklad nebo podsyp z asfaltového recyklátu s rozprostřením a zhutněním, po zhutnění tl. 150 mm</t>
  </si>
  <si>
    <t>-520181207</t>
  </si>
  <si>
    <t>"úsek 4 (doplnění vrstvy tl. 150 mm před provedením recyklace, využití vyfrézovaného materiálu ze stavby):" 455,0</t>
  </si>
  <si>
    <t>"Poznámka: pro úsek 4 a SO 104 se doplňuje 250 mm (v položkách tl. 100 + 150 mm)."</t>
  </si>
  <si>
    <t>26</t>
  </si>
  <si>
    <t>565135121</t>
  </si>
  <si>
    <t>Asfaltový beton vrstva podkladní ACP 16 (obalované kamenivo střednězrnné - OKS) s rozprostřením a zhutněním v pruhu šířky přes 3 m, po zhutnění tl. 50 mm</t>
  </si>
  <si>
    <t>484338285</t>
  </si>
  <si>
    <t>"úsek 5: oprava trhlin" 15530*0,3</t>
  </si>
  <si>
    <t>27</t>
  </si>
  <si>
    <t>567531141</t>
  </si>
  <si>
    <t>Recyklace podkladní vrstvy za studena na místě rozpojení a reprofilace podkladu s hutněním plochy přes 6 000 do 10 000 m2, tloušťky přes 200 do 250 mm</t>
  </si>
  <si>
    <t>-588339309</t>
  </si>
  <si>
    <t>P</t>
  </si>
  <si>
    <t>Poznámka k položce:
Odfrézování asfaltových směsí je řešeno v oddílu 1 - "Zemní práce", přesuny znovuzískaných asfaltových směsí jsou řešeny v oddílu 997 - "Přesun sutě".</t>
  </si>
  <si>
    <t>"úsek 1b:" 10149,0</t>
  </si>
  <si>
    <t>"úsek 2:" 9080,0</t>
  </si>
  <si>
    <t>"úsek 3:" 12395,0</t>
  </si>
  <si>
    <t>107</t>
  </si>
  <si>
    <t>567533141</t>
  </si>
  <si>
    <t>Recyklace podkladní vrstvy za studena na místě promísení rozpojené směsi s cementem a přísadami na bázi zeolitu a minerálů (materiál ve specifikaci) s rozhrnutím, zhutněním a vlhčením plochy přes 6 000 do 10 000 m2, tloušťky po zhutnění do 250 mm</t>
  </si>
  <si>
    <t>-1538283015</t>
  </si>
  <si>
    <t>108</t>
  </si>
  <si>
    <t>58522110</t>
  </si>
  <si>
    <t>cement portlandský struskový CEM II 42,5MPa</t>
  </si>
  <si>
    <t>-1086749268</t>
  </si>
  <si>
    <t>"plocha dle montáže * tl. vrstvy:" 32344,800*0,250 * 0,05 "(5 % dávkování)"</t>
  </si>
  <si>
    <t>404,31*2,3 'Přepočtené koeficientem množství</t>
  </si>
  <si>
    <t>109</t>
  </si>
  <si>
    <t>11162540</t>
  </si>
  <si>
    <t>emulze asfaltová obalovací pro použití za studena</t>
  </si>
  <si>
    <t>939102782</t>
  </si>
  <si>
    <t>"plocha dle montáže * tl. vrstvy:" 32344,800*0,250 * 0,035 "(3,5 % dávkování)"</t>
  </si>
  <si>
    <t>283,017*2,3 'Přepočtené koeficientem množství</t>
  </si>
  <si>
    <t>110</t>
  </si>
  <si>
    <t>58341341</t>
  </si>
  <si>
    <t>kamenivo drcené drobné frakce 0/4</t>
  </si>
  <si>
    <t>967750464</t>
  </si>
  <si>
    <t>"plocha dle montáže * tl. vrstvy:" 32344,800*0,250 * 0,400 "(400 kg/m3 dávkování pro upravení křivky zrnitosti)"</t>
  </si>
  <si>
    <t>28</t>
  </si>
  <si>
    <t>569241112</t>
  </si>
  <si>
    <t>Zpevnění krajnic nebo komunikací pro pěší s rozprostřením a zhutněním, po zhutnění štěrkopískem nebo kamenivem těženým tl. 130 mm</t>
  </si>
  <si>
    <t>-1272490702</t>
  </si>
  <si>
    <t>"spodní vrstva z nenamrzavého materiálu"</t>
  </si>
  <si>
    <t>"úsek 1.b" 2*1790,0*0,75</t>
  </si>
  <si>
    <t>"úsek 2" 2*1650,0*0,75</t>
  </si>
  <si>
    <t>"úsek 3" 2*1140,0*0,75</t>
  </si>
  <si>
    <t>"úsek 4" 2*75,0*0,75</t>
  </si>
  <si>
    <t>29</t>
  </si>
  <si>
    <t>569811112</t>
  </si>
  <si>
    <t>Zpevnění krajnic nebo komunikací pro pěší s rozprostřením a zhutněním, po zhutnění štěrkodrtí tl. 60 mm</t>
  </si>
  <si>
    <t>-97239287</t>
  </si>
  <si>
    <t>"2 kraje * délka * šířka"</t>
  </si>
  <si>
    <t>30</t>
  </si>
  <si>
    <t>573191111</t>
  </si>
  <si>
    <t>Postřik infiltrační kationaktivní emulzí v množství 1,00 kg/m2</t>
  </si>
  <si>
    <t>383456437</t>
  </si>
  <si>
    <t>"úsek 5: oprava trhlin" 15530,0*0,3</t>
  </si>
  <si>
    <t>31</t>
  </si>
  <si>
    <t>573231108</t>
  </si>
  <si>
    <t>Postřik spojovací PS bez posypu kamenivem ze silniční emulze, v množství 0,50 kg/m2</t>
  </si>
  <si>
    <t>-819915448</t>
  </si>
  <si>
    <t>"úsek 1a:" 2*3006,0</t>
  </si>
  <si>
    <t>"úsek 1b:" 2*10149,0</t>
  </si>
  <si>
    <t>"úsek 2:" 2*9080,0</t>
  </si>
  <si>
    <t>"úsek 3:" 2*12395,0</t>
  </si>
  <si>
    <t>"úsek 4:" 2*455,0</t>
  </si>
  <si>
    <t>"úsek 5:" 2*15530,0</t>
  </si>
  <si>
    <t>SO_104*2</t>
  </si>
  <si>
    <t>32</t>
  </si>
  <si>
    <t>577134121</t>
  </si>
  <si>
    <t>Asfaltový beton vrstva obrusná ACO 11 (ABS) s rozprostřením a se zhutněním z nemodifikovaného asfaltu v pruhu šířky přes 3 m tř. I, po zhutnění tl. 40 mm</t>
  </si>
  <si>
    <t>1406607474</t>
  </si>
  <si>
    <t>"úsek 1a:" 3006,0</t>
  </si>
  <si>
    <t>35</t>
  </si>
  <si>
    <t>577165122</t>
  </si>
  <si>
    <t>Asfaltový beton vrstva ložní ACL 16 (ABH) s rozprostřením a zhutněním z nemodifikovaného asfaltu v pruhu šířky přes 3 m, po zhutnění tl. 70 mm</t>
  </si>
  <si>
    <t>431374491</t>
  </si>
  <si>
    <t>36</t>
  </si>
  <si>
    <t>597161111</t>
  </si>
  <si>
    <t>Rigol dlážděný do lože z betonu prostého tl. 100 mm, s vyplněním a zatřením spár cementovou maltou z lomového kamene tl. do 250 mm</t>
  </si>
  <si>
    <t>1189312396</t>
  </si>
  <si>
    <t>"úsek 2: dlažba z kamene tl. 150 mm do betonu" 20,0</t>
  </si>
  <si>
    <t>"skluz - vrchní část" 1,5</t>
  </si>
  <si>
    <t>Trubní vedení</t>
  </si>
  <si>
    <t>37</t>
  </si>
  <si>
    <t>895941111</t>
  </si>
  <si>
    <t>Zřízení vpusti kanalizační uliční z betonových dílců typ UV-50 normální</t>
  </si>
  <si>
    <t>kus</t>
  </si>
  <si>
    <t>128688239</t>
  </si>
  <si>
    <t>"odečteno ze situace" 2</t>
  </si>
  <si>
    <t>38</t>
  </si>
  <si>
    <t>5922301R</t>
  </si>
  <si>
    <t>vpusťový komplet z železobetonových prefabrikátů, vč. koše a poklopu</t>
  </si>
  <si>
    <t>-912394144</t>
  </si>
  <si>
    <t>39</t>
  </si>
  <si>
    <t>899331111S</t>
  </si>
  <si>
    <t>Výšková úprava uličního vstupu nebo vpusti do 200 mm zvýšením či snížením poklopu, mříže či krycího znaku</t>
  </si>
  <si>
    <t>228740794</t>
  </si>
  <si>
    <t>"odečteno ze situace"</t>
  </si>
  <si>
    <t>"př.č. 002 - Nová Ves" 46</t>
  </si>
  <si>
    <t>"př.č. 004+005: Voznice" 16</t>
  </si>
  <si>
    <t>Ostatní konstrukce a práce, bourání</t>
  </si>
  <si>
    <t>111</t>
  </si>
  <si>
    <t>911331123</t>
  </si>
  <si>
    <t>Silniční svodidlo s osazením sloupků zaberaněním ocelové úroveň zádržnosti N2 vzdálenosti sloupků přes 2 do 4 m jednostranné</t>
  </si>
  <si>
    <t>1212491745</t>
  </si>
  <si>
    <t>"odměřeno elektronicky ze situace" 390,0</t>
  </si>
  <si>
    <t>41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</si>
  <si>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</si>
  <si>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</si>
  <si>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417097026</t>
  </si>
  <si>
    <t>"odměřeno elektronicky ze situace" 237,0</t>
  </si>
  <si>
    <t>42</t>
  </si>
  <si>
    <t>59217023</t>
  </si>
  <si>
    <t>obrubník betonový chodníkový 1000x150x250mm</t>
  </si>
  <si>
    <t>1115162288</t>
  </si>
  <si>
    <t>43</t>
  </si>
  <si>
    <t>919112233</t>
  </si>
  <si>
    <t>Řezání dilatačních spár v živičném krytu vytvoření komůrky pro těsnící zálivku šířky 20 mm, hloubky 40 mm</t>
  </si>
  <si>
    <t>-501118147</t>
  </si>
  <si>
    <t>"odměřeno elektronicky ze situací (př.č. 002-006)"</t>
  </si>
  <si>
    <t>"úsek 1.a" 60,7+7+6,4+7,1+18,6+6,5</t>
  </si>
  <si>
    <t>"úsek 1.b" 7,2+11,8+8,4+11,1+11,7+7,8+14,2+33,6+24,3+16,4+7,1+5,5</t>
  </si>
  <si>
    <t>"úsek 2" 5,1+7,2+5,3+24,2+3,4+8,3+6,8+7,4+8+6,6+5,5</t>
  </si>
  <si>
    <t>"úsek 3" 4,3+4,2+12,5+4,5+5,7</t>
  </si>
  <si>
    <t>"úsek 4" 28,4+47,9+24,3+7,8</t>
  </si>
  <si>
    <t>"úsek 5" 68,8+28,2+12,1+4,6+7,1+8,1</t>
  </si>
  <si>
    <t>"úsek 6" 35,3+2,7</t>
  </si>
  <si>
    <t>44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</si>
  <si>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</si>
  <si>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</si>
  <si>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-48292679</t>
  </si>
  <si>
    <t>45</t>
  </si>
  <si>
    <t>919735113</t>
  </si>
  <si>
    <t>Řezání stávajícího živičného krytu nebo podkladu hloubky přes 100 do 150 mm</t>
  </si>
  <si>
    <t>-444505201</t>
  </si>
  <si>
    <t>46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</si>
  <si>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</si>
  <si>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</si>
  <si>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-1539095091</t>
  </si>
  <si>
    <t>"odměřeno z příčného řezu" 12,0</t>
  </si>
  <si>
    <t>47</t>
  </si>
  <si>
    <t>59227024S</t>
  </si>
  <si>
    <t>žlabovka příkopová betonová spádová 500x720x80mm</t>
  </si>
  <si>
    <t>-2087572961</t>
  </si>
  <si>
    <t>48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</si>
  <si>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</si>
  <si>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</t>
  </si>
  <si>
    <t>-534756310</t>
  </si>
  <si>
    <t>Poznámka k položce:
Předpokládaný objem nánosu je průměrně 0,18 m3/m.</t>
  </si>
  <si>
    <t>"úsek 1.b" 2*1790,0</t>
  </si>
  <si>
    <t>"úsek 2" 2*1650,0</t>
  </si>
  <si>
    <t>"úsek 3" 2*1140,0</t>
  </si>
  <si>
    <t>"úsek 5" 2*1873,0</t>
  </si>
  <si>
    <t>49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</si>
  <si>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</si>
  <si>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</t>
  </si>
  <si>
    <t>-1024655650</t>
  </si>
  <si>
    <t>997</t>
  </si>
  <si>
    <t>Přesun sutě</t>
  </si>
  <si>
    <t>51</t>
  </si>
  <si>
    <t>997221551</t>
  </si>
  <si>
    <t>Vodorovná doprava suti bez naložení, ale se složením a s hrubým urovnáním ze sypkých materiálů, na vzdálenost do 1 km</t>
  </si>
  <si>
    <t>-293639983</t>
  </si>
  <si>
    <t>"podkladní vrstvy z kameniva:" 3270,120+2656,400+576,640</t>
  </si>
  <si>
    <t>"přebytečný odfrézovaný materiál (viz bilance v pol. poplatku za skládku):" 2826,100*2,56</t>
  </si>
  <si>
    <t>"odpad z čištění příkopů:" 4181,544</t>
  </si>
  <si>
    <t>"přesun vyfrézovaného materiálu mezi úseky a pro recyklaci na místě (viz bilance v pol. poplatku za skládku):" 3342,600*2,56</t>
  </si>
  <si>
    <t>52</t>
  </si>
  <si>
    <t>997221559</t>
  </si>
  <si>
    <t>Vodorovná doprava suti bez naložení, ale se složením a s hrubým urovnáním Příplatek k ceně za každý další i započatý 1 km přes 1 km</t>
  </si>
  <si>
    <t>117017483</t>
  </si>
  <si>
    <t>"odpad na skládku, 25 km" skladka_sypke*24</t>
  </si>
  <si>
    <t>"přesun ZAS mezi úseky, na mezideponii (zpět řešen přesunem hmot položky rozprostření)" presun_ZAS*(8)</t>
  </si>
  <si>
    <t>53</t>
  </si>
  <si>
    <t>997221561</t>
  </si>
  <si>
    <t>Vodorovná doprava suti bez naložení, ale se složením a s hrubým urovnáním z kusových materiálů, na vzdálenost do 1 km</t>
  </si>
  <si>
    <t>-1084569984</t>
  </si>
  <si>
    <t>"ocelová svodidla" 16,380</t>
  </si>
  <si>
    <t>54</t>
  </si>
  <si>
    <t>997221569</t>
  </si>
  <si>
    <t>1134107098</t>
  </si>
  <si>
    <t>16,38*24 'Přepočtené koeficientem množství</t>
  </si>
  <si>
    <t>56</t>
  </si>
  <si>
    <t>997221873</t>
  </si>
  <si>
    <t>-787514731</t>
  </si>
  <si>
    <t>"číštění příkopů:" 4181,544</t>
  </si>
  <si>
    <t>57</t>
  </si>
  <si>
    <t>997221875</t>
  </si>
  <si>
    <t>Poplatek za uložení stavebního odpadu na recyklační skládce (skládkovné) asfaltového bez obsahu dehtu zatříděného do Katalogu odpadů pod kódem 17 03 02</t>
  </si>
  <si>
    <t>-1430682001</t>
  </si>
  <si>
    <t>"Bilance vyfrézovaných směsí:"</t>
  </si>
  <si>
    <t>"ZAS T1:" 9080,0*0,05 + 12395,0*0,1 + 455,0*0,1 + 455,0*0,15</t>
  </si>
  <si>
    <t>"ZAS T2:" 3006*0,1 + 10149,0*0,1</t>
  </si>
  <si>
    <t>"ZAS T3:" 2*1790,0*1,0*0,15 + 2*1650,0*1,0*0,15 + 2*1140,0*1,0*0,1 + 15530,0*0,05*0,30 + 15530,0*0,1</t>
  </si>
  <si>
    <t>"ZAS T4:"</t>
  </si>
  <si>
    <t>"Použitá vyfrézována směs pro recyklaci na místě:" -(10149*0,1+9080*0,1+12395*0,1+455,0*0,25+265,8*0,25)</t>
  </si>
  <si>
    <t>"Poznámka: Odvoz materiálu na skládku pro třídy ZAS T1 a ZAS T2. Zbytek využit na stavbě."</t>
  </si>
  <si>
    <t>2826,1*2,56 'Přepočtené koeficientem množství</t>
  </si>
  <si>
    <t>998</t>
  </si>
  <si>
    <t>Přesun hmot</t>
  </si>
  <si>
    <t>59</t>
  </si>
  <si>
    <t>998225111</t>
  </si>
  <si>
    <t>Přesun hmot pro komunikace s krytem z kameniva, monolitickým betonovým nebo živičným dopravní vzdálenost do 200 m jakékoliv délky objektu</t>
  </si>
  <si>
    <t>182484474</t>
  </si>
  <si>
    <t>60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</si>
  <si>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</si>
  <si>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</si>
  <si>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1397464831</t>
  </si>
  <si>
    <t>61</t>
  </si>
  <si>
    <t>998225195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</si>
  <si>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</si>
  <si>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-369185760</t>
  </si>
  <si>
    <t>SO 104 - Propustky na III/11628</t>
  </si>
  <si>
    <t xml:space="preserve">    3 - Svislé a kompletní konstrukce</t>
  </si>
  <si>
    <t xml:space="preserve">    4 - Vodorovné konstrukce</t>
  </si>
  <si>
    <t>PSV - Práce a dodávky PSV</t>
  </si>
  <si>
    <t xml:space="preserve">    711 - Izolace proti vodě, vlhkosti a plynům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</si>
  <si>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</si>
  <si>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</si>
  <si>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962688731</t>
  </si>
  <si>
    <t>217*0,5</t>
  </si>
  <si>
    <t>131251104</t>
  </si>
  <si>
    <t>Hloubení nezapažených jam a zářezů strojně s urovnáním dna do předepsaného profilu a spádu v hornině třídy těžitelnosti I skupiny 3 přes 100 do 500 m3</t>
  </si>
  <si>
    <t>1417724103</t>
  </si>
  <si>
    <t>-1297054285</t>
  </si>
  <si>
    <t>"z čištění koryt:" 108,500</t>
  </si>
  <si>
    <t>"z hloubení jam (pol.č. 2):" 486,700</t>
  </si>
  <si>
    <t>2074094414</t>
  </si>
  <si>
    <t>595,2*15 'Přepočtené koeficientem množství</t>
  </si>
  <si>
    <t>1620283318</t>
  </si>
  <si>
    <t>595,2*1,8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</si>
  <si>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</si>
  <si>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</si>
  <si>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-1642027477</t>
  </si>
  <si>
    <t>58337344</t>
  </si>
  <si>
    <t>štěrkopísek frakce 0/32</t>
  </si>
  <si>
    <t>-1650085310</t>
  </si>
  <si>
    <t>486,7*1,8</t>
  </si>
  <si>
    <t>213311131</t>
  </si>
  <si>
    <t>Polštáře zhutněné pod základy z kameniva drobného drceného, frakce 0 - 4 mm</t>
  </si>
  <si>
    <t>261093740</t>
  </si>
  <si>
    <t>274311126</t>
  </si>
  <si>
    <t>Základové konstrukce z betonu prostého pasy, prahy, věnce a ostruhy ve výkopu nebo na hlavách pilot C 20/25</t>
  </si>
  <si>
    <t>1433075272</t>
  </si>
  <si>
    <t>Svislé a kompletní konstrukce</t>
  </si>
  <si>
    <t>334323218</t>
  </si>
  <si>
    <t>Mostní křídla a závěrné zídky z betonu železového C 30/37</t>
  </si>
  <si>
    <t>495361665</t>
  </si>
  <si>
    <t>334352112</t>
  </si>
  <si>
    <t>Bednění mostních křídel a závěrných zídek ze systémového bednění zřízení z palubek</t>
  </si>
  <si>
    <t>946494735</t>
  </si>
  <si>
    <t>334352212</t>
  </si>
  <si>
    <t>Bednění mostních křídel a závěrných zídek ze systémového bednění odstranění z palubek</t>
  </si>
  <si>
    <t>-1548004952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</si>
  <si>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</si>
  <si>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</si>
  <si>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1690326310</t>
  </si>
  <si>
    <t>Vodorovné konstrukce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</si>
  <si>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</si>
  <si>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</si>
  <si>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1759919119</t>
  </si>
  <si>
    <t>919542122</t>
  </si>
  <si>
    <t>Zřízení propustku, podchodu, mostku nebo kanálu z trub ocelových rýhovaných včetně montáže spojovacích prstenců, profilu tlamového DN přes 800 do 1 200 mm</t>
  </si>
  <si>
    <t>-1386165442</t>
  </si>
  <si>
    <t>"910x660" 14,5+14,6+20,8</t>
  </si>
  <si>
    <t>"1030x740" 9,8</t>
  </si>
  <si>
    <t>55314500R</t>
  </si>
  <si>
    <t>trouba ocelová flexibilní Pz s polymerovanou fólií z vlnitého plechu tlamový průřez 910x660, vč. úpravy konců propustku</t>
  </si>
  <si>
    <t>-1336340075</t>
  </si>
  <si>
    <t>14,5+14,6+20,8</t>
  </si>
  <si>
    <t>49,9*1,015 'Přepočtené koeficientem množství</t>
  </si>
  <si>
    <t>55314591R</t>
  </si>
  <si>
    <t>spojovací prstenec Pz s polymerovanou fólií flexibilní z vlnitého plechu tlamový průřez  910x660</t>
  </si>
  <si>
    <t>-908469278</t>
  </si>
  <si>
    <t>55314530R</t>
  </si>
  <si>
    <t>trouba ocelová flexibilní Pz s polymerovanou fólií z vlnitého plechu tlamový průřez 1030x740, vč. úpravy konců propustku</t>
  </si>
  <si>
    <t>92169843</t>
  </si>
  <si>
    <t>9,800</t>
  </si>
  <si>
    <t>9,8*1,015 'Přepočtené koeficientem množství</t>
  </si>
  <si>
    <t>55314592R</t>
  </si>
  <si>
    <t>spojovací prstenec Pz s polymerovanou fólií flexibilní z vlnitého plechu tlamový průřez 1030x740</t>
  </si>
  <si>
    <t>2008783189</t>
  </si>
  <si>
    <t>0,952*1,05 'Přepočtené koeficientem množství</t>
  </si>
  <si>
    <t>919542124</t>
  </si>
  <si>
    <t>Zřízení propustku, podchodu, mostku nebo kanálu z trub ocelových rýhovaných včetně montáže spojovacích prstenců, profilu tlamového DN přes 1 600 do 2 000 mm</t>
  </si>
  <si>
    <t>1818234706</t>
  </si>
  <si>
    <t>14,4</t>
  </si>
  <si>
    <t>55314534</t>
  </si>
  <si>
    <t>trouba ocelová flexibilní Pz s polymerovanou fólií z vlnitého plechu tlamový průřez 1800x1200/2,7mm</t>
  </si>
  <si>
    <t>126633511</t>
  </si>
  <si>
    <t>14,4*1,015 'Přepočtené koeficientem množství</t>
  </si>
  <si>
    <t>55314554</t>
  </si>
  <si>
    <t>spojovací prstenec Pz s polymerovanou fólií flexibilní z vlnitého plechu tlamový průřez 1800x1200/2,7mm</t>
  </si>
  <si>
    <t>-563000343</t>
  </si>
  <si>
    <t>963021112</t>
  </si>
  <si>
    <t>Bourání mostních konstrukcí nosných konstrukcí z kamene nebo cihel</t>
  </si>
  <si>
    <t>-1494811146</t>
  </si>
  <si>
    <t>966008112</t>
  </si>
  <si>
    <t>Bourání trubního propustku s odklizením a uložením vybouraného materiálu na skládku na vzdálenost do 3 m nebo s naložením na dopravní prostředek z trub DN přes 300 do 500 mm</t>
  </si>
  <si>
    <t>785691006</t>
  </si>
  <si>
    <t>966008113</t>
  </si>
  <si>
    <t>Bourání trubního propustku s odklizením a uložením vybouraného materiálu na skládku na vzdálenost do 3 m nebo s naložením na dopravní prostředek z trub DN přes 500 do 800 mm</t>
  </si>
  <si>
    <t>-1659611321</t>
  </si>
  <si>
    <t>9,5+9,8</t>
  </si>
  <si>
    <t>997013631</t>
  </si>
  <si>
    <t>Poplatek za uložení stavebního odpadu na skládce (skládkovné) směsného stavebního a demoličního zatříděného do Katalogu odpadů pod kódem 17 09 04</t>
  </si>
  <si>
    <t>-1198714467</t>
  </si>
  <si>
    <t>409736434</t>
  </si>
  <si>
    <t>-276164888</t>
  </si>
  <si>
    <t>334,32*24 'Přepočtené koeficientem množství</t>
  </si>
  <si>
    <t>998212111</t>
  </si>
  <si>
    <t>Přesun hmot pro mosty zděné, betonové monolitické, spřažené ocelobetonové nebo kovové vodorovná dopravní vzdálenost do 100 m výška mostu do 20 m</t>
  </si>
  <si>
    <t>1989676524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</si>
  <si>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</si>
  <si>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</si>
  <si>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</si>
  <si>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</si>
  <si>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</si>
  <si>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</si>
  <si>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1709960209</t>
  </si>
  <si>
    <t>11163150</t>
  </si>
  <si>
    <t>lak penetrační asfaltový</t>
  </si>
  <si>
    <t>-23058920</t>
  </si>
  <si>
    <t>8*0,00035 'Přepočtené koeficientem množství</t>
  </si>
  <si>
    <t>711112002</t>
  </si>
  <si>
    <t>Provedení izolace proti zemní vlhkosti natěradly a tmely za studena na ploše svislé S nátěrem lakem asfaltovým</t>
  </si>
  <si>
    <t>-184939024</t>
  </si>
  <si>
    <t>8*2</t>
  </si>
  <si>
    <t>33</t>
  </si>
  <si>
    <t>11163152</t>
  </si>
  <si>
    <t>lak hydroizolační asfaltový</t>
  </si>
  <si>
    <t>-2140092908</t>
  </si>
  <si>
    <t>16*0,00045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</si>
  <si>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</si>
  <si>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</si>
  <si>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-619881592</t>
  </si>
  <si>
    <t>v_125_p</t>
  </si>
  <si>
    <t>vodorovné značení š. 125 mm přerušované</t>
  </si>
  <si>
    <t>2963</t>
  </si>
  <si>
    <t>v_125_s</t>
  </si>
  <si>
    <t>vodorovné značení š. 125 mm souvislé</t>
  </si>
  <si>
    <t>14158</t>
  </si>
  <si>
    <t>v_250_p</t>
  </si>
  <si>
    <t>vodorovné značení š. 250 mm přerušované</t>
  </si>
  <si>
    <t>267</t>
  </si>
  <si>
    <t>v_250_s</t>
  </si>
  <si>
    <t>vodorovné značení š. 250 mm souvislé</t>
  </si>
  <si>
    <t>811</t>
  </si>
  <si>
    <t>v_symb</t>
  </si>
  <si>
    <t>vodorovné značení symboly</t>
  </si>
  <si>
    <t>114,3</t>
  </si>
  <si>
    <t>SO 106 - Dopravní značení na III/11628</t>
  </si>
  <si>
    <t>912211111</t>
  </si>
  <si>
    <t>Montáž směrového sloupku plastového s odrazkou prostým uložením bez betonového základu silničního</t>
  </si>
  <si>
    <t>1525828272</t>
  </si>
  <si>
    <t>40445158</t>
  </si>
  <si>
    <t>sloupek směrový silniční plastový 1,2m</t>
  </si>
  <si>
    <t>-454588800</t>
  </si>
  <si>
    <t>"odečteno ze situací DZ (př.č. 016-027)"</t>
  </si>
  <si>
    <t>"Z11b - sloupek bílý velký" 245</t>
  </si>
  <si>
    <t>"Z11d - sloupek červený" 54</t>
  </si>
  <si>
    <t>"Z11f - sloupek modrý" 4</t>
  </si>
  <si>
    <t>40445162</t>
  </si>
  <si>
    <t>sloupek směrový silniční plastový 1,0m</t>
  </si>
  <si>
    <t>-1622904295</t>
  </si>
  <si>
    <t>"Z11b - sloupek bílý malý" 9</t>
  </si>
  <si>
    <t>914111111</t>
  </si>
  <si>
    <t>Montáž svislé dopravní značky základní velikosti do 1 m2 objímkami na sloupky nebo konzoly</t>
  </si>
  <si>
    <t>-1886944382</t>
  </si>
  <si>
    <t>40445609</t>
  </si>
  <si>
    <t>značky upravující přednost P1, P4 900mm</t>
  </si>
  <si>
    <t>1860207409</t>
  </si>
  <si>
    <t xml:space="preserve">"odečteno ze situací DZ (př.č. 016-027)" </t>
  </si>
  <si>
    <t>"P1" 8</t>
  </si>
  <si>
    <t>"P4" 5</t>
  </si>
  <si>
    <t>40445647</t>
  </si>
  <si>
    <t>dodatkové tabulky E1, E2a,b , E6, E9, E10 E12c, E17 500x500mm</t>
  </si>
  <si>
    <t>253893446</t>
  </si>
  <si>
    <t>"E2b" 8</t>
  </si>
  <si>
    <t>914511111</t>
  </si>
  <si>
    <t>Montáž sloupku dopravních značek délky do 3,5 m do betonového základu</t>
  </si>
  <si>
    <t>-1693474934</t>
  </si>
  <si>
    <t>"odečteno ze situací DZ (př.č. 016-027)" 13</t>
  </si>
  <si>
    <t>40445230</t>
  </si>
  <si>
    <t>sloupek pro dopravní značku Zn D 70mm v 3,5m</t>
  </si>
  <si>
    <t>-244925345</t>
  </si>
  <si>
    <t>915111112</t>
  </si>
  <si>
    <t>Vodorovné dopravní značení stříkané barvou dělící čára šířky 125 mm souvislá bílá retroreflexní</t>
  </si>
  <si>
    <t>-789906223</t>
  </si>
  <si>
    <t>"V1a" 190,0</t>
  </si>
  <si>
    <t>"V4" 13968</t>
  </si>
  <si>
    <t>915111122</t>
  </si>
  <si>
    <t>Vodorovné dopravní značení stříkané barvou dělící čára šířky 125 mm přerušovaná bílá retroreflexní</t>
  </si>
  <si>
    <t>-664061604</t>
  </si>
  <si>
    <t>"V2a (3/6)" 2150</t>
  </si>
  <si>
    <t>"V2b (1,5/1,5)" 363</t>
  </si>
  <si>
    <t>"V2b (3/1,5)" 450</t>
  </si>
  <si>
    <t>915121112</t>
  </si>
  <si>
    <t>Vodorovné dopravní značení stříkané barvou vodící čára bílá šířky 250 mm souvislá retroreflexní</t>
  </si>
  <si>
    <t>1389817265</t>
  </si>
  <si>
    <t>"V4" 811</t>
  </si>
  <si>
    <t>915121122</t>
  </si>
  <si>
    <t>Vodorovné dopravní značení stříkané barvou vodící čára bílá šířky 250 mm přerušovaná retroreflexní</t>
  </si>
  <si>
    <t>2100973930</t>
  </si>
  <si>
    <t>"V2b (1,5/1,5)" 267</t>
  </si>
  <si>
    <t>915131112</t>
  </si>
  <si>
    <t>Vodorovné dopravní značení stříkané barvou přechody pro chodce, šipky, symboly bílé retroreflexní</t>
  </si>
  <si>
    <t>-1470710539</t>
  </si>
  <si>
    <t>"V5, tl. 0,5 m" 9*0,5</t>
  </si>
  <si>
    <t>"V9a, L,P" 2*1,4</t>
  </si>
  <si>
    <t>"V13a - šikmé vod. čáry" 107</t>
  </si>
  <si>
    <t>915211112</t>
  </si>
  <si>
    <t>Vodorovné dopravní značení stříkaným plastem dělící čára šířky 125 mm souvislá bílá retroreflexní</t>
  </si>
  <si>
    <t>433700059</t>
  </si>
  <si>
    <t>915211122</t>
  </si>
  <si>
    <t>Vodorovné dopravní značení stříkaným plastem dělící čára šířky 125 mm přerušovaná bílá retroreflexní</t>
  </si>
  <si>
    <t>1197423059</t>
  </si>
  <si>
    <t>915221112</t>
  </si>
  <si>
    <t>Vodorovné dopravní značení stříkaným plastem vodící čára bílá šířky 250 mm souvislá retroreflexní</t>
  </si>
  <si>
    <t>1846361974</t>
  </si>
  <si>
    <t>915221122</t>
  </si>
  <si>
    <t>Vodorovné dopravní značení stříkaným plastem vodící čára bílá šířky 250 mm přerušovaná retroreflexní</t>
  </si>
  <si>
    <t>920979282</t>
  </si>
  <si>
    <t>915231112</t>
  </si>
  <si>
    <t>Vodorovné dopravní značení stříkaným plastem přechody pro chodce, šipky, symboly nápisy bílé retroreflexní</t>
  </si>
  <si>
    <t>1463354731</t>
  </si>
  <si>
    <t>915611111</t>
  </si>
  <si>
    <t>Předznačení pro vodorovné značení stříkané barvou nebo prováděné z nátěrových hmot liniové dělicí čáry, vodicí proužky</t>
  </si>
  <si>
    <t>1122281617</t>
  </si>
  <si>
    <t>915621111</t>
  </si>
  <si>
    <t>Předznačení pro vodorovné značení stříkané barvou nebo prováděné z nátěrových hmot plošné šipky, symboly, nápisy</t>
  </si>
  <si>
    <t>384805018</t>
  </si>
  <si>
    <t>-515529107</t>
  </si>
  <si>
    <t>SO 202 - Most na III/11628</t>
  </si>
  <si>
    <t xml:space="preserve">    6 - Úpravy povrchů, podlahy a osazování výplní</t>
  </si>
  <si>
    <t>114203103</t>
  </si>
  <si>
    <t>Rozebrání dlažeb nebo záhozů s naložením na dopravní prostředek dlažeb z lomového kamene nebo betonových tvárnic do cementové malty se spárami zalitými cementovou maltou</t>
  </si>
  <si>
    <t>2081755555</t>
  </si>
  <si>
    <t>215*0,3</t>
  </si>
  <si>
    <t>273311127</t>
  </si>
  <si>
    <t>Základové konstrukce z betonu prostého desky ve výkopu nebo na hlavách pilot C 25/30</t>
  </si>
  <si>
    <t>1371685165</t>
  </si>
  <si>
    <t>"Zesílené lože dlažby lemující opěry" 7*4*0,6*0,1</t>
  </si>
  <si>
    <t>368346849</t>
  </si>
  <si>
    <t>Úpravy povrchů, podlahy a osazování výplní</t>
  </si>
  <si>
    <t>628611141</t>
  </si>
  <si>
    <t>Nátěr mostních betonových konstrukcí akrylátový na siloxanové a plasticko-elastické bázi 1x podkladní +2x ochranný OS-D II (OS 5a)</t>
  </si>
  <si>
    <t>-444900439</t>
  </si>
  <si>
    <t>6286122R1</t>
  </si>
  <si>
    <t>Protikorozní ochrana stávajícího mostního zábradlí nátěrem, vč. očištění a příparvy povrchu</t>
  </si>
  <si>
    <t>676471212</t>
  </si>
  <si>
    <t>Poznámka k položce:
Položka obsahuje kompletní provedení protikorozní ochrany stávajícího zábradlí vč. dodávky veškerého potřebného materiálu a včetně všech souvisejících prací nutných k dokončení PKO (mj. očištění a příprava povrchu).</t>
  </si>
  <si>
    <t xml:space="preserve">"dle TZ a přehledného výkresu (př.č. 001+002), stávající zábradlí" 2*55 </t>
  </si>
  <si>
    <t>1121561724</t>
  </si>
  <si>
    <t>59217019</t>
  </si>
  <si>
    <t>obrubník betonový chodníkový 1000x100x200mm</t>
  </si>
  <si>
    <t>1630952280</t>
  </si>
  <si>
    <t>102,6*1,02 'Přepočtené koeficientem množství</t>
  </si>
  <si>
    <t>938905311</t>
  </si>
  <si>
    <t>Údržba ocelových konstrukcí údržba ložisek očistění, nátěr, namazání</t>
  </si>
  <si>
    <t>-118404481</t>
  </si>
  <si>
    <t>952904131</t>
  </si>
  <si>
    <t>Čištění mostních objektů propláchnutí odvodnění</t>
  </si>
  <si>
    <t>-262059860</t>
  </si>
  <si>
    <t>997211511</t>
  </si>
  <si>
    <t>Vodorovná doprava suti nebo vybouraných hmot suti se složením a hrubým urovnáním, na vzdálenost do 1 km</t>
  </si>
  <si>
    <t>-1982089064</t>
  </si>
  <si>
    <t>997211519</t>
  </si>
  <si>
    <t>Vodorovná doprava suti nebo vybouraných hmot suti se složením a hrubým urovnáním, na vzdálenost Příplatek k ceně za každý další i započatý 1 km přes 1 km</t>
  </si>
  <si>
    <t>1016562927</t>
  </si>
  <si>
    <t>122,561*24 'Přepočtené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</si>
  <si>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</si>
  <si>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</si>
  <si>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-1828022526</t>
  </si>
  <si>
    <t>-776331051</t>
  </si>
  <si>
    <t>E.2-DIO - Dopravně inženýrská opatření pro III/116</t>
  </si>
  <si>
    <t>913111115</t>
  </si>
  <si>
    <t>Montáž a demontáž dočasných dopravních značek samostatných značek základních</t>
  </si>
  <si>
    <t>-1366893957</t>
  </si>
  <si>
    <t>"dle části E. zásady DIO" 55</t>
  </si>
  <si>
    <t>"10% rezerva" 6</t>
  </si>
  <si>
    <t>913111215</t>
  </si>
  <si>
    <t>Montáž a demontáž dočasných dopravních značek Příplatek za první a každý další den použití dočasných dopravních značek k ceně 11-1115</t>
  </si>
  <si>
    <t>304561923</t>
  </si>
  <si>
    <t>"dle části E. zásady DIO" 55*75</t>
  </si>
  <si>
    <t>"10% rezerva" 413</t>
  </si>
  <si>
    <t>913121111</t>
  </si>
  <si>
    <t>Montáž a demontáž dočasných dopravních značek kompletních značek vč. podstavce a sloupku základních</t>
  </si>
  <si>
    <t>-1631000764</t>
  </si>
  <si>
    <t>"dle části E. zásady DIO" 71</t>
  </si>
  <si>
    <t>"10% rezerva" 7</t>
  </si>
  <si>
    <t>913121112</t>
  </si>
  <si>
    <t>Montáž a demontáž dočasných dopravních značek kompletních značek vč. podstavce a sloupku zvětšených</t>
  </si>
  <si>
    <t>983041525</t>
  </si>
  <si>
    <t>"dle části E. zásady DIO" 72</t>
  </si>
  <si>
    <t>913121211</t>
  </si>
  <si>
    <t>Montáž a demontáž dočasných dopravních značek Příplatek za první a každý další den použití dočasných dopravních značek k ceně 12-1111</t>
  </si>
  <si>
    <t>1753447478</t>
  </si>
  <si>
    <t>"dle části E. zásady DIO" 5325</t>
  </si>
  <si>
    <t>"10% rezerva" 533</t>
  </si>
  <si>
    <t>913121212</t>
  </si>
  <si>
    <t>Montáž a demontáž dočasných dopravních značek Příplatek za první a každý další den použití dočasných dopravních značek k ceně 12-1112</t>
  </si>
  <si>
    <t>2061438203</t>
  </si>
  <si>
    <t>"dle části E. zásady DIO" 16200</t>
  </si>
  <si>
    <t>"10% rezerva" 1620</t>
  </si>
  <si>
    <t>913211113</t>
  </si>
  <si>
    <t>Montáž a demontáž dočasných dopravních zábran reflexních, šířky 3 m</t>
  </si>
  <si>
    <t>-1222382454</t>
  </si>
  <si>
    <t>"dle části E. zásady DIO" 12</t>
  </si>
  <si>
    <t>"10% rezerva" 1</t>
  </si>
  <si>
    <t>913211213</t>
  </si>
  <si>
    <t>Montáž a demontáž dočasných dopravních zábran Příplatek za první a každý další den použití dočasných dopravních zábran k ceně 21-1113</t>
  </si>
  <si>
    <t>-2014045477</t>
  </si>
  <si>
    <t>"dle části E. zásady DIO" 639</t>
  </si>
  <si>
    <t>"10% rezerva" 64</t>
  </si>
  <si>
    <t>913321111</t>
  </si>
  <si>
    <t>Montáž a demontáž dočasných dopravních vodících zařízení směrové desky základní</t>
  </si>
  <si>
    <t>-709908999</t>
  </si>
  <si>
    <t>"dle části E. zásady DIO" 66</t>
  </si>
  <si>
    <t>913321211</t>
  </si>
  <si>
    <t>Montáž a demontáž dočasných dopravních vodících zařízení Příplatek za první a každý další den použití dočasných dopravních vodících zařízení k ceně 32-1111</t>
  </si>
  <si>
    <t>-373232071</t>
  </si>
  <si>
    <t>"dle části E. zásady DIO" 2970</t>
  </si>
  <si>
    <t>"10% rezerva" 297</t>
  </si>
  <si>
    <t>915222121</t>
  </si>
  <si>
    <t>Přechodné vodorovné dopravní značení samolepicí retroreflexní fólií s trvanlivostí přes 2 do 6 měsíců</t>
  </si>
  <si>
    <t>761478050</t>
  </si>
  <si>
    <t>"dle části E. zásady DIO: + 10% rezerva" 45,0*1,1</t>
  </si>
  <si>
    <t>915222911</t>
  </si>
  <si>
    <t>Přechodné vodorovné dopravní značení odstranění retroreflexní fólie</t>
  </si>
  <si>
    <t>1492379010</t>
  </si>
  <si>
    <t>"dle pol. 915222121" 49,500</t>
  </si>
  <si>
    <t>VON - Vedlejší a ostatní náklady</t>
  </si>
  <si>
    <t>D1 - Zařízení staveniště</t>
  </si>
  <si>
    <t>D2 - Projektové práce</t>
  </si>
  <si>
    <t>D3 - Geodetické práce</t>
  </si>
  <si>
    <t>D4 - Ostatní náklady</t>
  </si>
  <si>
    <t>D5 - Pasportizace</t>
  </si>
  <si>
    <t>D6 - Ochrana inženýrských sítí</t>
  </si>
  <si>
    <t>VRN6 - Územní vlivy</t>
  </si>
  <si>
    <t>D1</t>
  </si>
  <si>
    <t>Zařízení staveniště</t>
  </si>
  <si>
    <t>ZS_01</t>
  </si>
  <si>
    <t>Zařízení staveniště - zřízení, provoz, odstranění - položka obsahuje veškeré náklady zařízení staveniště, které nejsou uvedeny zvlášť</t>
  </si>
  <si>
    <t>kpl</t>
  </si>
  <si>
    <t>1024</t>
  </si>
  <si>
    <t>-701099571</t>
  </si>
  <si>
    <t>Poznámka k položce:
položka obsahuje: Vybudování zařízení staveniště (nutného pro výkon činnosti zhotovitele a jeho subdodavatelů - vybavení staveniště, zabezpečení staveniště, zpevněné plochy, oplocení staveniště), stroje a zařízení, zvedací mechanismy, označení stavby, provozní náklady (ostraha, nájmy, poplatky, údržba), včetně čištění komunikací, průběžného a závěrečného úklidu stavby, vyklizení staveniště (včetně vybourání a odvozu veškerého zařízení, uvedení do původního stavu)</t>
  </si>
  <si>
    <t>D2</t>
  </si>
  <si>
    <t>Projektové práce</t>
  </si>
  <si>
    <t>PP_01</t>
  </si>
  <si>
    <t>Dopracování realizační dokumentace</t>
  </si>
  <si>
    <t>1847669204</t>
  </si>
  <si>
    <t>Poznámka k položce:
digitální i tištěná forma v požadovaném počtu paré</t>
  </si>
  <si>
    <t>PP_02</t>
  </si>
  <si>
    <t>Dokumentace skutečného provedení stavby</t>
  </si>
  <si>
    <t>-1307067421</t>
  </si>
  <si>
    <t>PP_03</t>
  </si>
  <si>
    <t>Vypracování a projednání projektu DIO a DIR před zahájením stavby</t>
  </si>
  <si>
    <t>-478417079</t>
  </si>
  <si>
    <t>D3</t>
  </si>
  <si>
    <t>Geodetické práce</t>
  </si>
  <si>
    <t>GP_01</t>
  </si>
  <si>
    <t>Vytyčení stavby a geodetické práce dodavatele</t>
  </si>
  <si>
    <t>-1635161499</t>
  </si>
  <si>
    <t>GP_02</t>
  </si>
  <si>
    <t>Vytýčení inženýrských sítí</t>
  </si>
  <si>
    <t>2121632369</t>
  </si>
  <si>
    <t>GP_03</t>
  </si>
  <si>
    <t>Geometrický plán</t>
  </si>
  <si>
    <t>-1322708033</t>
  </si>
  <si>
    <t>GP_04</t>
  </si>
  <si>
    <t>Zaměření skutečného provedení stavby</t>
  </si>
  <si>
    <t>272947135</t>
  </si>
  <si>
    <t>D4</t>
  </si>
  <si>
    <t>Ostatní náklady</t>
  </si>
  <si>
    <t>OST_01</t>
  </si>
  <si>
    <t>Geotechnické práce na silničním spodku</t>
  </si>
  <si>
    <t>-675933244</t>
  </si>
  <si>
    <t>OST_02</t>
  </si>
  <si>
    <t>Ostatní zkoušky neuvedené v jednotlivých objektech</t>
  </si>
  <si>
    <t>-1379359626</t>
  </si>
  <si>
    <t>OST_03</t>
  </si>
  <si>
    <t>Informační tabule</t>
  </si>
  <si>
    <t>1636348270</t>
  </si>
  <si>
    <t>OST_04</t>
  </si>
  <si>
    <t>Měření hluku před stavbou</t>
  </si>
  <si>
    <t>1400686366</t>
  </si>
  <si>
    <t>OST_05</t>
  </si>
  <si>
    <t>Měření hluku po stavbě</t>
  </si>
  <si>
    <t>1099426208</t>
  </si>
  <si>
    <t>OST_06</t>
  </si>
  <si>
    <t>Publicita projektu dle podmínek IROP</t>
  </si>
  <si>
    <t>-1730562410</t>
  </si>
  <si>
    <t>OST_11</t>
  </si>
  <si>
    <t>Podmíněný obnos - oprava objízdných komunikací</t>
  </si>
  <si>
    <t>Kč</t>
  </si>
  <si>
    <t>-1685613638</t>
  </si>
  <si>
    <t>Poznámka k položce:
Položka obsahuje náklady na opravy a sanace objízdných tras a souvisejících stávajících objektů, jejichž nutnost vznikne na základě prováděných rekonstrukčních stavebních prací. Položka obsahuje zpracování Pasportizace (Vstupní a Konečné, případně Průběžné, dotčených objektů). Součástí tak jsou veškeré stavební práce, které vyplynou z Aktualizovaného pasportu nebo Konečného repasportu.
Veškeré práce hrazené z této položky jsou vyhrazenou změnou závazku, v souladu s ustanovením § 100 odst. 1 a § 222 odst. 2 ZZVZ. V případě realizace prací hrazených z podmíněného obnosu budou tyto práce oceňovány postupem podle Smlouvy o dílo. Položky budou čerpány na základě skutečně provedených a potvrzených prací.
Uchazeč je povinen tuto položku ocenit jednotkovou cenou 1,00 Kč.</t>
  </si>
  <si>
    <t>D5</t>
  </si>
  <si>
    <t>Pasportizace</t>
  </si>
  <si>
    <t>PAS_01</t>
  </si>
  <si>
    <t>Pasportizace vozovek na objízdné trase</t>
  </si>
  <si>
    <t>-1051411396</t>
  </si>
  <si>
    <t>D6</t>
  </si>
  <si>
    <t>Ochrana inženýrských sítí</t>
  </si>
  <si>
    <t>OIS_300</t>
  </si>
  <si>
    <t>Ochrana stávajících vodovodů</t>
  </si>
  <si>
    <t>727228781</t>
  </si>
  <si>
    <t>OIS_400</t>
  </si>
  <si>
    <t>Ochrana stávajících kabelových vedení</t>
  </si>
  <si>
    <t>1161280575</t>
  </si>
  <si>
    <t>359901212</t>
  </si>
  <si>
    <t>Monitoring stok (kamerový systém) jakékoli výšky stávající kanalizace</t>
  </si>
  <si>
    <t>-721742818</t>
  </si>
  <si>
    <t>"A - průvodní zpráva: oprava dešťové kanalizace cca v km 5,085 (u autobusové zastávky – přepad z rybníka)" 70,0</t>
  </si>
  <si>
    <t>892353922</t>
  </si>
  <si>
    <t>Proplach vodovodního potrubí při opravách jednoduchý (bez dezinfekce) DN od 150 do 200</t>
  </si>
  <si>
    <t>-1630928092</t>
  </si>
  <si>
    <t>898160R01</t>
  </si>
  <si>
    <t>Čištění stávajícího potrubí do DN 200 frézováním, vč. odvozu a likvidace odpadu z frézování</t>
  </si>
  <si>
    <t>1894731021</t>
  </si>
  <si>
    <t>898161201</t>
  </si>
  <si>
    <t>Vložkování kanalizačního potrubí litinového, ocelového nebo betonového textilním rukávcem sanační tloušťky 7 mm DN 200</t>
  </si>
  <si>
    <t>1957203891</t>
  </si>
  <si>
    <t>VRN6</t>
  </si>
  <si>
    <t>Územní vlivy</t>
  </si>
  <si>
    <t>060001000</t>
  </si>
  <si>
    <t>1848968907</t>
  </si>
  <si>
    <t>SEZNAM FIGUR</t>
  </si>
  <si>
    <t>Výměra</t>
  </si>
  <si>
    <t xml:space="preserve"> SO 102</t>
  </si>
  <si>
    <t>Použití figury:</t>
  </si>
  <si>
    <t>Frézování živičného krytu tl 200 mm pruh š 2 m pl do 1000 m2 bez překážek v trase</t>
  </si>
  <si>
    <t>Odstranění podkladu z kameniva drceného tl 400 mm strojně pl přes 200 m2</t>
  </si>
  <si>
    <t>Úprava pláně v hornině třídy těžitelnosti I, skupiny 1 až 3 se zhutněním</t>
  </si>
  <si>
    <t>Podklad ze štěrkodrtě ŠD tl 150 mm</t>
  </si>
  <si>
    <t>Recyklace podkladu za studena na místě - rozpojení a reprofilace tl 250 mm plochy do 10000 m2</t>
  </si>
  <si>
    <t>Recyklace podkladu za studena na místě-promísení s cementem, zeolitem, minerály tl 250 mm do 10000m2</t>
  </si>
  <si>
    <t>Asfaltový beton vrstva obrusná ACO 11 (ABS) tř. I tl 40 mm š přes 3 m z nemodifikovaného asfaltu</t>
  </si>
  <si>
    <t>Asfaltový beton vrstva ložní ACL 16 (ABH) tl 70 mm š přes 3 m z nemodifikovaného asfaltu</t>
  </si>
  <si>
    <t>Založení lučního trávníku výsevem plochy přes 1000 m2 v rovině a ve svahu do 1:5</t>
  </si>
  <si>
    <t>Úprava pláně v hornině třídy těžitelnosti I, skupiny 1 až 3 bez zhutnění</t>
  </si>
  <si>
    <t>Rozprostření ornice pl přes 500 m2 ve svahu nad 1:5 tl vrstvy do 200 mm strojně</t>
  </si>
  <si>
    <t>Obdělání půdy válením v rovině a svahu do 1:5</t>
  </si>
  <si>
    <t>Chemické odplevelení před založením kultury nad 20 m2 postřikem na široko v rovině a svahu do 1:5</t>
  </si>
  <si>
    <t>Odkopávky a prokopávky nezapažené v hornině třídy těžitelnosti I, skupiny 1 a 2 objem přes 5000 m3 strojně</t>
  </si>
  <si>
    <t>Vodorovné přemístění do 10000 m výkopku/sypaniny z horniny třídy těžitelnosti I, skupiny 1 až 3</t>
  </si>
  <si>
    <t>Poplatek za uložení zeminy a kamení na recyklační skládce (skládkovné) kód odpadu 17 05 04</t>
  </si>
  <si>
    <t>Vodorovná doprava suti ze sypkých materiálů do 1 km</t>
  </si>
  <si>
    <t>Příplatek ZKD 1 km u vodorovné dopravy suti ze sypkých materiálů</t>
  </si>
  <si>
    <t>Podklad z asfaltového recyklátu tl 100 mm</t>
  </si>
  <si>
    <t>Podklad z asfaltového recyklátu tl 150 mm</t>
  </si>
  <si>
    <t>Postřik živičný spojovací ze silniční emulze v množství 0,50 kg/m2</t>
  </si>
  <si>
    <t xml:space="preserve"> SO 106</t>
  </si>
  <si>
    <t>Vodorovné dopravní značení dělící čáry přerušované š 125 mm retroreflexní bílá barva</t>
  </si>
  <si>
    <t>Vodorovné dopravní značení dělící čáry přerušované š 125 mm retroreflexní bílý plast</t>
  </si>
  <si>
    <t>Předznačení vodorovného liniového značení</t>
  </si>
  <si>
    <t>Vodorovné dopravní značení dělící čáry souvislé š 125 mm retroreflexní bílá barva</t>
  </si>
  <si>
    <t>Vodorovné dopravní značení dělící čáry souvislé š 125 mm retroreflexní bílý plast</t>
  </si>
  <si>
    <t>Vodorovné dopravní značení vodící čáry přerušované š 250 mm retroreflexní bílá barva</t>
  </si>
  <si>
    <t>Vodorovné dopravní značení vodící čáry přerušované š 250 mm retroreflexní bílý plast</t>
  </si>
  <si>
    <t>Vodorovné dopravní značení vodící čáry souvislé š 250 mm retroreflexní bílá barva</t>
  </si>
  <si>
    <t>Vodorovné dopravní značení vodící čáry souvislé š 250 mm retroreflexní bílý plast</t>
  </si>
  <si>
    <t>Vodorovné dopravní značení přechody pro chodce, šipky, symboly retroreflexní bílá barva</t>
  </si>
  <si>
    <t>Vodorovné dopravní značení přechody pro chodce, šipky, symboly retroreflexní bílý plast</t>
  </si>
  <si>
    <t>Předznačení vodorovného plošného značení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</si>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</sst>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D27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7" fillId="5" borderId="22" xfId="0" applyFont="1" applyFill="1" applyBorder="1" applyAlignment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301" t="s">
        <v>14</v>
      </c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R5" s="21"/>
      <c r="BE5" s="298" t="s">
        <v>15</v>
      </c>
      <c r="BS5" s="18" t="s">
        <v>6</v>
      </c>
    </row>
    <row r="6" spans="2:71" ht="36.95" customHeight="1">
      <c r="B6" s="21"/>
      <c r="D6" s="27" t="s">
        <v>16</v>
      </c>
      <c r="K6" s="303" t="s">
        <v>17</v>
      </c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R6" s="21"/>
      <c r="BE6" s="299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99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99"/>
      <c r="BS8" s="18" t="s">
        <v>6</v>
      </c>
    </row>
    <row r="9" spans="2:71" ht="29.25" customHeight="1">
      <c r="B9" s="21"/>
      <c r="D9" s="25" t="s">
        <v>26</v>
      </c>
      <c r="K9" s="30" t="s">
        <v>27</v>
      </c>
      <c r="AK9" s="25" t="s">
        <v>28</v>
      </c>
      <c r="AN9" s="30" t="s">
        <v>29</v>
      </c>
      <c r="AR9" s="21"/>
      <c r="BE9" s="299"/>
      <c r="BS9" s="18" t="s">
        <v>6</v>
      </c>
    </row>
    <row r="10" spans="2:71" ht="12" customHeight="1">
      <c r="B10" s="21"/>
      <c r="D10" s="28" t="s">
        <v>30</v>
      </c>
      <c r="AK10" s="28" t="s">
        <v>31</v>
      </c>
      <c r="AN10" s="26" t="s">
        <v>32</v>
      </c>
      <c r="AR10" s="21"/>
      <c r="BE10" s="299"/>
      <c r="BS10" s="18" t="s">
        <v>6</v>
      </c>
    </row>
    <row r="11" spans="2:71" ht="18.4" customHeight="1">
      <c r="B11" s="21"/>
      <c r="E11" s="26" t="s">
        <v>33</v>
      </c>
      <c r="AK11" s="28" t="s">
        <v>34</v>
      </c>
      <c r="AN11" s="26" t="s">
        <v>35</v>
      </c>
      <c r="AR11" s="21"/>
      <c r="BE11" s="299"/>
      <c r="BS11" s="18" t="s">
        <v>6</v>
      </c>
    </row>
    <row r="12" spans="2:71" ht="6.95" customHeight="1">
      <c r="B12" s="21"/>
      <c r="AR12" s="21"/>
      <c r="BE12" s="299"/>
      <c r="BS12" s="18" t="s">
        <v>6</v>
      </c>
    </row>
    <row r="13" spans="2:71" ht="12" customHeight="1">
      <c r="B13" s="21"/>
      <c r="D13" s="28" t="s">
        <v>36</v>
      </c>
      <c r="AK13" s="28" t="s">
        <v>31</v>
      </c>
      <c r="AN13" s="31" t="s">
        <v>37</v>
      </c>
      <c r="AR13" s="21"/>
      <c r="BE13" s="299"/>
      <c r="BS13" s="18" t="s">
        <v>6</v>
      </c>
    </row>
    <row r="14" spans="2:71" ht="12">
      <c r="B14" s="21"/>
      <c r="E14" s="304" t="s">
        <v>37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28" t="s">
        <v>34</v>
      </c>
      <c r="AN14" s="31" t="s">
        <v>37</v>
      </c>
      <c r="AR14" s="21"/>
      <c r="BE14" s="299"/>
      <c r="BS14" s="18" t="s">
        <v>6</v>
      </c>
    </row>
    <row r="15" spans="2:71" ht="6.95" customHeight="1">
      <c r="B15" s="21"/>
      <c r="AR15" s="21"/>
      <c r="BE15" s="299"/>
      <c r="BS15" s="18" t="s">
        <v>4</v>
      </c>
    </row>
    <row r="16" spans="2:71" ht="12" customHeight="1">
      <c r="B16" s="21"/>
      <c r="D16" s="28" t="s">
        <v>38</v>
      </c>
      <c r="AK16" s="28" t="s">
        <v>31</v>
      </c>
      <c r="AN16" s="26" t="s">
        <v>39</v>
      </c>
      <c r="AR16" s="21"/>
      <c r="BE16" s="299"/>
      <c r="BS16" s="18" t="s">
        <v>4</v>
      </c>
    </row>
    <row r="17" spans="2:71" ht="18.4" customHeight="1">
      <c r="B17" s="21"/>
      <c r="E17" s="26" t="s">
        <v>40</v>
      </c>
      <c r="AK17" s="28" t="s">
        <v>34</v>
      </c>
      <c r="AN17" s="26" t="s">
        <v>41</v>
      </c>
      <c r="AR17" s="21"/>
      <c r="BE17" s="299"/>
      <c r="BS17" s="18" t="s">
        <v>42</v>
      </c>
    </row>
    <row r="18" spans="2:71" ht="6.95" customHeight="1">
      <c r="B18" s="21"/>
      <c r="AR18" s="21"/>
      <c r="BE18" s="299"/>
      <c r="BS18" s="18" t="s">
        <v>6</v>
      </c>
    </row>
    <row r="19" spans="2:71" ht="12" customHeight="1">
      <c r="B19" s="21"/>
      <c r="D19" s="28" t="s">
        <v>43</v>
      </c>
      <c r="AK19" s="28" t="s">
        <v>31</v>
      </c>
      <c r="AN19" s="26" t="s">
        <v>44</v>
      </c>
      <c r="AR19" s="21"/>
      <c r="BE19" s="299"/>
      <c r="BS19" s="18" t="s">
        <v>6</v>
      </c>
    </row>
    <row r="20" spans="2:71" ht="18.4" customHeight="1">
      <c r="B20" s="21"/>
      <c r="E20" s="26" t="s">
        <v>45</v>
      </c>
      <c r="AK20" s="28" t="s">
        <v>34</v>
      </c>
      <c r="AN20" s="26" t="s">
        <v>44</v>
      </c>
      <c r="AR20" s="21"/>
      <c r="BE20" s="299"/>
      <c r="BS20" s="18" t="s">
        <v>4</v>
      </c>
    </row>
    <row r="21" spans="2:57" ht="6.95" customHeight="1">
      <c r="B21" s="21"/>
      <c r="AR21" s="21"/>
      <c r="BE21" s="299"/>
    </row>
    <row r="22" spans="2:57" ht="12" customHeight="1">
      <c r="B22" s="21"/>
      <c r="D22" s="28" t="s">
        <v>46</v>
      </c>
      <c r="AR22" s="21"/>
      <c r="BE22" s="299"/>
    </row>
    <row r="23" spans="2:57" ht="47.25" customHeight="1">
      <c r="B23" s="21"/>
      <c r="E23" s="306" t="s">
        <v>47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R23" s="21"/>
      <c r="BE23" s="299"/>
    </row>
    <row r="24" spans="2:57" ht="6.95" customHeight="1">
      <c r="B24" s="21"/>
      <c r="AR24" s="21"/>
      <c r="BE24" s="299"/>
    </row>
    <row r="25" spans="2:57" ht="6.95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299"/>
    </row>
    <row r="26" spans="2:57" s="1" customFormat="1" ht="25.9" customHeight="1">
      <c r="B26" s="34"/>
      <c r="D26" s="35" t="s">
        <v>48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07">
        <f>ROUND(AG54,2)</f>
        <v>0</v>
      </c>
      <c r="AL26" s="308"/>
      <c r="AM26" s="308"/>
      <c r="AN26" s="308"/>
      <c r="AO26" s="308"/>
      <c r="AR26" s="34"/>
      <c r="BE26" s="299"/>
    </row>
    <row r="27" spans="2:57" s="1" customFormat="1" ht="6.95" customHeight="1">
      <c r="B27" s="34"/>
      <c r="AR27" s="34"/>
      <c r="BE27" s="299"/>
    </row>
    <row r="28" spans="2:57" s="1" customFormat="1" ht="12">
      <c r="B28" s="34"/>
      <c r="L28" s="309" t="s">
        <v>49</v>
      </c>
      <c r="M28" s="309"/>
      <c r="N28" s="309"/>
      <c r="O28" s="309"/>
      <c r="P28" s="309"/>
      <c r="W28" s="309" t="s">
        <v>50</v>
      </c>
      <c r="X28" s="309"/>
      <c r="Y28" s="309"/>
      <c r="Z28" s="309"/>
      <c r="AA28" s="309"/>
      <c r="AB28" s="309"/>
      <c r="AC28" s="309"/>
      <c r="AD28" s="309"/>
      <c r="AE28" s="309"/>
      <c r="AK28" s="309" t="s">
        <v>51</v>
      </c>
      <c r="AL28" s="309"/>
      <c r="AM28" s="309"/>
      <c r="AN28" s="309"/>
      <c r="AO28" s="309"/>
      <c r="AR28" s="34"/>
      <c r="BE28" s="299"/>
    </row>
    <row r="29" spans="2:57" s="2" customFormat="1" ht="14.45" customHeight="1">
      <c r="B29" s="38"/>
      <c r="D29" s="28" t="s">
        <v>52</v>
      </c>
      <c r="F29" s="28" t="s">
        <v>53</v>
      </c>
      <c r="L29" s="312">
        <v>0.21</v>
      </c>
      <c r="M29" s="311"/>
      <c r="N29" s="311"/>
      <c r="O29" s="311"/>
      <c r="P29" s="311"/>
      <c r="W29" s="310">
        <f>ROUND(AZ54,2)</f>
        <v>0</v>
      </c>
      <c r="X29" s="311"/>
      <c r="Y29" s="311"/>
      <c r="Z29" s="311"/>
      <c r="AA29" s="311"/>
      <c r="AB29" s="311"/>
      <c r="AC29" s="311"/>
      <c r="AD29" s="311"/>
      <c r="AE29" s="311"/>
      <c r="AK29" s="310">
        <f>ROUND(AV54,2)</f>
        <v>0</v>
      </c>
      <c r="AL29" s="311"/>
      <c r="AM29" s="311"/>
      <c r="AN29" s="311"/>
      <c r="AO29" s="311"/>
      <c r="AR29" s="38"/>
      <c r="BE29" s="300"/>
    </row>
    <row r="30" spans="2:57" s="2" customFormat="1" ht="14.45" customHeight="1">
      <c r="B30" s="38"/>
      <c r="F30" s="28" t="s">
        <v>54</v>
      </c>
      <c r="L30" s="312">
        <v>0.15</v>
      </c>
      <c r="M30" s="311"/>
      <c r="N30" s="311"/>
      <c r="O30" s="311"/>
      <c r="P30" s="311"/>
      <c r="W30" s="310">
        <f>ROUND(BA54,2)</f>
        <v>0</v>
      </c>
      <c r="X30" s="311"/>
      <c r="Y30" s="311"/>
      <c r="Z30" s="311"/>
      <c r="AA30" s="311"/>
      <c r="AB30" s="311"/>
      <c r="AC30" s="311"/>
      <c r="AD30" s="311"/>
      <c r="AE30" s="311"/>
      <c r="AK30" s="310">
        <f>ROUND(AW54,2)</f>
        <v>0</v>
      </c>
      <c r="AL30" s="311"/>
      <c r="AM30" s="311"/>
      <c r="AN30" s="311"/>
      <c r="AO30" s="311"/>
      <c r="AR30" s="38"/>
      <c r="BE30" s="300"/>
    </row>
    <row r="31" spans="2:57" s="2" customFormat="1" ht="14.45" customHeight="1" hidden="1">
      <c r="B31" s="38"/>
      <c r="F31" s="28" t="s">
        <v>55</v>
      </c>
      <c r="L31" s="312">
        <v>0.21</v>
      </c>
      <c r="M31" s="311"/>
      <c r="N31" s="311"/>
      <c r="O31" s="311"/>
      <c r="P31" s="311"/>
      <c r="W31" s="310">
        <f>ROUND(BB54,2)</f>
        <v>0</v>
      </c>
      <c r="X31" s="311"/>
      <c r="Y31" s="311"/>
      <c r="Z31" s="311"/>
      <c r="AA31" s="311"/>
      <c r="AB31" s="311"/>
      <c r="AC31" s="311"/>
      <c r="AD31" s="311"/>
      <c r="AE31" s="311"/>
      <c r="AK31" s="310">
        <v>0</v>
      </c>
      <c r="AL31" s="311"/>
      <c r="AM31" s="311"/>
      <c r="AN31" s="311"/>
      <c r="AO31" s="311"/>
      <c r="AR31" s="38"/>
      <c r="BE31" s="300"/>
    </row>
    <row r="32" spans="2:57" s="2" customFormat="1" ht="14.45" customHeight="1" hidden="1">
      <c r="B32" s="38"/>
      <c r="F32" s="28" t="s">
        <v>56</v>
      </c>
      <c r="L32" s="312">
        <v>0.15</v>
      </c>
      <c r="M32" s="311"/>
      <c r="N32" s="311"/>
      <c r="O32" s="311"/>
      <c r="P32" s="311"/>
      <c r="W32" s="310">
        <f>ROUND(BC54,2)</f>
        <v>0</v>
      </c>
      <c r="X32" s="311"/>
      <c r="Y32" s="311"/>
      <c r="Z32" s="311"/>
      <c r="AA32" s="311"/>
      <c r="AB32" s="311"/>
      <c r="AC32" s="311"/>
      <c r="AD32" s="311"/>
      <c r="AE32" s="311"/>
      <c r="AK32" s="310">
        <v>0</v>
      </c>
      <c r="AL32" s="311"/>
      <c r="AM32" s="311"/>
      <c r="AN32" s="311"/>
      <c r="AO32" s="311"/>
      <c r="AR32" s="38"/>
      <c r="BE32" s="300"/>
    </row>
    <row r="33" spans="2:44" s="2" customFormat="1" ht="14.45" customHeight="1" hidden="1">
      <c r="B33" s="38"/>
      <c r="F33" s="28" t="s">
        <v>57</v>
      </c>
      <c r="L33" s="312">
        <v>0</v>
      </c>
      <c r="M33" s="311"/>
      <c r="N33" s="311"/>
      <c r="O33" s="311"/>
      <c r="P33" s="311"/>
      <c r="W33" s="310">
        <f>ROUND(BD54,2)</f>
        <v>0</v>
      </c>
      <c r="X33" s="311"/>
      <c r="Y33" s="311"/>
      <c r="Z33" s="311"/>
      <c r="AA33" s="311"/>
      <c r="AB33" s="311"/>
      <c r="AC33" s="311"/>
      <c r="AD33" s="311"/>
      <c r="AE33" s="311"/>
      <c r="AK33" s="310">
        <v>0</v>
      </c>
      <c r="AL33" s="311"/>
      <c r="AM33" s="311"/>
      <c r="AN33" s="311"/>
      <c r="AO33" s="311"/>
      <c r="AR33" s="38"/>
    </row>
    <row r="34" spans="2:44" s="1" customFormat="1" ht="6.95" customHeight="1">
      <c r="B34" s="34"/>
      <c r="AR34" s="34"/>
    </row>
    <row r="35" spans="2:44" s="1" customFormat="1" ht="25.9" customHeight="1">
      <c r="B35" s="34"/>
      <c r="C35" s="39"/>
      <c r="D35" s="40" t="s">
        <v>58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59</v>
      </c>
      <c r="U35" s="41"/>
      <c r="V35" s="41"/>
      <c r="W35" s="41"/>
      <c r="X35" s="316" t="s">
        <v>60</v>
      </c>
      <c r="Y35" s="314"/>
      <c r="Z35" s="314"/>
      <c r="AA35" s="314"/>
      <c r="AB35" s="314"/>
      <c r="AC35" s="41"/>
      <c r="AD35" s="41"/>
      <c r="AE35" s="41"/>
      <c r="AF35" s="41"/>
      <c r="AG35" s="41"/>
      <c r="AH35" s="41"/>
      <c r="AI35" s="41"/>
      <c r="AJ35" s="41"/>
      <c r="AK35" s="313">
        <f>SUM(AK26:AK33)</f>
        <v>0</v>
      </c>
      <c r="AL35" s="314"/>
      <c r="AM35" s="314"/>
      <c r="AN35" s="314"/>
      <c r="AO35" s="315"/>
      <c r="AP35" s="39"/>
      <c r="AQ35" s="39"/>
      <c r="AR35" s="34"/>
    </row>
    <row r="36" spans="2:44" s="1" customFormat="1" ht="6.95" customHeight="1">
      <c r="B36" s="34"/>
      <c r="AR36" s="34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5" customHeight="1">
      <c r="B42" s="34"/>
      <c r="C42" s="22" t="s">
        <v>61</v>
      </c>
      <c r="AR42" s="34"/>
    </row>
    <row r="43" spans="2:44" s="1" customFormat="1" ht="6.95" customHeight="1">
      <c r="B43" s="34"/>
      <c r="AR43" s="34"/>
    </row>
    <row r="44" spans="2:44" s="3" customFormat="1" ht="12" customHeight="1">
      <c r="B44" s="47"/>
      <c r="C44" s="28" t="s">
        <v>13</v>
      </c>
      <c r="L44" s="3" t="str">
        <f>K5</f>
        <v>7484-2-Z5</v>
      </c>
      <c r="AR44" s="47"/>
    </row>
    <row r="45" spans="2:44" s="4" customFormat="1" ht="36.95" customHeight="1">
      <c r="B45" s="48"/>
      <c r="C45" s="49" t="s">
        <v>16</v>
      </c>
      <c r="L45" s="280" t="str">
        <f>K6</f>
        <v>3 soupis prací (III/11628 Voznice, PD) - ZMĚNA 5</v>
      </c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R45" s="48"/>
    </row>
    <row r="46" spans="2:44" s="1" customFormat="1" ht="6.95" customHeight="1">
      <c r="B46" s="34"/>
      <c r="AR46" s="34"/>
    </row>
    <row r="47" spans="2:44" s="1" customFormat="1" ht="12" customHeight="1">
      <c r="B47" s="34"/>
      <c r="C47" s="28" t="s">
        <v>22</v>
      </c>
      <c r="L47" s="50" t="str">
        <f>IF(K8="","",K8)</f>
        <v>Voznice</v>
      </c>
      <c r="AI47" s="28" t="s">
        <v>24</v>
      </c>
      <c r="AM47" s="282" t="str">
        <f>IF(AN8="","",AN8)</f>
        <v>1. 6. 2023</v>
      </c>
      <c r="AN47" s="282"/>
      <c r="AR47" s="34"/>
    </row>
    <row r="48" spans="2:44" s="1" customFormat="1" ht="6.95" customHeight="1">
      <c r="B48" s="34"/>
      <c r="AR48" s="34"/>
    </row>
    <row r="49" spans="2:56" s="1" customFormat="1" ht="25.7" customHeight="1">
      <c r="B49" s="34"/>
      <c r="C49" s="28" t="s">
        <v>30</v>
      </c>
      <c r="L49" s="3" t="str">
        <f>IF(E11="","",E11)</f>
        <v>Krajská správa a údržba silnic Středočeského kraje</v>
      </c>
      <c r="AI49" s="28" t="s">
        <v>38</v>
      </c>
      <c r="AM49" s="283" t="str">
        <f>IF(E17="","",E17)</f>
        <v>METROPROJEKT Praha a.s.</v>
      </c>
      <c r="AN49" s="284"/>
      <c r="AO49" s="284"/>
      <c r="AP49" s="284"/>
      <c r="AR49" s="34"/>
      <c r="AS49" s="285" t="s">
        <v>62</v>
      </c>
      <c r="AT49" s="286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5.2" customHeight="1">
      <c r="B50" s="34"/>
      <c r="C50" s="28" t="s">
        <v>36</v>
      </c>
      <c r="L50" s="3" t="str">
        <f>IF(E14="Vyplň údaj","",E14)</f>
        <v/>
      </c>
      <c r="AI50" s="28" t="s">
        <v>43</v>
      </c>
      <c r="AM50" s="283" t="str">
        <f>IF(E20="","",E20)</f>
        <v xml:space="preserve"> </v>
      </c>
      <c r="AN50" s="284"/>
      <c r="AO50" s="284"/>
      <c r="AP50" s="284"/>
      <c r="AR50" s="34"/>
      <c r="AS50" s="287"/>
      <c r="AT50" s="288"/>
      <c r="BD50" s="55"/>
    </row>
    <row r="51" spans="2:56" s="1" customFormat="1" ht="10.9" customHeight="1">
      <c r="B51" s="34"/>
      <c r="AR51" s="34"/>
      <c r="AS51" s="287"/>
      <c r="AT51" s="288"/>
      <c r="BD51" s="55"/>
    </row>
    <row r="52" spans="2:56" s="1" customFormat="1" ht="29.25" customHeight="1">
      <c r="B52" s="34"/>
      <c r="C52" s="289" t="s">
        <v>63</v>
      </c>
      <c r="D52" s="290"/>
      <c r="E52" s="290"/>
      <c r="F52" s="290"/>
      <c r="G52" s="290"/>
      <c r="H52" s="56"/>
      <c r="I52" s="292" t="s">
        <v>64</v>
      </c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1" t="s">
        <v>65</v>
      </c>
      <c r="AH52" s="290"/>
      <c r="AI52" s="290"/>
      <c r="AJ52" s="290"/>
      <c r="AK52" s="290"/>
      <c r="AL52" s="290"/>
      <c r="AM52" s="290"/>
      <c r="AN52" s="292" t="s">
        <v>66</v>
      </c>
      <c r="AO52" s="290"/>
      <c r="AP52" s="290"/>
      <c r="AQ52" s="57" t="s">
        <v>67</v>
      </c>
      <c r="AR52" s="34"/>
      <c r="AS52" s="58" t="s">
        <v>68</v>
      </c>
      <c r="AT52" s="59" t="s">
        <v>69</v>
      </c>
      <c r="AU52" s="59" t="s">
        <v>70</v>
      </c>
      <c r="AV52" s="59" t="s">
        <v>71</v>
      </c>
      <c r="AW52" s="59" t="s">
        <v>72</v>
      </c>
      <c r="AX52" s="59" t="s">
        <v>73</v>
      </c>
      <c r="AY52" s="59" t="s">
        <v>74</v>
      </c>
      <c r="AZ52" s="59" t="s">
        <v>75</v>
      </c>
      <c r="BA52" s="59" t="s">
        <v>76</v>
      </c>
      <c r="BB52" s="59" t="s">
        <v>77</v>
      </c>
      <c r="BC52" s="59" t="s">
        <v>78</v>
      </c>
      <c r="BD52" s="60" t="s">
        <v>79</v>
      </c>
    </row>
    <row r="53" spans="2:56" s="1" customFormat="1" ht="10.9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5" customHeight="1">
      <c r="B54" s="62"/>
      <c r="C54" s="63" t="s">
        <v>80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96">
        <f>ROUND(SUM(AG55:AG60),2)</f>
        <v>0</v>
      </c>
      <c r="AH54" s="296"/>
      <c r="AI54" s="296"/>
      <c r="AJ54" s="296"/>
      <c r="AK54" s="296"/>
      <c r="AL54" s="296"/>
      <c r="AM54" s="296"/>
      <c r="AN54" s="297">
        <f aca="true" t="shared" si="0" ref="AN54:AN60">SUM(AG54,AT54)</f>
        <v>0</v>
      </c>
      <c r="AO54" s="297"/>
      <c r="AP54" s="297"/>
      <c r="AQ54" s="66" t="s">
        <v>44</v>
      </c>
      <c r="AR54" s="62"/>
      <c r="AS54" s="67">
        <f>ROUND(SUM(AS55:AS60),2)</f>
        <v>0</v>
      </c>
      <c r="AT54" s="68">
        <f aca="true" t="shared" si="1" ref="AT54:AT60">ROUND(SUM(AV54:AW54),2)</f>
        <v>0</v>
      </c>
      <c r="AU54" s="69">
        <f>ROUND(SUM(AU55:AU60),5)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ROUND(SUM(AZ55:AZ60),2)</f>
        <v>0</v>
      </c>
      <c r="BA54" s="68">
        <f>ROUND(SUM(BA55:BA60),2)</f>
        <v>0</v>
      </c>
      <c r="BB54" s="68">
        <f>ROUND(SUM(BB55:BB60),2)</f>
        <v>0</v>
      </c>
      <c r="BC54" s="68">
        <f>ROUND(SUM(BC55:BC60),2)</f>
        <v>0</v>
      </c>
      <c r="BD54" s="70">
        <f>ROUND(SUM(BD55:BD60),2)</f>
        <v>0</v>
      </c>
      <c r="BS54" s="71" t="s">
        <v>81</v>
      </c>
      <c r="BT54" s="71" t="s">
        <v>82</v>
      </c>
      <c r="BU54" s="72" t="s">
        <v>83</v>
      </c>
      <c r="BV54" s="71" t="s">
        <v>84</v>
      </c>
      <c r="BW54" s="71" t="s">
        <v>5</v>
      </c>
      <c r="BX54" s="71" t="s">
        <v>85</v>
      </c>
      <c r="CL54" s="71" t="s">
        <v>19</v>
      </c>
    </row>
    <row r="55" spans="1:91" s="6" customFormat="1" ht="16.5" customHeight="1">
      <c r="A55" s="73" t="s">
        <v>86</v>
      </c>
      <c r="B55" s="74"/>
      <c r="C55" s="75"/>
      <c r="D55" s="293" t="s">
        <v>87</v>
      </c>
      <c r="E55" s="293"/>
      <c r="F55" s="293"/>
      <c r="G55" s="293"/>
      <c r="H55" s="293"/>
      <c r="I55" s="76"/>
      <c r="J55" s="293" t="s">
        <v>88</v>
      </c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4">
        <f>'SO 102 - Komunikace III-1...'!J30</f>
        <v>0</v>
      </c>
      <c r="AH55" s="295"/>
      <c r="AI55" s="295"/>
      <c r="AJ55" s="295"/>
      <c r="AK55" s="295"/>
      <c r="AL55" s="295"/>
      <c r="AM55" s="295"/>
      <c r="AN55" s="294">
        <f t="shared" si="0"/>
        <v>0</v>
      </c>
      <c r="AO55" s="295"/>
      <c r="AP55" s="295"/>
      <c r="AQ55" s="77" t="s">
        <v>89</v>
      </c>
      <c r="AR55" s="74"/>
      <c r="AS55" s="78">
        <v>0</v>
      </c>
      <c r="AT55" s="79">
        <f t="shared" si="1"/>
        <v>0</v>
      </c>
      <c r="AU55" s="80">
        <f>'SO 102 - Komunikace III-1...'!P87</f>
        <v>0</v>
      </c>
      <c r="AV55" s="79">
        <f>'SO 102 - Komunikace III-1...'!J33</f>
        <v>0</v>
      </c>
      <c r="AW55" s="79">
        <f>'SO 102 - Komunikace III-1...'!J34</f>
        <v>0</v>
      </c>
      <c r="AX55" s="79">
        <f>'SO 102 - Komunikace III-1...'!J35</f>
        <v>0</v>
      </c>
      <c r="AY55" s="79">
        <f>'SO 102 - Komunikace III-1...'!J36</f>
        <v>0</v>
      </c>
      <c r="AZ55" s="79">
        <f>'SO 102 - Komunikace III-1...'!F33</f>
        <v>0</v>
      </c>
      <c r="BA55" s="79">
        <f>'SO 102 - Komunikace III-1...'!F34</f>
        <v>0</v>
      </c>
      <c r="BB55" s="79">
        <f>'SO 102 - Komunikace III-1...'!F35</f>
        <v>0</v>
      </c>
      <c r="BC55" s="79">
        <f>'SO 102 - Komunikace III-1...'!F36</f>
        <v>0</v>
      </c>
      <c r="BD55" s="81">
        <f>'SO 102 - Komunikace III-1...'!F37</f>
        <v>0</v>
      </c>
      <c r="BT55" s="82" t="s">
        <v>90</v>
      </c>
      <c r="BV55" s="82" t="s">
        <v>84</v>
      </c>
      <c r="BW55" s="82" t="s">
        <v>91</v>
      </c>
      <c r="BX55" s="82" t="s">
        <v>5</v>
      </c>
      <c r="CL55" s="82" t="s">
        <v>19</v>
      </c>
      <c r="CM55" s="82" t="s">
        <v>92</v>
      </c>
    </row>
    <row r="56" spans="1:91" s="6" customFormat="1" ht="16.5" customHeight="1">
      <c r="A56" s="73" t="s">
        <v>86</v>
      </c>
      <c r="B56" s="74"/>
      <c r="C56" s="75"/>
      <c r="D56" s="293" t="s">
        <v>93</v>
      </c>
      <c r="E56" s="293"/>
      <c r="F56" s="293"/>
      <c r="G56" s="293"/>
      <c r="H56" s="293"/>
      <c r="I56" s="76"/>
      <c r="J56" s="293" t="s">
        <v>94</v>
      </c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4">
        <f>'SO 104 - Propustky na III...'!J30</f>
        <v>0</v>
      </c>
      <c r="AH56" s="295"/>
      <c r="AI56" s="295"/>
      <c r="AJ56" s="295"/>
      <c r="AK56" s="295"/>
      <c r="AL56" s="295"/>
      <c r="AM56" s="295"/>
      <c r="AN56" s="294">
        <f t="shared" si="0"/>
        <v>0</v>
      </c>
      <c r="AO56" s="295"/>
      <c r="AP56" s="295"/>
      <c r="AQ56" s="77" t="s">
        <v>89</v>
      </c>
      <c r="AR56" s="74"/>
      <c r="AS56" s="78">
        <v>0</v>
      </c>
      <c r="AT56" s="79">
        <f t="shared" si="1"/>
        <v>0</v>
      </c>
      <c r="AU56" s="80">
        <f>'SO 104 - Propustky na III...'!P89</f>
        <v>0</v>
      </c>
      <c r="AV56" s="79">
        <f>'SO 104 - Propustky na III...'!J33</f>
        <v>0</v>
      </c>
      <c r="AW56" s="79">
        <f>'SO 104 - Propustky na III...'!J34</f>
        <v>0</v>
      </c>
      <c r="AX56" s="79">
        <f>'SO 104 - Propustky na III...'!J35</f>
        <v>0</v>
      </c>
      <c r="AY56" s="79">
        <f>'SO 104 - Propustky na III...'!J36</f>
        <v>0</v>
      </c>
      <c r="AZ56" s="79">
        <f>'SO 104 - Propustky na III...'!F33</f>
        <v>0</v>
      </c>
      <c r="BA56" s="79">
        <f>'SO 104 - Propustky na III...'!F34</f>
        <v>0</v>
      </c>
      <c r="BB56" s="79">
        <f>'SO 104 - Propustky na III...'!F35</f>
        <v>0</v>
      </c>
      <c r="BC56" s="79">
        <f>'SO 104 - Propustky na III...'!F36</f>
        <v>0</v>
      </c>
      <c r="BD56" s="81">
        <f>'SO 104 - Propustky na III...'!F37</f>
        <v>0</v>
      </c>
      <c r="BT56" s="82" t="s">
        <v>90</v>
      </c>
      <c r="BV56" s="82" t="s">
        <v>84</v>
      </c>
      <c r="BW56" s="82" t="s">
        <v>95</v>
      </c>
      <c r="BX56" s="82" t="s">
        <v>5</v>
      </c>
      <c r="CL56" s="82" t="s">
        <v>19</v>
      </c>
      <c r="CM56" s="82" t="s">
        <v>92</v>
      </c>
    </row>
    <row r="57" spans="1:91" s="6" customFormat="1" ht="16.5" customHeight="1">
      <c r="A57" s="73" t="s">
        <v>86</v>
      </c>
      <c r="B57" s="74"/>
      <c r="C57" s="75"/>
      <c r="D57" s="293" t="s">
        <v>96</v>
      </c>
      <c r="E57" s="293"/>
      <c r="F57" s="293"/>
      <c r="G57" s="293"/>
      <c r="H57" s="293"/>
      <c r="I57" s="76"/>
      <c r="J57" s="293" t="s">
        <v>97</v>
      </c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4">
        <f>'SO 106 - Dopravní značení...'!J30</f>
        <v>0</v>
      </c>
      <c r="AH57" s="295"/>
      <c r="AI57" s="295"/>
      <c r="AJ57" s="295"/>
      <c r="AK57" s="295"/>
      <c r="AL57" s="295"/>
      <c r="AM57" s="295"/>
      <c r="AN57" s="294">
        <f t="shared" si="0"/>
        <v>0</v>
      </c>
      <c r="AO57" s="295"/>
      <c r="AP57" s="295"/>
      <c r="AQ57" s="77" t="s">
        <v>89</v>
      </c>
      <c r="AR57" s="74"/>
      <c r="AS57" s="78">
        <v>0</v>
      </c>
      <c r="AT57" s="79">
        <f t="shared" si="1"/>
        <v>0</v>
      </c>
      <c r="AU57" s="80">
        <f>'SO 106 - Dopravní značení...'!P82</f>
        <v>0</v>
      </c>
      <c r="AV57" s="79">
        <f>'SO 106 - Dopravní značení...'!J33</f>
        <v>0</v>
      </c>
      <c r="AW57" s="79">
        <f>'SO 106 - Dopravní značení...'!J34</f>
        <v>0</v>
      </c>
      <c r="AX57" s="79">
        <f>'SO 106 - Dopravní značení...'!J35</f>
        <v>0</v>
      </c>
      <c r="AY57" s="79">
        <f>'SO 106 - Dopravní značení...'!J36</f>
        <v>0</v>
      </c>
      <c r="AZ57" s="79">
        <f>'SO 106 - Dopravní značení...'!F33</f>
        <v>0</v>
      </c>
      <c r="BA57" s="79">
        <f>'SO 106 - Dopravní značení...'!F34</f>
        <v>0</v>
      </c>
      <c r="BB57" s="79">
        <f>'SO 106 - Dopravní značení...'!F35</f>
        <v>0</v>
      </c>
      <c r="BC57" s="79">
        <f>'SO 106 - Dopravní značení...'!F36</f>
        <v>0</v>
      </c>
      <c r="BD57" s="81">
        <f>'SO 106 - Dopravní značení...'!F37</f>
        <v>0</v>
      </c>
      <c r="BT57" s="82" t="s">
        <v>90</v>
      </c>
      <c r="BV57" s="82" t="s">
        <v>84</v>
      </c>
      <c r="BW57" s="82" t="s">
        <v>98</v>
      </c>
      <c r="BX57" s="82" t="s">
        <v>5</v>
      </c>
      <c r="CL57" s="82" t="s">
        <v>19</v>
      </c>
      <c r="CM57" s="82" t="s">
        <v>92</v>
      </c>
    </row>
    <row r="58" spans="1:91" s="6" customFormat="1" ht="16.5" customHeight="1">
      <c r="A58" s="73" t="s">
        <v>86</v>
      </c>
      <c r="B58" s="74"/>
      <c r="C58" s="75"/>
      <c r="D58" s="293" t="s">
        <v>99</v>
      </c>
      <c r="E58" s="293"/>
      <c r="F58" s="293"/>
      <c r="G58" s="293"/>
      <c r="H58" s="293"/>
      <c r="I58" s="76"/>
      <c r="J58" s="293" t="s">
        <v>100</v>
      </c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4">
        <f>'SO 202 - Most na III-11628'!J30</f>
        <v>0</v>
      </c>
      <c r="AH58" s="295"/>
      <c r="AI58" s="295"/>
      <c r="AJ58" s="295"/>
      <c r="AK58" s="295"/>
      <c r="AL58" s="295"/>
      <c r="AM58" s="295"/>
      <c r="AN58" s="294">
        <f t="shared" si="0"/>
        <v>0</v>
      </c>
      <c r="AO58" s="295"/>
      <c r="AP58" s="295"/>
      <c r="AQ58" s="77" t="s">
        <v>89</v>
      </c>
      <c r="AR58" s="74"/>
      <c r="AS58" s="78">
        <v>0</v>
      </c>
      <c r="AT58" s="79">
        <f t="shared" si="1"/>
        <v>0</v>
      </c>
      <c r="AU58" s="80">
        <f>'SO 202 - Most na III-11628'!P87</f>
        <v>0</v>
      </c>
      <c r="AV58" s="79">
        <f>'SO 202 - Most na III-11628'!J33</f>
        <v>0</v>
      </c>
      <c r="AW58" s="79">
        <f>'SO 202 - Most na III-11628'!J34</f>
        <v>0</v>
      </c>
      <c r="AX58" s="79">
        <f>'SO 202 - Most na III-11628'!J35</f>
        <v>0</v>
      </c>
      <c r="AY58" s="79">
        <f>'SO 202 - Most na III-11628'!J36</f>
        <v>0</v>
      </c>
      <c r="AZ58" s="79">
        <f>'SO 202 - Most na III-11628'!F33</f>
        <v>0</v>
      </c>
      <c r="BA58" s="79">
        <f>'SO 202 - Most na III-11628'!F34</f>
        <v>0</v>
      </c>
      <c r="BB58" s="79">
        <f>'SO 202 - Most na III-11628'!F35</f>
        <v>0</v>
      </c>
      <c r="BC58" s="79">
        <f>'SO 202 - Most na III-11628'!F36</f>
        <v>0</v>
      </c>
      <c r="BD58" s="81">
        <f>'SO 202 - Most na III-11628'!F37</f>
        <v>0</v>
      </c>
      <c r="BT58" s="82" t="s">
        <v>90</v>
      </c>
      <c r="BV58" s="82" t="s">
        <v>84</v>
      </c>
      <c r="BW58" s="82" t="s">
        <v>101</v>
      </c>
      <c r="BX58" s="82" t="s">
        <v>5</v>
      </c>
      <c r="CL58" s="82" t="s">
        <v>19</v>
      </c>
      <c r="CM58" s="82" t="s">
        <v>92</v>
      </c>
    </row>
    <row r="59" spans="1:91" s="6" customFormat="1" ht="16.5" customHeight="1">
      <c r="A59" s="73" t="s">
        <v>86</v>
      </c>
      <c r="B59" s="74"/>
      <c r="C59" s="75"/>
      <c r="D59" s="293" t="s">
        <v>102</v>
      </c>
      <c r="E59" s="293"/>
      <c r="F59" s="293"/>
      <c r="G59" s="293"/>
      <c r="H59" s="293"/>
      <c r="I59" s="76"/>
      <c r="J59" s="293" t="s">
        <v>103</v>
      </c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4">
        <f>'E.2-DIO - Dopravně inžený...'!J30</f>
        <v>0</v>
      </c>
      <c r="AH59" s="295"/>
      <c r="AI59" s="295"/>
      <c r="AJ59" s="295"/>
      <c r="AK59" s="295"/>
      <c r="AL59" s="295"/>
      <c r="AM59" s="295"/>
      <c r="AN59" s="294">
        <f t="shared" si="0"/>
        <v>0</v>
      </c>
      <c r="AO59" s="295"/>
      <c r="AP59" s="295"/>
      <c r="AQ59" s="77" t="s">
        <v>89</v>
      </c>
      <c r="AR59" s="74"/>
      <c r="AS59" s="78">
        <v>0</v>
      </c>
      <c r="AT59" s="79">
        <f t="shared" si="1"/>
        <v>0</v>
      </c>
      <c r="AU59" s="80">
        <f>'E.2-DIO - Dopravně inžený...'!P81</f>
        <v>0</v>
      </c>
      <c r="AV59" s="79">
        <f>'E.2-DIO - Dopravně inžený...'!J33</f>
        <v>0</v>
      </c>
      <c r="AW59" s="79">
        <f>'E.2-DIO - Dopravně inžený...'!J34</f>
        <v>0</v>
      </c>
      <c r="AX59" s="79">
        <f>'E.2-DIO - Dopravně inžený...'!J35</f>
        <v>0</v>
      </c>
      <c r="AY59" s="79">
        <f>'E.2-DIO - Dopravně inžený...'!J36</f>
        <v>0</v>
      </c>
      <c r="AZ59" s="79">
        <f>'E.2-DIO - Dopravně inžený...'!F33</f>
        <v>0</v>
      </c>
      <c r="BA59" s="79">
        <f>'E.2-DIO - Dopravně inžený...'!F34</f>
        <v>0</v>
      </c>
      <c r="BB59" s="79">
        <f>'E.2-DIO - Dopravně inžený...'!F35</f>
        <v>0</v>
      </c>
      <c r="BC59" s="79">
        <f>'E.2-DIO - Dopravně inžený...'!F36</f>
        <v>0</v>
      </c>
      <c r="BD59" s="81">
        <f>'E.2-DIO - Dopravně inžený...'!F37</f>
        <v>0</v>
      </c>
      <c r="BT59" s="82" t="s">
        <v>90</v>
      </c>
      <c r="BV59" s="82" t="s">
        <v>84</v>
      </c>
      <c r="BW59" s="82" t="s">
        <v>104</v>
      </c>
      <c r="BX59" s="82" t="s">
        <v>5</v>
      </c>
      <c r="CL59" s="82" t="s">
        <v>19</v>
      </c>
      <c r="CM59" s="82" t="s">
        <v>92</v>
      </c>
    </row>
    <row r="60" spans="1:91" s="6" customFormat="1" ht="16.5" customHeight="1">
      <c r="A60" s="73" t="s">
        <v>86</v>
      </c>
      <c r="B60" s="74"/>
      <c r="C60" s="75"/>
      <c r="D60" s="293" t="s">
        <v>105</v>
      </c>
      <c r="E60" s="293"/>
      <c r="F60" s="293"/>
      <c r="G60" s="293"/>
      <c r="H60" s="293"/>
      <c r="I60" s="76"/>
      <c r="J60" s="293" t="s">
        <v>106</v>
      </c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4">
        <f>'VON - Vedlejší a ostatní ...'!J30</f>
        <v>0</v>
      </c>
      <c r="AH60" s="295"/>
      <c r="AI60" s="295"/>
      <c r="AJ60" s="295"/>
      <c r="AK60" s="295"/>
      <c r="AL60" s="295"/>
      <c r="AM60" s="295"/>
      <c r="AN60" s="294">
        <f t="shared" si="0"/>
        <v>0</v>
      </c>
      <c r="AO60" s="295"/>
      <c r="AP60" s="295"/>
      <c r="AQ60" s="77" t="s">
        <v>105</v>
      </c>
      <c r="AR60" s="74"/>
      <c r="AS60" s="83">
        <v>0</v>
      </c>
      <c r="AT60" s="84">
        <f t="shared" si="1"/>
        <v>0</v>
      </c>
      <c r="AU60" s="85">
        <f>'VON - Vedlejší a ostatní ...'!P86</f>
        <v>0</v>
      </c>
      <c r="AV60" s="84">
        <f>'VON - Vedlejší a ostatní ...'!J33</f>
        <v>0</v>
      </c>
      <c r="AW60" s="84">
        <f>'VON - Vedlejší a ostatní ...'!J34</f>
        <v>0</v>
      </c>
      <c r="AX60" s="84">
        <f>'VON - Vedlejší a ostatní ...'!J35</f>
        <v>0</v>
      </c>
      <c r="AY60" s="84">
        <f>'VON - Vedlejší a ostatní ...'!J36</f>
        <v>0</v>
      </c>
      <c r="AZ60" s="84">
        <f>'VON - Vedlejší a ostatní ...'!F33</f>
        <v>0</v>
      </c>
      <c r="BA60" s="84">
        <f>'VON - Vedlejší a ostatní ...'!F34</f>
        <v>0</v>
      </c>
      <c r="BB60" s="84">
        <f>'VON - Vedlejší a ostatní ...'!F35</f>
        <v>0</v>
      </c>
      <c r="BC60" s="84">
        <f>'VON - Vedlejší a ostatní ...'!F36</f>
        <v>0</v>
      </c>
      <c r="BD60" s="86">
        <f>'VON - Vedlejší a ostatní ...'!F37</f>
        <v>0</v>
      </c>
      <c r="BT60" s="82" t="s">
        <v>90</v>
      </c>
      <c r="BV60" s="82" t="s">
        <v>84</v>
      </c>
      <c r="BW60" s="82" t="s">
        <v>107</v>
      </c>
      <c r="BX60" s="82" t="s">
        <v>5</v>
      </c>
      <c r="CL60" s="82" t="s">
        <v>19</v>
      </c>
      <c r="CM60" s="82" t="s">
        <v>92</v>
      </c>
    </row>
    <row r="61" spans="2:44" s="1" customFormat="1" ht="30" customHeight="1">
      <c r="B61" s="34"/>
      <c r="AR61" s="34"/>
    </row>
    <row r="62" spans="2:44" s="1" customFormat="1" ht="6.95" customHeight="1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34"/>
    </row>
  </sheetData>
  <sheetProtection algorithmName="SHA-512" hashValue="/EOsXnABVLTioAJjFFDPEHDwvAWsHTgURCar5iUBi/1KkjsWdjYWO4BZSfIffdm0ompVeEeAq4yEJnHRVHEXTQ==" saltValue="0tYfcAJgxeKu7WczLdCwFFzOihSfM2zS5QFfqtohp1Hp60RtDsT7puX9z1Wk/hq3xPO9MDBtpKT/xq8PBB4mHA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102 - Komunikace III-1...'!C2" display="/"/>
    <hyperlink ref="A56" location="'SO 104 - Propustky na III...'!C2" display="/"/>
    <hyperlink ref="A57" location="'SO 106 - Dopravní značení...'!C2" display="/"/>
    <hyperlink ref="A58" location="'SO 202 - Most na III-11628'!C2" display="/"/>
    <hyperlink ref="A59" location="'E.2-DIO - Dopravně inžený...'!C2" display="/"/>
    <hyperlink ref="A60" location="'VON - Vedlejší a ostat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91</v>
      </c>
      <c r="AZ2" s="87" t="s">
        <v>108</v>
      </c>
      <c r="BA2" s="87" t="s">
        <v>109</v>
      </c>
      <c r="BB2" s="87" t="s">
        <v>110</v>
      </c>
      <c r="BC2" s="87" t="s">
        <v>111</v>
      </c>
      <c r="BD2" s="87" t="s">
        <v>92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  <c r="AZ3" s="87" t="s">
        <v>112</v>
      </c>
      <c r="BA3" s="87" t="s">
        <v>113</v>
      </c>
      <c r="BB3" s="87" t="s">
        <v>110</v>
      </c>
      <c r="BC3" s="87" t="s">
        <v>114</v>
      </c>
      <c r="BD3" s="87" t="s">
        <v>92</v>
      </c>
    </row>
    <row r="4" spans="2:56" ht="24.95" customHeight="1">
      <c r="B4" s="21"/>
      <c r="D4" s="22" t="s">
        <v>115</v>
      </c>
      <c r="L4" s="21"/>
      <c r="M4" s="88" t="s">
        <v>10</v>
      </c>
      <c r="AT4" s="18" t="s">
        <v>4</v>
      </c>
      <c r="AZ4" s="87" t="s">
        <v>116</v>
      </c>
      <c r="BA4" s="87" t="s">
        <v>117</v>
      </c>
      <c r="BB4" s="87" t="s">
        <v>118</v>
      </c>
      <c r="BC4" s="87" t="s">
        <v>119</v>
      </c>
      <c r="BD4" s="87" t="s">
        <v>92</v>
      </c>
    </row>
    <row r="5" spans="2:56" ht="6.95" customHeight="1">
      <c r="B5" s="21"/>
      <c r="L5" s="21"/>
      <c r="AZ5" s="87" t="s">
        <v>120</v>
      </c>
      <c r="BA5" s="87" t="s">
        <v>121</v>
      </c>
      <c r="BB5" s="87" t="s">
        <v>122</v>
      </c>
      <c r="BC5" s="87" t="s">
        <v>123</v>
      </c>
      <c r="BD5" s="87" t="s">
        <v>92</v>
      </c>
    </row>
    <row r="6" spans="2:56" ht="12" customHeight="1">
      <c r="B6" s="21"/>
      <c r="D6" s="28" t="s">
        <v>16</v>
      </c>
      <c r="L6" s="21"/>
      <c r="AZ6" s="87" t="s">
        <v>124</v>
      </c>
      <c r="BA6" s="87" t="s">
        <v>125</v>
      </c>
      <c r="BB6" s="87" t="s">
        <v>122</v>
      </c>
      <c r="BC6" s="87" t="s">
        <v>126</v>
      </c>
      <c r="BD6" s="87" t="s">
        <v>92</v>
      </c>
    </row>
    <row r="7" spans="2:56" ht="16.5" customHeight="1">
      <c r="B7" s="21"/>
      <c r="E7" s="317" t="str">
        <f>'Rekapitulace stavby'!K6</f>
        <v>3 soupis prací (III/11628 Voznice, PD) - ZMĚNA 5</v>
      </c>
      <c r="F7" s="318"/>
      <c r="G7" s="318"/>
      <c r="H7" s="318"/>
      <c r="L7" s="21"/>
      <c r="AZ7" s="87" t="s">
        <v>127</v>
      </c>
      <c r="BA7" s="87" t="s">
        <v>128</v>
      </c>
      <c r="BB7" s="87" t="s">
        <v>110</v>
      </c>
      <c r="BC7" s="87" t="s">
        <v>129</v>
      </c>
      <c r="BD7" s="87" t="s">
        <v>92</v>
      </c>
    </row>
    <row r="8" spans="2:56" s="1" customFormat="1" ht="12" customHeight="1">
      <c r="B8" s="34"/>
      <c r="D8" s="28" t="s">
        <v>130</v>
      </c>
      <c r="L8" s="34"/>
      <c r="AZ8" s="87" t="s">
        <v>131</v>
      </c>
      <c r="BA8" s="87" t="s">
        <v>132</v>
      </c>
      <c r="BB8" s="87" t="s">
        <v>122</v>
      </c>
      <c r="BC8" s="87" t="s">
        <v>133</v>
      </c>
      <c r="BD8" s="87" t="s">
        <v>92</v>
      </c>
    </row>
    <row r="9" spans="2:12" s="1" customFormat="1" ht="16.5" customHeight="1">
      <c r="B9" s="34"/>
      <c r="E9" s="280" t="s">
        <v>134</v>
      </c>
      <c r="F9" s="319"/>
      <c r="G9" s="319"/>
      <c r="H9" s="319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1. 6. 2023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301"/>
      <c r="G18" s="301"/>
      <c r="H18" s="30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306" t="s">
        <v>47</v>
      </c>
      <c r="F27" s="306"/>
      <c r="G27" s="306"/>
      <c r="H27" s="306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ROUND(J87,2)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ROUND((SUM(BE87:BE398)),2)</f>
        <v>0</v>
      </c>
      <c r="I33" s="92">
        <v>0.21</v>
      </c>
      <c r="J33" s="91">
        <f>ROUND(((SUM(BE87:BE398))*I33),2)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ROUND((SUM(BF87:BF398)),2)</f>
        <v>0</v>
      </c>
      <c r="I34" s="92">
        <v>0.15</v>
      </c>
      <c r="J34" s="91">
        <f>ROUND(((SUM(BF87:BF398))*I34),2)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ROUND((SUM(BG87:BG398)),2)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ROUND((SUM(BH87:BH398)),2)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ROUND((SUM(BI87:BI398)),2)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7" t="str">
        <f>E7</f>
        <v>3 soupis prací (III/11628 Voznice, PD) - ZMĚNA 5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280" t="str">
        <f>E9</f>
        <v>SO 102 - Komunikace III/11628</v>
      </c>
      <c r="F50" s="319"/>
      <c r="G50" s="319"/>
      <c r="H50" s="319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1. 6. 2023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J87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J88</f>
        <v>0</v>
      </c>
      <c r="L60" s="102"/>
    </row>
    <row r="61" spans="2:12" s="9" customFormat="1" ht="19.9" customHeight="1">
      <c r="B61" s="106"/>
      <c r="D61" s="107" t="s">
        <v>140</v>
      </c>
      <c r="E61" s="108"/>
      <c r="F61" s="108"/>
      <c r="G61" s="108"/>
      <c r="H61" s="108"/>
      <c r="I61" s="108"/>
      <c r="J61" s="109">
        <f>J89</f>
        <v>0</v>
      </c>
      <c r="L61" s="106"/>
    </row>
    <row r="62" spans="2:12" s="9" customFormat="1" ht="19.9" customHeight="1">
      <c r="B62" s="106"/>
      <c r="D62" s="107" t="s">
        <v>141</v>
      </c>
      <c r="E62" s="108"/>
      <c r="F62" s="108"/>
      <c r="G62" s="108"/>
      <c r="H62" s="108"/>
      <c r="I62" s="108"/>
      <c r="J62" s="109">
        <f>J193</f>
        <v>0</v>
      </c>
      <c r="L62" s="106"/>
    </row>
    <row r="63" spans="2:12" s="9" customFormat="1" ht="19.9" customHeight="1">
      <c r="B63" s="106"/>
      <c r="D63" s="107" t="s">
        <v>142</v>
      </c>
      <c r="E63" s="108"/>
      <c r="F63" s="108"/>
      <c r="G63" s="108"/>
      <c r="H63" s="108"/>
      <c r="I63" s="108"/>
      <c r="J63" s="109">
        <f>J202</f>
        <v>0</v>
      </c>
      <c r="L63" s="106"/>
    </row>
    <row r="64" spans="2:12" s="9" customFormat="1" ht="19.9" customHeight="1">
      <c r="B64" s="106"/>
      <c r="D64" s="107" t="s">
        <v>143</v>
      </c>
      <c r="E64" s="108"/>
      <c r="F64" s="108"/>
      <c r="G64" s="108"/>
      <c r="H64" s="108"/>
      <c r="I64" s="108"/>
      <c r="J64" s="109">
        <f>J316</f>
        <v>0</v>
      </c>
      <c r="L64" s="106"/>
    </row>
    <row r="65" spans="2:12" s="9" customFormat="1" ht="19.9" customHeight="1">
      <c r="B65" s="106"/>
      <c r="D65" s="107" t="s">
        <v>144</v>
      </c>
      <c r="E65" s="108"/>
      <c r="F65" s="108"/>
      <c r="G65" s="108"/>
      <c r="H65" s="108"/>
      <c r="I65" s="108"/>
      <c r="J65" s="109">
        <f>J325</f>
        <v>0</v>
      </c>
      <c r="L65" s="106"/>
    </row>
    <row r="66" spans="2:12" s="9" customFormat="1" ht="19.9" customHeight="1">
      <c r="B66" s="106"/>
      <c r="D66" s="107" t="s">
        <v>145</v>
      </c>
      <c r="E66" s="108"/>
      <c r="F66" s="108"/>
      <c r="G66" s="108"/>
      <c r="H66" s="108"/>
      <c r="I66" s="108"/>
      <c r="J66" s="109">
        <f>J364</f>
        <v>0</v>
      </c>
      <c r="L66" s="106"/>
    </row>
    <row r="67" spans="2:12" s="9" customFormat="1" ht="19.9" customHeight="1">
      <c r="B67" s="106"/>
      <c r="D67" s="107" t="s">
        <v>146</v>
      </c>
      <c r="E67" s="108"/>
      <c r="F67" s="108"/>
      <c r="G67" s="108"/>
      <c r="H67" s="108"/>
      <c r="I67" s="108"/>
      <c r="J67" s="109">
        <f>J395</f>
        <v>0</v>
      </c>
      <c r="L67" s="106"/>
    </row>
    <row r="68" spans="2:12" s="1" customFormat="1" ht="21.75" customHeight="1">
      <c r="B68" s="34"/>
      <c r="L68" s="34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4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34"/>
    </row>
    <row r="74" spans="2:12" s="1" customFormat="1" ht="24.95" customHeight="1">
      <c r="B74" s="34"/>
      <c r="C74" s="22" t="s">
        <v>147</v>
      </c>
      <c r="L74" s="34"/>
    </row>
    <row r="75" spans="2:12" s="1" customFormat="1" ht="6.95" customHeight="1">
      <c r="B75" s="34"/>
      <c r="L75" s="34"/>
    </row>
    <row r="76" spans="2:12" s="1" customFormat="1" ht="12" customHeight="1">
      <c r="B76" s="34"/>
      <c r="C76" s="28" t="s">
        <v>16</v>
      </c>
      <c r="L76" s="34"/>
    </row>
    <row r="77" spans="2:12" s="1" customFormat="1" ht="16.5" customHeight="1">
      <c r="B77" s="34"/>
      <c r="E77" s="317" t="str">
        <f>E7</f>
        <v>3 soupis prací (III/11628 Voznice, PD) - ZMĚNA 5</v>
      </c>
      <c r="F77" s="318"/>
      <c r="G77" s="318"/>
      <c r="H77" s="318"/>
      <c r="L77" s="34"/>
    </row>
    <row r="78" spans="2:12" s="1" customFormat="1" ht="12" customHeight="1">
      <c r="B78" s="34"/>
      <c r="C78" s="28" t="s">
        <v>130</v>
      </c>
      <c r="L78" s="34"/>
    </row>
    <row r="79" spans="2:12" s="1" customFormat="1" ht="16.5" customHeight="1">
      <c r="B79" s="34"/>
      <c r="E79" s="280" t="str">
        <f>E9</f>
        <v>SO 102 - Komunikace III/11628</v>
      </c>
      <c r="F79" s="319"/>
      <c r="G79" s="319"/>
      <c r="H79" s="319"/>
      <c r="L79" s="34"/>
    </row>
    <row r="80" spans="2:12" s="1" customFormat="1" ht="6.95" customHeight="1">
      <c r="B80" s="34"/>
      <c r="L80" s="34"/>
    </row>
    <row r="81" spans="2:12" s="1" customFormat="1" ht="12" customHeight="1">
      <c r="B81" s="34"/>
      <c r="C81" s="28" t="s">
        <v>22</v>
      </c>
      <c r="F81" s="26" t="str">
        <f>F12</f>
        <v>Voznice</v>
      </c>
      <c r="I81" s="28" t="s">
        <v>24</v>
      </c>
      <c r="J81" s="51" t="str">
        <f>IF(J12="","",J12)</f>
        <v>1. 6. 2023</v>
      </c>
      <c r="L81" s="34"/>
    </row>
    <row r="82" spans="2:12" s="1" customFormat="1" ht="6.95" customHeight="1">
      <c r="B82" s="34"/>
      <c r="L82" s="34"/>
    </row>
    <row r="83" spans="2:12" s="1" customFormat="1" ht="25.7" customHeight="1">
      <c r="B83" s="34"/>
      <c r="C83" s="28" t="s">
        <v>30</v>
      </c>
      <c r="F83" s="26" t="str">
        <f>E15</f>
        <v>Krajská správa a údržba silnic Středočeského kraje</v>
      </c>
      <c r="I83" s="28" t="s">
        <v>38</v>
      </c>
      <c r="J83" s="32" t="str">
        <f>E21</f>
        <v>METROPROJEKT Praha a.s.</v>
      </c>
      <c r="L83" s="34"/>
    </row>
    <row r="84" spans="2:12" s="1" customFormat="1" ht="15.2" customHeight="1">
      <c r="B84" s="34"/>
      <c r="C84" s="28" t="s">
        <v>36</v>
      </c>
      <c r="F84" s="26" t="str">
        <f>IF(E18="","",E18)</f>
        <v>Vyplň údaj</v>
      </c>
      <c r="I84" s="28" t="s">
        <v>43</v>
      </c>
      <c r="J84" s="32" t="str">
        <f>E24</f>
        <v xml:space="preserve"> </v>
      </c>
      <c r="L84" s="34"/>
    </row>
    <row r="85" spans="2:12" s="1" customFormat="1" ht="10.35" customHeight="1">
      <c r="B85" s="34"/>
      <c r="L85" s="34"/>
    </row>
    <row r="86" spans="2:20" s="10" customFormat="1" ht="29.25" customHeight="1">
      <c r="B86" s="110"/>
      <c r="C86" s="111" t="s">
        <v>148</v>
      </c>
      <c r="D86" s="112" t="s">
        <v>67</v>
      </c>
      <c r="E86" s="112" t="s">
        <v>63</v>
      </c>
      <c r="F86" s="112" t="s">
        <v>64</v>
      </c>
      <c r="G86" s="112" t="s">
        <v>149</v>
      </c>
      <c r="H86" s="112" t="s">
        <v>150</v>
      </c>
      <c r="I86" s="112" t="s">
        <v>151</v>
      </c>
      <c r="J86" s="112" t="s">
        <v>137</v>
      </c>
      <c r="K86" s="113" t="s">
        <v>152</v>
      </c>
      <c r="L86" s="110"/>
      <c r="M86" s="58" t="s">
        <v>44</v>
      </c>
      <c r="N86" s="59" t="s">
        <v>52</v>
      </c>
      <c r="O86" s="59" t="s">
        <v>153</v>
      </c>
      <c r="P86" s="59" t="s">
        <v>154</v>
      </c>
      <c r="Q86" s="59" t="s">
        <v>155</v>
      </c>
      <c r="R86" s="59" t="s">
        <v>156</v>
      </c>
      <c r="S86" s="59" t="s">
        <v>157</v>
      </c>
      <c r="T86" s="60" t="s">
        <v>158</v>
      </c>
    </row>
    <row r="87" spans="2:63" s="1" customFormat="1" ht="22.9" customHeight="1">
      <c r="B87" s="34"/>
      <c r="C87" s="63" t="s">
        <v>159</v>
      </c>
      <c r="J87" s="114">
        <f>BK87</f>
        <v>0</v>
      </c>
      <c r="L87" s="34"/>
      <c r="M87" s="61"/>
      <c r="N87" s="52"/>
      <c r="O87" s="52"/>
      <c r="P87" s="115">
        <f>P88</f>
        <v>0</v>
      </c>
      <c r="Q87" s="52"/>
      <c r="R87" s="115">
        <f>R88</f>
        <v>19832.67965672</v>
      </c>
      <c r="S87" s="52"/>
      <c r="T87" s="116">
        <f>T88</f>
        <v>26595.0232</v>
      </c>
      <c r="AT87" s="18" t="s">
        <v>81</v>
      </c>
      <c r="AU87" s="18" t="s">
        <v>138</v>
      </c>
      <c r="BK87" s="117">
        <f>BK88</f>
        <v>0</v>
      </c>
    </row>
    <row r="88" spans="2:63" s="11" customFormat="1" ht="25.9" customHeight="1">
      <c r="B88" s="118"/>
      <c r="D88" s="119" t="s">
        <v>81</v>
      </c>
      <c r="E88" s="120" t="s">
        <v>160</v>
      </c>
      <c r="F88" s="120" t="s">
        <v>161</v>
      </c>
      <c r="I88" s="121"/>
      <c r="J88" s="122">
        <f>BK88</f>
        <v>0</v>
      </c>
      <c r="L88" s="118"/>
      <c r="M88" s="123"/>
      <c r="P88" s="124">
        <f>P89+P193+P202+P316+P325+P364+P395</f>
        <v>0</v>
      </c>
      <c r="R88" s="124">
        <f>R89+R193+R202+R316+R325+R364+R395</f>
        <v>19832.67965672</v>
      </c>
      <c r="T88" s="125">
        <f>T89+T193+T202+T316+T325+T364+T395</f>
        <v>26595.0232</v>
      </c>
      <c r="AR88" s="119" t="s">
        <v>90</v>
      </c>
      <c r="AT88" s="126" t="s">
        <v>81</v>
      </c>
      <c r="AU88" s="126" t="s">
        <v>82</v>
      </c>
      <c r="AY88" s="119" t="s">
        <v>162</v>
      </c>
      <c r="BK88" s="127">
        <f>BK89+BK193+BK202+BK316+BK325+BK364+BK395</f>
        <v>0</v>
      </c>
    </row>
    <row r="89" spans="2:63" s="11" customFormat="1" ht="22.9" customHeight="1">
      <c r="B89" s="118"/>
      <c r="D89" s="119" t="s">
        <v>81</v>
      </c>
      <c r="E89" s="128" t="s">
        <v>90</v>
      </c>
      <c r="F89" s="128" t="s">
        <v>163</v>
      </c>
      <c r="I89" s="121"/>
      <c r="J89" s="129">
        <f>BK89</f>
        <v>0</v>
      </c>
      <c r="L89" s="118"/>
      <c r="M89" s="123"/>
      <c r="P89" s="124">
        <f>SUM(P90:P192)</f>
        <v>0</v>
      </c>
      <c r="R89" s="124">
        <f>SUM(R90:R192)</f>
        <v>4594.805539</v>
      </c>
      <c r="T89" s="125">
        <f>SUM(T90:T192)</f>
        <v>22397.0992</v>
      </c>
      <c r="AR89" s="119" t="s">
        <v>90</v>
      </c>
      <c r="AT89" s="126" t="s">
        <v>81</v>
      </c>
      <c r="AU89" s="126" t="s">
        <v>90</v>
      </c>
      <c r="AY89" s="119" t="s">
        <v>162</v>
      </c>
      <c r="BK89" s="127">
        <f>SUM(BK90:BK192)</f>
        <v>0</v>
      </c>
    </row>
    <row r="90" spans="2:65" s="1" customFormat="1" ht="37.9" customHeight="1">
      <c r="B90" s="34"/>
      <c r="C90" s="130" t="s">
        <v>164</v>
      </c>
      <c r="D90" s="130" t="s">
        <v>165</v>
      </c>
      <c r="E90" s="131" t="s">
        <v>166</v>
      </c>
      <c r="F90" s="132" t="s">
        <v>167</v>
      </c>
      <c r="G90" s="133" t="s">
        <v>110</v>
      </c>
      <c r="H90" s="134">
        <v>19236</v>
      </c>
      <c r="I90" s="135"/>
      <c r="J90" s="136">
        <f>ROUND(I90*H90,2)</f>
        <v>0</v>
      </c>
      <c r="K90" s="132" t="s">
        <v>168</v>
      </c>
      <c r="L90" s="34"/>
      <c r="M90" s="137" t="s">
        <v>44</v>
      </c>
      <c r="N90" s="138" t="s">
        <v>53</v>
      </c>
      <c r="P90" s="139">
        <f>O90*H90</f>
        <v>0</v>
      </c>
      <c r="Q90" s="139">
        <v>0</v>
      </c>
      <c r="R90" s="139">
        <f>Q90*H90</f>
        <v>0</v>
      </c>
      <c r="S90" s="139">
        <v>0.17</v>
      </c>
      <c r="T90" s="140">
        <f>S90*H90</f>
        <v>3270.1200000000003</v>
      </c>
      <c r="AR90" s="141" t="s">
        <v>169</v>
      </c>
      <c r="AT90" s="141" t="s">
        <v>165</v>
      </c>
      <c r="AU90" s="141" t="s">
        <v>92</v>
      </c>
      <c r="AY90" s="18" t="s">
        <v>162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8" t="s">
        <v>90</v>
      </c>
      <c r="BK90" s="142">
        <f>ROUND(I90*H90,2)</f>
        <v>0</v>
      </c>
      <c r="BL90" s="18" t="s">
        <v>169</v>
      </c>
      <c r="BM90" s="141" t="s">
        <v>170</v>
      </c>
    </row>
    <row r="91" spans="2:51" s="12" customFormat="1" ht="11.25">
      <c r="B91" s="143"/>
      <c r="D91" s="144" t="s">
        <v>171</v>
      </c>
      <c r="E91" s="145" t="s">
        <v>44</v>
      </c>
      <c r="F91" s="146" t="s">
        <v>172</v>
      </c>
      <c r="H91" s="147">
        <v>7518</v>
      </c>
      <c r="I91" s="148"/>
      <c r="L91" s="143"/>
      <c r="M91" s="149"/>
      <c r="T91" s="150"/>
      <c r="AT91" s="145" t="s">
        <v>171</v>
      </c>
      <c r="AU91" s="145" t="s">
        <v>92</v>
      </c>
      <c r="AV91" s="12" t="s">
        <v>92</v>
      </c>
      <c r="AW91" s="12" t="s">
        <v>42</v>
      </c>
      <c r="AX91" s="12" t="s">
        <v>82</v>
      </c>
      <c r="AY91" s="145" t="s">
        <v>162</v>
      </c>
    </row>
    <row r="92" spans="2:51" s="12" customFormat="1" ht="11.25">
      <c r="B92" s="143"/>
      <c r="D92" s="144" t="s">
        <v>171</v>
      </c>
      <c r="E92" s="145" t="s">
        <v>44</v>
      </c>
      <c r="F92" s="146" t="s">
        <v>173</v>
      </c>
      <c r="H92" s="147">
        <v>6930</v>
      </c>
      <c r="I92" s="148"/>
      <c r="L92" s="143"/>
      <c r="M92" s="149"/>
      <c r="T92" s="150"/>
      <c r="AT92" s="145" t="s">
        <v>171</v>
      </c>
      <c r="AU92" s="145" t="s">
        <v>92</v>
      </c>
      <c r="AV92" s="12" t="s">
        <v>92</v>
      </c>
      <c r="AW92" s="12" t="s">
        <v>42</v>
      </c>
      <c r="AX92" s="12" t="s">
        <v>82</v>
      </c>
      <c r="AY92" s="145" t="s">
        <v>162</v>
      </c>
    </row>
    <row r="93" spans="2:51" s="12" customFormat="1" ht="11.25">
      <c r="B93" s="143"/>
      <c r="D93" s="144" t="s">
        <v>171</v>
      </c>
      <c r="E93" s="145" t="s">
        <v>44</v>
      </c>
      <c r="F93" s="146" t="s">
        <v>174</v>
      </c>
      <c r="H93" s="147">
        <v>4788</v>
      </c>
      <c r="I93" s="148"/>
      <c r="L93" s="143"/>
      <c r="M93" s="149"/>
      <c r="T93" s="150"/>
      <c r="AT93" s="145" t="s">
        <v>171</v>
      </c>
      <c r="AU93" s="145" t="s">
        <v>92</v>
      </c>
      <c r="AV93" s="12" t="s">
        <v>92</v>
      </c>
      <c r="AW93" s="12" t="s">
        <v>42</v>
      </c>
      <c r="AX93" s="12" t="s">
        <v>82</v>
      </c>
      <c r="AY93" s="145" t="s">
        <v>162</v>
      </c>
    </row>
    <row r="94" spans="2:51" s="13" customFormat="1" ht="11.25">
      <c r="B94" s="151"/>
      <c r="D94" s="144" t="s">
        <v>171</v>
      </c>
      <c r="E94" s="152" t="s">
        <v>44</v>
      </c>
      <c r="F94" s="153" t="s">
        <v>175</v>
      </c>
      <c r="H94" s="154">
        <v>19236</v>
      </c>
      <c r="I94" s="155"/>
      <c r="L94" s="151"/>
      <c r="M94" s="156"/>
      <c r="T94" s="157"/>
      <c r="AT94" s="152" t="s">
        <v>171</v>
      </c>
      <c r="AU94" s="152" t="s">
        <v>92</v>
      </c>
      <c r="AV94" s="13" t="s">
        <v>169</v>
      </c>
      <c r="AW94" s="13" t="s">
        <v>42</v>
      </c>
      <c r="AX94" s="13" t="s">
        <v>90</v>
      </c>
      <c r="AY94" s="152" t="s">
        <v>162</v>
      </c>
    </row>
    <row r="95" spans="2:65" s="1" customFormat="1" ht="37.9" customHeight="1">
      <c r="B95" s="34"/>
      <c r="C95" s="130" t="s">
        <v>176</v>
      </c>
      <c r="D95" s="130" t="s">
        <v>165</v>
      </c>
      <c r="E95" s="131" t="s">
        <v>177</v>
      </c>
      <c r="F95" s="132" t="s">
        <v>178</v>
      </c>
      <c r="G95" s="133" t="s">
        <v>110</v>
      </c>
      <c r="H95" s="134">
        <v>9160</v>
      </c>
      <c r="I95" s="135"/>
      <c r="J95" s="136">
        <f>ROUND(I95*H95,2)</f>
        <v>0</v>
      </c>
      <c r="K95" s="132" t="s">
        <v>168</v>
      </c>
      <c r="L95" s="34"/>
      <c r="M95" s="137" t="s">
        <v>44</v>
      </c>
      <c r="N95" s="138" t="s">
        <v>53</v>
      </c>
      <c r="P95" s="139">
        <f>O95*H95</f>
        <v>0</v>
      </c>
      <c r="Q95" s="139">
        <v>0</v>
      </c>
      <c r="R95" s="139">
        <f>Q95*H95</f>
        <v>0</v>
      </c>
      <c r="S95" s="139">
        <v>0.29</v>
      </c>
      <c r="T95" s="140">
        <f>S95*H95</f>
        <v>2656.3999999999996</v>
      </c>
      <c r="AR95" s="141" t="s">
        <v>169</v>
      </c>
      <c r="AT95" s="141" t="s">
        <v>165</v>
      </c>
      <c r="AU95" s="141" t="s">
        <v>92</v>
      </c>
      <c r="AY95" s="18" t="s">
        <v>162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90</v>
      </c>
      <c r="BK95" s="142">
        <f>ROUND(I95*H95,2)</f>
        <v>0</v>
      </c>
      <c r="BL95" s="18" t="s">
        <v>169</v>
      </c>
      <c r="BM95" s="141" t="s">
        <v>179</v>
      </c>
    </row>
    <row r="96" spans="2:51" s="12" customFormat="1" ht="11.25">
      <c r="B96" s="143"/>
      <c r="D96" s="144" t="s">
        <v>171</v>
      </c>
      <c r="E96" s="145" t="s">
        <v>44</v>
      </c>
      <c r="F96" s="146" t="s">
        <v>180</v>
      </c>
      <c r="H96" s="147">
        <v>3580</v>
      </c>
      <c r="I96" s="148"/>
      <c r="L96" s="143"/>
      <c r="M96" s="149"/>
      <c r="T96" s="150"/>
      <c r="AT96" s="145" t="s">
        <v>171</v>
      </c>
      <c r="AU96" s="145" t="s">
        <v>92</v>
      </c>
      <c r="AV96" s="12" t="s">
        <v>92</v>
      </c>
      <c r="AW96" s="12" t="s">
        <v>42</v>
      </c>
      <c r="AX96" s="12" t="s">
        <v>82</v>
      </c>
      <c r="AY96" s="145" t="s">
        <v>162</v>
      </c>
    </row>
    <row r="97" spans="2:51" s="12" customFormat="1" ht="11.25">
      <c r="B97" s="143"/>
      <c r="D97" s="144" t="s">
        <v>171</v>
      </c>
      <c r="E97" s="145" t="s">
        <v>44</v>
      </c>
      <c r="F97" s="146" t="s">
        <v>181</v>
      </c>
      <c r="H97" s="147">
        <v>3300</v>
      </c>
      <c r="I97" s="148"/>
      <c r="L97" s="143"/>
      <c r="M97" s="149"/>
      <c r="T97" s="150"/>
      <c r="AT97" s="145" t="s">
        <v>171</v>
      </c>
      <c r="AU97" s="145" t="s">
        <v>92</v>
      </c>
      <c r="AV97" s="12" t="s">
        <v>92</v>
      </c>
      <c r="AW97" s="12" t="s">
        <v>42</v>
      </c>
      <c r="AX97" s="12" t="s">
        <v>82</v>
      </c>
      <c r="AY97" s="145" t="s">
        <v>162</v>
      </c>
    </row>
    <row r="98" spans="2:51" s="12" customFormat="1" ht="11.25">
      <c r="B98" s="143"/>
      <c r="D98" s="144" t="s">
        <v>171</v>
      </c>
      <c r="E98" s="145" t="s">
        <v>44</v>
      </c>
      <c r="F98" s="146" t="s">
        <v>182</v>
      </c>
      <c r="H98" s="147">
        <v>2280</v>
      </c>
      <c r="I98" s="148"/>
      <c r="L98" s="143"/>
      <c r="M98" s="149"/>
      <c r="T98" s="150"/>
      <c r="AT98" s="145" t="s">
        <v>171</v>
      </c>
      <c r="AU98" s="145" t="s">
        <v>92</v>
      </c>
      <c r="AV98" s="12" t="s">
        <v>92</v>
      </c>
      <c r="AW98" s="12" t="s">
        <v>42</v>
      </c>
      <c r="AX98" s="12" t="s">
        <v>82</v>
      </c>
      <c r="AY98" s="145" t="s">
        <v>162</v>
      </c>
    </row>
    <row r="99" spans="2:51" s="13" customFormat="1" ht="11.25">
      <c r="B99" s="151"/>
      <c r="D99" s="144" t="s">
        <v>171</v>
      </c>
      <c r="E99" s="152" t="s">
        <v>44</v>
      </c>
      <c r="F99" s="153" t="s">
        <v>175</v>
      </c>
      <c r="H99" s="154">
        <v>9160</v>
      </c>
      <c r="I99" s="155"/>
      <c r="L99" s="151"/>
      <c r="M99" s="156"/>
      <c r="T99" s="157"/>
      <c r="AT99" s="152" t="s">
        <v>171</v>
      </c>
      <c r="AU99" s="152" t="s">
        <v>92</v>
      </c>
      <c r="AV99" s="13" t="s">
        <v>169</v>
      </c>
      <c r="AW99" s="13" t="s">
        <v>42</v>
      </c>
      <c r="AX99" s="13" t="s">
        <v>90</v>
      </c>
      <c r="AY99" s="152" t="s">
        <v>162</v>
      </c>
    </row>
    <row r="100" spans="2:65" s="1" customFormat="1" ht="37.9" customHeight="1">
      <c r="B100" s="34"/>
      <c r="C100" s="130" t="s">
        <v>90</v>
      </c>
      <c r="D100" s="130" t="s">
        <v>165</v>
      </c>
      <c r="E100" s="131" t="s">
        <v>183</v>
      </c>
      <c r="F100" s="132" t="s">
        <v>184</v>
      </c>
      <c r="G100" s="133" t="s">
        <v>110</v>
      </c>
      <c r="H100" s="134">
        <v>720.8</v>
      </c>
      <c r="I100" s="135"/>
      <c r="J100" s="136">
        <f>ROUND(I100*H100,2)</f>
        <v>0</v>
      </c>
      <c r="K100" s="132" t="s">
        <v>168</v>
      </c>
      <c r="L100" s="34"/>
      <c r="M100" s="137" t="s">
        <v>44</v>
      </c>
      <c r="N100" s="138" t="s">
        <v>53</v>
      </c>
      <c r="P100" s="139">
        <f>O100*H100</f>
        <v>0</v>
      </c>
      <c r="Q100" s="139">
        <v>0</v>
      </c>
      <c r="R100" s="139">
        <f>Q100*H100</f>
        <v>0</v>
      </c>
      <c r="S100" s="139">
        <v>0.8</v>
      </c>
      <c r="T100" s="140">
        <f>S100*H100</f>
        <v>576.64</v>
      </c>
      <c r="AR100" s="141" t="s">
        <v>169</v>
      </c>
      <c r="AT100" s="141" t="s">
        <v>165</v>
      </c>
      <c r="AU100" s="141" t="s">
        <v>92</v>
      </c>
      <c r="AY100" s="18" t="s">
        <v>162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8" t="s">
        <v>90</v>
      </c>
      <c r="BK100" s="142">
        <f>ROUND(I100*H100,2)</f>
        <v>0</v>
      </c>
      <c r="BL100" s="18" t="s">
        <v>169</v>
      </c>
      <c r="BM100" s="141" t="s">
        <v>185</v>
      </c>
    </row>
    <row r="101" spans="2:51" s="12" customFormat="1" ht="11.25">
      <c r="B101" s="143"/>
      <c r="D101" s="144" t="s">
        <v>171</v>
      </c>
      <c r="E101" s="145" t="s">
        <v>44</v>
      </c>
      <c r="F101" s="146" t="s">
        <v>108</v>
      </c>
      <c r="H101" s="147">
        <v>455</v>
      </c>
      <c r="I101" s="148"/>
      <c r="L101" s="143"/>
      <c r="M101" s="149"/>
      <c r="T101" s="150"/>
      <c r="AT101" s="145" t="s">
        <v>171</v>
      </c>
      <c r="AU101" s="145" t="s">
        <v>92</v>
      </c>
      <c r="AV101" s="12" t="s">
        <v>92</v>
      </c>
      <c r="AW101" s="12" t="s">
        <v>42</v>
      </c>
      <c r="AX101" s="12" t="s">
        <v>82</v>
      </c>
      <c r="AY101" s="145" t="s">
        <v>162</v>
      </c>
    </row>
    <row r="102" spans="2:51" s="12" customFormat="1" ht="11.25">
      <c r="B102" s="143"/>
      <c r="D102" s="144" t="s">
        <v>171</v>
      </c>
      <c r="E102" s="145" t="s">
        <v>44</v>
      </c>
      <c r="F102" s="146" t="s">
        <v>127</v>
      </c>
      <c r="H102" s="147">
        <v>265.8</v>
      </c>
      <c r="I102" s="148"/>
      <c r="L102" s="143"/>
      <c r="M102" s="149"/>
      <c r="T102" s="150"/>
      <c r="AT102" s="145" t="s">
        <v>171</v>
      </c>
      <c r="AU102" s="145" t="s">
        <v>92</v>
      </c>
      <c r="AV102" s="12" t="s">
        <v>92</v>
      </c>
      <c r="AW102" s="12" t="s">
        <v>42</v>
      </c>
      <c r="AX102" s="12" t="s">
        <v>82</v>
      </c>
      <c r="AY102" s="145" t="s">
        <v>162</v>
      </c>
    </row>
    <row r="103" spans="2:51" s="13" customFormat="1" ht="11.25">
      <c r="B103" s="151"/>
      <c r="D103" s="144" t="s">
        <v>171</v>
      </c>
      <c r="E103" s="152" t="s">
        <v>44</v>
      </c>
      <c r="F103" s="153" t="s">
        <v>175</v>
      </c>
      <c r="H103" s="154">
        <v>720.8</v>
      </c>
      <c r="I103" s="155"/>
      <c r="L103" s="151"/>
      <c r="M103" s="156"/>
      <c r="T103" s="157"/>
      <c r="AT103" s="152" t="s">
        <v>171</v>
      </c>
      <c r="AU103" s="152" t="s">
        <v>92</v>
      </c>
      <c r="AV103" s="13" t="s">
        <v>169</v>
      </c>
      <c r="AW103" s="13" t="s">
        <v>42</v>
      </c>
      <c r="AX103" s="13" t="s">
        <v>90</v>
      </c>
      <c r="AY103" s="152" t="s">
        <v>162</v>
      </c>
    </row>
    <row r="104" spans="2:65" s="1" customFormat="1" ht="24.2" customHeight="1">
      <c r="B104" s="34"/>
      <c r="C104" s="130" t="s">
        <v>92</v>
      </c>
      <c r="D104" s="130" t="s">
        <v>165</v>
      </c>
      <c r="E104" s="131" t="s">
        <v>186</v>
      </c>
      <c r="F104" s="132" t="s">
        <v>187</v>
      </c>
      <c r="G104" s="133" t="s">
        <v>110</v>
      </c>
      <c r="H104" s="134">
        <v>2280</v>
      </c>
      <c r="I104" s="135"/>
      <c r="J104" s="136">
        <f>ROUND(I104*H104,2)</f>
        <v>0</v>
      </c>
      <c r="K104" s="132" t="s">
        <v>168</v>
      </c>
      <c r="L104" s="34"/>
      <c r="M104" s="137" t="s">
        <v>44</v>
      </c>
      <c r="N104" s="138" t="s">
        <v>53</v>
      </c>
      <c r="P104" s="139">
        <f>O104*H104</f>
        <v>0</v>
      </c>
      <c r="Q104" s="139">
        <v>9E-05</v>
      </c>
      <c r="R104" s="139">
        <f>Q104*H104</f>
        <v>0.20520000000000002</v>
      </c>
      <c r="S104" s="139">
        <v>0.256</v>
      </c>
      <c r="T104" s="140">
        <f>S104*H104</f>
        <v>583.6800000000001</v>
      </c>
      <c r="AR104" s="141" t="s">
        <v>169</v>
      </c>
      <c r="AT104" s="141" t="s">
        <v>165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188</v>
      </c>
    </row>
    <row r="105" spans="2:51" s="14" customFormat="1" ht="11.25">
      <c r="B105" s="158"/>
      <c r="D105" s="144" t="s">
        <v>171</v>
      </c>
      <c r="E105" s="159" t="s">
        <v>44</v>
      </c>
      <c r="F105" s="160" t="s">
        <v>189</v>
      </c>
      <c r="H105" s="159" t="s">
        <v>44</v>
      </c>
      <c r="I105" s="161"/>
      <c r="L105" s="158"/>
      <c r="M105" s="162"/>
      <c r="T105" s="163"/>
      <c r="AT105" s="159" t="s">
        <v>171</v>
      </c>
      <c r="AU105" s="159" t="s">
        <v>92</v>
      </c>
      <c r="AV105" s="14" t="s">
        <v>90</v>
      </c>
      <c r="AW105" s="14" t="s">
        <v>42</v>
      </c>
      <c r="AX105" s="14" t="s">
        <v>82</v>
      </c>
      <c r="AY105" s="159" t="s">
        <v>162</v>
      </c>
    </row>
    <row r="106" spans="2:51" s="12" customFormat="1" ht="11.25">
      <c r="B106" s="143"/>
      <c r="D106" s="144" t="s">
        <v>171</v>
      </c>
      <c r="E106" s="145" t="s">
        <v>44</v>
      </c>
      <c r="F106" s="146" t="s">
        <v>190</v>
      </c>
      <c r="H106" s="147">
        <v>2280</v>
      </c>
      <c r="I106" s="148"/>
      <c r="L106" s="143"/>
      <c r="M106" s="149"/>
      <c r="T106" s="150"/>
      <c r="AT106" s="145" t="s">
        <v>171</v>
      </c>
      <c r="AU106" s="145" t="s">
        <v>92</v>
      </c>
      <c r="AV106" s="12" t="s">
        <v>92</v>
      </c>
      <c r="AW106" s="12" t="s">
        <v>42</v>
      </c>
      <c r="AX106" s="12" t="s">
        <v>90</v>
      </c>
      <c r="AY106" s="145" t="s">
        <v>162</v>
      </c>
    </row>
    <row r="107" spans="2:65" s="1" customFormat="1" ht="24.2" customHeight="1">
      <c r="B107" s="34"/>
      <c r="C107" s="130" t="s">
        <v>191</v>
      </c>
      <c r="D107" s="130" t="s">
        <v>165</v>
      </c>
      <c r="E107" s="131" t="s">
        <v>192</v>
      </c>
      <c r="F107" s="132" t="s">
        <v>193</v>
      </c>
      <c r="G107" s="133" t="s">
        <v>110</v>
      </c>
      <c r="H107" s="134">
        <v>6880</v>
      </c>
      <c r="I107" s="135"/>
      <c r="J107" s="136">
        <f>ROUND(I107*H107,2)</f>
        <v>0</v>
      </c>
      <c r="K107" s="132" t="s">
        <v>168</v>
      </c>
      <c r="L107" s="34"/>
      <c r="M107" s="137" t="s">
        <v>44</v>
      </c>
      <c r="N107" s="138" t="s">
        <v>53</v>
      </c>
      <c r="P107" s="139">
        <f>O107*H107</f>
        <v>0</v>
      </c>
      <c r="Q107" s="139">
        <v>0.00017</v>
      </c>
      <c r="R107" s="139">
        <f>Q107*H107</f>
        <v>1.1696</v>
      </c>
      <c r="S107" s="139">
        <v>0.384</v>
      </c>
      <c r="T107" s="140">
        <f>S107*H107</f>
        <v>2641.92</v>
      </c>
      <c r="AR107" s="141" t="s">
        <v>169</v>
      </c>
      <c r="AT107" s="141" t="s">
        <v>165</v>
      </c>
      <c r="AU107" s="141" t="s">
        <v>92</v>
      </c>
      <c r="AY107" s="18" t="s">
        <v>162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90</v>
      </c>
      <c r="BK107" s="142">
        <f>ROUND(I107*H107,2)</f>
        <v>0</v>
      </c>
      <c r="BL107" s="18" t="s">
        <v>169</v>
      </c>
      <c r="BM107" s="141" t="s">
        <v>194</v>
      </c>
    </row>
    <row r="108" spans="2:51" s="14" customFormat="1" ht="11.25">
      <c r="B108" s="158"/>
      <c r="D108" s="144" t="s">
        <v>171</v>
      </c>
      <c r="E108" s="159" t="s">
        <v>44</v>
      </c>
      <c r="F108" s="160" t="s">
        <v>189</v>
      </c>
      <c r="H108" s="159" t="s">
        <v>44</v>
      </c>
      <c r="I108" s="161"/>
      <c r="L108" s="158"/>
      <c r="M108" s="162"/>
      <c r="T108" s="163"/>
      <c r="AT108" s="159" t="s">
        <v>171</v>
      </c>
      <c r="AU108" s="159" t="s">
        <v>92</v>
      </c>
      <c r="AV108" s="14" t="s">
        <v>90</v>
      </c>
      <c r="AW108" s="14" t="s">
        <v>42</v>
      </c>
      <c r="AX108" s="14" t="s">
        <v>82</v>
      </c>
      <c r="AY108" s="159" t="s">
        <v>162</v>
      </c>
    </row>
    <row r="109" spans="2:51" s="12" customFormat="1" ht="11.25">
      <c r="B109" s="143"/>
      <c r="D109" s="144" t="s">
        <v>171</v>
      </c>
      <c r="E109" s="145" t="s">
        <v>44</v>
      </c>
      <c r="F109" s="146" t="s">
        <v>195</v>
      </c>
      <c r="H109" s="147">
        <v>3580</v>
      </c>
      <c r="I109" s="148"/>
      <c r="L109" s="143"/>
      <c r="M109" s="149"/>
      <c r="T109" s="150"/>
      <c r="AT109" s="145" t="s">
        <v>171</v>
      </c>
      <c r="AU109" s="145" t="s">
        <v>92</v>
      </c>
      <c r="AV109" s="12" t="s">
        <v>92</v>
      </c>
      <c r="AW109" s="12" t="s">
        <v>42</v>
      </c>
      <c r="AX109" s="12" t="s">
        <v>82</v>
      </c>
      <c r="AY109" s="145" t="s">
        <v>162</v>
      </c>
    </row>
    <row r="110" spans="2:51" s="12" customFormat="1" ht="11.25">
      <c r="B110" s="143"/>
      <c r="D110" s="144" t="s">
        <v>171</v>
      </c>
      <c r="E110" s="145" t="s">
        <v>44</v>
      </c>
      <c r="F110" s="146" t="s">
        <v>196</v>
      </c>
      <c r="H110" s="147">
        <v>3300</v>
      </c>
      <c r="I110" s="148"/>
      <c r="L110" s="143"/>
      <c r="M110" s="149"/>
      <c r="T110" s="150"/>
      <c r="AT110" s="145" t="s">
        <v>171</v>
      </c>
      <c r="AU110" s="145" t="s">
        <v>92</v>
      </c>
      <c r="AV110" s="12" t="s">
        <v>92</v>
      </c>
      <c r="AW110" s="12" t="s">
        <v>42</v>
      </c>
      <c r="AX110" s="12" t="s">
        <v>82</v>
      </c>
      <c r="AY110" s="145" t="s">
        <v>162</v>
      </c>
    </row>
    <row r="111" spans="2:51" s="13" customFormat="1" ht="11.25">
      <c r="B111" s="151"/>
      <c r="D111" s="144" t="s">
        <v>171</v>
      </c>
      <c r="E111" s="152" t="s">
        <v>44</v>
      </c>
      <c r="F111" s="153" t="s">
        <v>175</v>
      </c>
      <c r="H111" s="154">
        <v>6880</v>
      </c>
      <c r="I111" s="155"/>
      <c r="L111" s="151"/>
      <c r="M111" s="156"/>
      <c r="T111" s="157"/>
      <c r="AT111" s="152" t="s">
        <v>171</v>
      </c>
      <c r="AU111" s="152" t="s">
        <v>92</v>
      </c>
      <c r="AV111" s="13" t="s">
        <v>169</v>
      </c>
      <c r="AW111" s="13" t="s">
        <v>42</v>
      </c>
      <c r="AX111" s="13" t="s">
        <v>90</v>
      </c>
      <c r="AY111" s="152" t="s">
        <v>162</v>
      </c>
    </row>
    <row r="112" spans="2:65" s="1" customFormat="1" ht="24.2" customHeight="1">
      <c r="B112" s="34"/>
      <c r="C112" s="130" t="s">
        <v>169</v>
      </c>
      <c r="D112" s="130" t="s">
        <v>165</v>
      </c>
      <c r="E112" s="131" t="s">
        <v>197</v>
      </c>
      <c r="F112" s="132" t="s">
        <v>198</v>
      </c>
      <c r="G112" s="133" t="s">
        <v>110</v>
      </c>
      <c r="H112" s="134">
        <v>720.8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0.00024</v>
      </c>
      <c r="R112" s="139">
        <f>Q112*H112</f>
        <v>0.172992</v>
      </c>
      <c r="S112" s="139">
        <v>0.384</v>
      </c>
      <c r="T112" s="140">
        <f>S112*H112</f>
        <v>276.7872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199</v>
      </c>
    </row>
    <row r="113" spans="2:51" s="14" customFormat="1" ht="11.25">
      <c r="B113" s="158"/>
      <c r="D113" s="144" t="s">
        <v>171</v>
      </c>
      <c r="E113" s="159" t="s">
        <v>44</v>
      </c>
      <c r="F113" s="160" t="s">
        <v>200</v>
      </c>
      <c r="H113" s="159" t="s">
        <v>44</v>
      </c>
      <c r="I113" s="161"/>
      <c r="L113" s="158"/>
      <c r="M113" s="162"/>
      <c r="T113" s="163"/>
      <c r="AT113" s="159" t="s">
        <v>171</v>
      </c>
      <c r="AU113" s="159" t="s">
        <v>92</v>
      </c>
      <c r="AV113" s="14" t="s">
        <v>90</v>
      </c>
      <c r="AW113" s="14" t="s">
        <v>42</v>
      </c>
      <c r="AX113" s="14" t="s">
        <v>82</v>
      </c>
      <c r="AY113" s="159" t="s">
        <v>162</v>
      </c>
    </row>
    <row r="114" spans="2:51" s="12" customFormat="1" ht="11.25">
      <c r="B114" s="143"/>
      <c r="D114" s="144" t="s">
        <v>171</v>
      </c>
      <c r="E114" s="145" t="s">
        <v>108</v>
      </c>
      <c r="F114" s="146" t="s">
        <v>201</v>
      </c>
      <c r="H114" s="147">
        <v>455</v>
      </c>
      <c r="I114" s="148"/>
      <c r="L114" s="143"/>
      <c r="M114" s="149"/>
      <c r="T114" s="150"/>
      <c r="AT114" s="145" t="s">
        <v>171</v>
      </c>
      <c r="AU114" s="145" t="s">
        <v>92</v>
      </c>
      <c r="AV114" s="12" t="s">
        <v>92</v>
      </c>
      <c r="AW114" s="12" t="s">
        <v>42</v>
      </c>
      <c r="AX114" s="12" t="s">
        <v>82</v>
      </c>
      <c r="AY114" s="145" t="s">
        <v>162</v>
      </c>
    </row>
    <row r="115" spans="2:51" s="12" customFormat="1" ht="11.25">
      <c r="B115" s="143"/>
      <c r="D115" s="144" t="s">
        <v>171</v>
      </c>
      <c r="E115" s="145" t="s">
        <v>127</v>
      </c>
      <c r="F115" s="146" t="s">
        <v>202</v>
      </c>
      <c r="H115" s="147">
        <v>265.8</v>
      </c>
      <c r="I115" s="148"/>
      <c r="L115" s="143"/>
      <c r="M115" s="149"/>
      <c r="T115" s="150"/>
      <c r="AT115" s="145" t="s">
        <v>171</v>
      </c>
      <c r="AU115" s="145" t="s">
        <v>92</v>
      </c>
      <c r="AV115" s="12" t="s">
        <v>92</v>
      </c>
      <c r="AW115" s="12" t="s">
        <v>42</v>
      </c>
      <c r="AX115" s="12" t="s">
        <v>82</v>
      </c>
      <c r="AY115" s="145" t="s">
        <v>162</v>
      </c>
    </row>
    <row r="116" spans="2:51" s="13" customFormat="1" ht="11.25">
      <c r="B116" s="151"/>
      <c r="D116" s="144" t="s">
        <v>171</v>
      </c>
      <c r="E116" s="152" t="s">
        <v>44</v>
      </c>
      <c r="F116" s="153" t="s">
        <v>175</v>
      </c>
      <c r="H116" s="154">
        <v>720.8</v>
      </c>
      <c r="I116" s="155"/>
      <c r="L116" s="151"/>
      <c r="M116" s="156"/>
      <c r="T116" s="157"/>
      <c r="AT116" s="152" t="s">
        <v>171</v>
      </c>
      <c r="AU116" s="152" t="s">
        <v>92</v>
      </c>
      <c r="AV116" s="13" t="s">
        <v>169</v>
      </c>
      <c r="AW116" s="13" t="s">
        <v>42</v>
      </c>
      <c r="AX116" s="13" t="s">
        <v>90</v>
      </c>
      <c r="AY116" s="152" t="s">
        <v>162</v>
      </c>
    </row>
    <row r="117" spans="2:65" s="1" customFormat="1" ht="24.2" customHeight="1">
      <c r="B117" s="34"/>
      <c r="C117" s="130" t="s">
        <v>203</v>
      </c>
      <c r="D117" s="130" t="s">
        <v>165</v>
      </c>
      <c r="E117" s="131" t="s">
        <v>204</v>
      </c>
      <c r="F117" s="132" t="s">
        <v>205</v>
      </c>
      <c r="G117" s="133" t="s">
        <v>110</v>
      </c>
      <c r="H117" s="134">
        <v>25679</v>
      </c>
      <c r="I117" s="135"/>
      <c r="J117" s="136">
        <f>ROUND(I117*H117,2)</f>
        <v>0</v>
      </c>
      <c r="K117" s="132" t="s">
        <v>168</v>
      </c>
      <c r="L117" s="34"/>
      <c r="M117" s="137" t="s">
        <v>44</v>
      </c>
      <c r="N117" s="138" t="s">
        <v>53</v>
      </c>
      <c r="P117" s="139">
        <f>O117*H117</f>
        <v>0</v>
      </c>
      <c r="Q117" s="139">
        <v>0.00013</v>
      </c>
      <c r="R117" s="139">
        <f>Q117*H117</f>
        <v>3.3382699999999996</v>
      </c>
      <c r="S117" s="139">
        <v>0.256</v>
      </c>
      <c r="T117" s="140">
        <f>S117*H117</f>
        <v>6573.8240000000005</v>
      </c>
      <c r="AR117" s="141" t="s">
        <v>169</v>
      </c>
      <c r="AT117" s="141" t="s">
        <v>165</v>
      </c>
      <c r="AU117" s="141" t="s">
        <v>92</v>
      </c>
      <c r="AY117" s="18" t="s">
        <v>162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8" t="s">
        <v>90</v>
      </c>
      <c r="BK117" s="142">
        <f>ROUND(I117*H117,2)</f>
        <v>0</v>
      </c>
      <c r="BL117" s="18" t="s">
        <v>169</v>
      </c>
      <c r="BM117" s="141" t="s">
        <v>206</v>
      </c>
    </row>
    <row r="118" spans="2:51" s="14" customFormat="1" ht="11.25">
      <c r="B118" s="158"/>
      <c r="D118" s="144" t="s">
        <v>171</v>
      </c>
      <c r="E118" s="159" t="s">
        <v>44</v>
      </c>
      <c r="F118" s="160" t="s">
        <v>207</v>
      </c>
      <c r="H118" s="159" t="s">
        <v>44</v>
      </c>
      <c r="I118" s="161"/>
      <c r="L118" s="158"/>
      <c r="M118" s="162"/>
      <c r="T118" s="163"/>
      <c r="AT118" s="159" t="s">
        <v>171</v>
      </c>
      <c r="AU118" s="159" t="s">
        <v>92</v>
      </c>
      <c r="AV118" s="14" t="s">
        <v>90</v>
      </c>
      <c r="AW118" s="14" t="s">
        <v>42</v>
      </c>
      <c r="AX118" s="14" t="s">
        <v>82</v>
      </c>
      <c r="AY118" s="159" t="s">
        <v>162</v>
      </c>
    </row>
    <row r="119" spans="2:51" s="12" customFormat="1" ht="11.25">
      <c r="B119" s="143"/>
      <c r="D119" s="144" t="s">
        <v>171</v>
      </c>
      <c r="E119" s="145" t="s">
        <v>44</v>
      </c>
      <c r="F119" s="146" t="s">
        <v>208</v>
      </c>
      <c r="H119" s="147">
        <v>10149</v>
      </c>
      <c r="I119" s="148"/>
      <c r="L119" s="143"/>
      <c r="M119" s="149"/>
      <c r="T119" s="150"/>
      <c r="AT119" s="145" t="s">
        <v>171</v>
      </c>
      <c r="AU119" s="145" t="s">
        <v>92</v>
      </c>
      <c r="AV119" s="12" t="s">
        <v>92</v>
      </c>
      <c r="AW119" s="12" t="s">
        <v>42</v>
      </c>
      <c r="AX119" s="12" t="s">
        <v>82</v>
      </c>
      <c r="AY119" s="145" t="s">
        <v>162</v>
      </c>
    </row>
    <row r="120" spans="2:51" s="12" customFormat="1" ht="11.25">
      <c r="B120" s="143"/>
      <c r="D120" s="144" t="s">
        <v>171</v>
      </c>
      <c r="E120" s="145" t="s">
        <v>44</v>
      </c>
      <c r="F120" s="146" t="s">
        <v>209</v>
      </c>
      <c r="H120" s="147">
        <v>15530</v>
      </c>
      <c r="I120" s="148"/>
      <c r="L120" s="143"/>
      <c r="M120" s="149"/>
      <c r="T120" s="150"/>
      <c r="AT120" s="145" t="s">
        <v>171</v>
      </c>
      <c r="AU120" s="145" t="s">
        <v>92</v>
      </c>
      <c r="AV120" s="12" t="s">
        <v>92</v>
      </c>
      <c r="AW120" s="12" t="s">
        <v>42</v>
      </c>
      <c r="AX120" s="12" t="s">
        <v>82</v>
      </c>
      <c r="AY120" s="145" t="s">
        <v>162</v>
      </c>
    </row>
    <row r="121" spans="2:51" s="13" customFormat="1" ht="11.25">
      <c r="B121" s="151"/>
      <c r="D121" s="144" t="s">
        <v>171</v>
      </c>
      <c r="E121" s="152" t="s">
        <v>44</v>
      </c>
      <c r="F121" s="153" t="s">
        <v>175</v>
      </c>
      <c r="H121" s="154">
        <v>25679</v>
      </c>
      <c r="I121" s="155"/>
      <c r="L121" s="151"/>
      <c r="M121" s="156"/>
      <c r="T121" s="157"/>
      <c r="AT121" s="152" t="s">
        <v>171</v>
      </c>
      <c r="AU121" s="152" t="s">
        <v>92</v>
      </c>
      <c r="AV121" s="13" t="s">
        <v>169</v>
      </c>
      <c r="AW121" s="13" t="s">
        <v>42</v>
      </c>
      <c r="AX121" s="13" t="s">
        <v>90</v>
      </c>
      <c r="AY121" s="152" t="s">
        <v>162</v>
      </c>
    </row>
    <row r="122" spans="2:65" s="1" customFormat="1" ht="24.2" customHeight="1">
      <c r="B122" s="34"/>
      <c r="C122" s="130" t="s">
        <v>210</v>
      </c>
      <c r="D122" s="130" t="s">
        <v>165</v>
      </c>
      <c r="E122" s="131" t="s">
        <v>211</v>
      </c>
      <c r="F122" s="132" t="s">
        <v>212</v>
      </c>
      <c r="G122" s="133" t="s">
        <v>110</v>
      </c>
      <c r="H122" s="134">
        <v>13739</v>
      </c>
      <c r="I122" s="135"/>
      <c r="J122" s="136">
        <f>ROUND(I122*H122,2)</f>
        <v>0</v>
      </c>
      <c r="K122" s="132" t="s">
        <v>168</v>
      </c>
      <c r="L122" s="34"/>
      <c r="M122" s="137" t="s">
        <v>44</v>
      </c>
      <c r="N122" s="138" t="s">
        <v>53</v>
      </c>
      <c r="P122" s="139">
        <f>O122*H122</f>
        <v>0</v>
      </c>
      <c r="Q122" s="139">
        <v>7E-05</v>
      </c>
      <c r="R122" s="139">
        <f>Q122*H122</f>
        <v>0.9617299999999999</v>
      </c>
      <c r="S122" s="139">
        <v>0.128</v>
      </c>
      <c r="T122" s="140">
        <f>S122*H122</f>
        <v>1758.592</v>
      </c>
      <c r="AR122" s="141" t="s">
        <v>169</v>
      </c>
      <c r="AT122" s="141" t="s">
        <v>165</v>
      </c>
      <c r="AU122" s="141" t="s">
        <v>92</v>
      </c>
      <c r="AY122" s="18" t="s">
        <v>162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8" t="s">
        <v>90</v>
      </c>
      <c r="BK122" s="142">
        <f>ROUND(I122*H122,2)</f>
        <v>0</v>
      </c>
      <c r="BL122" s="18" t="s">
        <v>169</v>
      </c>
      <c r="BM122" s="141" t="s">
        <v>213</v>
      </c>
    </row>
    <row r="123" spans="2:51" s="14" customFormat="1" ht="11.25">
      <c r="B123" s="158"/>
      <c r="D123" s="144" t="s">
        <v>171</v>
      </c>
      <c r="E123" s="159" t="s">
        <v>44</v>
      </c>
      <c r="F123" s="160" t="s">
        <v>214</v>
      </c>
      <c r="H123" s="159" t="s">
        <v>44</v>
      </c>
      <c r="I123" s="161"/>
      <c r="L123" s="158"/>
      <c r="M123" s="162"/>
      <c r="T123" s="163"/>
      <c r="AT123" s="159" t="s">
        <v>171</v>
      </c>
      <c r="AU123" s="159" t="s">
        <v>92</v>
      </c>
      <c r="AV123" s="14" t="s">
        <v>90</v>
      </c>
      <c r="AW123" s="14" t="s">
        <v>42</v>
      </c>
      <c r="AX123" s="14" t="s">
        <v>82</v>
      </c>
      <c r="AY123" s="159" t="s">
        <v>162</v>
      </c>
    </row>
    <row r="124" spans="2:51" s="12" customFormat="1" ht="11.25">
      <c r="B124" s="143"/>
      <c r="D124" s="144" t="s">
        <v>171</v>
      </c>
      <c r="E124" s="145" t="s">
        <v>44</v>
      </c>
      <c r="F124" s="146" t="s">
        <v>215</v>
      </c>
      <c r="H124" s="147">
        <v>9080</v>
      </c>
      <c r="I124" s="148"/>
      <c r="L124" s="143"/>
      <c r="M124" s="149"/>
      <c r="T124" s="150"/>
      <c r="AT124" s="145" t="s">
        <v>171</v>
      </c>
      <c r="AU124" s="145" t="s">
        <v>92</v>
      </c>
      <c r="AV124" s="12" t="s">
        <v>92</v>
      </c>
      <c r="AW124" s="12" t="s">
        <v>42</v>
      </c>
      <c r="AX124" s="12" t="s">
        <v>82</v>
      </c>
      <c r="AY124" s="145" t="s">
        <v>162</v>
      </c>
    </row>
    <row r="125" spans="2:51" s="14" customFormat="1" ht="11.25">
      <c r="B125" s="158"/>
      <c r="D125" s="144" t="s">
        <v>171</v>
      </c>
      <c r="E125" s="159" t="s">
        <v>44</v>
      </c>
      <c r="F125" s="160" t="s">
        <v>216</v>
      </c>
      <c r="H125" s="159" t="s">
        <v>44</v>
      </c>
      <c r="I125" s="161"/>
      <c r="L125" s="158"/>
      <c r="M125" s="162"/>
      <c r="T125" s="163"/>
      <c r="AT125" s="159" t="s">
        <v>171</v>
      </c>
      <c r="AU125" s="159" t="s">
        <v>92</v>
      </c>
      <c r="AV125" s="14" t="s">
        <v>90</v>
      </c>
      <c r="AW125" s="14" t="s">
        <v>42</v>
      </c>
      <c r="AX125" s="14" t="s">
        <v>82</v>
      </c>
      <c r="AY125" s="159" t="s">
        <v>162</v>
      </c>
    </row>
    <row r="126" spans="2:51" s="12" customFormat="1" ht="11.25">
      <c r="B126" s="143"/>
      <c r="D126" s="144" t="s">
        <v>171</v>
      </c>
      <c r="E126" s="145" t="s">
        <v>44</v>
      </c>
      <c r="F126" s="146" t="s">
        <v>217</v>
      </c>
      <c r="H126" s="147">
        <v>4659</v>
      </c>
      <c r="I126" s="148"/>
      <c r="L126" s="143"/>
      <c r="M126" s="149"/>
      <c r="T126" s="150"/>
      <c r="AT126" s="145" t="s">
        <v>171</v>
      </c>
      <c r="AU126" s="145" t="s">
        <v>92</v>
      </c>
      <c r="AV126" s="12" t="s">
        <v>92</v>
      </c>
      <c r="AW126" s="12" t="s">
        <v>42</v>
      </c>
      <c r="AX126" s="12" t="s">
        <v>82</v>
      </c>
      <c r="AY126" s="145" t="s">
        <v>162</v>
      </c>
    </row>
    <row r="127" spans="2:51" s="13" customFormat="1" ht="11.25">
      <c r="B127" s="151"/>
      <c r="D127" s="144" t="s">
        <v>171</v>
      </c>
      <c r="E127" s="152" t="s">
        <v>44</v>
      </c>
      <c r="F127" s="153" t="s">
        <v>175</v>
      </c>
      <c r="H127" s="154">
        <v>13739</v>
      </c>
      <c r="I127" s="155"/>
      <c r="L127" s="151"/>
      <c r="M127" s="156"/>
      <c r="T127" s="157"/>
      <c r="AT127" s="152" t="s">
        <v>171</v>
      </c>
      <c r="AU127" s="152" t="s">
        <v>92</v>
      </c>
      <c r="AV127" s="13" t="s">
        <v>169</v>
      </c>
      <c r="AW127" s="13" t="s">
        <v>42</v>
      </c>
      <c r="AX127" s="13" t="s">
        <v>90</v>
      </c>
      <c r="AY127" s="152" t="s">
        <v>162</v>
      </c>
    </row>
    <row r="128" spans="2:65" s="1" customFormat="1" ht="24.2" customHeight="1">
      <c r="B128" s="34"/>
      <c r="C128" s="130" t="s">
        <v>218</v>
      </c>
      <c r="D128" s="130" t="s">
        <v>165</v>
      </c>
      <c r="E128" s="131" t="s">
        <v>219</v>
      </c>
      <c r="F128" s="132" t="s">
        <v>220</v>
      </c>
      <c r="G128" s="133" t="s">
        <v>110</v>
      </c>
      <c r="H128" s="134">
        <v>15856</v>
      </c>
      <c r="I128" s="135"/>
      <c r="J128" s="136">
        <f>ROUND(I128*H128,2)</f>
        <v>0</v>
      </c>
      <c r="K128" s="132" t="s">
        <v>168</v>
      </c>
      <c r="L128" s="34"/>
      <c r="M128" s="137" t="s">
        <v>44</v>
      </c>
      <c r="N128" s="138" t="s">
        <v>53</v>
      </c>
      <c r="P128" s="139">
        <f>O128*H128</f>
        <v>0</v>
      </c>
      <c r="Q128" s="139">
        <v>0.00016</v>
      </c>
      <c r="R128" s="139">
        <f>Q128*H128</f>
        <v>2.53696</v>
      </c>
      <c r="S128" s="139">
        <v>0.256</v>
      </c>
      <c r="T128" s="140">
        <f>S128*H128</f>
        <v>4059.136</v>
      </c>
      <c r="AR128" s="141" t="s">
        <v>169</v>
      </c>
      <c r="AT128" s="141" t="s">
        <v>165</v>
      </c>
      <c r="AU128" s="141" t="s">
        <v>92</v>
      </c>
      <c r="AY128" s="18" t="s">
        <v>162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8" t="s">
        <v>90</v>
      </c>
      <c r="BK128" s="142">
        <f>ROUND(I128*H128,2)</f>
        <v>0</v>
      </c>
      <c r="BL128" s="18" t="s">
        <v>169</v>
      </c>
      <c r="BM128" s="141" t="s">
        <v>221</v>
      </c>
    </row>
    <row r="129" spans="2:51" s="14" customFormat="1" ht="11.25">
      <c r="B129" s="158"/>
      <c r="D129" s="144" t="s">
        <v>171</v>
      </c>
      <c r="E129" s="159" t="s">
        <v>44</v>
      </c>
      <c r="F129" s="160" t="s">
        <v>222</v>
      </c>
      <c r="H129" s="159" t="s">
        <v>44</v>
      </c>
      <c r="I129" s="161"/>
      <c r="L129" s="158"/>
      <c r="M129" s="162"/>
      <c r="T129" s="163"/>
      <c r="AT129" s="159" t="s">
        <v>171</v>
      </c>
      <c r="AU129" s="159" t="s">
        <v>92</v>
      </c>
      <c r="AV129" s="14" t="s">
        <v>90</v>
      </c>
      <c r="AW129" s="14" t="s">
        <v>42</v>
      </c>
      <c r="AX129" s="14" t="s">
        <v>82</v>
      </c>
      <c r="AY129" s="159" t="s">
        <v>162</v>
      </c>
    </row>
    <row r="130" spans="2:51" s="12" customFormat="1" ht="11.25">
      <c r="B130" s="143"/>
      <c r="D130" s="144" t="s">
        <v>171</v>
      </c>
      <c r="E130" s="145" t="s">
        <v>44</v>
      </c>
      <c r="F130" s="146" t="s">
        <v>223</v>
      </c>
      <c r="H130" s="147">
        <v>3006</v>
      </c>
      <c r="I130" s="148"/>
      <c r="L130" s="143"/>
      <c r="M130" s="149"/>
      <c r="T130" s="150"/>
      <c r="AT130" s="145" t="s">
        <v>171</v>
      </c>
      <c r="AU130" s="145" t="s">
        <v>92</v>
      </c>
      <c r="AV130" s="12" t="s">
        <v>92</v>
      </c>
      <c r="AW130" s="12" t="s">
        <v>42</v>
      </c>
      <c r="AX130" s="12" t="s">
        <v>82</v>
      </c>
      <c r="AY130" s="145" t="s">
        <v>162</v>
      </c>
    </row>
    <row r="131" spans="2:51" s="12" customFormat="1" ht="11.25">
      <c r="B131" s="143"/>
      <c r="D131" s="144" t="s">
        <v>171</v>
      </c>
      <c r="E131" s="145" t="s">
        <v>44</v>
      </c>
      <c r="F131" s="146" t="s">
        <v>224</v>
      </c>
      <c r="H131" s="147">
        <v>12395</v>
      </c>
      <c r="I131" s="148"/>
      <c r="L131" s="143"/>
      <c r="M131" s="149"/>
      <c r="T131" s="150"/>
      <c r="AT131" s="145" t="s">
        <v>171</v>
      </c>
      <c r="AU131" s="145" t="s">
        <v>92</v>
      </c>
      <c r="AV131" s="12" t="s">
        <v>92</v>
      </c>
      <c r="AW131" s="12" t="s">
        <v>42</v>
      </c>
      <c r="AX131" s="12" t="s">
        <v>82</v>
      </c>
      <c r="AY131" s="145" t="s">
        <v>162</v>
      </c>
    </row>
    <row r="132" spans="2:51" s="12" customFormat="1" ht="11.25">
      <c r="B132" s="143"/>
      <c r="D132" s="144" t="s">
        <v>171</v>
      </c>
      <c r="E132" s="145" t="s">
        <v>44</v>
      </c>
      <c r="F132" s="146" t="s">
        <v>225</v>
      </c>
      <c r="H132" s="147">
        <v>455</v>
      </c>
      <c r="I132" s="148"/>
      <c r="L132" s="143"/>
      <c r="M132" s="149"/>
      <c r="T132" s="150"/>
      <c r="AT132" s="145" t="s">
        <v>171</v>
      </c>
      <c r="AU132" s="145" t="s">
        <v>92</v>
      </c>
      <c r="AV132" s="12" t="s">
        <v>92</v>
      </c>
      <c r="AW132" s="12" t="s">
        <v>42</v>
      </c>
      <c r="AX132" s="12" t="s">
        <v>82</v>
      </c>
      <c r="AY132" s="145" t="s">
        <v>162</v>
      </c>
    </row>
    <row r="133" spans="2:51" s="13" customFormat="1" ht="11.25">
      <c r="B133" s="151"/>
      <c r="D133" s="144" t="s">
        <v>171</v>
      </c>
      <c r="E133" s="152" t="s">
        <v>44</v>
      </c>
      <c r="F133" s="153" t="s">
        <v>175</v>
      </c>
      <c r="H133" s="154">
        <v>15856</v>
      </c>
      <c r="I133" s="155"/>
      <c r="L133" s="151"/>
      <c r="M133" s="156"/>
      <c r="T133" s="157"/>
      <c r="AT133" s="152" t="s">
        <v>171</v>
      </c>
      <c r="AU133" s="152" t="s">
        <v>92</v>
      </c>
      <c r="AV133" s="13" t="s">
        <v>169</v>
      </c>
      <c r="AW133" s="13" t="s">
        <v>42</v>
      </c>
      <c r="AX133" s="13" t="s">
        <v>90</v>
      </c>
      <c r="AY133" s="152" t="s">
        <v>162</v>
      </c>
    </row>
    <row r="134" spans="2:65" s="1" customFormat="1" ht="21.75" customHeight="1">
      <c r="B134" s="34"/>
      <c r="C134" s="130" t="s">
        <v>226</v>
      </c>
      <c r="D134" s="130" t="s">
        <v>165</v>
      </c>
      <c r="E134" s="131" t="s">
        <v>227</v>
      </c>
      <c r="F134" s="132" t="s">
        <v>228</v>
      </c>
      <c r="G134" s="133" t="s">
        <v>118</v>
      </c>
      <c r="H134" s="134">
        <v>14015.9</v>
      </c>
      <c r="I134" s="135"/>
      <c r="J134" s="136">
        <f>ROUND(I134*H134,2)</f>
        <v>0</v>
      </c>
      <c r="K134" s="132" t="s">
        <v>168</v>
      </c>
      <c r="L134" s="34"/>
      <c r="M134" s="137" t="s">
        <v>44</v>
      </c>
      <c r="N134" s="138" t="s">
        <v>53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169</v>
      </c>
      <c r="AT134" s="141" t="s">
        <v>165</v>
      </c>
      <c r="AU134" s="141" t="s">
        <v>92</v>
      </c>
      <c r="AY134" s="18" t="s">
        <v>162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8" t="s">
        <v>90</v>
      </c>
      <c r="BK134" s="142">
        <f>ROUND(I134*H134,2)</f>
        <v>0</v>
      </c>
      <c r="BL134" s="18" t="s">
        <v>169</v>
      </c>
      <c r="BM134" s="141" t="s">
        <v>229</v>
      </c>
    </row>
    <row r="135" spans="2:51" s="14" customFormat="1" ht="11.25">
      <c r="B135" s="158"/>
      <c r="D135" s="144" t="s">
        <v>171</v>
      </c>
      <c r="E135" s="159" t="s">
        <v>44</v>
      </c>
      <c r="F135" s="160" t="s">
        <v>230</v>
      </c>
      <c r="H135" s="159" t="s">
        <v>44</v>
      </c>
      <c r="I135" s="161"/>
      <c r="L135" s="158"/>
      <c r="M135" s="162"/>
      <c r="T135" s="163"/>
      <c r="AT135" s="159" t="s">
        <v>171</v>
      </c>
      <c r="AU135" s="159" t="s">
        <v>92</v>
      </c>
      <c r="AV135" s="14" t="s">
        <v>90</v>
      </c>
      <c r="AW135" s="14" t="s">
        <v>42</v>
      </c>
      <c r="AX135" s="14" t="s">
        <v>82</v>
      </c>
      <c r="AY135" s="159" t="s">
        <v>162</v>
      </c>
    </row>
    <row r="136" spans="2:51" s="12" customFormat="1" ht="11.25">
      <c r="B136" s="143"/>
      <c r="D136" s="144" t="s">
        <v>171</v>
      </c>
      <c r="E136" s="145" t="s">
        <v>44</v>
      </c>
      <c r="F136" s="146" t="s">
        <v>231</v>
      </c>
      <c r="H136" s="147">
        <v>2327</v>
      </c>
      <c r="I136" s="148"/>
      <c r="L136" s="143"/>
      <c r="M136" s="149"/>
      <c r="T136" s="150"/>
      <c r="AT136" s="145" t="s">
        <v>171</v>
      </c>
      <c r="AU136" s="145" t="s">
        <v>92</v>
      </c>
      <c r="AV136" s="12" t="s">
        <v>92</v>
      </c>
      <c r="AW136" s="12" t="s">
        <v>42</v>
      </c>
      <c r="AX136" s="12" t="s">
        <v>82</v>
      </c>
      <c r="AY136" s="145" t="s">
        <v>162</v>
      </c>
    </row>
    <row r="137" spans="2:51" s="12" customFormat="1" ht="11.25">
      <c r="B137" s="143"/>
      <c r="D137" s="144" t="s">
        <v>171</v>
      </c>
      <c r="E137" s="145" t="s">
        <v>44</v>
      </c>
      <c r="F137" s="146" t="s">
        <v>232</v>
      </c>
      <c r="H137" s="147">
        <v>2145</v>
      </c>
      <c r="I137" s="148"/>
      <c r="L137" s="143"/>
      <c r="M137" s="149"/>
      <c r="T137" s="150"/>
      <c r="AT137" s="145" t="s">
        <v>171</v>
      </c>
      <c r="AU137" s="145" t="s">
        <v>92</v>
      </c>
      <c r="AV137" s="12" t="s">
        <v>92</v>
      </c>
      <c r="AW137" s="12" t="s">
        <v>42</v>
      </c>
      <c r="AX137" s="12" t="s">
        <v>82</v>
      </c>
      <c r="AY137" s="145" t="s">
        <v>162</v>
      </c>
    </row>
    <row r="138" spans="2:51" s="12" customFormat="1" ht="11.25">
      <c r="B138" s="143"/>
      <c r="D138" s="144" t="s">
        <v>171</v>
      </c>
      <c r="E138" s="145" t="s">
        <v>44</v>
      </c>
      <c r="F138" s="146" t="s">
        <v>233</v>
      </c>
      <c r="H138" s="147">
        <v>1482</v>
      </c>
      <c r="I138" s="148"/>
      <c r="L138" s="143"/>
      <c r="M138" s="149"/>
      <c r="T138" s="150"/>
      <c r="AT138" s="145" t="s">
        <v>171</v>
      </c>
      <c r="AU138" s="145" t="s">
        <v>92</v>
      </c>
      <c r="AV138" s="12" t="s">
        <v>92</v>
      </c>
      <c r="AW138" s="12" t="s">
        <v>42</v>
      </c>
      <c r="AX138" s="12" t="s">
        <v>82</v>
      </c>
      <c r="AY138" s="145" t="s">
        <v>162</v>
      </c>
    </row>
    <row r="139" spans="2:51" s="15" customFormat="1" ht="11.25">
      <c r="B139" s="164"/>
      <c r="D139" s="144" t="s">
        <v>171</v>
      </c>
      <c r="E139" s="165" t="s">
        <v>44</v>
      </c>
      <c r="F139" s="166" t="s">
        <v>234</v>
      </c>
      <c r="H139" s="167">
        <v>5954</v>
      </c>
      <c r="I139" s="168"/>
      <c r="L139" s="164"/>
      <c r="M139" s="169"/>
      <c r="T139" s="170"/>
      <c r="AT139" s="165" t="s">
        <v>171</v>
      </c>
      <c r="AU139" s="165" t="s">
        <v>92</v>
      </c>
      <c r="AV139" s="15" t="s">
        <v>191</v>
      </c>
      <c r="AW139" s="15" t="s">
        <v>42</v>
      </c>
      <c r="AX139" s="15" t="s">
        <v>82</v>
      </c>
      <c r="AY139" s="165" t="s">
        <v>162</v>
      </c>
    </row>
    <row r="140" spans="2:51" s="12" customFormat="1" ht="11.25">
      <c r="B140" s="143"/>
      <c r="D140" s="144" t="s">
        <v>171</v>
      </c>
      <c r="E140" s="145" t="s">
        <v>44</v>
      </c>
      <c r="F140" s="146" t="s">
        <v>235</v>
      </c>
      <c r="H140" s="147">
        <v>140</v>
      </c>
      <c r="I140" s="148"/>
      <c r="L140" s="143"/>
      <c r="M140" s="149"/>
      <c r="T140" s="150"/>
      <c r="AT140" s="145" t="s">
        <v>171</v>
      </c>
      <c r="AU140" s="145" t="s">
        <v>92</v>
      </c>
      <c r="AV140" s="12" t="s">
        <v>92</v>
      </c>
      <c r="AW140" s="12" t="s">
        <v>42</v>
      </c>
      <c r="AX140" s="12" t="s">
        <v>82</v>
      </c>
      <c r="AY140" s="145" t="s">
        <v>162</v>
      </c>
    </row>
    <row r="141" spans="2:51" s="15" customFormat="1" ht="11.25">
      <c r="B141" s="164"/>
      <c r="D141" s="144" t="s">
        <v>171</v>
      </c>
      <c r="E141" s="165" t="s">
        <v>44</v>
      </c>
      <c r="F141" s="166" t="s">
        <v>234</v>
      </c>
      <c r="H141" s="167">
        <v>140</v>
      </c>
      <c r="I141" s="168"/>
      <c r="L141" s="164"/>
      <c r="M141" s="169"/>
      <c r="T141" s="170"/>
      <c r="AT141" s="165" t="s">
        <v>171</v>
      </c>
      <c r="AU141" s="165" t="s">
        <v>92</v>
      </c>
      <c r="AV141" s="15" t="s">
        <v>191</v>
      </c>
      <c r="AW141" s="15" t="s">
        <v>42</v>
      </c>
      <c r="AX141" s="15" t="s">
        <v>82</v>
      </c>
      <c r="AY141" s="165" t="s">
        <v>162</v>
      </c>
    </row>
    <row r="142" spans="2:51" s="14" customFormat="1" ht="11.25">
      <c r="B142" s="158"/>
      <c r="D142" s="144" t="s">
        <v>171</v>
      </c>
      <c r="E142" s="159" t="s">
        <v>44</v>
      </c>
      <c r="F142" s="160" t="s">
        <v>236</v>
      </c>
      <c r="H142" s="159" t="s">
        <v>44</v>
      </c>
      <c r="I142" s="161"/>
      <c r="L142" s="158"/>
      <c r="M142" s="162"/>
      <c r="T142" s="163"/>
      <c r="AT142" s="159" t="s">
        <v>171</v>
      </c>
      <c r="AU142" s="159" t="s">
        <v>92</v>
      </c>
      <c r="AV142" s="14" t="s">
        <v>90</v>
      </c>
      <c r="AW142" s="14" t="s">
        <v>42</v>
      </c>
      <c r="AX142" s="14" t="s">
        <v>82</v>
      </c>
      <c r="AY142" s="159" t="s">
        <v>162</v>
      </c>
    </row>
    <row r="143" spans="2:51" s="12" customFormat="1" ht="11.25">
      <c r="B143" s="143"/>
      <c r="D143" s="144" t="s">
        <v>171</v>
      </c>
      <c r="E143" s="145" t="s">
        <v>44</v>
      </c>
      <c r="F143" s="146" t="s">
        <v>237</v>
      </c>
      <c r="H143" s="147">
        <v>3007.2</v>
      </c>
      <c r="I143" s="148"/>
      <c r="L143" s="143"/>
      <c r="M143" s="149"/>
      <c r="T143" s="150"/>
      <c r="AT143" s="145" t="s">
        <v>171</v>
      </c>
      <c r="AU143" s="145" t="s">
        <v>92</v>
      </c>
      <c r="AV143" s="12" t="s">
        <v>92</v>
      </c>
      <c r="AW143" s="12" t="s">
        <v>42</v>
      </c>
      <c r="AX143" s="12" t="s">
        <v>82</v>
      </c>
      <c r="AY143" s="145" t="s">
        <v>162</v>
      </c>
    </row>
    <row r="144" spans="2:51" s="12" customFormat="1" ht="11.25">
      <c r="B144" s="143"/>
      <c r="D144" s="144" t="s">
        <v>171</v>
      </c>
      <c r="E144" s="145" t="s">
        <v>44</v>
      </c>
      <c r="F144" s="146" t="s">
        <v>238</v>
      </c>
      <c r="H144" s="147">
        <v>2772</v>
      </c>
      <c r="I144" s="148"/>
      <c r="L144" s="143"/>
      <c r="M144" s="149"/>
      <c r="T144" s="150"/>
      <c r="AT144" s="145" t="s">
        <v>171</v>
      </c>
      <c r="AU144" s="145" t="s">
        <v>92</v>
      </c>
      <c r="AV144" s="12" t="s">
        <v>92</v>
      </c>
      <c r="AW144" s="12" t="s">
        <v>42</v>
      </c>
      <c r="AX144" s="12" t="s">
        <v>82</v>
      </c>
      <c r="AY144" s="145" t="s">
        <v>162</v>
      </c>
    </row>
    <row r="145" spans="2:51" s="12" customFormat="1" ht="11.25">
      <c r="B145" s="143"/>
      <c r="D145" s="144" t="s">
        <v>171</v>
      </c>
      <c r="E145" s="145" t="s">
        <v>44</v>
      </c>
      <c r="F145" s="146" t="s">
        <v>239</v>
      </c>
      <c r="H145" s="147">
        <v>1915.2</v>
      </c>
      <c r="I145" s="148"/>
      <c r="L145" s="143"/>
      <c r="M145" s="149"/>
      <c r="T145" s="150"/>
      <c r="AT145" s="145" t="s">
        <v>171</v>
      </c>
      <c r="AU145" s="145" t="s">
        <v>92</v>
      </c>
      <c r="AV145" s="12" t="s">
        <v>92</v>
      </c>
      <c r="AW145" s="12" t="s">
        <v>42</v>
      </c>
      <c r="AX145" s="12" t="s">
        <v>82</v>
      </c>
      <c r="AY145" s="145" t="s">
        <v>162</v>
      </c>
    </row>
    <row r="146" spans="2:51" s="14" customFormat="1" ht="11.25">
      <c r="B146" s="158"/>
      <c r="D146" s="144" t="s">
        <v>171</v>
      </c>
      <c r="E146" s="159" t="s">
        <v>44</v>
      </c>
      <c r="F146" s="160" t="s">
        <v>240</v>
      </c>
      <c r="H146" s="159" t="s">
        <v>44</v>
      </c>
      <c r="I146" s="161"/>
      <c r="L146" s="158"/>
      <c r="M146" s="162"/>
      <c r="T146" s="163"/>
      <c r="AT146" s="159" t="s">
        <v>171</v>
      </c>
      <c r="AU146" s="159" t="s">
        <v>92</v>
      </c>
      <c r="AV146" s="14" t="s">
        <v>90</v>
      </c>
      <c r="AW146" s="14" t="s">
        <v>42</v>
      </c>
      <c r="AX146" s="14" t="s">
        <v>82</v>
      </c>
      <c r="AY146" s="159" t="s">
        <v>162</v>
      </c>
    </row>
    <row r="147" spans="2:51" s="12" customFormat="1" ht="11.25">
      <c r="B147" s="143"/>
      <c r="D147" s="144" t="s">
        <v>171</v>
      </c>
      <c r="E147" s="145" t="s">
        <v>44</v>
      </c>
      <c r="F147" s="146" t="s">
        <v>241</v>
      </c>
      <c r="H147" s="147">
        <v>227.5</v>
      </c>
      <c r="I147" s="148"/>
      <c r="L147" s="143"/>
      <c r="M147" s="149"/>
      <c r="T147" s="150"/>
      <c r="AT147" s="145" t="s">
        <v>171</v>
      </c>
      <c r="AU147" s="145" t="s">
        <v>92</v>
      </c>
      <c r="AV147" s="12" t="s">
        <v>92</v>
      </c>
      <c r="AW147" s="12" t="s">
        <v>42</v>
      </c>
      <c r="AX147" s="12" t="s">
        <v>82</v>
      </c>
      <c r="AY147" s="145" t="s">
        <v>162</v>
      </c>
    </row>
    <row r="148" spans="2:51" s="15" customFormat="1" ht="11.25">
      <c r="B148" s="164"/>
      <c r="D148" s="144" t="s">
        <v>171</v>
      </c>
      <c r="E148" s="165" t="s">
        <v>44</v>
      </c>
      <c r="F148" s="166" t="s">
        <v>234</v>
      </c>
      <c r="H148" s="167">
        <v>7921.9</v>
      </c>
      <c r="I148" s="168"/>
      <c r="L148" s="164"/>
      <c r="M148" s="169"/>
      <c r="T148" s="170"/>
      <c r="AT148" s="165" t="s">
        <v>171</v>
      </c>
      <c r="AU148" s="165" t="s">
        <v>92</v>
      </c>
      <c r="AV148" s="15" t="s">
        <v>191</v>
      </c>
      <c r="AW148" s="15" t="s">
        <v>42</v>
      </c>
      <c r="AX148" s="15" t="s">
        <v>82</v>
      </c>
      <c r="AY148" s="165" t="s">
        <v>162</v>
      </c>
    </row>
    <row r="149" spans="2:51" s="13" customFormat="1" ht="11.25">
      <c r="B149" s="151"/>
      <c r="D149" s="144" t="s">
        <v>171</v>
      </c>
      <c r="E149" s="152" t="s">
        <v>116</v>
      </c>
      <c r="F149" s="153" t="s">
        <v>175</v>
      </c>
      <c r="H149" s="154">
        <v>14015.9</v>
      </c>
      <c r="I149" s="155"/>
      <c r="L149" s="151"/>
      <c r="M149" s="156"/>
      <c r="T149" s="157"/>
      <c r="AT149" s="152" t="s">
        <v>171</v>
      </c>
      <c r="AU149" s="152" t="s">
        <v>92</v>
      </c>
      <c r="AV149" s="13" t="s">
        <v>169</v>
      </c>
      <c r="AW149" s="13" t="s">
        <v>42</v>
      </c>
      <c r="AX149" s="13" t="s">
        <v>90</v>
      </c>
      <c r="AY149" s="152" t="s">
        <v>162</v>
      </c>
    </row>
    <row r="150" spans="2:65" s="1" customFormat="1" ht="24.2" customHeight="1">
      <c r="B150" s="34"/>
      <c r="C150" s="130" t="s">
        <v>242</v>
      </c>
      <c r="D150" s="130" t="s">
        <v>165</v>
      </c>
      <c r="E150" s="131" t="s">
        <v>243</v>
      </c>
      <c r="F150" s="132" t="s">
        <v>244</v>
      </c>
      <c r="G150" s="133" t="s">
        <v>118</v>
      </c>
      <c r="H150" s="134">
        <v>347.5</v>
      </c>
      <c r="I150" s="135"/>
      <c r="J150" s="136">
        <f>ROUND(I150*H150,2)</f>
        <v>0</v>
      </c>
      <c r="K150" s="132" t="s">
        <v>168</v>
      </c>
      <c r="L150" s="34"/>
      <c r="M150" s="137" t="s">
        <v>44</v>
      </c>
      <c r="N150" s="138" t="s">
        <v>53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169</v>
      </c>
      <c r="AT150" s="141" t="s">
        <v>165</v>
      </c>
      <c r="AU150" s="141" t="s">
        <v>92</v>
      </c>
      <c r="AY150" s="18" t="s">
        <v>162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8" t="s">
        <v>90</v>
      </c>
      <c r="BK150" s="142">
        <f>ROUND(I150*H150,2)</f>
        <v>0</v>
      </c>
      <c r="BL150" s="18" t="s">
        <v>169</v>
      </c>
      <c r="BM150" s="141" t="s">
        <v>245</v>
      </c>
    </row>
    <row r="151" spans="2:51" s="14" customFormat="1" ht="11.25">
      <c r="B151" s="158"/>
      <c r="D151" s="144" t="s">
        <v>171</v>
      </c>
      <c r="E151" s="159" t="s">
        <v>44</v>
      </c>
      <c r="F151" s="160" t="s">
        <v>246</v>
      </c>
      <c r="H151" s="159" t="s">
        <v>44</v>
      </c>
      <c r="I151" s="161"/>
      <c r="L151" s="158"/>
      <c r="M151" s="162"/>
      <c r="T151" s="163"/>
      <c r="AT151" s="159" t="s">
        <v>171</v>
      </c>
      <c r="AU151" s="159" t="s">
        <v>92</v>
      </c>
      <c r="AV151" s="14" t="s">
        <v>90</v>
      </c>
      <c r="AW151" s="14" t="s">
        <v>42</v>
      </c>
      <c r="AX151" s="14" t="s">
        <v>82</v>
      </c>
      <c r="AY151" s="159" t="s">
        <v>162</v>
      </c>
    </row>
    <row r="152" spans="2:51" s="12" customFormat="1" ht="11.25">
      <c r="B152" s="143"/>
      <c r="D152" s="144" t="s">
        <v>171</v>
      </c>
      <c r="E152" s="145" t="s">
        <v>44</v>
      </c>
      <c r="F152" s="146" t="s">
        <v>247</v>
      </c>
      <c r="H152" s="147">
        <v>346.5</v>
      </c>
      <c r="I152" s="148"/>
      <c r="L152" s="143"/>
      <c r="M152" s="149"/>
      <c r="T152" s="150"/>
      <c r="AT152" s="145" t="s">
        <v>171</v>
      </c>
      <c r="AU152" s="145" t="s">
        <v>92</v>
      </c>
      <c r="AV152" s="12" t="s">
        <v>92</v>
      </c>
      <c r="AW152" s="12" t="s">
        <v>42</v>
      </c>
      <c r="AX152" s="12" t="s">
        <v>82</v>
      </c>
      <c r="AY152" s="145" t="s">
        <v>162</v>
      </c>
    </row>
    <row r="153" spans="2:51" s="12" customFormat="1" ht="11.25">
      <c r="B153" s="143"/>
      <c r="D153" s="144" t="s">
        <v>171</v>
      </c>
      <c r="E153" s="145" t="s">
        <v>44</v>
      </c>
      <c r="F153" s="146" t="s">
        <v>248</v>
      </c>
      <c r="H153" s="147">
        <v>1</v>
      </c>
      <c r="I153" s="148"/>
      <c r="L153" s="143"/>
      <c r="M153" s="149"/>
      <c r="T153" s="150"/>
      <c r="AT153" s="145" t="s">
        <v>171</v>
      </c>
      <c r="AU153" s="145" t="s">
        <v>92</v>
      </c>
      <c r="AV153" s="12" t="s">
        <v>92</v>
      </c>
      <c r="AW153" s="12" t="s">
        <v>42</v>
      </c>
      <c r="AX153" s="12" t="s">
        <v>82</v>
      </c>
      <c r="AY153" s="145" t="s">
        <v>162</v>
      </c>
    </row>
    <row r="154" spans="2:51" s="13" customFormat="1" ht="11.25">
      <c r="B154" s="151"/>
      <c r="D154" s="144" t="s">
        <v>171</v>
      </c>
      <c r="E154" s="152" t="s">
        <v>44</v>
      </c>
      <c r="F154" s="153" t="s">
        <v>175</v>
      </c>
      <c r="H154" s="154">
        <v>347.5</v>
      </c>
      <c r="I154" s="155"/>
      <c r="L154" s="151"/>
      <c r="M154" s="156"/>
      <c r="T154" s="157"/>
      <c r="AT154" s="152" t="s">
        <v>171</v>
      </c>
      <c r="AU154" s="152" t="s">
        <v>92</v>
      </c>
      <c r="AV154" s="13" t="s">
        <v>169</v>
      </c>
      <c r="AW154" s="13" t="s">
        <v>42</v>
      </c>
      <c r="AX154" s="13" t="s">
        <v>90</v>
      </c>
      <c r="AY154" s="152" t="s">
        <v>162</v>
      </c>
    </row>
    <row r="155" spans="2:65" s="1" customFormat="1" ht="37.9" customHeight="1">
      <c r="B155" s="34"/>
      <c r="C155" s="130" t="s">
        <v>249</v>
      </c>
      <c r="D155" s="130" t="s">
        <v>165</v>
      </c>
      <c r="E155" s="131" t="s">
        <v>250</v>
      </c>
      <c r="F155" s="132" t="s">
        <v>251</v>
      </c>
      <c r="G155" s="133" t="s">
        <v>118</v>
      </c>
      <c r="H155" s="134">
        <v>14363.4</v>
      </c>
      <c r="I155" s="135"/>
      <c r="J155" s="136">
        <f>ROUND(I155*H155,2)</f>
        <v>0</v>
      </c>
      <c r="K155" s="132" t="s">
        <v>168</v>
      </c>
      <c r="L155" s="34"/>
      <c r="M155" s="137" t="s">
        <v>44</v>
      </c>
      <c r="N155" s="138" t="s">
        <v>53</v>
      </c>
      <c r="P155" s="139">
        <f>O155*H155</f>
        <v>0</v>
      </c>
      <c r="Q155" s="139">
        <v>0</v>
      </c>
      <c r="R155" s="139">
        <f>Q155*H155</f>
        <v>0</v>
      </c>
      <c r="S155" s="139">
        <v>0</v>
      </c>
      <c r="T155" s="140">
        <f>S155*H155</f>
        <v>0</v>
      </c>
      <c r="AR155" s="141" t="s">
        <v>169</v>
      </c>
      <c r="AT155" s="141" t="s">
        <v>165</v>
      </c>
      <c r="AU155" s="141" t="s">
        <v>92</v>
      </c>
      <c r="AY155" s="18" t="s">
        <v>162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8" t="s">
        <v>90</v>
      </c>
      <c r="BK155" s="142">
        <f>ROUND(I155*H155,2)</f>
        <v>0</v>
      </c>
      <c r="BL155" s="18" t="s">
        <v>169</v>
      </c>
      <c r="BM155" s="141" t="s">
        <v>252</v>
      </c>
    </row>
    <row r="156" spans="2:51" s="12" customFormat="1" ht="11.25">
      <c r="B156" s="143"/>
      <c r="D156" s="144" t="s">
        <v>171</v>
      </c>
      <c r="E156" s="145" t="s">
        <v>44</v>
      </c>
      <c r="F156" s="146" t="s">
        <v>116</v>
      </c>
      <c r="H156" s="147">
        <v>14015.9</v>
      </c>
      <c r="I156" s="148"/>
      <c r="L156" s="143"/>
      <c r="M156" s="149"/>
      <c r="T156" s="150"/>
      <c r="AT156" s="145" t="s">
        <v>171</v>
      </c>
      <c r="AU156" s="145" t="s">
        <v>92</v>
      </c>
      <c r="AV156" s="12" t="s">
        <v>92</v>
      </c>
      <c r="AW156" s="12" t="s">
        <v>42</v>
      </c>
      <c r="AX156" s="12" t="s">
        <v>82</v>
      </c>
      <c r="AY156" s="145" t="s">
        <v>162</v>
      </c>
    </row>
    <row r="157" spans="2:51" s="12" customFormat="1" ht="11.25">
      <c r="B157" s="143"/>
      <c r="D157" s="144" t="s">
        <v>171</v>
      </c>
      <c r="E157" s="145" t="s">
        <v>44</v>
      </c>
      <c r="F157" s="146" t="s">
        <v>253</v>
      </c>
      <c r="H157" s="147">
        <v>347.5</v>
      </c>
      <c r="I157" s="148"/>
      <c r="L157" s="143"/>
      <c r="M157" s="149"/>
      <c r="T157" s="150"/>
      <c r="AT157" s="145" t="s">
        <v>171</v>
      </c>
      <c r="AU157" s="145" t="s">
        <v>92</v>
      </c>
      <c r="AV157" s="12" t="s">
        <v>92</v>
      </c>
      <c r="AW157" s="12" t="s">
        <v>42</v>
      </c>
      <c r="AX157" s="12" t="s">
        <v>82</v>
      </c>
      <c r="AY157" s="145" t="s">
        <v>162</v>
      </c>
    </row>
    <row r="158" spans="2:51" s="13" customFormat="1" ht="11.25">
      <c r="B158" s="151"/>
      <c r="D158" s="144" t="s">
        <v>171</v>
      </c>
      <c r="E158" s="152" t="s">
        <v>44</v>
      </c>
      <c r="F158" s="153" t="s">
        <v>175</v>
      </c>
      <c r="H158" s="154">
        <v>14363.4</v>
      </c>
      <c r="I158" s="155"/>
      <c r="L158" s="151"/>
      <c r="M158" s="156"/>
      <c r="T158" s="157"/>
      <c r="AT158" s="152" t="s">
        <v>171</v>
      </c>
      <c r="AU158" s="152" t="s">
        <v>92</v>
      </c>
      <c r="AV158" s="13" t="s">
        <v>169</v>
      </c>
      <c r="AW158" s="13" t="s">
        <v>42</v>
      </c>
      <c r="AX158" s="13" t="s">
        <v>90</v>
      </c>
      <c r="AY158" s="152" t="s">
        <v>162</v>
      </c>
    </row>
    <row r="159" spans="2:65" s="1" customFormat="1" ht="37.9" customHeight="1">
      <c r="B159" s="34"/>
      <c r="C159" s="130" t="s">
        <v>254</v>
      </c>
      <c r="D159" s="130" t="s">
        <v>165</v>
      </c>
      <c r="E159" s="131" t="s">
        <v>255</v>
      </c>
      <c r="F159" s="132" t="s">
        <v>256</v>
      </c>
      <c r="G159" s="133" t="s">
        <v>118</v>
      </c>
      <c r="H159" s="134">
        <v>215451</v>
      </c>
      <c r="I159" s="135"/>
      <c r="J159" s="136">
        <f>ROUND(I159*H159,2)</f>
        <v>0</v>
      </c>
      <c r="K159" s="132" t="s">
        <v>168</v>
      </c>
      <c r="L159" s="34"/>
      <c r="M159" s="137" t="s">
        <v>44</v>
      </c>
      <c r="N159" s="138" t="s">
        <v>53</v>
      </c>
      <c r="P159" s="139">
        <f>O159*H159</f>
        <v>0</v>
      </c>
      <c r="Q159" s="139">
        <v>0</v>
      </c>
      <c r="R159" s="139">
        <f>Q159*H159</f>
        <v>0</v>
      </c>
      <c r="S159" s="139">
        <v>0</v>
      </c>
      <c r="T159" s="140">
        <f>S159*H159</f>
        <v>0</v>
      </c>
      <c r="AR159" s="141" t="s">
        <v>169</v>
      </c>
      <c r="AT159" s="141" t="s">
        <v>165</v>
      </c>
      <c r="AU159" s="141" t="s">
        <v>92</v>
      </c>
      <c r="AY159" s="18" t="s">
        <v>162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8" t="s">
        <v>90</v>
      </c>
      <c r="BK159" s="142">
        <f>ROUND(I159*H159,2)</f>
        <v>0</v>
      </c>
      <c r="BL159" s="18" t="s">
        <v>169</v>
      </c>
      <c r="BM159" s="141" t="s">
        <v>257</v>
      </c>
    </row>
    <row r="160" spans="2:51" s="12" customFormat="1" ht="11.25">
      <c r="B160" s="143"/>
      <c r="D160" s="144" t="s">
        <v>171</v>
      </c>
      <c r="F160" s="146" t="s">
        <v>258</v>
      </c>
      <c r="H160" s="147">
        <v>215451</v>
      </c>
      <c r="I160" s="148"/>
      <c r="L160" s="143"/>
      <c r="M160" s="149"/>
      <c r="T160" s="150"/>
      <c r="AT160" s="145" t="s">
        <v>171</v>
      </c>
      <c r="AU160" s="145" t="s">
        <v>92</v>
      </c>
      <c r="AV160" s="12" t="s">
        <v>92</v>
      </c>
      <c r="AW160" s="12" t="s">
        <v>4</v>
      </c>
      <c r="AX160" s="12" t="s">
        <v>90</v>
      </c>
      <c r="AY160" s="145" t="s">
        <v>162</v>
      </c>
    </row>
    <row r="161" spans="2:65" s="1" customFormat="1" ht="24.2" customHeight="1">
      <c r="B161" s="34"/>
      <c r="C161" s="130" t="s">
        <v>259</v>
      </c>
      <c r="D161" s="130" t="s">
        <v>165</v>
      </c>
      <c r="E161" s="131" t="s">
        <v>260</v>
      </c>
      <c r="F161" s="132" t="s">
        <v>261</v>
      </c>
      <c r="G161" s="133" t="s">
        <v>122</v>
      </c>
      <c r="H161" s="134">
        <v>25854.12</v>
      </c>
      <c r="I161" s="135"/>
      <c r="J161" s="136">
        <f>ROUND(I161*H161,2)</f>
        <v>0</v>
      </c>
      <c r="K161" s="132" t="s">
        <v>168</v>
      </c>
      <c r="L161" s="34"/>
      <c r="M161" s="137" t="s">
        <v>44</v>
      </c>
      <c r="N161" s="138" t="s">
        <v>53</v>
      </c>
      <c r="P161" s="139">
        <f>O161*H161</f>
        <v>0</v>
      </c>
      <c r="Q161" s="139">
        <v>0</v>
      </c>
      <c r="R161" s="139">
        <f>Q161*H161</f>
        <v>0</v>
      </c>
      <c r="S161" s="139">
        <v>0</v>
      </c>
      <c r="T161" s="140">
        <f>S161*H161</f>
        <v>0</v>
      </c>
      <c r="AR161" s="141" t="s">
        <v>169</v>
      </c>
      <c r="AT161" s="141" t="s">
        <v>165</v>
      </c>
      <c r="AU161" s="141" t="s">
        <v>92</v>
      </c>
      <c r="AY161" s="18" t="s">
        <v>162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8" t="s">
        <v>90</v>
      </c>
      <c r="BK161" s="142">
        <f>ROUND(I161*H161,2)</f>
        <v>0</v>
      </c>
      <c r="BL161" s="18" t="s">
        <v>169</v>
      </c>
      <c r="BM161" s="141" t="s">
        <v>262</v>
      </c>
    </row>
    <row r="162" spans="2:51" s="12" customFormat="1" ht="11.25">
      <c r="B162" s="143"/>
      <c r="D162" s="144" t="s">
        <v>171</v>
      </c>
      <c r="E162" s="145" t="s">
        <v>44</v>
      </c>
      <c r="F162" s="146" t="s">
        <v>116</v>
      </c>
      <c r="H162" s="147">
        <v>14015.9</v>
      </c>
      <c r="I162" s="148"/>
      <c r="L162" s="143"/>
      <c r="M162" s="149"/>
      <c r="T162" s="150"/>
      <c r="AT162" s="145" t="s">
        <v>171</v>
      </c>
      <c r="AU162" s="145" t="s">
        <v>92</v>
      </c>
      <c r="AV162" s="12" t="s">
        <v>92</v>
      </c>
      <c r="AW162" s="12" t="s">
        <v>42</v>
      </c>
      <c r="AX162" s="12" t="s">
        <v>82</v>
      </c>
      <c r="AY162" s="145" t="s">
        <v>162</v>
      </c>
    </row>
    <row r="163" spans="2:51" s="12" customFormat="1" ht="11.25">
      <c r="B163" s="143"/>
      <c r="D163" s="144" t="s">
        <v>171</v>
      </c>
      <c r="E163" s="145" t="s">
        <v>44</v>
      </c>
      <c r="F163" s="146" t="s">
        <v>253</v>
      </c>
      <c r="H163" s="147">
        <v>347.5</v>
      </c>
      <c r="I163" s="148"/>
      <c r="L163" s="143"/>
      <c r="M163" s="149"/>
      <c r="T163" s="150"/>
      <c r="AT163" s="145" t="s">
        <v>171</v>
      </c>
      <c r="AU163" s="145" t="s">
        <v>92</v>
      </c>
      <c r="AV163" s="12" t="s">
        <v>92</v>
      </c>
      <c r="AW163" s="12" t="s">
        <v>42</v>
      </c>
      <c r="AX163" s="12" t="s">
        <v>82</v>
      </c>
      <c r="AY163" s="145" t="s">
        <v>162</v>
      </c>
    </row>
    <row r="164" spans="2:51" s="13" customFormat="1" ht="11.25">
      <c r="B164" s="151"/>
      <c r="D164" s="144" t="s">
        <v>171</v>
      </c>
      <c r="E164" s="152" t="s">
        <v>44</v>
      </c>
      <c r="F164" s="153" t="s">
        <v>175</v>
      </c>
      <c r="H164" s="154">
        <v>14363.4</v>
      </c>
      <c r="I164" s="155"/>
      <c r="L164" s="151"/>
      <c r="M164" s="156"/>
      <c r="T164" s="157"/>
      <c r="AT164" s="152" t="s">
        <v>171</v>
      </c>
      <c r="AU164" s="152" t="s">
        <v>92</v>
      </c>
      <c r="AV164" s="13" t="s">
        <v>169</v>
      </c>
      <c r="AW164" s="13" t="s">
        <v>42</v>
      </c>
      <c r="AX164" s="13" t="s">
        <v>90</v>
      </c>
      <c r="AY164" s="152" t="s">
        <v>162</v>
      </c>
    </row>
    <row r="165" spans="2:51" s="12" customFormat="1" ht="11.25">
      <c r="B165" s="143"/>
      <c r="D165" s="144" t="s">
        <v>171</v>
      </c>
      <c r="F165" s="146" t="s">
        <v>263</v>
      </c>
      <c r="H165" s="147">
        <v>25854.12</v>
      </c>
      <c r="I165" s="148"/>
      <c r="L165" s="143"/>
      <c r="M165" s="149"/>
      <c r="T165" s="150"/>
      <c r="AT165" s="145" t="s">
        <v>171</v>
      </c>
      <c r="AU165" s="145" t="s">
        <v>92</v>
      </c>
      <c r="AV165" s="12" t="s">
        <v>92</v>
      </c>
      <c r="AW165" s="12" t="s">
        <v>4</v>
      </c>
      <c r="AX165" s="12" t="s">
        <v>90</v>
      </c>
      <c r="AY165" s="145" t="s">
        <v>162</v>
      </c>
    </row>
    <row r="166" spans="2:65" s="1" customFormat="1" ht="24.2" customHeight="1">
      <c r="B166" s="34"/>
      <c r="C166" s="130" t="s">
        <v>264</v>
      </c>
      <c r="D166" s="130" t="s">
        <v>165</v>
      </c>
      <c r="E166" s="131" t="s">
        <v>265</v>
      </c>
      <c r="F166" s="132" t="s">
        <v>266</v>
      </c>
      <c r="G166" s="133" t="s">
        <v>110</v>
      </c>
      <c r="H166" s="134">
        <v>16985.8</v>
      </c>
      <c r="I166" s="135"/>
      <c r="J166" s="136">
        <f>ROUND(I166*H166,2)</f>
        <v>0</v>
      </c>
      <c r="K166" s="132" t="s">
        <v>168</v>
      </c>
      <c r="L166" s="34"/>
      <c r="M166" s="137" t="s">
        <v>44</v>
      </c>
      <c r="N166" s="138" t="s">
        <v>53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169</v>
      </c>
      <c r="AT166" s="141" t="s">
        <v>165</v>
      </c>
      <c r="AU166" s="141" t="s">
        <v>92</v>
      </c>
      <c r="AY166" s="18" t="s">
        <v>162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8" t="s">
        <v>90</v>
      </c>
      <c r="BK166" s="142">
        <f>ROUND(I166*H166,2)</f>
        <v>0</v>
      </c>
      <c r="BL166" s="18" t="s">
        <v>169</v>
      </c>
      <c r="BM166" s="141" t="s">
        <v>267</v>
      </c>
    </row>
    <row r="167" spans="2:51" s="14" customFormat="1" ht="11.25">
      <c r="B167" s="158"/>
      <c r="D167" s="144" t="s">
        <v>171</v>
      </c>
      <c r="E167" s="159" t="s">
        <v>44</v>
      </c>
      <c r="F167" s="160" t="s">
        <v>268</v>
      </c>
      <c r="H167" s="159" t="s">
        <v>44</v>
      </c>
      <c r="I167" s="161"/>
      <c r="L167" s="158"/>
      <c r="M167" s="162"/>
      <c r="T167" s="163"/>
      <c r="AT167" s="159" t="s">
        <v>171</v>
      </c>
      <c r="AU167" s="159" t="s">
        <v>92</v>
      </c>
      <c r="AV167" s="14" t="s">
        <v>90</v>
      </c>
      <c r="AW167" s="14" t="s">
        <v>42</v>
      </c>
      <c r="AX167" s="14" t="s">
        <v>82</v>
      </c>
      <c r="AY167" s="159" t="s">
        <v>162</v>
      </c>
    </row>
    <row r="168" spans="2:51" s="12" customFormat="1" ht="11.25">
      <c r="B168" s="143"/>
      <c r="D168" s="144" t="s">
        <v>171</v>
      </c>
      <c r="E168" s="145" t="s">
        <v>44</v>
      </c>
      <c r="F168" s="146" t="s">
        <v>269</v>
      </c>
      <c r="H168" s="147">
        <v>4654</v>
      </c>
      <c r="I168" s="148"/>
      <c r="L168" s="143"/>
      <c r="M168" s="149"/>
      <c r="T168" s="150"/>
      <c r="AT168" s="145" t="s">
        <v>171</v>
      </c>
      <c r="AU168" s="145" t="s">
        <v>92</v>
      </c>
      <c r="AV168" s="12" t="s">
        <v>92</v>
      </c>
      <c r="AW168" s="12" t="s">
        <v>42</v>
      </c>
      <c r="AX168" s="12" t="s">
        <v>82</v>
      </c>
      <c r="AY168" s="145" t="s">
        <v>162</v>
      </c>
    </row>
    <row r="169" spans="2:51" s="12" customFormat="1" ht="11.25">
      <c r="B169" s="143"/>
      <c r="D169" s="144" t="s">
        <v>171</v>
      </c>
      <c r="E169" s="145" t="s">
        <v>44</v>
      </c>
      <c r="F169" s="146" t="s">
        <v>270</v>
      </c>
      <c r="H169" s="147">
        <v>4290</v>
      </c>
      <c r="I169" s="148"/>
      <c r="L169" s="143"/>
      <c r="M169" s="149"/>
      <c r="T169" s="150"/>
      <c r="AT169" s="145" t="s">
        <v>171</v>
      </c>
      <c r="AU169" s="145" t="s">
        <v>92</v>
      </c>
      <c r="AV169" s="12" t="s">
        <v>92</v>
      </c>
      <c r="AW169" s="12" t="s">
        <v>42</v>
      </c>
      <c r="AX169" s="12" t="s">
        <v>82</v>
      </c>
      <c r="AY169" s="145" t="s">
        <v>162</v>
      </c>
    </row>
    <row r="170" spans="2:51" s="12" customFormat="1" ht="11.25">
      <c r="B170" s="143"/>
      <c r="D170" s="144" t="s">
        <v>171</v>
      </c>
      <c r="E170" s="145" t="s">
        <v>44</v>
      </c>
      <c r="F170" s="146" t="s">
        <v>271</v>
      </c>
      <c r="H170" s="147">
        <v>2964</v>
      </c>
      <c r="I170" s="148"/>
      <c r="L170" s="143"/>
      <c r="M170" s="149"/>
      <c r="T170" s="150"/>
      <c r="AT170" s="145" t="s">
        <v>171</v>
      </c>
      <c r="AU170" s="145" t="s">
        <v>92</v>
      </c>
      <c r="AV170" s="12" t="s">
        <v>92</v>
      </c>
      <c r="AW170" s="12" t="s">
        <v>42</v>
      </c>
      <c r="AX170" s="12" t="s">
        <v>82</v>
      </c>
      <c r="AY170" s="145" t="s">
        <v>162</v>
      </c>
    </row>
    <row r="171" spans="2:51" s="12" customFormat="1" ht="11.25">
      <c r="B171" s="143"/>
      <c r="D171" s="144" t="s">
        <v>171</v>
      </c>
      <c r="E171" s="145" t="s">
        <v>44</v>
      </c>
      <c r="F171" s="146" t="s">
        <v>272</v>
      </c>
      <c r="H171" s="147">
        <v>208</v>
      </c>
      <c r="I171" s="148"/>
      <c r="L171" s="143"/>
      <c r="M171" s="149"/>
      <c r="T171" s="150"/>
      <c r="AT171" s="145" t="s">
        <v>171</v>
      </c>
      <c r="AU171" s="145" t="s">
        <v>92</v>
      </c>
      <c r="AV171" s="12" t="s">
        <v>92</v>
      </c>
      <c r="AW171" s="12" t="s">
        <v>42</v>
      </c>
      <c r="AX171" s="12" t="s">
        <v>82</v>
      </c>
      <c r="AY171" s="145" t="s">
        <v>162</v>
      </c>
    </row>
    <row r="172" spans="2:51" s="12" customFormat="1" ht="11.25">
      <c r="B172" s="143"/>
      <c r="D172" s="144" t="s">
        <v>171</v>
      </c>
      <c r="E172" s="145" t="s">
        <v>44</v>
      </c>
      <c r="F172" s="146" t="s">
        <v>273</v>
      </c>
      <c r="H172" s="147">
        <v>4869.8</v>
      </c>
      <c r="I172" s="148"/>
      <c r="L172" s="143"/>
      <c r="M172" s="149"/>
      <c r="T172" s="150"/>
      <c r="AT172" s="145" t="s">
        <v>171</v>
      </c>
      <c r="AU172" s="145" t="s">
        <v>92</v>
      </c>
      <c r="AV172" s="12" t="s">
        <v>92</v>
      </c>
      <c r="AW172" s="12" t="s">
        <v>42</v>
      </c>
      <c r="AX172" s="12" t="s">
        <v>82</v>
      </c>
      <c r="AY172" s="145" t="s">
        <v>162</v>
      </c>
    </row>
    <row r="173" spans="2:51" s="13" customFormat="1" ht="11.25">
      <c r="B173" s="151"/>
      <c r="D173" s="144" t="s">
        <v>171</v>
      </c>
      <c r="E173" s="152" t="s">
        <v>112</v>
      </c>
      <c r="F173" s="153" t="s">
        <v>175</v>
      </c>
      <c r="H173" s="154">
        <v>16985.8</v>
      </c>
      <c r="I173" s="155"/>
      <c r="L173" s="151"/>
      <c r="M173" s="156"/>
      <c r="T173" s="157"/>
      <c r="AT173" s="152" t="s">
        <v>171</v>
      </c>
      <c r="AU173" s="152" t="s">
        <v>92</v>
      </c>
      <c r="AV173" s="13" t="s">
        <v>169</v>
      </c>
      <c r="AW173" s="13" t="s">
        <v>42</v>
      </c>
      <c r="AX173" s="13" t="s">
        <v>90</v>
      </c>
      <c r="AY173" s="152" t="s">
        <v>162</v>
      </c>
    </row>
    <row r="174" spans="2:65" s="1" customFormat="1" ht="16.5" customHeight="1">
      <c r="B174" s="34"/>
      <c r="C174" s="171" t="s">
        <v>274</v>
      </c>
      <c r="D174" s="171" t="s">
        <v>275</v>
      </c>
      <c r="E174" s="172" t="s">
        <v>276</v>
      </c>
      <c r="F174" s="173" t="s">
        <v>277</v>
      </c>
      <c r="G174" s="174" t="s">
        <v>278</v>
      </c>
      <c r="H174" s="175">
        <v>254.787</v>
      </c>
      <c r="I174" s="176"/>
      <c r="J174" s="177">
        <f>ROUND(I174*H174,2)</f>
        <v>0</v>
      </c>
      <c r="K174" s="173" t="s">
        <v>168</v>
      </c>
      <c r="L174" s="178"/>
      <c r="M174" s="179" t="s">
        <v>44</v>
      </c>
      <c r="N174" s="180" t="s">
        <v>53</v>
      </c>
      <c r="P174" s="139">
        <f>O174*H174</f>
        <v>0</v>
      </c>
      <c r="Q174" s="139">
        <v>0.001</v>
      </c>
      <c r="R174" s="139">
        <f>Q174*H174</f>
        <v>0.254787</v>
      </c>
      <c r="S174" s="139">
        <v>0</v>
      </c>
      <c r="T174" s="140">
        <f>S174*H174</f>
        <v>0</v>
      </c>
      <c r="AR174" s="141" t="s">
        <v>226</v>
      </c>
      <c r="AT174" s="141" t="s">
        <v>275</v>
      </c>
      <c r="AU174" s="141" t="s">
        <v>92</v>
      </c>
      <c r="AY174" s="18" t="s">
        <v>162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8" t="s">
        <v>90</v>
      </c>
      <c r="BK174" s="142">
        <f>ROUND(I174*H174,2)</f>
        <v>0</v>
      </c>
      <c r="BL174" s="18" t="s">
        <v>169</v>
      </c>
      <c r="BM174" s="141" t="s">
        <v>279</v>
      </c>
    </row>
    <row r="175" spans="2:51" s="12" customFormat="1" ht="11.25">
      <c r="B175" s="143"/>
      <c r="D175" s="144" t="s">
        <v>171</v>
      </c>
      <c r="F175" s="146" t="s">
        <v>280</v>
      </c>
      <c r="H175" s="147">
        <v>254.787</v>
      </c>
      <c r="I175" s="148"/>
      <c r="L175" s="143"/>
      <c r="M175" s="149"/>
      <c r="T175" s="150"/>
      <c r="AT175" s="145" t="s">
        <v>171</v>
      </c>
      <c r="AU175" s="145" t="s">
        <v>92</v>
      </c>
      <c r="AV175" s="12" t="s">
        <v>92</v>
      </c>
      <c r="AW175" s="12" t="s">
        <v>4</v>
      </c>
      <c r="AX175" s="12" t="s">
        <v>90</v>
      </c>
      <c r="AY175" s="145" t="s">
        <v>162</v>
      </c>
    </row>
    <row r="176" spans="2:65" s="1" customFormat="1" ht="21.75" customHeight="1">
      <c r="B176" s="34"/>
      <c r="C176" s="130" t="s">
        <v>8</v>
      </c>
      <c r="D176" s="130" t="s">
        <v>165</v>
      </c>
      <c r="E176" s="131" t="s">
        <v>281</v>
      </c>
      <c r="F176" s="132" t="s">
        <v>282</v>
      </c>
      <c r="G176" s="133" t="s">
        <v>110</v>
      </c>
      <c r="H176" s="134">
        <v>16985.8</v>
      </c>
      <c r="I176" s="135"/>
      <c r="J176" s="136">
        <f>ROUND(I176*H176,2)</f>
        <v>0</v>
      </c>
      <c r="K176" s="132" t="s">
        <v>168</v>
      </c>
      <c r="L176" s="34"/>
      <c r="M176" s="137" t="s">
        <v>44</v>
      </c>
      <c r="N176" s="138" t="s">
        <v>53</v>
      </c>
      <c r="P176" s="139">
        <f>O176*H176</f>
        <v>0</v>
      </c>
      <c r="Q176" s="139">
        <v>0</v>
      </c>
      <c r="R176" s="139">
        <f>Q176*H176</f>
        <v>0</v>
      </c>
      <c r="S176" s="139">
        <v>0</v>
      </c>
      <c r="T176" s="140">
        <f>S176*H176</f>
        <v>0</v>
      </c>
      <c r="AR176" s="141" t="s">
        <v>169</v>
      </c>
      <c r="AT176" s="141" t="s">
        <v>165</v>
      </c>
      <c r="AU176" s="141" t="s">
        <v>92</v>
      </c>
      <c r="AY176" s="18" t="s">
        <v>162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8" t="s">
        <v>90</v>
      </c>
      <c r="BK176" s="142">
        <f>ROUND(I176*H176,2)</f>
        <v>0</v>
      </c>
      <c r="BL176" s="18" t="s">
        <v>169</v>
      </c>
      <c r="BM176" s="141" t="s">
        <v>283</v>
      </c>
    </row>
    <row r="177" spans="2:51" s="12" customFormat="1" ht="11.25">
      <c r="B177" s="143"/>
      <c r="D177" s="144" t="s">
        <v>171</v>
      </c>
      <c r="E177" s="145" t="s">
        <v>44</v>
      </c>
      <c r="F177" s="146" t="s">
        <v>112</v>
      </c>
      <c r="H177" s="147">
        <v>16985.8</v>
      </c>
      <c r="I177" s="148"/>
      <c r="L177" s="143"/>
      <c r="M177" s="149"/>
      <c r="T177" s="150"/>
      <c r="AT177" s="145" t="s">
        <v>171</v>
      </c>
      <c r="AU177" s="145" t="s">
        <v>92</v>
      </c>
      <c r="AV177" s="12" t="s">
        <v>92</v>
      </c>
      <c r="AW177" s="12" t="s">
        <v>42</v>
      </c>
      <c r="AX177" s="12" t="s">
        <v>90</v>
      </c>
      <c r="AY177" s="145" t="s">
        <v>162</v>
      </c>
    </row>
    <row r="178" spans="2:65" s="1" customFormat="1" ht="21.75" customHeight="1">
      <c r="B178" s="34"/>
      <c r="C178" s="130" t="s">
        <v>284</v>
      </c>
      <c r="D178" s="130" t="s">
        <v>165</v>
      </c>
      <c r="E178" s="131" t="s">
        <v>285</v>
      </c>
      <c r="F178" s="132" t="s">
        <v>286</v>
      </c>
      <c r="G178" s="133" t="s">
        <v>110</v>
      </c>
      <c r="H178" s="134">
        <v>19956.8</v>
      </c>
      <c r="I178" s="135"/>
      <c r="J178" s="136">
        <f>ROUND(I178*H178,2)</f>
        <v>0</v>
      </c>
      <c r="K178" s="132" t="s">
        <v>168</v>
      </c>
      <c r="L178" s="34"/>
      <c r="M178" s="137" t="s">
        <v>44</v>
      </c>
      <c r="N178" s="138" t="s">
        <v>53</v>
      </c>
      <c r="P178" s="139">
        <f>O178*H178</f>
        <v>0</v>
      </c>
      <c r="Q178" s="139">
        <v>0</v>
      </c>
      <c r="R178" s="139">
        <f>Q178*H178</f>
        <v>0</v>
      </c>
      <c r="S178" s="139">
        <v>0</v>
      </c>
      <c r="T178" s="140">
        <f>S178*H178</f>
        <v>0</v>
      </c>
      <c r="AR178" s="141" t="s">
        <v>169</v>
      </c>
      <c r="AT178" s="141" t="s">
        <v>165</v>
      </c>
      <c r="AU178" s="141" t="s">
        <v>92</v>
      </c>
      <c r="AY178" s="18" t="s">
        <v>162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8" t="s">
        <v>90</v>
      </c>
      <c r="BK178" s="142">
        <f>ROUND(I178*H178,2)</f>
        <v>0</v>
      </c>
      <c r="BL178" s="18" t="s">
        <v>169</v>
      </c>
      <c r="BM178" s="141" t="s">
        <v>287</v>
      </c>
    </row>
    <row r="179" spans="2:51" s="12" customFormat="1" ht="11.25">
      <c r="B179" s="143"/>
      <c r="D179" s="144" t="s">
        <v>171</v>
      </c>
      <c r="E179" s="145" t="s">
        <v>44</v>
      </c>
      <c r="F179" s="146" t="s">
        <v>288</v>
      </c>
      <c r="H179" s="147">
        <v>7518</v>
      </c>
      <c r="I179" s="148"/>
      <c r="L179" s="143"/>
      <c r="M179" s="149"/>
      <c r="T179" s="150"/>
      <c r="AT179" s="145" t="s">
        <v>171</v>
      </c>
      <c r="AU179" s="145" t="s">
        <v>92</v>
      </c>
      <c r="AV179" s="12" t="s">
        <v>92</v>
      </c>
      <c r="AW179" s="12" t="s">
        <v>42</v>
      </c>
      <c r="AX179" s="12" t="s">
        <v>82</v>
      </c>
      <c r="AY179" s="145" t="s">
        <v>162</v>
      </c>
    </row>
    <row r="180" spans="2:51" s="12" customFormat="1" ht="11.25">
      <c r="B180" s="143"/>
      <c r="D180" s="144" t="s">
        <v>171</v>
      </c>
      <c r="E180" s="145" t="s">
        <v>44</v>
      </c>
      <c r="F180" s="146" t="s">
        <v>289</v>
      </c>
      <c r="H180" s="147">
        <v>6930</v>
      </c>
      <c r="I180" s="148"/>
      <c r="L180" s="143"/>
      <c r="M180" s="149"/>
      <c r="T180" s="150"/>
      <c r="AT180" s="145" t="s">
        <v>171</v>
      </c>
      <c r="AU180" s="145" t="s">
        <v>92</v>
      </c>
      <c r="AV180" s="12" t="s">
        <v>92</v>
      </c>
      <c r="AW180" s="12" t="s">
        <v>42</v>
      </c>
      <c r="AX180" s="12" t="s">
        <v>82</v>
      </c>
      <c r="AY180" s="145" t="s">
        <v>162</v>
      </c>
    </row>
    <row r="181" spans="2:51" s="12" customFormat="1" ht="11.25">
      <c r="B181" s="143"/>
      <c r="D181" s="144" t="s">
        <v>171</v>
      </c>
      <c r="E181" s="145" t="s">
        <v>44</v>
      </c>
      <c r="F181" s="146" t="s">
        <v>290</v>
      </c>
      <c r="H181" s="147">
        <v>4788</v>
      </c>
      <c r="I181" s="148"/>
      <c r="L181" s="143"/>
      <c r="M181" s="149"/>
      <c r="T181" s="150"/>
      <c r="AT181" s="145" t="s">
        <v>171</v>
      </c>
      <c r="AU181" s="145" t="s">
        <v>92</v>
      </c>
      <c r="AV181" s="12" t="s">
        <v>92</v>
      </c>
      <c r="AW181" s="12" t="s">
        <v>42</v>
      </c>
      <c r="AX181" s="12" t="s">
        <v>82</v>
      </c>
      <c r="AY181" s="145" t="s">
        <v>162</v>
      </c>
    </row>
    <row r="182" spans="2:51" s="12" customFormat="1" ht="11.25">
      <c r="B182" s="143"/>
      <c r="D182" s="144" t="s">
        <v>171</v>
      </c>
      <c r="E182" s="145" t="s">
        <v>44</v>
      </c>
      <c r="F182" s="146" t="s">
        <v>108</v>
      </c>
      <c r="H182" s="147">
        <v>455</v>
      </c>
      <c r="I182" s="148"/>
      <c r="L182" s="143"/>
      <c r="M182" s="149"/>
      <c r="T182" s="150"/>
      <c r="AT182" s="145" t="s">
        <v>171</v>
      </c>
      <c r="AU182" s="145" t="s">
        <v>92</v>
      </c>
      <c r="AV182" s="12" t="s">
        <v>92</v>
      </c>
      <c r="AW182" s="12" t="s">
        <v>42</v>
      </c>
      <c r="AX182" s="12" t="s">
        <v>82</v>
      </c>
      <c r="AY182" s="145" t="s">
        <v>162</v>
      </c>
    </row>
    <row r="183" spans="2:51" s="12" customFormat="1" ht="11.25">
      <c r="B183" s="143"/>
      <c r="D183" s="144" t="s">
        <v>171</v>
      </c>
      <c r="E183" s="145" t="s">
        <v>44</v>
      </c>
      <c r="F183" s="146" t="s">
        <v>127</v>
      </c>
      <c r="H183" s="147">
        <v>265.8</v>
      </c>
      <c r="I183" s="148"/>
      <c r="L183" s="143"/>
      <c r="M183" s="149"/>
      <c r="T183" s="150"/>
      <c r="AT183" s="145" t="s">
        <v>171</v>
      </c>
      <c r="AU183" s="145" t="s">
        <v>92</v>
      </c>
      <c r="AV183" s="12" t="s">
        <v>92</v>
      </c>
      <c r="AW183" s="12" t="s">
        <v>42</v>
      </c>
      <c r="AX183" s="12" t="s">
        <v>82</v>
      </c>
      <c r="AY183" s="145" t="s">
        <v>162</v>
      </c>
    </row>
    <row r="184" spans="2:51" s="13" customFormat="1" ht="11.25">
      <c r="B184" s="151"/>
      <c r="D184" s="144" t="s">
        <v>171</v>
      </c>
      <c r="E184" s="152" t="s">
        <v>44</v>
      </c>
      <c r="F184" s="153" t="s">
        <v>175</v>
      </c>
      <c r="H184" s="154">
        <v>19956.8</v>
      </c>
      <c r="I184" s="155"/>
      <c r="L184" s="151"/>
      <c r="M184" s="156"/>
      <c r="T184" s="157"/>
      <c r="AT184" s="152" t="s">
        <v>171</v>
      </c>
      <c r="AU184" s="152" t="s">
        <v>92</v>
      </c>
      <c r="AV184" s="13" t="s">
        <v>169</v>
      </c>
      <c r="AW184" s="13" t="s">
        <v>42</v>
      </c>
      <c r="AX184" s="13" t="s">
        <v>90</v>
      </c>
      <c r="AY184" s="152" t="s">
        <v>162</v>
      </c>
    </row>
    <row r="185" spans="2:65" s="1" customFormat="1" ht="24.2" customHeight="1">
      <c r="B185" s="34"/>
      <c r="C185" s="130" t="s">
        <v>291</v>
      </c>
      <c r="D185" s="130" t="s">
        <v>165</v>
      </c>
      <c r="E185" s="131" t="s">
        <v>292</v>
      </c>
      <c r="F185" s="132" t="s">
        <v>293</v>
      </c>
      <c r="G185" s="133" t="s">
        <v>110</v>
      </c>
      <c r="H185" s="134">
        <v>16985.8</v>
      </c>
      <c r="I185" s="135"/>
      <c r="J185" s="136">
        <f>ROUND(I185*H185,2)</f>
        <v>0</v>
      </c>
      <c r="K185" s="132" t="s">
        <v>168</v>
      </c>
      <c r="L185" s="34"/>
      <c r="M185" s="137" t="s">
        <v>44</v>
      </c>
      <c r="N185" s="138" t="s">
        <v>53</v>
      </c>
      <c r="P185" s="139">
        <f>O185*H185</f>
        <v>0</v>
      </c>
      <c r="Q185" s="139">
        <v>0</v>
      </c>
      <c r="R185" s="139">
        <f>Q185*H185</f>
        <v>0</v>
      </c>
      <c r="S185" s="139">
        <v>0</v>
      </c>
      <c r="T185" s="140">
        <f>S185*H185</f>
        <v>0</v>
      </c>
      <c r="AR185" s="141" t="s">
        <v>169</v>
      </c>
      <c r="AT185" s="141" t="s">
        <v>165</v>
      </c>
      <c r="AU185" s="141" t="s">
        <v>92</v>
      </c>
      <c r="AY185" s="18" t="s">
        <v>162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8" t="s">
        <v>90</v>
      </c>
      <c r="BK185" s="142">
        <f>ROUND(I185*H185,2)</f>
        <v>0</v>
      </c>
      <c r="BL185" s="18" t="s">
        <v>169</v>
      </c>
      <c r="BM185" s="141" t="s">
        <v>294</v>
      </c>
    </row>
    <row r="186" spans="2:51" s="12" customFormat="1" ht="11.25">
      <c r="B186" s="143"/>
      <c r="D186" s="144" t="s">
        <v>171</v>
      </c>
      <c r="E186" s="145" t="s">
        <v>44</v>
      </c>
      <c r="F186" s="146" t="s">
        <v>112</v>
      </c>
      <c r="H186" s="147">
        <v>16985.8</v>
      </c>
      <c r="I186" s="148"/>
      <c r="L186" s="143"/>
      <c r="M186" s="149"/>
      <c r="T186" s="150"/>
      <c r="AT186" s="145" t="s">
        <v>171</v>
      </c>
      <c r="AU186" s="145" t="s">
        <v>92</v>
      </c>
      <c r="AV186" s="12" t="s">
        <v>92</v>
      </c>
      <c r="AW186" s="12" t="s">
        <v>42</v>
      </c>
      <c r="AX186" s="12" t="s">
        <v>90</v>
      </c>
      <c r="AY186" s="145" t="s">
        <v>162</v>
      </c>
    </row>
    <row r="187" spans="2:65" s="1" customFormat="1" ht="16.5" customHeight="1">
      <c r="B187" s="34"/>
      <c r="C187" s="171" t="s">
        <v>295</v>
      </c>
      <c r="D187" s="171" t="s">
        <v>275</v>
      </c>
      <c r="E187" s="172" t="s">
        <v>296</v>
      </c>
      <c r="F187" s="173" t="s">
        <v>297</v>
      </c>
      <c r="G187" s="174" t="s">
        <v>122</v>
      </c>
      <c r="H187" s="175">
        <v>4586.166</v>
      </c>
      <c r="I187" s="176"/>
      <c r="J187" s="177">
        <f>ROUND(I187*H187,2)</f>
        <v>0</v>
      </c>
      <c r="K187" s="173" t="s">
        <v>168</v>
      </c>
      <c r="L187" s="178"/>
      <c r="M187" s="179" t="s">
        <v>44</v>
      </c>
      <c r="N187" s="180" t="s">
        <v>53</v>
      </c>
      <c r="P187" s="139">
        <f>O187*H187</f>
        <v>0</v>
      </c>
      <c r="Q187" s="139">
        <v>1</v>
      </c>
      <c r="R187" s="139">
        <f>Q187*H187</f>
        <v>4586.166</v>
      </c>
      <c r="S187" s="139">
        <v>0</v>
      </c>
      <c r="T187" s="140">
        <f>S187*H187</f>
        <v>0</v>
      </c>
      <c r="AR187" s="141" t="s">
        <v>226</v>
      </c>
      <c r="AT187" s="141" t="s">
        <v>275</v>
      </c>
      <c r="AU187" s="141" t="s">
        <v>92</v>
      </c>
      <c r="AY187" s="18" t="s">
        <v>162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8" t="s">
        <v>90</v>
      </c>
      <c r="BK187" s="142">
        <f>ROUND(I187*H187,2)</f>
        <v>0</v>
      </c>
      <c r="BL187" s="18" t="s">
        <v>169</v>
      </c>
      <c r="BM187" s="141" t="s">
        <v>298</v>
      </c>
    </row>
    <row r="188" spans="2:51" s="12" customFormat="1" ht="11.25">
      <c r="B188" s="143"/>
      <c r="D188" s="144" t="s">
        <v>171</v>
      </c>
      <c r="F188" s="146" t="s">
        <v>299</v>
      </c>
      <c r="H188" s="147">
        <v>4586.166</v>
      </c>
      <c r="I188" s="148"/>
      <c r="L188" s="143"/>
      <c r="M188" s="149"/>
      <c r="T188" s="150"/>
      <c r="AT188" s="145" t="s">
        <v>171</v>
      </c>
      <c r="AU188" s="145" t="s">
        <v>92</v>
      </c>
      <c r="AV188" s="12" t="s">
        <v>92</v>
      </c>
      <c r="AW188" s="12" t="s">
        <v>4</v>
      </c>
      <c r="AX188" s="12" t="s">
        <v>90</v>
      </c>
      <c r="AY188" s="145" t="s">
        <v>162</v>
      </c>
    </row>
    <row r="189" spans="2:65" s="1" customFormat="1" ht="16.5" customHeight="1">
      <c r="B189" s="34"/>
      <c r="C189" s="130" t="s">
        <v>300</v>
      </c>
      <c r="D189" s="130" t="s">
        <v>165</v>
      </c>
      <c r="E189" s="131" t="s">
        <v>301</v>
      </c>
      <c r="F189" s="132" t="s">
        <v>302</v>
      </c>
      <c r="G189" s="133" t="s">
        <v>110</v>
      </c>
      <c r="H189" s="134">
        <v>16985.8</v>
      </c>
      <c r="I189" s="135"/>
      <c r="J189" s="136">
        <f>ROUND(I189*H189,2)</f>
        <v>0</v>
      </c>
      <c r="K189" s="132" t="s">
        <v>168</v>
      </c>
      <c r="L189" s="34"/>
      <c r="M189" s="137" t="s">
        <v>44</v>
      </c>
      <c r="N189" s="138" t="s">
        <v>53</v>
      </c>
      <c r="P189" s="139">
        <f>O189*H189</f>
        <v>0</v>
      </c>
      <c r="Q189" s="139">
        <v>0</v>
      </c>
      <c r="R189" s="139">
        <f>Q189*H189</f>
        <v>0</v>
      </c>
      <c r="S189" s="139">
        <v>0</v>
      </c>
      <c r="T189" s="140">
        <f>S189*H189</f>
        <v>0</v>
      </c>
      <c r="AR189" s="141" t="s">
        <v>169</v>
      </c>
      <c r="AT189" s="141" t="s">
        <v>165</v>
      </c>
      <c r="AU189" s="141" t="s">
        <v>92</v>
      </c>
      <c r="AY189" s="18" t="s">
        <v>162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8" t="s">
        <v>90</v>
      </c>
      <c r="BK189" s="142">
        <f>ROUND(I189*H189,2)</f>
        <v>0</v>
      </c>
      <c r="BL189" s="18" t="s">
        <v>169</v>
      </c>
      <c r="BM189" s="141" t="s">
        <v>303</v>
      </c>
    </row>
    <row r="190" spans="2:51" s="12" customFormat="1" ht="11.25">
      <c r="B190" s="143"/>
      <c r="D190" s="144" t="s">
        <v>171</v>
      </c>
      <c r="E190" s="145" t="s">
        <v>44</v>
      </c>
      <c r="F190" s="146" t="s">
        <v>112</v>
      </c>
      <c r="H190" s="147">
        <v>16985.8</v>
      </c>
      <c r="I190" s="148"/>
      <c r="L190" s="143"/>
      <c r="M190" s="149"/>
      <c r="T190" s="150"/>
      <c r="AT190" s="145" t="s">
        <v>171</v>
      </c>
      <c r="AU190" s="145" t="s">
        <v>92</v>
      </c>
      <c r="AV190" s="12" t="s">
        <v>92</v>
      </c>
      <c r="AW190" s="12" t="s">
        <v>42</v>
      </c>
      <c r="AX190" s="12" t="s">
        <v>90</v>
      </c>
      <c r="AY190" s="145" t="s">
        <v>162</v>
      </c>
    </row>
    <row r="191" spans="2:65" s="1" customFormat="1" ht="24.2" customHeight="1">
      <c r="B191" s="34"/>
      <c r="C191" s="130" t="s">
        <v>304</v>
      </c>
      <c r="D191" s="130" t="s">
        <v>165</v>
      </c>
      <c r="E191" s="131" t="s">
        <v>305</v>
      </c>
      <c r="F191" s="132" t="s">
        <v>306</v>
      </c>
      <c r="G191" s="133" t="s">
        <v>110</v>
      </c>
      <c r="H191" s="134">
        <v>16985.8</v>
      </c>
      <c r="I191" s="135"/>
      <c r="J191" s="136">
        <f>ROUND(I191*H191,2)</f>
        <v>0</v>
      </c>
      <c r="K191" s="132" t="s">
        <v>168</v>
      </c>
      <c r="L191" s="34"/>
      <c r="M191" s="137" t="s">
        <v>44</v>
      </c>
      <c r="N191" s="138" t="s">
        <v>53</v>
      </c>
      <c r="P191" s="139">
        <f>O191*H191</f>
        <v>0</v>
      </c>
      <c r="Q191" s="139">
        <v>0</v>
      </c>
      <c r="R191" s="139">
        <f>Q191*H191</f>
        <v>0</v>
      </c>
      <c r="S191" s="139">
        <v>0</v>
      </c>
      <c r="T191" s="140">
        <f>S191*H191</f>
        <v>0</v>
      </c>
      <c r="AR191" s="141" t="s">
        <v>169</v>
      </c>
      <c r="AT191" s="141" t="s">
        <v>165</v>
      </c>
      <c r="AU191" s="141" t="s">
        <v>92</v>
      </c>
      <c r="AY191" s="18" t="s">
        <v>162</v>
      </c>
      <c r="BE191" s="142">
        <f>IF(N191="základní",J191,0)</f>
        <v>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8" t="s">
        <v>90</v>
      </c>
      <c r="BK191" s="142">
        <f>ROUND(I191*H191,2)</f>
        <v>0</v>
      </c>
      <c r="BL191" s="18" t="s">
        <v>169</v>
      </c>
      <c r="BM191" s="141" t="s">
        <v>307</v>
      </c>
    </row>
    <row r="192" spans="2:51" s="12" customFormat="1" ht="11.25">
      <c r="B192" s="143"/>
      <c r="D192" s="144" t="s">
        <v>171</v>
      </c>
      <c r="E192" s="145" t="s">
        <v>44</v>
      </c>
      <c r="F192" s="146" t="s">
        <v>112</v>
      </c>
      <c r="H192" s="147">
        <v>16985.8</v>
      </c>
      <c r="I192" s="148"/>
      <c r="L192" s="143"/>
      <c r="M192" s="149"/>
      <c r="T192" s="150"/>
      <c r="AT192" s="145" t="s">
        <v>171</v>
      </c>
      <c r="AU192" s="145" t="s">
        <v>92</v>
      </c>
      <c r="AV192" s="12" t="s">
        <v>92</v>
      </c>
      <c r="AW192" s="12" t="s">
        <v>42</v>
      </c>
      <c r="AX192" s="12" t="s">
        <v>90</v>
      </c>
      <c r="AY192" s="145" t="s">
        <v>162</v>
      </c>
    </row>
    <row r="193" spans="2:63" s="11" customFormat="1" ht="22.9" customHeight="1">
      <c r="B193" s="118"/>
      <c r="D193" s="119" t="s">
        <v>81</v>
      </c>
      <c r="E193" s="128" t="s">
        <v>92</v>
      </c>
      <c r="F193" s="128" t="s">
        <v>308</v>
      </c>
      <c r="I193" s="121"/>
      <c r="J193" s="129">
        <f>BK193</f>
        <v>0</v>
      </c>
      <c r="L193" s="118"/>
      <c r="M193" s="123"/>
      <c r="P193" s="124">
        <f>SUM(P194:P201)</f>
        <v>0</v>
      </c>
      <c r="R193" s="124">
        <f>SUM(R194:R201)</f>
        <v>33.180402720000004</v>
      </c>
      <c r="T193" s="125">
        <f>SUM(T194:T201)</f>
        <v>0</v>
      </c>
      <c r="AR193" s="119" t="s">
        <v>90</v>
      </c>
      <c r="AT193" s="126" t="s">
        <v>81</v>
      </c>
      <c r="AU193" s="126" t="s">
        <v>90</v>
      </c>
      <c r="AY193" s="119" t="s">
        <v>162</v>
      </c>
      <c r="BK193" s="127">
        <f>SUM(BK194:BK201)</f>
        <v>0</v>
      </c>
    </row>
    <row r="194" spans="2:65" s="1" customFormat="1" ht="24.2" customHeight="1">
      <c r="B194" s="34"/>
      <c r="C194" s="130" t="s">
        <v>7</v>
      </c>
      <c r="D194" s="130" t="s">
        <v>165</v>
      </c>
      <c r="E194" s="131" t="s">
        <v>309</v>
      </c>
      <c r="F194" s="132" t="s">
        <v>310</v>
      </c>
      <c r="G194" s="133" t="s">
        <v>110</v>
      </c>
      <c r="H194" s="134">
        <v>198</v>
      </c>
      <c r="I194" s="135"/>
      <c r="J194" s="136">
        <f>ROUND(I194*H194,2)</f>
        <v>0</v>
      </c>
      <c r="K194" s="132" t="s">
        <v>168</v>
      </c>
      <c r="L194" s="34"/>
      <c r="M194" s="137" t="s">
        <v>44</v>
      </c>
      <c r="N194" s="138" t="s">
        <v>53</v>
      </c>
      <c r="P194" s="139">
        <f>O194*H194</f>
        <v>0</v>
      </c>
      <c r="Q194" s="139">
        <v>0.00031</v>
      </c>
      <c r="R194" s="139">
        <f>Q194*H194</f>
        <v>0.06138</v>
      </c>
      <c r="S194" s="139">
        <v>0</v>
      </c>
      <c r="T194" s="140">
        <f>S194*H194</f>
        <v>0</v>
      </c>
      <c r="AR194" s="141" t="s">
        <v>169</v>
      </c>
      <c r="AT194" s="141" t="s">
        <v>165</v>
      </c>
      <c r="AU194" s="141" t="s">
        <v>92</v>
      </c>
      <c r="AY194" s="18" t="s">
        <v>162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8" t="s">
        <v>90</v>
      </c>
      <c r="BK194" s="142">
        <f>ROUND(I194*H194,2)</f>
        <v>0</v>
      </c>
      <c r="BL194" s="18" t="s">
        <v>169</v>
      </c>
      <c r="BM194" s="141" t="s">
        <v>311</v>
      </c>
    </row>
    <row r="195" spans="2:51" s="12" customFormat="1" ht="11.25">
      <c r="B195" s="143"/>
      <c r="D195" s="144" t="s">
        <v>171</v>
      </c>
      <c r="E195" s="145" t="s">
        <v>44</v>
      </c>
      <c r="F195" s="146" t="s">
        <v>312</v>
      </c>
      <c r="H195" s="147">
        <v>198</v>
      </c>
      <c r="I195" s="148"/>
      <c r="L195" s="143"/>
      <c r="M195" s="149"/>
      <c r="T195" s="150"/>
      <c r="AT195" s="145" t="s">
        <v>171</v>
      </c>
      <c r="AU195" s="145" t="s">
        <v>92</v>
      </c>
      <c r="AV195" s="12" t="s">
        <v>92</v>
      </c>
      <c r="AW195" s="12" t="s">
        <v>42</v>
      </c>
      <c r="AX195" s="12" t="s">
        <v>90</v>
      </c>
      <c r="AY195" s="145" t="s">
        <v>162</v>
      </c>
    </row>
    <row r="196" spans="2:65" s="1" customFormat="1" ht="16.5" customHeight="1">
      <c r="B196" s="34"/>
      <c r="C196" s="171" t="s">
        <v>313</v>
      </c>
      <c r="D196" s="171" t="s">
        <v>275</v>
      </c>
      <c r="E196" s="172" t="s">
        <v>314</v>
      </c>
      <c r="F196" s="173" t="s">
        <v>315</v>
      </c>
      <c r="G196" s="174" t="s">
        <v>110</v>
      </c>
      <c r="H196" s="175">
        <v>201.96</v>
      </c>
      <c r="I196" s="176"/>
      <c r="J196" s="177">
        <f>ROUND(I196*H196,2)</f>
        <v>0</v>
      </c>
      <c r="K196" s="173" t="s">
        <v>168</v>
      </c>
      <c r="L196" s="178"/>
      <c r="M196" s="179" t="s">
        <v>44</v>
      </c>
      <c r="N196" s="180" t="s">
        <v>53</v>
      </c>
      <c r="P196" s="139">
        <f>O196*H196</f>
        <v>0</v>
      </c>
      <c r="Q196" s="139">
        <v>0.0001</v>
      </c>
      <c r="R196" s="139">
        <f>Q196*H196</f>
        <v>0.020196000000000002</v>
      </c>
      <c r="S196" s="139">
        <v>0</v>
      </c>
      <c r="T196" s="140">
        <f>S196*H196</f>
        <v>0</v>
      </c>
      <c r="AR196" s="141" t="s">
        <v>226</v>
      </c>
      <c r="AT196" s="141" t="s">
        <v>275</v>
      </c>
      <c r="AU196" s="141" t="s">
        <v>92</v>
      </c>
      <c r="AY196" s="18" t="s">
        <v>162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8" t="s">
        <v>90</v>
      </c>
      <c r="BK196" s="142">
        <f>ROUND(I196*H196,2)</f>
        <v>0</v>
      </c>
      <c r="BL196" s="18" t="s">
        <v>169</v>
      </c>
      <c r="BM196" s="141" t="s">
        <v>316</v>
      </c>
    </row>
    <row r="197" spans="2:51" s="12" customFormat="1" ht="11.25">
      <c r="B197" s="143"/>
      <c r="D197" s="144" t="s">
        <v>171</v>
      </c>
      <c r="F197" s="146" t="s">
        <v>317</v>
      </c>
      <c r="H197" s="147">
        <v>201.96</v>
      </c>
      <c r="I197" s="148"/>
      <c r="L197" s="143"/>
      <c r="M197" s="149"/>
      <c r="T197" s="150"/>
      <c r="AT197" s="145" t="s">
        <v>171</v>
      </c>
      <c r="AU197" s="145" t="s">
        <v>92</v>
      </c>
      <c r="AV197" s="12" t="s">
        <v>92</v>
      </c>
      <c r="AW197" s="12" t="s">
        <v>4</v>
      </c>
      <c r="AX197" s="12" t="s">
        <v>90</v>
      </c>
      <c r="AY197" s="145" t="s">
        <v>162</v>
      </c>
    </row>
    <row r="198" spans="2:65" s="1" customFormat="1" ht="33" customHeight="1">
      <c r="B198" s="34"/>
      <c r="C198" s="130" t="s">
        <v>318</v>
      </c>
      <c r="D198" s="130" t="s">
        <v>165</v>
      </c>
      <c r="E198" s="131" t="s">
        <v>319</v>
      </c>
      <c r="F198" s="132" t="s">
        <v>320</v>
      </c>
      <c r="G198" s="133" t="s">
        <v>321</v>
      </c>
      <c r="H198" s="134">
        <v>99</v>
      </c>
      <c r="I198" s="135"/>
      <c r="J198" s="136">
        <f>ROUND(I198*H198,2)</f>
        <v>0</v>
      </c>
      <c r="K198" s="132" t="s">
        <v>168</v>
      </c>
      <c r="L198" s="34"/>
      <c r="M198" s="137" t="s">
        <v>44</v>
      </c>
      <c r="N198" s="138" t="s">
        <v>53</v>
      </c>
      <c r="P198" s="139">
        <f>O198*H198</f>
        <v>0</v>
      </c>
      <c r="Q198" s="139">
        <v>0.3153</v>
      </c>
      <c r="R198" s="139">
        <f>Q198*H198</f>
        <v>31.214700000000004</v>
      </c>
      <c r="S198" s="139">
        <v>0</v>
      </c>
      <c r="T198" s="140">
        <f>S198*H198</f>
        <v>0</v>
      </c>
      <c r="AR198" s="141" t="s">
        <v>169</v>
      </c>
      <c r="AT198" s="141" t="s">
        <v>165</v>
      </c>
      <c r="AU198" s="141" t="s">
        <v>92</v>
      </c>
      <c r="AY198" s="18" t="s">
        <v>162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8" t="s">
        <v>90</v>
      </c>
      <c r="BK198" s="142">
        <f>ROUND(I198*H198,2)</f>
        <v>0</v>
      </c>
      <c r="BL198" s="18" t="s">
        <v>169</v>
      </c>
      <c r="BM198" s="141" t="s">
        <v>322</v>
      </c>
    </row>
    <row r="199" spans="2:51" s="12" customFormat="1" ht="11.25">
      <c r="B199" s="143"/>
      <c r="D199" s="144" t="s">
        <v>171</v>
      </c>
      <c r="E199" s="145" t="s">
        <v>44</v>
      </c>
      <c r="F199" s="146" t="s">
        <v>323</v>
      </c>
      <c r="H199" s="147">
        <v>99</v>
      </c>
      <c r="I199" s="148"/>
      <c r="L199" s="143"/>
      <c r="M199" s="149"/>
      <c r="T199" s="150"/>
      <c r="AT199" s="145" t="s">
        <v>171</v>
      </c>
      <c r="AU199" s="145" t="s">
        <v>92</v>
      </c>
      <c r="AV199" s="12" t="s">
        <v>92</v>
      </c>
      <c r="AW199" s="12" t="s">
        <v>42</v>
      </c>
      <c r="AX199" s="12" t="s">
        <v>90</v>
      </c>
      <c r="AY199" s="145" t="s">
        <v>162</v>
      </c>
    </row>
    <row r="200" spans="2:65" s="1" customFormat="1" ht="16.5" customHeight="1">
      <c r="B200" s="34"/>
      <c r="C200" s="130" t="s">
        <v>324</v>
      </c>
      <c r="D200" s="130" t="s">
        <v>165</v>
      </c>
      <c r="E200" s="131" t="s">
        <v>325</v>
      </c>
      <c r="F200" s="132" t="s">
        <v>326</v>
      </c>
      <c r="G200" s="133" t="s">
        <v>118</v>
      </c>
      <c r="H200" s="134">
        <v>0.768</v>
      </c>
      <c r="I200" s="135"/>
      <c r="J200" s="136">
        <f>ROUND(I200*H200,2)</f>
        <v>0</v>
      </c>
      <c r="K200" s="132" t="s">
        <v>168</v>
      </c>
      <c r="L200" s="34"/>
      <c r="M200" s="137" t="s">
        <v>44</v>
      </c>
      <c r="N200" s="138" t="s">
        <v>53</v>
      </c>
      <c r="P200" s="139">
        <f>O200*H200</f>
        <v>0</v>
      </c>
      <c r="Q200" s="139">
        <v>2.45329</v>
      </c>
      <c r="R200" s="139">
        <f>Q200*H200</f>
        <v>1.88412672</v>
      </c>
      <c r="S200" s="139">
        <v>0</v>
      </c>
      <c r="T200" s="140">
        <f>S200*H200</f>
        <v>0</v>
      </c>
      <c r="AR200" s="141" t="s">
        <v>169</v>
      </c>
      <c r="AT200" s="141" t="s">
        <v>165</v>
      </c>
      <c r="AU200" s="141" t="s">
        <v>92</v>
      </c>
      <c r="AY200" s="18" t="s">
        <v>162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8" t="s">
        <v>90</v>
      </c>
      <c r="BK200" s="142">
        <f>ROUND(I200*H200,2)</f>
        <v>0</v>
      </c>
      <c r="BL200" s="18" t="s">
        <v>169</v>
      </c>
      <c r="BM200" s="141" t="s">
        <v>327</v>
      </c>
    </row>
    <row r="201" spans="2:51" s="12" customFormat="1" ht="11.25">
      <c r="B201" s="143"/>
      <c r="D201" s="144" t="s">
        <v>171</v>
      </c>
      <c r="E201" s="145" t="s">
        <v>44</v>
      </c>
      <c r="F201" s="146" t="s">
        <v>328</v>
      </c>
      <c r="H201" s="147">
        <v>0.768</v>
      </c>
      <c r="I201" s="148"/>
      <c r="L201" s="143"/>
      <c r="M201" s="149"/>
      <c r="T201" s="150"/>
      <c r="AT201" s="145" t="s">
        <v>171</v>
      </c>
      <c r="AU201" s="145" t="s">
        <v>92</v>
      </c>
      <c r="AV201" s="12" t="s">
        <v>92</v>
      </c>
      <c r="AW201" s="12" t="s">
        <v>42</v>
      </c>
      <c r="AX201" s="12" t="s">
        <v>90</v>
      </c>
      <c r="AY201" s="145" t="s">
        <v>162</v>
      </c>
    </row>
    <row r="202" spans="2:63" s="11" customFormat="1" ht="22.9" customHeight="1">
      <c r="B202" s="118"/>
      <c r="D202" s="119" t="s">
        <v>81</v>
      </c>
      <c r="E202" s="128" t="s">
        <v>203</v>
      </c>
      <c r="F202" s="128" t="s">
        <v>329</v>
      </c>
      <c r="I202" s="121"/>
      <c r="J202" s="129">
        <f>BK202</f>
        <v>0</v>
      </c>
      <c r="L202" s="118"/>
      <c r="M202" s="123"/>
      <c r="P202" s="124">
        <f>SUM(P203:P315)</f>
        <v>0</v>
      </c>
      <c r="R202" s="124">
        <f>SUM(R203:R315)</f>
        <v>15105.1174</v>
      </c>
      <c r="T202" s="125">
        <f>SUM(T203:T315)</f>
        <v>0</v>
      </c>
      <c r="AR202" s="119" t="s">
        <v>90</v>
      </c>
      <c r="AT202" s="126" t="s">
        <v>81</v>
      </c>
      <c r="AU202" s="126" t="s">
        <v>90</v>
      </c>
      <c r="AY202" s="119" t="s">
        <v>162</v>
      </c>
      <c r="BK202" s="127">
        <f>SUM(BK203:BK315)</f>
        <v>0</v>
      </c>
    </row>
    <row r="203" spans="2:65" s="1" customFormat="1" ht="24.2" customHeight="1">
      <c r="B203" s="34"/>
      <c r="C203" s="130" t="s">
        <v>330</v>
      </c>
      <c r="D203" s="130" t="s">
        <v>165</v>
      </c>
      <c r="E203" s="131" t="s">
        <v>331</v>
      </c>
      <c r="F203" s="132" t="s">
        <v>332</v>
      </c>
      <c r="G203" s="133" t="s">
        <v>110</v>
      </c>
      <c r="H203" s="134">
        <v>38472</v>
      </c>
      <c r="I203" s="135"/>
      <c r="J203" s="136">
        <f>ROUND(I203*H203,2)</f>
        <v>0</v>
      </c>
      <c r="K203" s="132" t="s">
        <v>168</v>
      </c>
      <c r="L203" s="34"/>
      <c r="M203" s="137" t="s">
        <v>44</v>
      </c>
      <c r="N203" s="138" t="s">
        <v>53</v>
      </c>
      <c r="P203" s="139">
        <f>O203*H203</f>
        <v>0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AR203" s="141" t="s">
        <v>169</v>
      </c>
      <c r="AT203" s="141" t="s">
        <v>165</v>
      </c>
      <c r="AU203" s="141" t="s">
        <v>92</v>
      </c>
      <c r="AY203" s="18" t="s">
        <v>162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8" t="s">
        <v>90</v>
      </c>
      <c r="BK203" s="142">
        <f>ROUND(I203*H203,2)</f>
        <v>0</v>
      </c>
      <c r="BL203" s="18" t="s">
        <v>169</v>
      </c>
      <c r="BM203" s="141" t="s">
        <v>333</v>
      </c>
    </row>
    <row r="204" spans="2:51" s="14" customFormat="1" ht="11.25">
      <c r="B204" s="158"/>
      <c r="D204" s="144" t="s">
        <v>171</v>
      </c>
      <c r="E204" s="159" t="s">
        <v>44</v>
      </c>
      <c r="F204" s="160" t="s">
        <v>334</v>
      </c>
      <c r="H204" s="159" t="s">
        <v>44</v>
      </c>
      <c r="I204" s="161"/>
      <c r="L204" s="158"/>
      <c r="M204" s="162"/>
      <c r="T204" s="163"/>
      <c r="AT204" s="159" t="s">
        <v>171</v>
      </c>
      <c r="AU204" s="159" t="s">
        <v>92</v>
      </c>
      <c r="AV204" s="14" t="s">
        <v>90</v>
      </c>
      <c r="AW204" s="14" t="s">
        <v>42</v>
      </c>
      <c r="AX204" s="14" t="s">
        <v>82</v>
      </c>
      <c r="AY204" s="159" t="s">
        <v>162</v>
      </c>
    </row>
    <row r="205" spans="2:51" s="12" customFormat="1" ht="11.25">
      <c r="B205" s="143"/>
      <c r="D205" s="144" t="s">
        <v>171</v>
      </c>
      <c r="E205" s="145" t="s">
        <v>44</v>
      </c>
      <c r="F205" s="146" t="s">
        <v>288</v>
      </c>
      <c r="H205" s="147">
        <v>7518</v>
      </c>
      <c r="I205" s="148"/>
      <c r="L205" s="143"/>
      <c r="M205" s="149"/>
      <c r="T205" s="150"/>
      <c r="AT205" s="145" t="s">
        <v>171</v>
      </c>
      <c r="AU205" s="145" t="s">
        <v>92</v>
      </c>
      <c r="AV205" s="12" t="s">
        <v>92</v>
      </c>
      <c r="AW205" s="12" t="s">
        <v>42</v>
      </c>
      <c r="AX205" s="12" t="s">
        <v>82</v>
      </c>
      <c r="AY205" s="145" t="s">
        <v>162</v>
      </c>
    </row>
    <row r="206" spans="2:51" s="12" customFormat="1" ht="11.25">
      <c r="B206" s="143"/>
      <c r="D206" s="144" t="s">
        <v>171</v>
      </c>
      <c r="E206" s="145" t="s">
        <v>44</v>
      </c>
      <c r="F206" s="146" t="s">
        <v>289</v>
      </c>
      <c r="H206" s="147">
        <v>6930</v>
      </c>
      <c r="I206" s="148"/>
      <c r="L206" s="143"/>
      <c r="M206" s="149"/>
      <c r="T206" s="150"/>
      <c r="AT206" s="145" t="s">
        <v>171</v>
      </c>
      <c r="AU206" s="145" t="s">
        <v>92</v>
      </c>
      <c r="AV206" s="12" t="s">
        <v>92</v>
      </c>
      <c r="AW206" s="12" t="s">
        <v>42</v>
      </c>
      <c r="AX206" s="12" t="s">
        <v>82</v>
      </c>
      <c r="AY206" s="145" t="s">
        <v>162</v>
      </c>
    </row>
    <row r="207" spans="2:51" s="12" customFormat="1" ht="11.25">
      <c r="B207" s="143"/>
      <c r="D207" s="144" t="s">
        <v>171</v>
      </c>
      <c r="E207" s="145" t="s">
        <v>44</v>
      </c>
      <c r="F207" s="146" t="s">
        <v>290</v>
      </c>
      <c r="H207" s="147">
        <v>4788</v>
      </c>
      <c r="I207" s="148"/>
      <c r="L207" s="143"/>
      <c r="M207" s="149"/>
      <c r="T207" s="150"/>
      <c r="AT207" s="145" t="s">
        <v>171</v>
      </c>
      <c r="AU207" s="145" t="s">
        <v>92</v>
      </c>
      <c r="AV207" s="12" t="s">
        <v>92</v>
      </c>
      <c r="AW207" s="12" t="s">
        <v>42</v>
      </c>
      <c r="AX207" s="12" t="s">
        <v>82</v>
      </c>
      <c r="AY207" s="145" t="s">
        <v>162</v>
      </c>
    </row>
    <row r="208" spans="2:51" s="13" customFormat="1" ht="11.25">
      <c r="B208" s="151"/>
      <c r="D208" s="144" t="s">
        <v>171</v>
      </c>
      <c r="E208" s="152" t="s">
        <v>44</v>
      </c>
      <c r="F208" s="153" t="s">
        <v>175</v>
      </c>
      <c r="H208" s="154">
        <v>19236</v>
      </c>
      <c r="I208" s="155"/>
      <c r="L208" s="151"/>
      <c r="M208" s="156"/>
      <c r="T208" s="157"/>
      <c r="AT208" s="152" t="s">
        <v>171</v>
      </c>
      <c r="AU208" s="152" t="s">
        <v>92</v>
      </c>
      <c r="AV208" s="13" t="s">
        <v>169</v>
      </c>
      <c r="AW208" s="13" t="s">
        <v>42</v>
      </c>
      <c r="AX208" s="13" t="s">
        <v>90</v>
      </c>
      <c r="AY208" s="152" t="s">
        <v>162</v>
      </c>
    </row>
    <row r="209" spans="2:51" s="12" customFormat="1" ht="11.25">
      <c r="B209" s="143"/>
      <c r="D209" s="144" t="s">
        <v>171</v>
      </c>
      <c r="F209" s="146" t="s">
        <v>335</v>
      </c>
      <c r="H209" s="147">
        <v>38472</v>
      </c>
      <c r="I209" s="148"/>
      <c r="L209" s="143"/>
      <c r="M209" s="149"/>
      <c r="T209" s="150"/>
      <c r="AT209" s="145" t="s">
        <v>171</v>
      </c>
      <c r="AU209" s="145" t="s">
        <v>92</v>
      </c>
      <c r="AV209" s="12" t="s">
        <v>92</v>
      </c>
      <c r="AW209" s="12" t="s">
        <v>4</v>
      </c>
      <c r="AX209" s="12" t="s">
        <v>90</v>
      </c>
      <c r="AY209" s="145" t="s">
        <v>162</v>
      </c>
    </row>
    <row r="210" spans="2:65" s="1" customFormat="1" ht="24.2" customHeight="1">
      <c r="B210" s="34"/>
      <c r="C210" s="130" t="s">
        <v>336</v>
      </c>
      <c r="D210" s="130" t="s">
        <v>165</v>
      </c>
      <c r="E210" s="131" t="s">
        <v>337</v>
      </c>
      <c r="F210" s="132" t="s">
        <v>338</v>
      </c>
      <c r="G210" s="133" t="s">
        <v>110</v>
      </c>
      <c r="H210" s="134">
        <v>910</v>
      </c>
      <c r="I210" s="135"/>
      <c r="J210" s="136">
        <f>ROUND(I210*H210,2)</f>
        <v>0</v>
      </c>
      <c r="K210" s="132" t="s">
        <v>168</v>
      </c>
      <c r="L210" s="34"/>
      <c r="M210" s="137" t="s">
        <v>44</v>
      </c>
      <c r="N210" s="138" t="s">
        <v>53</v>
      </c>
      <c r="P210" s="139">
        <f>O210*H210</f>
        <v>0</v>
      </c>
      <c r="Q210" s="139">
        <v>0</v>
      </c>
      <c r="R210" s="139">
        <f>Q210*H210</f>
        <v>0</v>
      </c>
      <c r="S210" s="139">
        <v>0</v>
      </c>
      <c r="T210" s="140">
        <f>S210*H210</f>
        <v>0</v>
      </c>
      <c r="AR210" s="141" t="s">
        <v>169</v>
      </c>
      <c r="AT210" s="141" t="s">
        <v>165</v>
      </c>
      <c r="AU210" s="141" t="s">
        <v>92</v>
      </c>
      <c r="AY210" s="18" t="s">
        <v>162</v>
      </c>
      <c r="BE210" s="142">
        <f>IF(N210="základní",J210,0)</f>
        <v>0</v>
      </c>
      <c r="BF210" s="142">
        <f>IF(N210="snížená",J210,0)</f>
        <v>0</v>
      </c>
      <c r="BG210" s="142">
        <f>IF(N210="zákl. přenesená",J210,0)</f>
        <v>0</v>
      </c>
      <c r="BH210" s="142">
        <f>IF(N210="sníž. přenesená",J210,0)</f>
        <v>0</v>
      </c>
      <c r="BI210" s="142">
        <f>IF(N210="nulová",J210,0)</f>
        <v>0</v>
      </c>
      <c r="BJ210" s="18" t="s">
        <v>90</v>
      </c>
      <c r="BK210" s="142">
        <f>ROUND(I210*H210,2)</f>
        <v>0</v>
      </c>
      <c r="BL210" s="18" t="s">
        <v>169</v>
      </c>
      <c r="BM210" s="141" t="s">
        <v>339</v>
      </c>
    </row>
    <row r="211" spans="2:51" s="14" customFormat="1" ht="11.25">
      <c r="B211" s="158"/>
      <c r="D211" s="144" t="s">
        <v>171</v>
      </c>
      <c r="E211" s="159" t="s">
        <v>44</v>
      </c>
      <c r="F211" s="160" t="s">
        <v>340</v>
      </c>
      <c r="H211" s="159" t="s">
        <v>44</v>
      </c>
      <c r="I211" s="161"/>
      <c r="L211" s="158"/>
      <c r="M211" s="162"/>
      <c r="T211" s="163"/>
      <c r="AT211" s="159" t="s">
        <v>171</v>
      </c>
      <c r="AU211" s="159" t="s">
        <v>92</v>
      </c>
      <c r="AV211" s="14" t="s">
        <v>90</v>
      </c>
      <c r="AW211" s="14" t="s">
        <v>42</v>
      </c>
      <c r="AX211" s="14" t="s">
        <v>82</v>
      </c>
      <c r="AY211" s="159" t="s">
        <v>162</v>
      </c>
    </row>
    <row r="212" spans="2:51" s="12" customFormat="1" ht="11.25">
      <c r="B212" s="143"/>
      <c r="D212" s="144" t="s">
        <v>171</v>
      </c>
      <c r="E212" s="145" t="s">
        <v>44</v>
      </c>
      <c r="F212" s="146" t="s">
        <v>341</v>
      </c>
      <c r="H212" s="147">
        <v>455</v>
      </c>
      <c r="I212" s="148"/>
      <c r="L212" s="143"/>
      <c r="M212" s="149"/>
      <c r="T212" s="150"/>
      <c r="AT212" s="145" t="s">
        <v>171</v>
      </c>
      <c r="AU212" s="145" t="s">
        <v>92</v>
      </c>
      <c r="AV212" s="12" t="s">
        <v>92</v>
      </c>
      <c r="AW212" s="12" t="s">
        <v>42</v>
      </c>
      <c r="AX212" s="12" t="s">
        <v>90</v>
      </c>
      <c r="AY212" s="145" t="s">
        <v>162</v>
      </c>
    </row>
    <row r="213" spans="2:51" s="12" customFormat="1" ht="11.25">
      <c r="B213" s="143"/>
      <c r="D213" s="144" t="s">
        <v>171</v>
      </c>
      <c r="F213" s="146" t="s">
        <v>342</v>
      </c>
      <c r="H213" s="147">
        <v>910</v>
      </c>
      <c r="I213" s="148"/>
      <c r="L213" s="143"/>
      <c r="M213" s="149"/>
      <c r="T213" s="150"/>
      <c r="AT213" s="145" t="s">
        <v>171</v>
      </c>
      <c r="AU213" s="145" t="s">
        <v>92</v>
      </c>
      <c r="AV213" s="12" t="s">
        <v>92</v>
      </c>
      <c r="AW213" s="12" t="s">
        <v>4</v>
      </c>
      <c r="AX213" s="12" t="s">
        <v>90</v>
      </c>
      <c r="AY213" s="145" t="s">
        <v>162</v>
      </c>
    </row>
    <row r="214" spans="2:65" s="1" customFormat="1" ht="16.5" customHeight="1">
      <c r="B214" s="34"/>
      <c r="C214" s="130" t="s">
        <v>343</v>
      </c>
      <c r="D214" s="130" t="s">
        <v>165</v>
      </c>
      <c r="E214" s="131" t="s">
        <v>344</v>
      </c>
      <c r="F214" s="132" t="s">
        <v>345</v>
      </c>
      <c r="G214" s="133" t="s">
        <v>110</v>
      </c>
      <c r="H214" s="134">
        <v>29188.88</v>
      </c>
      <c r="I214" s="135"/>
      <c r="J214" s="136">
        <f>ROUND(I214*H214,2)</f>
        <v>0</v>
      </c>
      <c r="K214" s="132" t="s">
        <v>168</v>
      </c>
      <c r="L214" s="34"/>
      <c r="M214" s="137" t="s">
        <v>44</v>
      </c>
      <c r="N214" s="138" t="s">
        <v>53</v>
      </c>
      <c r="P214" s="139">
        <f>O214*H214</f>
        <v>0</v>
      </c>
      <c r="Q214" s="139">
        <v>0</v>
      </c>
      <c r="R214" s="139">
        <f>Q214*H214</f>
        <v>0</v>
      </c>
      <c r="S214" s="139">
        <v>0</v>
      </c>
      <c r="T214" s="140">
        <f>S214*H214</f>
        <v>0</v>
      </c>
      <c r="AR214" s="141" t="s">
        <v>169</v>
      </c>
      <c r="AT214" s="141" t="s">
        <v>165</v>
      </c>
      <c r="AU214" s="141" t="s">
        <v>92</v>
      </c>
      <c r="AY214" s="18" t="s">
        <v>162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8" t="s">
        <v>90</v>
      </c>
      <c r="BK214" s="142">
        <f>ROUND(I214*H214,2)</f>
        <v>0</v>
      </c>
      <c r="BL214" s="18" t="s">
        <v>169</v>
      </c>
      <c r="BM214" s="141" t="s">
        <v>346</v>
      </c>
    </row>
    <row r="215" spans="2:51" s="14" customFormat="1" ht="11.25">
      <c r="B215" s="158"/>
      <c r="D215" s="144" t="s">
        <v>171</v>
      </c>
      <c r="E215" s="159" t="s">
        <v>44</v>
      </c>
      <c r="F215" s="160" t="s">
        <v>347</v>
      </c>
      <c r="H215" s="159" t="s">
        <v>44</v>
      </c>
      <c r="I215" s="161"/>
      <c r="L215" s="158"/>
      <c r="M215" s="162"/>
      <c r="T215" s="163"/>
      <c r="AT215" s="159" t="s">
        <v>171</v>
      </c>
      <c r="AU215" s="159" t="s">
        <v>92</v>
      </c>
      <c r="AV215" s="14" t="s">
        <v>90</v>
      </c>
      <c r="AW215" s="14" t="s">
        <v>42</v>
      </c>
      <c r="AX215" s="14" t="s">
        <v>82</v>
      </c>
      <c r="AY215" s="159" t="s">
        <v>162</v>
      </c>
    </row>
    <row r="216" spans="2:51" s="12" customFormat="1" ht="11.25">
      <c r="B216" s="143"/>
      <c r="D216" s="144" t="s">
        <v>171</v>
      </c>
      <c r="E216" s="145" t="s">
        <v>44</v>
      </c>
      <c r="F216" s="146" t="s">
        <v>348</v>
      </c>
      <c r="H216" s="147">
        <v>11098</v>
      </c>
      <c r="I216" s="148"/>
      <c r="L216" s="143"/>
      <c r="M216" s="149"/>
      <c r="T216" s="150"/>
      <c r="AT216" s="145" t="s">
        <v>171</v>
      </c>
      <c r="AU216" s="145" t="s">
        <v>92</v>
      </c>
      <c r="AV216" s="12" t="s">
        <v>92</v>
      </c>
      <c r="AW216" s="12" t="s">
        <v>42</v>
      </c>
      <c r="AX216" s="12" t="s">
        <v>82</v>
      </c>
      <c r="AY216" s="145" t="s">
        <v>162</v>
      </c>
    </row>
    <row r="217" spans="2:51" s="12" customFormat="1" ht="11.25">
      <c r="B217" s="143"/>
      <c r="D217" s="144" t="s">
        <v>171</v>
      </c>
      <c r="E217" s="145" t="s">
        <v>44</v>
      </c>
      <c r="F217" s="146" t="s">
        <v>349</v>
      </c>
      <c r="H217" s="147">
        <v>10230</v>
      </c>
      <c r="I217" s="148"/>
      <c r="L217" s="143"/>
      <c r="M217" s="149"/>
      <c r="T217" s="150"/>
      <c r="AT217" s="145" t="s">
        <v>171</v>
      </c>
      <c r="AU217" s="145" t="s">
        <v>92</v>
      </c>
      <c r="AV217" s="12" t="s">
        <v>92</v>
      </c>
      <c r="AW217" s="12" t="s">
        <v>42</v>
      </c>
      <c r="AX217" s="12" t="s">
        <v>82</v>
      </c>
      <c r="AY217" s="145" t="s">
        <v>162</v>
      </c>
    </row>
    <row r="218" spans="2:51" s="12" customFormat="1" ht="11.25">
      <c r="B218" s="143"/>
      <c r="D218" s="144" t="s">
        <v>171</v>
      </c>
      <c r="E218" s="145" t="s">
        <v>44</v>
      </c>
      <c r="F218" s="146" t="s">
        <v>350</v>
      </c>
      <c r="H218" s="147">
        <v>7068</v>
      </c>
      <c r="I218" s="148"/>
      <c r="L218" s="143"/>
      <c r="M218" s="149"/>
      <c r="T218" s="150"/>
      <c r="AT218" s="145" t="s">
        <v>171</v>
      </c>
      <c r="AU218" s="145" t="s">
        <v>92</v>
      </c>
      <c r="AV218" s="12" t="s">
        <v>92</v>
      </c>
      <c r="AW218" s="12" t="s">
        <v>42</v>
      </c>
      <c r="AX218" s="12" t="s">
        <v>82</v>
      </c>
      <c r="AY218" s="145" t="s">
        <v>162</v>
      </c>
    </row>
    <row r="219" spans="2:51" s="15" customFormat="1" ht="11.25">
      <c r="B219" s="164"/>
      <c r="D219" s="144" t="s">
        <v>171</v>
      </c>
      <c r="E219" s="165" t="s">
        <v>44</v>
      </c>
      <c r="F219" s="166" t="s">
        <v>234</v>
      </c>
      <c r="H219" s="167">
        <v>28396</v>
      </c>
      <c r="I219" s="168"/>
      <c r="L219" s="164"/>
      <c r="M219" s="169"/>
      <c r="T219" s="170"/>
      <c r="AT219" s="165" t="s">
        <v>171</v>
      </c>
      <c r="AU219" s="165" t="s">
        <v>92</v>
      </c>
      <c r="AV219" s="15" t="s">
        <v>191</v>
      </c>
      <c r="AW219" s="15" t="s">
        <v>42</v>
      </c>
      <c r="AX219" s="15" t="s">
        <v>82</v>
      </c>
      <c r="AY219" s="165" t="s">
        <v>162</v>
      </c>
    </row>
    <row r="220" spans="2:51" s="14" customFormat="1" ht="11.25">
      <c r="B220" s="158"/>
      <c r="D220" s="144" t="s">
        <v>171</v>
      </c>
      <c r="E220" s="159" t="s">
        <v>44</v>
      </c>
      <c r="F220" s="160" t="s">
        <v>351</v>
      </c>
      <c r="H220" s="159" t="s">
        <v>44</v>
      </c>
      <c r="I220" s="161"/>
      <c r="L220" s="158"/>
      <c r="M220" s="162"/>
      <c r="T220" s="163"/>
      <c r="AT220" s="159" t="s">
        <v>171</v>
      </c>
      <c r="AU220" s="159" t="s">
        <v>92</v>
      </c>
      <c r="AV220" s="14" t="s">
        <v>90</v>
      </c>
      <c r="AW220" s="14" t="s">
        <v>42</v>
      </c>
      <c r="AX220" s="14" t="s">
        <v>82</v>
      </c>
      <c r="AY220" s="159" t="s">
        <v>162</v>
      </c>
    </row>
    <row r="221" spans="2:51" s="12" customFormat="1" ht="11.25">
      <c r="B221" s="143"/>
      <c r="D221" s="144" t="s">
        <v>171</v>
      </c>
      <c r="E221" s="145" t="s">
        <v>44</v>
      </c>
      <c r="F221" s="146" t="s">
        <v>352</v>
      </c>
      <c r="H221" s="147">
        <v>500.5</v>
      </c>
      <c r="I221" s="148"/>
      <c r="L221" s="143"/>
      <c r="M221" s="149"/>
      <c r="T221" s="150"/>
      <c r="AT221" s="145" t="s">
        <v>171</v>
      </c>
      <c r="AU221" s="145" t="s">
        <v>92</v>
      </c>
      <c r="AV221" s="12" t="s">
        <v>92</v>
      </c>
      <c r="AW221" s="12" t="s">
        <v>42</v>
      </c>
      <c r="AX221" s="12" t="s">
        <v>82</v>
      </c>
      <c r="AY221" s="145" t="s">
        <v>162</v>
      </c>
    </row>
    <row r="222" spans="2:51" s="12" customFormat="1" ht="11.25">
      <c r="B222" s="143"/>
      <c r="D222" s="144" t="s">
        <v>171</v>
      </c>
      <c r="E222" s="145" t="s">
        <v>44</v>
      </c>
      <c r="F222" s="146" t="s">
        <v>353</v>
      </c>
      <c r="H222" s="147">
        <v>292.38</v>
      </c>
      <c r="I222" s="148"/>
      <c r="L222" s="143"/>
      <c r="M222" s="149"/>
      <c r="T222" s="150"/>
      <c r="AT222" s="145" t="s">
        <v>171</v>
      </c>
      <c r="AU222" s="145" t="s">
        <v>92</v>
      </c>
      <c r="AV222" s="12" t="s">
        <v>92</v>
      </c>
      <c r="AW222" s="12" t="s">
        <v>42</v>
      </c>
      <c r="AX222" s="12" t="s">
        <v>82</v>
      </c>
      <c r="AY222" s="145" t="s">
        <v>162</v>
      </c>
    </row>
    <row r="223" spans="2:51" s="15" customFormat="1" ht="11.25">
      <c r="B223" s="164"/>
      <c r="D223" s="144" t="s">
        <v>171</v>
      </c>
      <c r="E223" s="165" t="s">
        <v>44</v>
      </c>
      <c r="F223" s="166" t="s">
        <v>234</v>
      </c>
      <c r="H223" s="167">
        <v>792.88</v>
      </c>
      <c r="I223" s="168"/>
      <c r="L223" s="164"/>
      <c r="M223" s="169"/>
      <c r="T223" s="170"/>
      <c r="AT223" s="165" t="s">
        <v>171</v>
      </c>
      <c r="AU223" s="165" t="s">
        <v>92</v>
      </c>
      <c r="AV223" s="15" t="s">
        <v>191</v>
      </c>
      <c r="AW223" s="15" t="s">
        <v>42</v>
      </c>
      <c r="AX223" s="15" t="s">
        <v>82</v>
      </c>
      <c r="AY223" s="165" t="s">
        <v>162</v>
      </c>
    </row>
    <row r="224" spans="2:51" s="13" customFormat="1" ht="11.25">
      <c r="B224" s="151"/>
      <c r="D224" s="144" t="s">
        <v>171</v>
      </c>
      <c r="E224" s="152" t="s">
        <v>44</v>
      </c>
      <c r="F224" s="153" t="s">
        <v>175</v>
      </c>
      <c r="H224" s="154">
        <v>29188.88</v>
      </c>
      <c r="I224" s="155"/>
      <c r="L224" s="151"/>
      <c r="M224" s="156"/>
      <c r="T224" s="157"/>
      <c r="AT224" s="152" t="s">
        <v>171</v>
      </c>
      <c r="AU224" s="152" t="s">
        <v>92</v>
      </c>
      <c r="AV224" s="13" t="s">
        <v>169</v>
      </c>
      <c r="AW224" s="13" t="s">
        <v>42</v>
      </c>
      <c r="AX224" s="13" t="s">
        <v>90</v>
      </c>
      <c r="AY224" s="152" t="s">
        <v>162</v>
      </c>
    </row>
    <row r="225" spans="2:65" s="1" customFormat="1" ht="21.75" customHeight="1">
      <c r="B225" s="34"/>
      <c r="C225" s="130" t="s">
        <v>354</v>
      </c>
      <c r="D225" s="130" t="s">
        <v>165</v>
      </c>
      <c r="E225" s="131" t="s">
        <v>355</v>
      </c>
      <c r="F225" s="132" t="s">
        <v>356</v>
      </c>
      <c r="G225" s="133" t="s">
        <v>110</v>
      </c>
      <c r="H225" s="134">
        <v>32344.8</v>
      </c>
      <c r="I225" s="135"/>
      <c r="J225" s="136">
        <f>ROUND(I225*H225,2)</f>
        <v>0</v>
      </c>
      <c r="K225" s="132" t="s">
        <v>168</v>
      </c>
      <c r="L225" s="34"/>
      <c r="M225" s="137" t="s">
        <v>44</v>
      </c>
      <c r="N225" s="138" t="s">
        <v>53</v>
      </c>
      <c r="P225" s="139">
        <f>O225*H225</f>
        <v>0</v>
      </c>
      <c r="Q225" s="139">
        <v>0.216</v>
      </c>
      <c r="R225" s="139">
        <f>Q225*H225</f>
        <v>6986.4767999999995</v>
      </c>
      <c r="S225" s="139">
        <v>0</v>
      </c>
      <c r="T225" s="140">
        <f>S225*H225</f>
        <v>0</v>
      </c>
      <c r="AR225" s="141" t="s">
        <v>169</v>
      </c>
      <c r="AT225" s="141" t="s">
        <v>165</v>
      </c>
      <c r="AU225" s="141" t="s">
        <v>92</v>
      </c>
      <c r="AY225" s="18" t="s">
        <v>162</v>
      </c>
      <c r="BE225" s="142">
        <f>IF(N225="základní",J225,0)</f>
        <v>0</v>
      </c>
      <c r="BF225" s="142">
        <f>IF(N225="snížená",J225,0)</f>
        <v>0</v>
      </c>
      <c r="BG225" s="142">
        <f>IF(N225="zákl. přenesená",J225,0)</f>
        <v>0</v>
      </c>
      <c r="BH225" s="142">
        <f>IF(N225="sníž. přenesená",J225,0)</f>
        <v>0</v>
      </c>
      <c r="BI225" s="142">
        <f>IF(N225="nulová",J225,0)</f>
        <v>0</v>
      </c>
      <c r="BJ225" s="18" t="s">
        <v>90</v>
      </c>
      <c r="BK225" s="142">
        <f>ROUND(I225*H225,2)</f>
        <v>0</v>
      </c>
      <c r="BL225" s="18" t="s">
        <v>169</v>
      </c>
      <c r="BM225" s="141" t="s">
        <v>357</v>
      </c>
    </row>
    <row r="226" spans="2:51" s="12" customFormat="1" ht="11.25">
      <c r="B226" s="143"/>
      <c r="D226" s="144" t="s">
        <v>171</v>
      </c>
      <c r="E226" s="145" t="s">
        <v>44</v>
      </c>
      <c r="F226" s="146" t="s">
        <v>358</v>
      </c>
      <c r="H226" s="147">
        <v>10149</v>
      </c>
      <c r="I226" s="148"/>
      <c r="L226" s="143"/>
      <c r="M226" s="149"/>
      <c r="T226" s="150"/>
      <c r="AT226" s="145" t="s">
        <v>171</v>
      </c>
      <c r="AU226" s="145" t="s">
        <v>92</v>
      </c>
      <c r="AV226" s="12" t="s">
        <v>92</v>
      </c>
      <c r="AW226" s="12" t="s">
        <v>42</v>
      </c>
      <c r="AX226" s="12" t="s">
        <v>82</v>
      </c>
      <c r="AY226" s="145" t="s">
        <v>162</v>
      </c>
    </row>
    <row r="227" spans="2:51" s="12" customFormat="1" ht="11.25">
      <c r="B227" s="143"/>
      <c r="D227" s="144" t="s">
        <v>171</v>
      </c>
      <c r="E227" s="145" t="s">
        <v>44</v>
      </c>
      <c r="F227" s="146" t="s">
        <v>359</v>
      </c>
      <c r="H227" s="147">
        <v>9080</v>
      </c>
      <c r="I227" s="148"/>
      <c r="L227" s="143"/>
      <c r="M227" s="149"/>
      <c r="T227" s="150"/>
      <c r="AT227" s="145" t="s">
        <v>171</v>
      </c>
      <c r="AU227" s="145" t="s">
        <v>92</v>
      </c>
      <c r="AV227" s="12" t="s">
        <v>92</v>
      </c>
      <c r="AW227" s="12" t="s">
        <v>42</v>
      </c>
      <c r="AX227" s="12" t="s">
        <v>82</v>
      </c>
      <c r="AY227" s="145" t="s">
        <v>162</v>
      </c>
    </row>
    <row r="228" spans="2:51" s="12" customFormat="1" ht="11.25">
      <c r="B228" s="143"/>
      <c r="D228" s="144" t="s">
        <v>171</v>
      </c>
      <c r="E228" s="145" t="s">
        <v>44</v>
      </c>
      <c r="F228" s="146" t="s">
        <v>360</v>
      </c>
      <c r="H228" s="147">
        <v>12395</v>
      </c>
      <c r="I228" s="148"/>
      <c r="L228" s="143"/>
      <c r="M228" s="149"/>
      <c r="T228" s="150"/>
      <c r="AT228" s="145" t="s">
        <v>171</v>
      </c>
      <c r="AU228" s="145" t="s">
        <v>92</v>
      </c>
      <c r="AV228" s="12" t="s">
        <v>92</v>
      </c>
      <c r="AW228" s="12" t="s">
        <v>42</v>
      </c>
      <c r="AX228" s="12" t="s">
        <v>82</v>
      </c>
      <c r="AY228" s="145" t="s">
        <v>162</v>
      </c>
    </row>
    <row r="229" spans="2:51" s="15" customFormat="1" ht="11.25">
      <c r="B229" s="164"/>
      <c r="D229" s="144" t="s">
        <v>171</v>
      </c>
      <c r="E229" s="165" t="s">
        <v>44</v>
      </c>
      <c r="F229" s="166" t="s">
        <v>234</v>
      </c>
      <c r="H229" s="167">
        <v>31624</v>
      </c>
      <c r="I229" s="168"/>
      <c r="L229" s="164"/>
      <c r="M229" s="169"/>
      <c r="T229" s="170"/>
      <c r="AT229" s="165" t="s">
        <v>171</v>
      </c>
      <c r="AU229" s="165" t="s">
        <v>92</v>
      </c>
      <c r="AV229" s="15" t="s">
        <v>191</v>
      </c>
      <c r="AW229" s="15" t="s">
        <v>42</v>
      </c>
      <c r="AX229" s="15" t="s">
        <v>82</v>
      </c>
      <c r="AY229" s="165" t="s">
        <v>162</v>
      </c>
    </row>
    <row r="230" spans="2:51" s="12" customFormat="1" ht="11.25">
      <c r="B230" s="143"/>
      <c r="D230" s="144" t="s">
        <v>171</v>
      </c>
      <c r="E230" s="145" t="s">
        <v>44</v>
      </c>
      <c r="F230" s="146" t="s">
        <v>361</v>
      </c>
      <c r="H230" s="147">
        <v>455</v>
      </c>
      <c r="I230" s="148"/>
      <c r="L230" s="143"/>
      <c r="M230" s="149"/>
      <c r="T230" s="150"/>
      <c r="AT230" s="145" t="s">
        <v>171</v>
      </c>
      <c r="AU230" s="145" t="s">
        <v>92</v>
      </c>
      <c r="AV230" s="12" t="s">
        <v>92</v>
      </c>
      <c r="AW230" s="12" t="s">
        <v>42</v>
      </c>
      <c r="AX230" s="12" t="s">
        <v>82</v>
      </c>
      <c r="AY230" s="145" t="s">
        <v>162</v>
      </c>
    </row>
    <row r="231" spans="2:51" s="12" customFormat="1" ht="11.25">
      <c r="B231" s="143"/>
      <c r="D231" s="144" t="s">
        <v>171</v>
      </c>
      <c r="E231" s="145" t="s">
        <v>44</v>
      </c>
      <c r="F231" s="146" t="s">
        <v>362</v>
      </c>
      <c r="H231" s="147">
        <v>265.8</v>
      </c>
      <c r="I231" s="148"/>
      <c r="L231" s="143"/>
      <c r="M231" s="149"/>
      <c r="T231" s="150"/>
      <c r="AT231" s="145" t="s">
        <v>171</v>
      </c>
      <c r="AU231" s="145" t="s">
        <v>92</v>
      </c>
      <c r="AV231" s="12" t="s">
        <v>92</v>
      </c>
      <c r="AW231" s="12" t="s">
        <v>42</v>
      </c>
      <c r="AX231" s="12" t="s">
        <v>82</v>
      </c>
      <c r="AY231" s="145" t="s">
        <v>162</v>
      </c>
    </row>
    <row r="232" spans="2:51" s="14" customFormat="1" ht="11.25">
      <c r="B232" s="158"/>
      <c r="D232" s="144" t="s">
        <v>171</v>
      </c>
      <c r="E232" s="159" t="s">
        <v>44</v>
      </c>
      <c r="F232" s="160" t="s">
        <v>363</v>
      </c>
      <c r="H232" s="159" t="s">
        <v>44</v>
      </c>
      <c r="I232" s="161"/>
      <c r="L232" s="158"/>
      <c r="M232" s="162"/>
      <c r="T232" s="163"/>
      <c r="AT232" s="159" t="s">
        <v>171</v>
      </c>
      <c r="AU232" s="159" t="s">
        <v>92</v>
      </c>
      <c r="AV232" s="14" t="s">
        <v>90</v>
      </c>
      <c r="AW232" s="14" t="s">
        <v>42</v>
      </c>
      <c r="AX232" s="14" t="s">
        <v>82</v>
      </c>
      <c r="AY232" s="159" t="s">
        <v>162</v>
      </c>
    </row>
    <row r="233" spans="2:51" s="15" customFormat="1" ht="11.25">
      <c r="B233" s="164"/>
      <c r="D233" s="144" t="s">
        <v>171</v>
      </c>
      <c r="E233" s="165" t="s">
        <v>44</v>
      </c>
      <c r="F233" s="166" t="s">
        <v>234</v>
      </c>
      <c r="H233" s="167">
        <v>720.8</v>
      </c>
      <c r="I233" s="168"/>
      <c r="L233" s="164"/>
      <c r="M233" s="169"/>
      <c r="T233" s="170"/>
      <c r="AT233" s="165" t="s">
        <v>171</v>
      </c>
      <c r="AU233" s="165" t="s">
        <v>92</v>
      </c>
      <c r="AV233" s="15" t="s">
        <v>191</v>
      </c>
      <c r="AW233" s="15" t="s">
        <v>42</v>
      </c>
      <c r="AX233" s="15" t="s">
        <v>82</v>
      </c>
      <c r="AY233" s="165" t="s">
        <v>162</v>
      </c>
    </row>
    <row r="234" spans="2:51" s="13" customFormat="1" ht="11.25">
      <c r="B234" s="151"/>
      <c r="D234" s="144" t="s">
        <v>171</v>
      </c>
      <c r="E234" s="152" t="s">
        <v>44</v>
      </c>
      <c r="F234" s="153" t="s">
        <v>175</v>
      </c>
      <c r="H234" s="154">
        <v>32344.8</v>
      </c>
      <c r="I234" s="155"/>
      <c r="L234" s="151"/>
      <c r="M234" s="156"/>
      <c r="T234" s="157"/>
      <c r="AT234" s="152" t="s">
        <v>171</v>
      </c>
      <c r="AU234" s="152" t="s">
        <v>92</v>
      </c>
      <c r="AV234" s="13" t="s">
        <v>169</v>
      </c>
      <c r="AW234" s="13" t="s">
        <v>42</v>
      </c>
      <c r="AX234" s="13" t="s">
        <v>90</v>
      </c>
      <c r="AY234" s="152" t="s">
        <v>162</v>
      </c>
    </row>
    <row r="235" spans="2:51" s="14" customFormat="1" ht="22.5">
      <c r="B235" s="158"/>
      <c r="D235" s="144" t="s">
        <v>171</v>
      </c>
      <c r="E235" s="159" t="s">
        <v>44</v>
      </c>
      <c r="F235" s="160" t="s">
        <v>364</v>
      </c>
      <c r="H235" s="159" t="s">
        <v>44</v>
      </c>
      <c r="I235" s="161"/>
      <c r="L235" s="158"/>
      <c r="M235" s="162"/>
      <c r="T235" s="163"/>
      <c r="AT235" s="159" t="s">
        <v>171</v>
      </c>
      <c r="AU235" s="159" t="s">
        <v>92</v>
      </c>
      <c r="AV235" s="14" t="s">
        <v>90</v>
      </c>
      <c r="AW235" s="14" t="s">
        <v>42</v>
      </c>
      <c r="AX235" s="14" t="s">
        <v>82</v>
      </c>
      <c r="AY235" s="159" t="s">
        <v>162</v>
      </c>
    </row>
    <row r="236" spans="2:65" s="1" customFormat="1" ht="21.75" customHeight="1">
      <c r="B236" s="34"/>
      <c r="C236" s="130" t="s">
        <v>365</v>
      </c>
      <c r="D236" s="130" t="s">
        <v>165</v>
      </c>
      <c r="E236" s="131" t="s">
        <v>366</v>
      </c>
      <c r="F236" s="132" t="s">
        <v>367</v>
      </c>
      <c r="G236" s="133" t="s">
        <v>110</v>
      </c>
      <c r="H236" s="134">
        <v>720.8</v>
      </c>
      <c r="I236" s="135"/>
      <c r="J236" s="136">
        <f>ROUND(I236*H236,2)</f>
        <v>0</v>
      </c>
      <c r="K236" s="132" t="s">
        <v>168</v>
      </c>
      <c r="L236" s="34"/>
      <c r="M236" s="137" t="s">
        <v>44</v>
      </c>
      <c r="N236" s="138" t="s">
        <v>53</v>
      </c>
      <c r="P236" s="139">
        <f>O236*H236</f>
        <v>0</v>
      </c>
      <c r="Q236" s="139">
        <v>0.324</v>
      </c>
      <c r="R236" s="139">
        <f>Q236*H236</f>
        <v>233.5392</v>
      </c>
      <c r="S236" s="139">
        <v>0</v>
      </c>
      <c r="T236" s="140">
        <f>S236*H236</f>
        <v>0</v>
      </c>
      <c r="AR236" s="141" t="s">
        <v>169</v>
      </c>
      <c r="AT236" s="141" t="s">
        <v>165</v>
      </c>
      <c r="AU236" s="141" t="s">
        <v>92</v>
      </c>
      <c r="AY236" s="18" t="s">
        <v>162</v>
      </c>
      <c r="BE236" s="142">
        <f>IF(N236="základní",J236,0)</f>
        <v>0</v>
      </c>
      <c r="BF236" s="142">
        <f>IF(N236="snížená",J236,0)</f>
        <v>0</v>
      </c>
      <c r="BG236" s="142">
        <f>IF(N236="zákl. přenesená",J236,0)</f>
        <v>0</v>
      </c>
      <c r="BH236" s="142">
        <f>IF(N236="sníž. přenesená",J236,0)</f>
        <v>0</v>
      </c>
      <c r="BI236" s="142">
        <f>IF(N236="nulová",J236,0)</f>
        <v>0</v>
      </c>
      <c r="BJ236" s="18" t="s">
        <v>90</v>
      </c>
      <c r="BK236" s="142">
        <f>ROUND(I236*H236,2)</f>
        <v>0</v>
      </c>
      <c r="BL236" s="18" t="s">
        <v>169</v>
      </c>
      <c r="BM236" s="141" t="s">
        <v>368</v>
      </c>
    </row>
    <row r="237" spans="2:51" s="12" customFormat="1" ht="11.25">
      <c r="B237" s="143"/>
      <c r="D237" s="144" t="s">
        <v>171</v>
      </c>
      <c r="E237" s="145" t="s">
        <v>44</v>
      </c>
      <c r="F237" s="146" t="s">
        <v>369</v>
      </c>
      <c r="H237" s="147">
        <v>455</v>
      </c>
      <c r="I237" s="148"/>
      <c r="L237" s="143"/>
      <c r="M237" s="149"/>
      <c r="T237" s="150"/>
      <c r="AT237" s="145" t="s">
        <v>171</v>
      </c>
      <c r="AU237" s="145" t="s">
        <v>92</v>
      </c>
      <c r="AV237" s="12" t="s">
        <v>92</v>
      </c>
      <c r="AW237" s="12" t="s">
        <v>42</v>
      </c>
      <c r="AX237" s="12" t="s">
        <v>82</v>
      </c>
      <c r="AY237" s="145" t="s">
        <v>162</v>
      </c>
    </row>
    <row r="238" spans="2:51" s="12" customFormat="1" ht="11.25">
      <c r="B238" s="143"/>
      <c r="D238" s="144" t="s">
        <v>171</v>
      </c>
      <c r="E238" s="145" t="s">
        <v>44</v>
      </c>
      <c r="F238" s="146" t="s">
        <v>362</v>
      </c>
      <c r="H238" s="147">
        <v>265.8</v>
      </c>
      <c r="I238" s="148"/>
      <c r="L238" s="143"/>
      <c r="M238" s="149"/>
      <c r="T238" s="150"/>
      <c r="AT238" s="145" t="s">
        <v>171</v>
      </c>
      <c r="AU238" s="145" t="s">
        <v>92</v>
      </c>
      <c r="AV238" s="12" t="s">
        <v>92</v>
      </c>
      <c r="AW238" s="12" t="s">
        <v>42</v>
      </c>
      <c r="AX238" s="12" t="s">
        <v>82</v>
      </c>
      <c r="AY238" s="145" t="s">
        <v>162</v>
      </c>
    </row>
    <row r="239" spans="2:51" s="14" customFormat="1" ht="11.25">
      <c r="B239" s="158"/>
      <c r="D239" s="144" t="s">
        <v>171</v>
      </c>
      <c r="E239" s="159" t="s">
        <v>44</v>
      </c>
      <c r="F239" s="160" t="s">
        <v>370</v>
      </c>
      <c r="H239" s="159" t="s">
        <v>44</v>
      </c>
      <c r="I239" s="161"/>
      <c r="L239" s="158"/>
      <c r="M239" s="162"/>
      <c r="T239" s="163"/>
      <c r="AT239" s="159" t="s">
        <v>171</v>
      </c>
      <c r="AU239" s="159" t="s">
        <v>92</v>
      </c>
      <c r="AV239" s="14" t="s">
        <v>90</v>
      </c>
      <c r="AW239" s="14" t="s">
        <v>42</v>
      </c>
      <c r="AX239" s="14" t="s">
        <v>82</v>
      </c>
      <c r="AY239" s="159" t="s">
        <v>162</v>
      </c>
    </row>
    <row r="240" spans="2:51" s="13" customFormat="1" ht="11.25">
      <c r="B240" s="151"/>
      <c r="D240" s="144" t="s">
        <v>171</v>
      </c>
      <c r="E240" s="152" t="s">
        <v>44</v>
      </c>
      <c r="F240" s="153" t="s">
        <v>175</v>
      </c>
      <c r="H240" s="154">
        <v>720.8</v>
      </c>
      <c r="I240" s="155"/>
      <c r="L240" s="151"/>
      <c r="M240" s="156"/>
      <c r="T240" s="157"/>
      <c r="AT240" s="152" t="s">
        <v>171</v>
      </c>
      <c r="AU240" s="152" t="s">
        <v>92</v>
      </c>
      <c r="AV240" s="13" t="s">
        <v>169</v>
      </c>
      <c r="AW240" s="13" t="s">
        <v>42</v>
      </c>
      <c r="AX240" s="13" t="s">
        <v>90</v>
      </c>
      <c r="AY240" s="152" t="s">
        <v>162</v>
      </c>
    </row>
    <row r="241" spans="2:51" s="14" customFormat="1" ht="22.5">
      <c r="B241" s="158"/>
      <c r="D241" s="144" t="s">
        <v>171</v>
      </c>
      <c r="E241" s="159" t="s">
        <v>44</v>
      </c>
      <c r="F241" s="160" t="s">
        <v>364</v>
      </c>
      <c r="H241" s="159" t="s">
        <v>44</v>
      </c>
      <c r="I241" s="161"/>
      <c r="L241" s="158"/>
      <c r="M241" s="162"/>
      <c r="T241" s="163"/>
      <c r="AT241" s="159" t="s">
        <v>171</v>
      </c>
      <c r="AU241" s="159" t="s">
        <v>92</v>
      </c>
      <c r="AV241" s="14" t="s">
        <v>90</v>
      </c>
      <c r="AW241" s="14" t="s">
        <v>42</v>
      </c>
      <c r="AX241" s="14" t="s">
        <v>82</v>
      </c>
      <c r="AY241" s="159" t="s">
        <v>162</v>
      </c>
    </row>
    <row r="242" spans="2:65" s="1" customFormat="1" ht="24.2" customHeight="1">
      <c r="B242" s="34"/>
      <c r="C242" s="130" t="s">
        <v>371</v>
      </c>
      <c r="D242" s="130" t="s">
        <v>165</v>
      </c>
      <c r="E242" s="131" t="s">
        <v>372</v>
      </c>
      <c r="F242" s="132" t="s">
        <v>373</v>
      </c>
      <c r="G242" s="133" t="s">
        <v>110</v>
      </c>
      <c r="H242" s="134">
        <v>4659</v>
      </c>
      <c r="I242" s="135"/>
      <c r="J242" s="136">
        <f>ROUND(I242*H242,2)</f>
        <v>0</v>
      </c>
      <c r="K242" s="132" t="s">
        <v>168</v>
      </c>
      <c r="L242" s="34"/>
      <c r="M242" s="137" t="s">
        <v>44</v>
      </c>
      <c r="N242" s="138" t="s">
        <v>53</v>
      </c>
      <c r="P242" s="139">
        <f>O242*H242</f>
        <v>0</v>
      </c>
      <c r="Q242" s="139">
        <v>0</v>
      </c>
      <c r="R242" s="139">
        <f>Q242*H242</f>
        <v>0</v>
      </c>
      <c r="S242" s="139">
        <v>0</v>
      </c>
      <c r="T242" s="140">
        <f>S242*H242</f>
        <v>0</v>
      </c>
      <c r="AR242" s="141" t="s">
        <v>169</v>
      </c>
      <c r="AT242" s="141" t="s">
        <v>165</v>
      </c>
      <c r="AU242" s="141" t="s">
        <v>92</v>
      </c>
      <c r="AY242" s="18" t="s">
        <v>162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8" t="s">
        <v>90</v>
      </c>
      <c r="BK242" s="142">
        <f>ROUND(I242*H242,2)</f>
        <v>0</v>
      </c>
      <c r="BL242" s="18" t="s">
        <v>169</v>
      </c>
      <c r="BM242" s="141" t="s">
        <v>374</v>
      </c>
    </row>
    <row r="243" spans="2:51" s="12" customFormat="1" ht="11.25">
      <c r="B243" s="143"/>
      <c r="D243" s="144" t="s">
        <v>171</v>
      </c>
      <c r="E243" s="145" t="s">
        <v>44</v>
      </c>
      <c r="F243" s="146" t="s">
        <v>375</v>
      </c>
      <c r="H243" s="147">
        <v>4659</v>
      </c>
      <c r="I243" s="148"/>
      <c r="L243" s="143"/>
      <c r="M243" s="149"/>
      <c r="T243" s="150"/>
      <c r="AT243" s="145" t="s">
        <v>171</v>
      </c>
      <c r="AU243" s="145" t="s">
        <v>92</v>
      </c>
      <c r="AV243" s="12" t="s">
        <v>92</v>
      </c>
      <c r="AW243" s="12" t="s">
        <v>42</v>
      </c>
      <c r="AX243" s="12" t="s">
        <v>90</v>
      </c>
      <c r="AY243" s="145" t="s">
        <v>162</v>
      </c>
    </row>
    <row r="244" spans="2:65" s="1" customFormat="1" ht="24.2" customHeight="1">
      <c r="B244" s="34"/>
      <c r="C244" s="130" t="s">
        <v>376</v>
      </c>
      <c r="D244" s="130" t="s">
        <v>165</v>
      </c>
      <c r="E244" s="131" t="s">
        <v>377</v>
      </c>
      <c r="F244" s="132" t="s">
        <v>378</v>
      </c>
      <c r="G244" s="133" t="s">
        <v>110</v>
      </c>
      <c r="H244" s="134">
        <v>32344.8</v>
      </c>
      <c r="I244" s="135"/>
      <c r="J244" s="136">
        <f>ROUND(I244*H244,2)</f>
        <v>0</v>
      </c>
      <c r="K244" s="132" t="s">
        <v>168</v>
      </c>
      <c r="L244" s="34"/>
      <c r="M244" s="137" t="s">
        <v>44</v>
      </c>
      <c r="N244" s="138" t="s">
        <v>53</v>
      </c>
      <c r="P244" s="139">
        <f>O244*H244</f>
        <v>0</v>
      </c>
      <c r="Q244" s="139">
        <v>0</v>
      </c>
      <c r="R244" s="139">
        <f>Q244*H244</f>
        <v>0</v>
      </c>
      <c r="S244" s="139">
        <v>0</v>
      </c>
      <c r="T244" s="140">
        <f>S244*H244</f>
        <v>0</v>
      </c>
      <c r="AR244" s="141" t="s">
        <v>169</v>
      </c>
      <c r="AT244" s="141" t="s">
        <v>165</v>
      </c>
      <c r="AU244" s="141" t="s">
        <v>92</v>
      </c>
      <c r="AY244" s="18" t="s">
        <v>162</v>
      </c>
      <c r="BE244" s="142">
        <f>IF(N244="základní",J244,0)</f>
        <v>0</v>
      </c>
      <c r="BF244" s="142">
        <f>IF(N244="snížená",J244,0)</f>
        <v>0</v>
      </c>
      <c r="BG244" s="142">
        <f>IF(N244="zákl. přenesená",J244,0)</f>
        <v>0</v>
      </c>
      <c r="BH244" s="142">
        <f>IF(N244="sníž. přenesená",J244,0)</f>
        <v>0</v>
      </c>
      <c r="BI244" s="142">
        <f>IF(N244="nulová",J244,0)</f>
        <v>0</v>
      </c>
      <c r="BJ244" s="18" t="s">
        <v>90</v>
      </c>
      <c r="BK244" s="142">
        <f>ROUND(I244*H244,2)</f>
        <v>0</v>
      </c>
      <c r="BL244" s="18" t="s">
        <v>169</v>
      </c>
      <c r="BM244" s="141" t="s">
        <v>379</v>
      </c>
    </row>
    <row r="245" spans="2:47" s="1" customFormat="1" ht="29.25">
      <c r="B245" s="34"/>
      <c r="D245" s="144" t="s">
        <v>380</v>
      </c>
      <c r="F245" s="181" t="s">
        <v>381</v>
      </c>
      <c r="I245" s="182"/>
      <c r="L245" s="34"/>
      <c r="M245" s="183"/>
      <c r="T245" s="55"/>
      <c r="AT245" s="18" t="s">
        <v>380</v>
      </c>
      <c r="AU245" s="18" t="s">
        <v>92</v>
      </c>
    </row>
    <row r="246" spans="2:51" s="12" customFormat="1" ht="11.25">
      <c r="B246" s="143"/>
      <c r="D246" s="144" t="s">
        <v>171</v>
      </c>
      <c r="E246" s="145" t="s">
        <v>44</v>
      </c>
      <c r="F246" s="146" t="s">
        <v>382</v>
      </c>
      <c r="H246" s="147">
        <v>10149</v>
      </c>
      <c r="I246" s="148"/>
      <c r="L246" s="143"/>
      <c r="M246" s="149"/>
      <c r="T246" s="150"/>
      <c r="AT246" s="145" t="s">
        <v>171</v>
      </c>
      <c r="AU246" s="145" t="s">
        <v>92</v>
      </c>
      <c r="AV246" s="12" t="s">
        <v>92</v>
      </c>
      <c r="AW246" s="12" t="s">
        <v>42</v>
      </c>
      <c r="AX246" s="12" t="s">
        <v>82</v>
      </c>
      <c r="AY246" s="145" t="s">
        <v>162</v>
      </c>
    </row>
    <row r="247" spans="2:51" s="12" customFormat="1" ht="11.25">
      <c r="B247" s="143"/>
      <c r="D247" s="144" t="s">
        <v>171</v>
      </c>
      <c r="E247" s="145" t="s">
        <v>44</v>
      </c>
      <c r="F247" s="146" t="s">
        <v>383</v>
      </c>
      <c r="H247" s="147">
        <v>9080</v>
      </c>
      <c r="I247" s="148"/>
      <c r="L247" s="143"/>
      <c r="M247" s="149"/>
      <c r="T247" s="150"/>
      <c r="AT247" s="145" t="s">
        <v>171</v>
      </c>
      <c r="AU247" s="145" t="s">
        <v>92</v>
      </c>
      <c r="AV247" s="12" t="s">
        <v>92</v>
      </c>
      <c r="AW247" s="12" t="s">
        <v>42</v>
      </c>
      <c r="AX247" s="12" t="s">
        <v>82</v>
      </c>
      <c r="AY247" s="145" t="s">
        <v>162</v>
      </c>
    </row>
    <row r="248" spans="2:51" s="12" customFormat="1" ht="11.25">
      <c r="B248" s="143"/>
      <c r="D248" s="144" t="s">
        <v>171</v>
      </c>
      <c r="E248" s="145" t="s">
        <v>44</v>
      </c>
      <c r="F248" s="146" t="s">
        <v>384</v>
      </c>
      <c r="H248" s="147">
        <v>12395</v>
      </c>
      <c r="I248" s="148"/>
      <c r="L248" s="143"/>
      <c r="M248" s="149"/>
      <c r="T248" s="150"/>
      <c r="AT248" s="145" t="s">
        <v>171</v>
      </c>
      <c r="AU248" s="145" t="s">
        <v>92</v>
      </c>
      <c r="AV248" s="12" t="s">
        <v>92</v>
      </c>
      <c r="AW248" s="12" t="s">
        <v>42</v>
      </c>
      <c r="AX248" s="12" t="s">
        <v>82</v>
      </c>
      <c r="AY248" s="145" t="s">
        <v>162</v>
      </c>
    </row>
    <row r="249" spans="2:51" s="12" customFormat="1" ht="11.25">
      <c r="B249" s="143"/>
      <c r="D249" s="144" t="s">
        <v>171</v>
      </c>
      <c r="E249" s="145" t="s">
        <v>44</v>
      </c>
      <c r="F249" s="146" t="s">
        <v>108</v>
      </c>
      <c r="H249" s="147">
        <v>455</v>
      </c>
      <c r="I249" s="148"/>
      <c r="L249" s="143"/>
      <c r="M249" s="149"/>
      <c r="T249" s="150"/>
      <c r="AT249" s="145" t="s">
        <v>171</v>
      </c>
      <c r="AU249" s="145" t="s">
        <v>92</v>
      </c>
      <c r="AV249" s="12" t="s">
        <v>92</v>
      </c>
      <c r="AW249" s="12" t="s">
        <v>42</v>
      </c>
      <c r="AX249" s="12" t="s">
        <v>82</v>
      </c>
      <c r="AY249" s="145" t="s">
        <v>162</v>
      </c>
    </row>
    <row r="250" spans="2:51" s="12" customFormat="1" ht="11.25">
      <c r="B250" s="143"/>
      <c r="D250" s="144" t="s">
        <v>171</v>
      </c>
      <c r="E250" s="145" t="s">
        <v>44</v>
      </c>
      <c r="F250" s="146" t="s">
        <v>127</v>
      </c>
      <c r="H250" s="147">
        <v>265.8</v>
      </c>
      <c r="I250" s="148"/>
      <c r="L250" s="143"/>
      <c r="M250" s="149"/>
      <c r="T250" s="150"/>
      <c r="AT250" s="145" t="s">
        <v>171</v>
      </c>
      <c r="AU250" s="145" t="s">
        <v>92</v>
      </c>
      <c r="AV250" s="12" t="s">
        <v>92</v>
      </c>
      <c r="AW250" s="12" t="s">
        <v>42</v>
      </c>
      <c r="AX250" s="12" t="s">
        <v>82</v>
      </c>
      <c r="AY250" s="145" t="s">
        <v>162</v>
      </c>
    </row>
    <row r="251" spans="2:51" s="13" customFormat="1" ht="11.25">
      <c r="B251" s="151"/>
      <c r="D251" s="144" t="s">
        <v>171</v>
      </c>
      <c r="E251" s="152" t="s">
        <v>44</v>
      </c>
      <c r="F251" s="153" t="s">
        <v>175</v>
      </c>
      <c r="H251" s="154">
        <v>32344.8</v>
      </c>
      <c r="I251" s="155"/>
      <c r="L251" s="151"/>
      <c r="M251" s="156"/>
      <c r="T251" s="157"/>
      <c r="AT251" s="152" t="s">
        <v>171</v>
      </c>
      <c r="AU251" s="152" t="s">
        <v>92</v>
      </c>
      <c r="AV251" s="13" t="s">
        <v>169</v>
      </c>
      <c r="AW251" s="13" t="s">
        <v>42</v>
      </c>
      <c r="AX251" s="13" t="s">
        <v>90</v>
      </c>
      <c r="AY251" s="152" t="s">
        <v>162</v>
      </c>
    </row>
    <row r="252" spans="2:65" s="1" customFormat="1" ht="37.9" customHeight="1">
      <c r="B252" s="34"/>
      <c r="C252" s="130" t="s">
        <v>385</v>
      </c>
      <c r="D252" s="130" t="s">
        <v>165</v>
      </c>
      <c r="E252" s="131" t="s">
        <v>386</v>
      </c>
      <c r="F252" s="132" t="s">
        <v>387</v>
      </c>
      <c r="G252" s="133" t="s">
        <v>110</v>
      </c>
      <c r="H252" s="134">
        <v>32344.8</v>
      </c>
      <c r="I252" s="135"/>
      <c r="J252" s="136">
        <f>ROUND(I252*H252,2)</f>
        <v>0</v>
      </c>
      <c r="K252" s="132" t="s">
        <v>168</v>
      </c>
      <c r="L252" s="34"/>
      <c r="M252" s="137" t="s">
        <v>44</v>
      </c>
      <c r="N252" s="138" t="s">
        <v>53</v>
      </c>
      <c r="P252" s="139">
        <f>O252*H252</f>
        <v>0</v>
      </c>
      <c r="Q252" s="139">
        <v>0</v>
      </c>
      <c r="R252" s="139">
        <f>Q252*H252</f>
        <v>0</v>
      </c>
      <c r="S252" s="139">
        <v>0</v>
      </c>
      <c r="T252" s="140">
        <f>S252*H252</f>
        <v>0</v>
      </c>
      <c r="AR252" s="141" t="s">
        <v>169</v>
      </c>
      <c r="AT252" s="141" t="s">
        <v>165</v>
      </c>
      <c r="AU252" s="141" t="s">
        <v>92</v>
      </c>
      <c r="AY252" s="18" t="s">
        <v>162</v>
      </c>
      <c r="BE252" s="142">
        <f>IF(N252="základní",J252,0)</f>
        <v>0</v>
      </c>
      <c r="BF252" s="142">
        <f>IF(N252="snížená",J252,0)</f>
        <v>0</v>
      </c>
      <c r="BG252" s="142">
        <f>IF(N252="zákl. přenesená",J252,0)</f>
        <v>0</v>
      </c>
      <c r="BH252" s="142">
        <f>IF(N252="sníž. přenesená",J252,0)</f>
        <v>0</v>
      </c>
      <c r="BI252" s="142">
        <f>IF(N252="nulová",J252,0)</f>
        <v>0</v>
      </c>
      <c r="BJ252" s="18" t="s">
        <v>90</v>
      </c>
      <c r="BK252" s="142">
        <f>ROUND(I252*H252,2)</f>
        <v>0</v>
      </c>
      <c r="BL252" s="18" t="s">
        <v>169</v>
      </c>
      <c r="BM252" s="141" t="s">
        <v>388</v>
      </c>
    </row>
    <row r="253" spans="2:51" s="12" customFormat="1" ht="11.25">
      <c r="B253" s="143"/>
      <c r="D253" s="144" t="s">
        <v>171</v>
      </c>
      <c r="E253" s="145" t="s">
        <v>44</v>
      </c>
      <c r="F253" s="146" t="s">
        <v>382</v>
      </c>
      <c r="H253" s="147">
        <v>10149</v>
      </c>
      <c r="I253" s="148"/>
      <c r="L253" s="143"/>
      <c r="M253" s="149"/>
      <c r="T253" s="150"/>
      <c r="AT253" s="145" t="s">
        <v>171</v>
      </c>
      <c r="AU253" s="145" t="s">
        <v>92</v>
      </c>
      <c r="AV253" s="12" t="s">
        <v>92</v>
      </c>
      <c r="AW253" s="12" t="s">
        <v>42</v>
      </c>
      <c r="AX253" s="12" t="s">
        <v>82</v>
      </c>
      <c r="AY253" s="145" t="s">
        <v>162</v>
      </c>
    </row>
    <row r="254" spans="2:51" s="12" customFormat="1" ht="11.25">
      <c r="B254" s="143"/>
      <c r="D254" s="144" t="s">
        <v>171</v>
      </c>
      <c r="E254" s="145" t="s">
        <v>44</v>
      </c>
      <c r="F254" s="146" t="s">
        <v>383</v>
      </c>
      <c r="H254" s="147">
        <v>9080</v>
      </c>
      <c r="I254" s="148"/>
      <c r="L254" s="143"/>
      <c r="M254" s="149"/>
      <c r="T254" s="150"/>
      <c r="AT254" s="145" t="s">
        <v>171</v>
      </c>
      <c r="AU254" s="145" t="s">
        <v>92</v>
      </c>
      <c r="AV254" s="12" t="s">
        <v>92</v>
      </c>
      <c r="AW254" s="12" t="s">
        <v>42</v>
      </c>
      <c r="AX254" s="12" t="s">
        <v>82</v>
      </c>
      <c r="AY254" s="145" t="s">
        <v>162</v>
      </c>
    </row>
    <row r="255" spans="2:51" s="12" customFormat="1" ht="11.25">
      <c r="B255" s="143"/>
      <c r="D255" s="144" t="s">
        <v>171</v>
      </c>
      <c r="E255" s="145" t="s">
        <v>44</v>
      </c>
      <c r="F255" s="146" t="s">
        <v>384</v>
      </c>
      <c r="H255" s="147">
        <v>12395</v>
      </c>
      <c r="I255" s="148"/>
      <c r="L255" s="143"/>
      <c r="M255" s="149"/>
      <c r="T255" s="150"/>
      <c r="AT255" s="145" t="s">
        <v>171</v>
      </c>
      <c r="AU255" s="145" t="s">
        <v>92</v>
      </c>
      <c r="AV255" s="12" t="s">
        <v>92</v>
      </c>
      <c r="AW255" s="12" t="s">
        <v>42</v>
      </c>
      <c r="AX255" s="12" t="s">
        <v>82</v>
      </c>
      <c r="AY255" s="145" t="s">
        <v>162</v>
      </c>
    </row>
    <row r="256" spans="2:51" s="12" customFormat="1" ht="11.25">
      <c r="B256" s="143"/>
      <c r="D256" s="144" t="s">
        <v>171</v>
      </c>
      <c r="E256" s="145" t="s">
        <v>44</v>
      </c>
      <c r="F256" s="146" t="s">
        <v>108</v>
      </c>
      <c r="H256" s="147">
        <v>455</v>
      </c>
      <c r="I256" s="148"/>
      <c r="L256" s="143"/>
      <c r="M256" s="149"/>
      <c r="T256" s="150"/>
      <c r="AT256" s="145" t="s">
        <v>171</v>
      </c>
      <c r="AU256" s="145" t="s">
        <v>92</v>
      </c>
      <c r="AV256" s="12" t="s">
        <v>92</v>
      </c>
      <c r="AW256" s="12" t="s">
        <v>42</v>
      </c>
      <c r="AX256" s="12" t="s">
        <v>82</v>
      </c>
      <c r="AY256" s="145" t="s">
        <v>162</v>
      </c>
    </row>
    <row r="257" spans="2:51" s="12" customFormat="1" ht="11.25">
      <c r="B257" s="143"/>
      <c r="D257" s="144" t="s">
        <v>171</v>
      </c>
      <c r="E257" s="145" t="s">
        <v>44</v>
      </c>
      <c r="F257" s="146" t="s">
        <v>127</v>
      </c>
      <c r="H257" s="147">
        <v>265.8</v>
      </c>
      <c r="I257" s="148"/>
      <c r="L257" s="143"/>
      <c r="M257" s="149"/>
      <c r="T257" s="150"/>
      <c r="AT257" s="145" t="s">
        <v>171</v>
      </c>
      <c r="AU257" s="145" t="s">
        <v>92</v>
      </c>
      <c r="AV257" s="12" t="s">
        <v>92</v>
      </c>
      <c r="AW257" s="12" t="s">
        <v>42</v>
      </c>
      <c r="AX257" s="12" t="s">
        <v>82</v>
      </c>
      <c r="AY257" s="145" t="s">
        <v>162</v>
      </c>
    </row>
    <row r="258" spans="2:51" s="13" customFormat="1" ht="11.25">
      <c r="B258" s="151"/>
      <c r="D258" s="144" t="s">
        <v>171</v>
      </c>
      <c r="E258" s="152" t="s">
        <v>44</v>
      </c>
      <c r="F258" s="153" t="s">
        <v>175</v>
      </c>
      <c r="H258" s="154">
        <v>32344.8</v>
      </c>
      <c r="I258" s="155"/>
      <c r="L258" s="151"/>
      <c r="M258" s="156"/>
      <c r="T258" s="157"/>
      <c r="AT258" s="152" t="s">
        <v>171</v>
      </c>
      <c r="AU258" s="152" t="s">
        <v>92</v>
      </c>
      <c r="AV258" s="13" t="s">
        <v>169</v>
      </c>
      <c r="AW258" s="13" t="s">
        <v>42</v>
      </c>
      <c r="AX258" s="13" t="s">
        <v>90</v>
      </c>
      <c r="AY258" s="152" t="s">
        <v>162</v>
      </c>
    </row>
    <row r="259" spans="2:65" s="1" customFormat="1" ht="16.5" customHeight="1">
      <c r="B259" s="34"/>
      <c r="C259" s="171" t="s">
        <v>389</v>
      </c>
      <c r="D259" s="184" t="s">
        <v>275</v>
      </c>
      <c r="E259" s="172" t="s">
        <v>390</v>
      </c>
      <c r="F259" s="173" t="s">
        <v>391</v>
      </c>
      <c r="G259" s="174" t="s">
        <v>122</v>
      </c>
      <c r="H259" s="175">
        <v>929.913</v>
      </c>
      <c r="I259" s="176"/>
      <c r="J259" s="177">
        <f>ROUND(I259*H259,2)</f>
        <v>0</v>
      </c>
      <c r="K259" s="173" t="s">
        <v>168</v>
      </c>
      <c r="L259" s="178"/>
      <c r="M259" s="179" t="s">
        <v>44</v>
      </c>
      <c r="N259" s="180" t="s">
        <v>53</v>
      </c>
      <c r="P259" s="139">
        <f>O259*H259</f>
        <v>0</v>
      </c>
      <c r="Q259" s="139">
        <v>1</v>
      </c>
      <c r="R259" s="139">
        <f>Q259*H259</f>
        <v>929.913</v>
      </c>
      <c r="S259" s="139">
        <v>0</v>
      </c>
      <c r="T259" s="140">
        <f>S259*H259</f>
        <v>0</v>
      </c>
      <c r="AR259" s="141" t="s">
        <v>226</v>
      </c>
      <c r="AT259" s="141" t="s">
        <v>275</v>
      </c>
      <c r="AU259" s="141" t="s">
        <v>92</v>
      </c>
      <c r="AY259" s="18" t="s">
        <v>162</v>
      </c>
      <c r="BE259" s="142">
        <f>IF(N259="základní",J259,0)</f>
        <v>0</v>
      </c>
      <c r="BF259" s="142">
        <f>IF(N259="snížená",J259,0)</f>
        <v>0</v>
      </c>
      <c r="BG259" s="142">
        <f>IF(N259="zákl. přenesená",J259,0)</f>
        <v>0</v>
      </c>
      <c r="BH259" s="142">
        <f>IF(N259="sníž. přenesená",J259,0)</f>
        <v>0</v>
      </c>
      <c r="BI259" s="142">
        <f>IF(N259="nulová",J259,0)</f>
        <v>0</v>
      </c>
      <c r="BJ259" s="18" t="s">
        <v>90</v>
      </c>
      <c r="BK259" s="142">
        <f>ROUND(I259*H259,2)</f>
        <v>0</v>
      </c>
      <c r="BL259" s="18" t="s">
        <v>169</v>
      </c>
      <c r="BM259" s="141" t="s">
        <v>392</v>
      </c>
    </row>
    <row r="260" spans="2:51" s="12" customFormat="1" ht="11.25">
      <c r="B260" s="143"/>
      <c r="D260" s="144" t="s">
        <v>171</v>
      </c>
      <c r="E260" s="145" t="s">
        <v>44</v>
      </c>
      <c r="F260" s="146" t="s">
        <v>393</v>
      </c>
      <c r="H260" s="147">
        <v>404.31</v>
      </c>
      <c r="I260" s="148"/>
      <c r="L260" s="143"/>
      <c r="M260" s="149"/>
      <c r="T260" s="150"/>
      <c r="AT260" s="145" t="s">
        <v>171</v>
      </c>
      <c r="AU260" s="145" t="s">
        <v>92</v>
      </c>
      <c r="AV260" s="12" t="s">
        <v>92</v>
      </c>
      <c r="AW260" s="12" t="s">
        <v>42</v>
      </c>
      <c r="AX260" s="12" t="s">
        <v>90</v>
      </c>
      <c r="AY260" s="145" t="s">
        <v>162</v>
      </c>
    </row>
    <row r="261" spans="2:51" s="12" customFormat="1" ht="11.25">
      <c r="B261" s="143"/>
      <c r="D261" s="144" t="s">
        <v>171</v>
      </c>
      <c r="F261" s="146" t="s">
        <v>394</v>
      </c>
      <c r="H261" s="147">
        <v>929.913</v>
      </c>
      <c r="I261" s="148"/>
      <c r="L261" s="143"/>
      <c r="M261" s="149"/>
      <c r="T261" s="150"/>
      <c r="AT261" s="145" t="s">
        <v>171</v>
      </c>
      <c r="AU261" s="145" t="s">
        <v>92</v>
      </c>
      <c r="AV261" s="12" t="s">
        <v>92</v>
      </c>
      <c r="AW261" s="12" t="s">
        <v>4</v>
      </c>
      <c r="AX261" s="12" t="s">
        <v>90</v>
      </c>
      <c r="AY261" s="145" t="s">
        <v>162</v>
      </c>
    </row>
    <row r="262" spans="2:65" s="1" customFormat="1" ht="16.5" customHeight="1">
      <c r="B262" s="34"/>
      <c r="C262" s="171" t="s">
        <v>395</v>
      </c>
      <c r="D262" s="171" t="s">
        <v>275</v>
      </c>
      <c r="E262" s="172" t="s">
        <v>396</v>
      </c>
      <c r="F262" s="173" t="s">
        <v>397</v>
      </c>
      <c r="G262" s="174" t="s">
        <v>122</v>
      </c>
      <c r="H262" s="175">
        <v>650.939</v>
      </c>
      <c r="I262" s="176"/>
      <c r="J262" s="177">
        <f>ROUND(I262*H262,2)</f>
        <v>0</v>
      </c>
      <c r="K262" s="173" t="s">
        <v>168</v>
      </c>
      <c r="L262" s="178"/>
      <c r="M262" s="179" t="s">
        <v>44</v>
      </c>
      <c r="N262" s="180" t="s">
        <v>53</v>
      </c>
      <c r="P262" s="139">
        <f>O262*H262</f>
        <v>0</v>
      </c>
      <c r="Q262" s="139">
        <v>1</v>
      </c>
      <c r="R262" s="139">
        <f>Q262*H262</f>
        <v>650.939</v>
      </c>
      <c r="S262" s="139">
        <v>0</v>
      </c>
      <c r="T262" s="140">
        <f>S262*H262</f>
        <v>0</v>
      </c>
      <c r="AR262" s="141" t="s">
        <v>226</v>
      </c>
      <c r="AT262" s="141" t="s">
        <v>275</v>
      </c>
      <c r="AU262" s="141" t="s">
        <v>92</v>
      </c>
      <c r="AY262" s="18" t="s">
        <v>162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8" t="s">
        <v>90</v>
      </c>
      <c r="BK262" s="142">
        <f>ROUND(I262*H262,2)</f>
        <v>0</v>
      </c>
      <c r="BL262" s="18" t="s">
        <v>169</v>
      </c>
      <c r="BM262" s="141" t="s">
        <v>398</v>
      </c>
    </row>
    <row r="263" spans="2:51" s="12" customFormat="1" ht="11.25">
      <c r="B263" s="143"/>
      <c r="D263" s="144" t="s">
        <v>171</v>
      </c>
      <c r="E263" s="145" t="s">
        <v>44</v>
      </c>
      <c r="F263" s="146" t="s">
        <v>399</v>
      </c>
      <c r="H263" s="147">
        <v>283.017</v>
      </c>
      <c r="I263" s="148"/>
      <c r="L263" s="143"/>
      <c r="M263" s="149"/>
      <c r="T263" s="150"/>
      <c r="AT263" s="145" t="s">
        <v>171</v>
      </c>
      <c r="AU263" s="145" t="s">
        <v>92</v>
      </c>
      <c r="AV263" s="12" t="s">
        <v>92</v>
      </c>
      <c r="AW263" s="12" t="s">
        <v>42</v>
      </c>
      <c r="AX263" s="12" t="s">
        <v>90</v>
      </c>
      <c r="AY263" s="145" t="s">
        <v>162</v>
      </c>
    </row>
    <row r="264" spans="2:51" s="12" customFormat="1" ht="11.25">
      <c r="B264" s="143"/>
      <c r="D264" s="144" t="s">
        <v>171</v>
      </c>
      <c r="F264" s="146" t="s">
        <v>400</v>
      </c>
      <c r="H264" s="147">
        <v>650.939</v>
      </c>
      <c r="I264" s="148"/>
      <c r="L264" s="143"/>
      <c r="M264" s="149"/>
      <c r="T264" s="150"/>
      <c r="AT264" s="145" t="s">
        <v>171</v>
      </c>
      <c r="AU264" s="145" t="s">
        <v>92</v>
      </c>
      <c r="AV264" s="12" t="s">
        <v>92</v>
      </c>
      <c r="AW264" s="12" t="s">
        <v>4</v>
      </c>
      <c r="AX264" s="12" t="s">
        <v>90</v>
      </c>
      <c r="AY264" s="145" t="s">
        <v>162</v>
      </c>
    </row>
    <row r="265" spans="2:65" s="1" customFormat="1" ht="16.5" customHeight="1">
      <c r="B265" s="34"/>
      <c r="C265" s="171" t="s">
        <v>401</v>
      </c>
      <c r="D265" s="171" t="s">
        <v>275</v>
      </c>
      <c r="E265" s="172" t="s">
        <v>402</v>
      </c>
      <c r="F265" s="173" t="s">
        <v>403</v>
      </c>
      <c r="G265" s="174" t="s">
        <v>122</v>
      </c>
      <c r="H265" s="175">
        <v>3234.48</v>
      </c>
      <c r="I265" s="176"/>
      <c r="J265" s="177">
        <f>ROUND(I265*H265,2)</f>
        <v>0</v>
      </c>
      <c r="K265" s="173" t="s">
        <v>168</v>
      </c>
      <c r="L265" s="178"/>
      <c r="M265" s="179" t="s">
        <v>44</v>
      </c>
      <c r="N265" s="180" t="s">
        <v>53</v>
      </c>
      <c r="P265" s="139">
        <f>O265*H265</f>
        <v>0</v>
      </c>
      <c r="Q265" s="139">
        <v>1</v>
      </c>
      <c r="R265" s="139">
        <f>Q265*H265</f>
        <v>3234.48</v>
      </c>
      <c r="S265" s="139">
        <v>0</v>
      </c>
      <c r="T265" s="140">
        <f>S265*H265</f>
        <v>0</v>
      </c>
      <c r="AR265" s="141" t="s">
        <v>226</v>
      </c>
      <c r="AT265" s="141" t="s">
        <v>275</v>
      </c>
      <c r="AU265" s="141" t="s">
        <v>92</v>
      </c>
      <c r="AY265" s="18" t="s">
        <v>162</v>
      </c>
      <c r="BE265" s="142">
        <f>IF(N265="základní",J265,0)</f>
        <v>0</v>
      </c>
      <c r="BF265" s="142">
        <f>IF(N265="snížená",J265,0)</f>
        <v>0</v>
      </c>
      <c r="BG265" s="142">
        <f>IF(N265="zákl. přenesená",J265,0)</f>
        <v>0</v>
      </c>
      <c r="BH265" s="142">
        <f>IF(N265="sníž. přenesená",J265,0)</f>
        <v>0</v>
      </c>
      <c r="BI265" s="142">
        <f>IF(N265="nulová",J265,0)</f>
        <v>0</v>
      </c>
      <c r="BJ265" s="18" t="s">
        <v>90</v>
      </c>
      <c r="BK265" s="142">
        <f>ROUND(I265*H265,2)</f>
        <v>0</v>
      </c>
      <c r="BL265" s="18" t="s">
        <v>169</v>
      </c>
      <c r="BM265" s="141" t="s">
        <v>404</v>
      </c>
    </row>
    <row r="266" spans="2:51" s="12" customFormat="1" ht="11.25">
      <c r="B266" s="143"/>
      <c r="D266" s="144" t="s">
        <v>171</v>
      </c>
      <c r="E266" s="145" t="s">
        <v>44</v>
      </c>
      <c r="F266" s="146" t="s">
        <v>405</v>
      </c>
      <c r="H266" s="147">
        <v>3234.48</v>
      </c>
      <c r="I266" s="148"/>
      <c r="L266" s="143"/>
      <c r="M266" s="149"/>
      <c r="T266" s="150"/>
      <c r="AT266" s="145" t="s">
        <v>171</v>
      </c>
      <c r="AU266" s="145" t="s">
        <v>92</v>
      </c>
      <c r="AV266" s="12" t="s">
        <v>92</v>
      </c>
      <c r="AW266" s="12" t="s">
        <v>42</v>
      </c>
      <c r="AX266" s="12" t="s">
        <v>90</v>
      </c>
      <c r="AY266" s="145" t="s">
        <v>162</v>
      </c>
    </row>
    <row r="267" spans="2:65" s="1" customFormat="1" ht="24.2" customHeight="1">
      <c r="B267" s="34"/>
      <c r="C267" s="130" t="s">
        <v>406</v>
      </c>
      <c r="D267" s="130" t="s">
        <v>165</v>
      </c>
      <c r="E267" s="131" t="s">
        <v>407</v>
      </c>
      <c r="F267" s="132" t="s">
        <v>408</v>
      </c>
      <c r="G267" s="133" t="s">
        <v>110</v>
      </c>
      <c r="H267" s="134">
        <v>6982.5</v>
      </c>
      <c r="I267" s="135"/>
      <c r="J267" s="136">
        <f>ROUND(I267*H267,2)</f>
        <v>0</v>
      </c>
      <c r="K267" s="132" t="s">
        <v>168</v>
      </c>
      <c r="L267" s="34"/>
      <c r="M267" s="137" t="s">
        <v>44</v>
      </c>
      <c r="N267" s="138" t="s">
        <v>53</v>
      </c>
      <c r="P267" s="139">
        <f>O267*H267</f>
        <v>0</v>
      </c>
      <c r="Q267" s="139">
        <v>0.299</v>
      </c>
      <c r="R267" s="139">
        <f>Q267*H267</f>
        <v>2087.7675</v>
      </c>
      <c r="S267" s="139">
        <v>0</v>
      </c>
      <c r="T267" s="140">
        <f>S267*H267</f>
        <v>0</v>
      </c>
      <c r="AR267" s="141" t="s">
        <v>169</v>
      </c>
      <c r="AT267" s="141" t="s">
        <v>165</v>
      </c>
      <c r="AU267" s="141" t="s">
        <v>92</v>
      </c>
      <c r="AY267" s="18" t="s">
        <v>162</v>
      </c>
      <c r="BE267" s="142">
        <f>IF(N267="základní",J267,0)</f>
        <v>0</v>
      </c>
      <c r="BF267" s="142">
        <f>IF(N267="snížená",J267,0)</f>
        <v>0</v>
      </c>
      <c r="BG267" s="142">
        <f>IF(N267="zákl. přenesená",J267,0)</f>
        <v>0</v>
      </c>
      <c r="BH267" s="142">
        <f>IF(N267="sníž. přenesená",J267,0)</f>
        <v>0</v>
      </c>
      <c r="BI267" s="142">
        <f>IF(N267="nulová",J267,0)</f>
        <v>0</v>
      </c>
      <c r="BJ267" s="18" t="s">
        <v>90</v>
      </c>
      <c r="BK267" s="142">
        <f>ROUND(I267*H267,2)</f>
        <v>0</v>
      </c>
      <c r="BL267" s="18" t="s">
        <v>169</v>
      </c>
      <c r="BM267" s="141" t="s">
        <v>409</v>
      </c>
    </row>
    <row r="268" spans="2:51" s="14" customFormat="1" ht="11.25">
      <c r="B268" s="158"/>
      <c r="D268" s="144" t="s">
        <v>171</v>
      </c>
      <c r="E268" s="159" t="s">
        <v>44</v>
      </c>
      <c r="F268" s="160" t="s">
        <v>410</v>
      </c>
      <c r="H268" s="159" t="s">
        <v>44</v>
      </c>
      <c r="I268" s="161"/>
      <c r="L268" s="158"/>
      <c r="M268" s="162"/>
      <c r="T268" s="163"/>
      <c r="AT268" s="159" t="s">
        <v>171</v>
      </c>
      <c r="AU268" s="159" t="s">
        <v>92</v>
      </c>
      <c r="AV268" s="14" t="s">
        <v>90</v>
      </c>
      <c r="AW268" s="14" t="s">
        <v>42</v>
      </c>
      <c r="AX268" s="14" t="s">
        <v>82</v>
      </c>
      <c r="AY268" s="159" t="s">
        <v>162</v>
      </c>
    </row>
    <row r="269" spans="2:51" s="12" customFormat="1" ht="11.25">
      <c r="B269" s="143"/>
      <c r="D269" s="144" t="s">
        <v>171</v>
      </c>
      <c r="E269" s="145" t="s">
        <v>44</v>
      </c>
      <c r="F269" s="146" t="s">
        <v>411</v>
      </c>
      <c r="H269" s="147">
        <v>2685</v>
      </c>
      <c r="I269" s="148"/>
      <c r="L269" s="143"/>
      <c r="M269" s="149"/>
      <c r="T269" s="150"/>
      <c r="AT269" s="145" t="s">
        <v>171</v>
      </c>
      <c r="AU269" s="145" t="s">
        <v>92</v>
      </c>
      <c r="AV269" s="12" t="s">
        <v>92</v>
      </c>
      <c r="AW269" s="12" t="s">
        <v>42</v>
      </c>
      <c r="AX269" s="12" t="s">
        <v>82</v>
      </c>
      <c r="AY269" s="145" t="s">
        <v>162</v>
      </c>
    </row>
    <row r="270" spans="2:51" s="12" customFormat="1" ht="11.25">
      <c r="B270" s="143"/>
      <c r="D270" s="144" t="s">
        <v>171</v>
      </c>
      <c r="E270" s="145" t="s">
        <v>44</v>
      </c>
      <c r="F270" s="146" t="s">
        <v>412</v>
      </c>
      <c r="H270" s="147">
        <v>2475</v>
      </c>
      <c r="I270" s="148"/>
      <c r="L270" s="143"/>
      <c r="M270" s="149"/>
      <c r="T270" s="150"/>
      <c r="AT270" s="145" t="s">
        <v>171</v>
      </c>
      <c r="AU270" s="145" t="s">
        <v>92</v>
      </c>
      <c r="AV270" s="12" t="s">
        <v>92</v>
      </c>
      <c r="AW270" s="12" t="s">
        <v>42</v>
      </c>
      <c r="AX270" s="12" t="s">
        <v>82</v>
      </c>
      <c r="AY270" s="145" t="s">
        <v>162</v>
      </c>
    </row>
    <row r="271" spans="2:51" s="12" customFormat="1" ht="11.25">
      <c r="B271" s="143"/>
      <c r="D271" s="144" t="s">
        <v>171</v>
      </c>
      <c r="E271" s="145" t="s">
        <v>44</v>
      </c>
      <c r="F271" s="146" t="s">
        <v>413</v>
      </c>
      <c r="H271" s="147">
        <v>1710</v>
      </c>
      <c r="I271" s="148"/>
      <c r="L271" s="143"/>
      <c r="M271" s="149"/>
      <c r="T271" s="150"/>
      <c r="AT271" s="145" t="s">
        <v>171</v>
      </c>
      <c r="AU271" s="145" t="s">
        <v>92</v>
      </c>
      <c r="AV271" s="12" t="s">
        <v>92</v>
      </c>
      <c r="AW271" s="12" t="s">
        <v>42</v>
      </c>
      <c r="AX271" s="12" t="s">
        <v>82</v>
      </c>
      <c r="AY271" s="145" t="s">
        <v>162</v>
      </c>
    </row>
    <row r="272" spans="2:51" s="12" customFormat="1" ht="11.25">
      <c r="B272" s="143"/>
      <c r="D272" s="144" t="s">
        <v>171</v>
      </c>
      <c r="E272" s="145" t="s">
        <v>44</v>
      </c>
      <c r="F272" s="146" t="s">
        <v>414</v>
      </c>
      <c r="H272" s="147">
        <v>112.5</v>
      </c>
      <c r="I272" s="148"/>
      <c r="L272" s="143"/>
      <c r="M272" s="149"/>
      <c r="T272" s="150"/>
      <c r="AT272" s="145" t="s">
        <v>171</v>
      </c>
      <c r="AU272" s="145" t="s">
        <v>92</v>
      </c>
      <c r="AV272" s="12" t="s">
        <v>92</v>
      </c>
      <c r="AW272" s="12" t="s">
        <v>42</v>
      </c>
      <c r="AX272" s="12" t="s">
        <v>82</v>
      </c>
      <c r="AY272" s="145" t="s">
        <v>162</v>
      </c>
    </row>
    <row r="273" spans="2:51" s="13" customFormat="1" ht="11.25">
      <c r="B273" s="151"/>
      <c r="D273" s="144" t="s">
        <v>171</v>
      </c>
      <c r="E273" s="152" t="s">
        <v>44</v>
      </c>
      <c r="F273" s="153" t="s">
        <v>175</v>
      </c>
      <c r="H273" s="154">
        <v>6982.5</v>
      </c>
      <c r="I273" s="155"/>
      <c r="L273" s="151"/>
      <c r="M273" s="156"/>
      <c r="T273" s="157"/>
      <c r="AT273" s="152" t="s">
        <v>171</v>
      </c>
      <c r="AU273" s="152" t="s">
        <v>92</v>
      </c>
      <c r="AV273" s="13" t="s">
        <v>169</v>
      </c>
      <c r="AW273" s="13" t="s">
        <v>42</v>
      </c>
      <c r="AX273" s="13" t="s">
        <v>90</v>
      </c>
      <c r="AY273" s="152" t="s">
        <v>162</v>
      </c>
    </row>
    <row r="274" spans="2:65" s="1" customFormat="1" ht="21.75" customHeight="1">
      <c r="B274" s="34"/>
      <c r="C274" s="130" t="s">
        <v>415</v>
      </c>
      <c r="D274" s="130" t="s">
        <v>165</v>
      </c>
      <c r="E274" s="131" t="s">
        <v>416</v>
      </c>
      <c r="F274" s="132" t="s">
        <v>417</v>
      </c>
      <c r="G274" s="133" t="s">
        <v>110</v>
      </c>
      <c r="H274" s="134">
        <v>6982.5</v>
      </c>
      <c r="I274" s="135"/>
      <c r="J274" s="136">
        <f>ROUND(I274*H274,2)</f>
        <v>0</v>
      </c>
      <c r="K274" s="132" t="s">
        <v>168</v>
      </c>
      <c r="L274" s="34"/>
      <c r="M274" s="137" t="s">
        <v>44</v>
      </c>
      <c r="N274" s="138" t="s">
        <v>53</v>
      </c>
      <c r="P274" s="139">
        <f>O274*H274</f>
        <v>0</v>
      </c>
      <c r="Q274" s="139">
        <v>0.138</v>
      </c>
      <c r="R274" s="139">
        <f>Q274*H274</f>
        <v>963.585</v>
      </c>
      <c r="S274" s="139">
        <v>0</v>
      </c>
      <c r="T274" s="140">
        <f>S274*H274</f>
        <v>0</v>
      </c>
      <c r="AR274" s="141" t="s">
        <v>169</v>
      </c>
      <c r="AT274" s="141" t="s">
        <v>165</v>
      </c>
      <c r="AU274" s="141" t="s">
        <v>92</v>
      </c>
      <c r="AY274" s="18" t="s">
        <v>162</v>
      </c>
      <c r="BE274" s="142">
        <f>IF(N274="základní",J274,0)</f>
        <v>0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8" t="s">
        <v>90</v>
      </c>
      <c r="BK274" s="142">
        <f>ROUND(I274*H274,2)</f>
        <v>0</v>
      </c>
      <c r="BL274" s="18" t="s">
        <v>169</v>
      </c>
      <c r="BM274" s="141" t="s">
        <v>418</v>
      </c>
    </row>
    <row r="275" spans="2:51" s="14" customFormat="1" ht="11.25">
      <c r="B275" s="158"/>
      <c r="D275" s="144" t="s">
        <v>171</v>
      </c>
      <c r="E275" s="159" t="s">
        <v>44</v>
      </c>
      <c r="F275" s="160" t="s">
        <v>419</v>
      </c>
      <c r="H275" s="159" t="s">
        <v>44</v>
      </c>
      <c r="I275" s="161"/>
      <c r="L275" s="158"/>
      <c r="M275" s="162"/>
      <c r="T275" s="163"/>
      <c r="AT275" s="159" t="s">
        <v>171</v>
      </c>
      <c r="AU275" s="159" t="s">
        <v>92</v>
      </c>
      <c r="AV275" s="14" t="s">
        <v>90</v>
      </c>
      <c r="AW275" s="14" t="s">
        <v>42</v>
      </c>
      <c r="AX275" s="14" t="s">
        <v>82</v>
      </c>
      <c r="AY275" s="159" t="s">
        <v>162</v>
      </c>
    </row>
    <row r="276" spans="2:51" s="12" customFormat="1" ht="11.25">
      <c r="B276" s="143"/>
      <c r="D276" s="144" t="s">
        <v>171</v>
      </c>
      <c r="E276" s="145" t="s">
        <v>44</v>
      </c>
      <c r="F276" s="146" t="s">
        <v>411</v>
      </c>
      <c r="H276" s="147">
        <v>2685</v>
      </c>
      <c r="I276" s="148"/>
      <c r="L276" s="143"/>
      <c r="M276" s="149"/>
      <c r="T276" s="150"/>
      <c r="AT276" s="145" t="s">
        <v>171</v>
      </c>
      <c r="AU276" s="145" t="s">
        <v>92</v>
      </c>
      <c r="AV276" s="12" t="s">
        <v>92</v>
      </c>
      <c r="AW276" s="12" t="s">
        <v>42</v>
      </c>
      <c r="AX276" s="12" t="s">
        <v>82</v>
      </c>
      <c r="AY276" s="145" t="s">
        <v>162</v>
      </c>
    </row>
    <row r="277" spans="2:51" s="12" customFormat="1" ht="11.25">
      <c r="B277" s="143"/>
      <c r="D277" s="144" t="s">
        <v>171</v>
      </c>
      <c r="E277" s="145" t="s">
        <v>44</v>
      </c>
      <c r="F277" s="146" t="s">
        <v>412</v>
      </c>
      <c r="H277" s="147">
        <v>2475</v>
      </c>
      <c r="I277" s="148"/>
      <c r="L277" s="143"/>
      <c r="M277" s="149"/>
      <c r="T277" s="150"/>
      <c r="AT277" s="145" t="s">
        <v>171</v>
      </c>
      <c r="AU277" s="145" t="s">
        <v>92</v>
      </c>
      <c r="AV277" s="12" t="s">
        <v>92</v>
      </c>
      <c r="AW277" s="12" t="s">
        <v>42</v>
      </c>
      <c r="AX277" s="12" t="s">
        <v>82</v>
      </c>
      <c r="AY277" s="145" t="s">
        <v>162</v>
      </c>
    </row>
    <row r="278" spans="2:51" s="12" customFormat="1" ht="11.25">
      <c r="B278" s="143"/>
      <c r="D278" s="144" t="s">
        <v>171</v>
      </c>
      <c r="E278" s="145" t="s">
        <v>44</v>
      </c>
      <c r="F278" s="146" t="s">
        <v>413</v>
      </c>
      <c r="H278" s="147">
        <v>1710</v>
      </c>
      <c r="I278" s="148"/>
      <c r="L278" s="143"/>
      <c r="M278" s="149"/>
      <c r="T278" s="150"/>
      <c r="AT278" s="145" t="s">
        <v>171</v>
      </c>
      <c r="AU278" s="145" t="s">
        <v>92</v>
      </c>
      <c r="AV278" s="12" t="s">
        <v>92</v>
      </c>
      <c r="AW278" s="12" t="s">
        <v>42</v>
      </c>
      <c r="AX278" s="12" t="s">
        <v>82</v>
      </c>
      <c r="AY278" s="145" t="s">
        <v>162</v>
      </c>
    </row>
    <row r="279" spans="2:51" s="12" customFormat="1" ht="11.25">
      <c r="B279" s="143"/>
      <c r="D279" s="144" t="s">
        <v>171</v>
      </c>
      <c r="E279" s="145" t="s">
        <v>44</v>
      </c>
      <c r="F279" s="146" t="s">
        <v>414</v>
      </c>
      <c r="H279" s="147">
        <v>112.5</v>
      </c>
      <c r="I279" s="148"/>
      <c r="L279" s="143"/>
      <c r="M279" s="149"/>
      <c r="T279" s="150"/>
      <c r="AT279" s="145" t="s">
        <v>171</v>
      </c>
      <c r="AU279" s="145" t="s">
        <v>92</v>
      </c>
      <c r="AV279" s="12" t="s">
        <v>92</v>
      </c>
      <c r="AW279" s="12" t="s">
        <v>42</v>
      </c>
      <c r="AX279" s="12" t="s">
        <v>82</v>
      </c>
      <c r="AY279" s="145" t="s">
        <v>162</v>
      </c>
    </row>
    <row r="280" spans="2:51" s="13" customFormat="1" ht="11.25">
      <c r="B280" s="151"/>
      <c r="D280" s="144" t="s">
        <v>171</v>
      </c>
      <c r="E280" s="152" t="s">
        <v>44</v>
      </c>
      <c r="F280" s="153" t="s">
        <v>175</v>
      </c>
      <c r="H280" s="154">
        <v>6982.5</v>
      </c>
      <c r="I280" s="155"/>
      <c r="L280" s="151"/>
      <c r="M280" s="156"/>
      <c r="T280" s="157"/>
      <c r="AT280" s="152" t="s">
        <v>171</v>
      </c>
      <c r="AU280" s="152" t="s">
        <v>92</v>
      </c>
      <c r="AV280" s="13" t="s">
        <v>169</v>
      </c>
      <c r="AW280" s="13" t="s">
        <v>42</v>
      </c>
      <c r="AX280" s="13" t="s">
        <v>90</v>
      </c>
      <c r="AY280" s="152" t="s">
        <v>162</v>
      </c>
    </row>
    <row r="281" spans="2:65" s="1" customFormat="1" ht="16.5" customHeight="1">
      <c r="B281" s="34"/>
      <c r="C281" s="130" t="s">
        <v>420</v>
      </c>
      <c r="D281" s="130" t="s">
        <v>165</v>
      </c>
      <c r="E281" s="131" t="s">
        <v>421</v>
      </c>
      <c r="F281" s="132" t="s">
        <v>422</v>
      </c>
      <c r="G281" s="133" t="s">
        <v>110</v>
      </c>
      <c r="H281" s="134">
        <v>4659</v>
      </c>
      <c r="I281" s="135"/>
      <c r="J281" s="136">
        <f>ROUND(I281*H281,2)</f>
        <v>0</v>
      </c>
      <c r="K281" s="132" t="s">
        <v>168</v>
      </c>
      <c r="L281" s="34"/>
      <c r="M281" s="137" t="s">
        <v>44</v>
      </c>
      <c r="N281" s="138" t="s">
        <v>53</v>
      </c>
      <c r="P281" s="139">
        <f>O281*H281</f>
        <v>0</v>
      </c>
      <c r="Q281" s="139">
        <v>0</v>
      </c>
      <c r="R281" s="139">
        <f>Q281*H281</f>
        <v>0</v>
      </c>
      <c r="S281" s="139">
        <v>0</v>
      </c>
      <c r="T281" s="140">
        <f>S281*H281</f>
        <v>0</v>
      </c>
      <c r="AR281" s="141" t="s">
        <v>169</v>
      </c>
      <c r="AT281" s="141" t="s">
        <v>165</v>
      </c>
      <c r="AU281" s="141" t="s">
        <v>92</v>
      </c>
      <c r="AY281" s="18" t="s">
        <v>162</v>
      </c>
      <c r="BE281" s="142">
        <f>IF(N281="základní",J281,0)</f>
        <v>0</v>
      </c>
      <c r="BF281" s="142">
        <f>IF(N281="snížená",J281,0)</f>
        <v>0</v>
      </c>
      <c r="BG281" s="142">
        <f>IF(N281="zákl. přenesená",J281,0)</f>
        <v>0</v>
      </c>
      <c r="BH281" s="142">
        <f>IF(N281="sníž. přenesená",J281,0)</f>
        <v>0</v>
      </c>
      <c r="BI281" s="142">
        <f>IF(N281="nulová",J281,0)</f>
        <v>0</v>
      </c>
      <c r="BJ281" s="18" t="s">
        <v>90</v>
      </c>
      <c r="BK281" s="142">
        <f>ROUND(I281*H281,2)</f>
        <v>0</v>
      </c>
      <c r="BL281" s="18" t="s">
        <v>169</v>
      </c>
      <c r="BM281" s="141" t="s">
        <v>423</v>
      </c>
    </row>
    <row r="282" spans="2:51" s="12" customFormat="1" ht="11.25">
      <c r="B282" s="143"/>
      <c r="D282" s="144" t="s">
        <v>171</v>
      </c>
      <c r="E282" s="145" t="s">
        <v>44</v>
      </c>
      <c r="F282" s="146" t="s">
        <v>424</v>
      </c>
      <c r="H282" s="147">
        <v>4659</v>
      </c>
      <c r="I282" s="148"/>
      <c r="L282" s="143"/>
      <c r="M282" s="149"/>
      <c r="T282" s="150"/>
      <c r="AT282" s="145" t="s">
        <v>171</v>
      </c>
      <c r="AU282" s="145" t="s">
        <v>92</v>
      </c>
      <c r="AV282" s="12" t="s">
        <v>92</v>
      </c>
      <c r="AW282" s="12" t="s">
        <v>42</v>
      </c>
      <c r="AX282" s="12" t="s">
        <v>90</v>
      </c>
      <c r="AY282" s="145" t="s">
        <v>162</v>
      </c>
    </row>
    <row r="283" spans="2:65" s="1" customFormat="1" ht="16.5" customHeight="1">
      <c r="B283" s="34"/>
      <c r="C283" s="130" t="s">
        <v>425</v>
      </c>
      <c r="D283" s="130" t="s">
        <v>165</v>
      </c>
      <c r="E283" s="131" t="s">
        <v>426</v>
      </c>
      <c r="F283" s="132" t="s">
        <v>427</v>
      </c>
      <c r="G283" s="133" t="s">
        <v>110</v>
      </c>
      <c r="H283" s="134">
        <v>101761.6</v>
      </c>
      <c r="I283" s="135"/>
      <c r="J283" s="136">
        <f>ROUND(I283*H283,2)</f>
        <v>0</v>
      </c>
      <c r="K283" s="132" t="s">
        <v>168</v>
      </c>
      <c r="L283" s="34"/>
      <c r="M283" s="137" t="s">
        <v>44</v>
      </c>
      <c r="N283" s="138" t="s">
        <v>53</v>
      </c>
      <c r="P283" s="139">
        <f>O283*H283</f>
        <v>0</v>
      </c>
      <c r="Q283" s="139">
        <v>0</v>
      </c>
      <c r="R283" s="139">
        <f>Q283*H283</f>
        <v>0</v>
      </c>
      <c r="S283" s="139">
        <v>0</v>
      </c>
      <c r="T283" s="140">
        <f>S283*H283</f>
        <v>0</v>
      </c>
      <c r="AR283" s="141" t="s">
        <v>169</v>
      </c>
      <c r="AT283" s="141" t="s">
        <v>165</v>
      </c>
      <c r="AU283" s="141" t="s">
        <v>92</v>
      </c>
      <c r="AY283" s="18" t="s">
        <v>162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18" t="s">
        <v>90</v>
      </c>
      <c r="BK283" s="142">
        <f>ROUND(I283*H283,2)</f>
        <v>0</v>
      </c>
      <c r="BL283" s="18" t="s">
        <v>169</v>
      </c>
      <c r="BM283" s="141" t="s">
        <v>428</v>
      </c>
    </row>
    <row r="284" spans="2:51" s="12" customFormat="1" ht="11.25">
      <c r="B284" s="143"/>
      <c r="D284" s="144" t="s">
        <v>171</v>
      </c>
      <c r="E284" s="145" t="s">
        <v>44</v>
      </c>
      <c r="F284" s="146" t="s">
        <v>429</v>
      </c>
      <c r="H284" s="147">
        <v>6012</v>
      </c>
      <c r="I284" s="148"/>
      <c r="L284" s="143"/>
      <c r="M284" s="149"/>
      <c r="T284" s="150"/>
      <c r="AT284" s="145" t="s">
        <v>171</v>
      </c>
      <c r="AU284" s="145" t="s">
        <v>92</v>
      </c>
      <c r="AV284" s="12" t="s">
        <v>92</v>
      </c>
      <c r="AW284" s="12" t="s">
        <v>42</v>
      </c>
      <c r="AX284" s="12" t="s">
        <v>82</v>
      </c>
      <c r="AY284" s="145" t="s">
        <v>162</v>
      </c>
    </row>
    <row r="285" spans="2:51" s="12" customFormat="1" ht="11.25">
      <c r="B285" s="143"/>
      <c r="D285" s="144" t="s">
        <v>171</v>
      </c>
      <c r="E285" s="145" t="s">
        <v>44</v>
      </c>
      <c r="F285" s="146" t="s">
        <v>430</v>
      </c>
      <c r="H285" s="147">
        <v>20298</v>
      </c>
      <c r="I285" s="148"/>
      <c r="L285" s="143"/>
      <c r="M285" s="149"/>
      <c r="T285" s="150"/>
      <c r="AT285" s="145" t="s">
        <v>171</v>
      </c>
      <c r="AU285" s="145" t="s">
        <v>92</v>
      </c>
      <c r="AV285" s="12" t="s">
        <v>92</v>
      </c>
      <c r="AW285" s="12" t="s">
        <v>42</v>
      </c>
      <c r="AX285" s="12" t="s">
        <v>82</v>
      </c>
      <c r="AY285" s="145" t="s">
        <v>162</v>
      </c>
    </row>
    <row r="286" spans="2:51" s="12" customFormat="1" ht="11.25">
      <c r="B286" s="143"/>
      <c r="D286" s="144" t="s">
        <v>171</v>
      </c>
      <c r="E286" s="145" t="s">
        <v>44</v>
      </c>
      <c r="F286" s="146" t="s">
        <v>431</v>
      </c>
      <c r="H286" s="147">
        <v>18160</v>
      </c>
      <c r="I286" s="148"/>
      <c r="L286" s="143"/>
      <c r="M286" s="149"/>
      <c r="T286" s="150"/>
      <c r="AT286" s="145" t="s">
        <v>171</v>
      </c>
      <c r="AU286" s="145" t="s">
        <v>92</v>
      </c>
      <c r="AV286" s="12" t="s">
        <v>92</v>
      </c>
      <c r="AW286" s="12" t="s">
        <v>42</v>
      </c>
      <c r="AX286" s="12" t="s">
        <v>82</v>
      </c>
      <c r="AY286" s="145" t="s">
        <v>162</v>
      </c>
    </row>
    <row r="287" spans="2:51" s="12" customFormat="1" ht="11.25">
      <c r="B287" s="143"/>
      <c r="D287" s="144" t="s">
        <v>171</v>
      </c>
      <c r="E287" s="145" t="s">
        <v>44</v>
      </c>
      <c r="F287" s="146" t="s">
        <v>432</v>
      </c>
      <c r="H287" s="147">
        <v>24790</v>
      </c>
      <c r="I287" s="148"/>
      <c r="L287" s="143"/>
      <c r="M287" s="149"/>
      <c r="T287" s="150"/>
      <c r="AT287" s="145" t="s">
        <v>171</v>
      </c>
      <c r="AU287" s="145" t="s">
        <v>92</v>
      </c>
      <c r="AV287" s="12" t="s">
        <v>92</v>
      </c>
      <c r="AW287" s="12" t="s">
        <v>42</v>
      </c>
      <c r="AX287" s="12" t="s">
        <v>82</v>
      </c>
      <c r="AY287" s="145" t="s">
        <v>162</v>
      </c>
    </row>
    <row r="288" spans="2:51" s="12" customFormat="1" ht="11.25">
      <c r="B288" s="143"/>
      <c r="D288" s="144" t="s">
        <v>171</v>
      </c>
      <c r="E288" s="145" t="s">
        <v>44</v>
      </c>
      <c r="F288" s="146" t="s">
        <v>433</v>
      </c>
      <c r="H288" s="147">
        <v>910</v>
      </c>
      <c r="I288" s="148"/>
      <c r="L288" s="143"/>
      <c r="M288" s="149"/>
      <c r="T288" s="150"/>
      <c r="AT288" s="145" t="s">
        <v>171</v>
      </c>
      <c r="AU288" s="145" t="s">
        <v>92</v>
      </c>
      <c r="AV288" s="12" t="s">
        <v>92</v>
      </c>
      <c r="AW288" s="12" t="s">
        <v>42</v>
      </c>
      <c r="AX288" s="12" t="s">
        <v>82</v>
      </c>
      <c r="AY288" s="145" t="s">
        <v>162</v>
      </c>
    </row>
    <row r="289" spans="2:51" s="12" customFormat="1" ht="11.25">
      <c r="B289" s="143"/>
      <c r="D289" s="144" t="s">
        <v>171</v>
      </c>
      <c r="E289" s="145" t="s">
        <v>44</v>
      </c>
      <c r="F289" s="146" t="s">
        <v>434</v>
      </c>
      <c r="H289" s="147">
        <v>31060</v>
      </c>
      <c r="I289" s="148"/>
      <c r="L289" s="143"/>
      <c r="M289" s="149"/>
      <c r="T289" s="150"/>
      <c r="AT289" s="145" t="s">
        <v>171</v>
      </c>
      <c r="AU289" s="145" t="s">
        <v>92</v>
      </c>
      <c r="AV289" s="12" t="s">
        <v>92</v>
      </c>
      <c r="AW289" s="12" t="s">
        <v>42</v>
      </c>
      <c r="AX289" s="12" t="s">
        <v>82</v>
      </c>
      <c r="AY289" s="145" t="s">
        <v>162</v>
      </c>
    </row>
    <row r="290" spans="2:51" s="12" customFormat="1" ht="11.25">
      <c r="B290" s="143"/>
      <c r="D290" s="144" t="s">
        <v>171</v>
      </c>
      <c r="E290" s="145" t="s">
        <v>44</v>
      </c>
      <c r="F290" s="146" t="s">
        <v>435</v>
      </c>
      <c r="H290" s="147">
        <v>531.6</v>
      </c>
      <c r="I290" s="148"/>
      <c r="L290" s="143"/>
      <c r="M290" s="149"/>
      <c r="T290" s="150"/>
      <c r="AT290" s="145" t="s">
        <v>171</v>
      </c>
      <c r="AU290" s="145" t="s">
        <v>92</v>
      </c>
      <c r="AV290" s="12" t="s">
        <v>92</v>
      </c>
      <c r="AW290" s="12" t="s">
        <v>42</v>
      </c>
      <c r="AX290" s="12" t="s">
        <v>82</v>
      </c>
      <c r="AY290" s="145" t="s">
        <v>162</v>
      </c>
    </row>
    <row r="291" spans="2:51" s="13" customFormat="1" ht="11.25">
      <c r="B291" s="151"/>
      <c r="D291" s="144" t="s">
        <v>171</v>
      </c>
      <c r="E291" s="152" t="s">
        <v>44</v>
      </c>
      <c r="F291" s="153" t="s">
        <v>175</v>
      </c>
      <c r="H291" s="154">
        <v>101761.6</v>
      </c>
      <c r="I291" s="155"/>
      <c r="L291" s="151"/>
      <c r="M291" s="156"/>
      <c r="T291" s="157"/>
      <c r="AT291" s="152" t="s">
        <v>171</v>
      </c>
      <c r="AU291" s="152" t="s">
        <v>92</v>
      </c>
      <c r="AV291" s="13" t="s">
        <v>169</v>
      </c>
      <c r="AW291" s="13" t="s">
        <v>42</v>
      </c>
      <c r="AX291" s="13" t="s">
        <v>90</v>
      </c>
      <c r="AY291" s="152" t="s">
        <v>162</v>
      </c>
    </row>
    <row r="292" spans="2:65" s="1" customFormat="1" ht="24.2" customHeight="1">
      <c r="B292" s="34"/>
      <c r="C292" s="130" t="s">
        <v>436</v>
      </c>
      <c r="D292" s="130" t="s">
        <v>165</v>
      </c>
      <c r="E292" s="131" t="s">
        <v>437</v>
      </c>
      <c r="F292" s="132" t="s">
        <v>438</v>
      </c>
      <c r="G292" s="133" t="s">
        <v>110</v>
      </c>
      <c r="H292" s="134">
        <v>50880.8</v>
      </c>
      <c r="I292" s="135"/>
      <c r="J292" s="136">
        <f>ROUND(I292*H292,2)</f>
        <v>0</v>
      </c>
      <c r="K292" s="132" t="s">
        <v>168</v>
      </c>
      <c r="L292" s="34"/>
      <c r="M292" s="137" t="s">
        <v>44</v>
      </c>
      <c r="N292" s="138" t="s">
        <v>53</v>
      </c>
      <c r="P292" s="139">
        <f>O292*H292</f>
        <v>0</v>
      </c>
      <c r="Q292" s="139">
        <v>0</v>
      </c>
      <c r="R292" s="139">
        <f>Q292*H292</f>
        <v>0</v>
      </c>
      <c r="S292" s="139">
        <v>0</v>
      </c>
      <c r="T292" s="140">
        <f>S292*H292</f>
        <v>0</v>
      </c>
      <c r="AR292" s="141" t="s">
        <v>169</v>
      </c>
      <c r="AT292" s="141" t="s">
        <v>165</v>
      </c>
      <c r="AU292" s="141" t="s">
        <v>92</v>
      </c>
      <c r="AY292" s="18" t="s">
        <v>162</v>
      </c>
      <c r="BE292" s="142">
        <f>IF(N292="základní",J292,0)</f>
        <v>0</v>
      </c>
      <c r="BF292" s="142">
        <f>IF(N292="snížená",J292,0)</f>
        <v>0</v>
      </c>
      <c r="BG292" s="142">
        <f>IF(N292="zákl. přenesená",J292,0)</f>
        <v>0</v>
      </c>
      <c r="BH292" s="142">
        <f>IF(N292="sníž. přenesená",J292,0)</f>
        <v>0</v>
      </c>
      <c r="BI292" s="142">
        <f>IF(N292="nulová",J292,0)</f>
        <v>0</v>
      </c>
      <c r="BJ292" s="18" t="s">
        <v>90</v>
      </c>
      <c r="BK292" s="142">
        <f>ROUND(I292*H292,2)</f>
        <v>0</v>
      </c>
      <c r="BL292" s="18" t="s">
        <v>169</v>
      </c>
      <c r="BM292" s="141" t="s">
        <v>439</v>
      </c>
    </row>
    <row r="293" spans="2:51" s="14" customFormat="1" ht="11.25">
      <c r="B293" s="158"/>
      <c r="D293" s="144" t="s">
        <v>171</v>
      </c>
      <c r="E293" s="159" t="s">
        <v>44</v>
      </c>
      <c r="F293" s="160" t="s">
        <v>268</v>
      </c>
      <c r="H293" s="159" t="s">
        <v>44</v>
      </c>
      <c r="I293" s="161"/>
      <c r="L293" s="158"/>
      <c r="M293" s="162"/>
      <c r="T293" s="163"/>
      <c r="AT293" s="159" t="s">
        <v>171</v>
      </c>
      <c r="AU293" s="159" t="s">
        <v>92</v>
      </c>
      <c r="AV293" s="14" t="s">
        <v>90</v>
      </c>
      <c r="AW293" s="14" t="s">
        <v>42</v>
      </c>
      <c r="AX293" s="14" t="s">
        <v>82</v>
      </c>
      <c r="AY293" s="159" t="s">
        <v>162</v>
      </c>
    </row>
    <row r="294" spans="2:51" s="12" customFormat="1" ht="11.25">
      <c r="B294" s="143"/>
      <c r="D294" s="144" t="s">
        <v>171</v>
      </c>
      <c r="E294" s="145" t="s">
        <v>44</v>
      </c>
      <c r="F294" s="146" t="s">
        <v>440</v>
      </c>
      <c r="H294" s="147">
        <v>3006</v>
      </c>
      <c r="I294" s="148"/>
      <c r="L294" s="143"/>
      <c r="M294" s="149"/>
      <c r="T294" s="150"/>
      <c r="AT294" s="145" t="s">
        <v>171</v>
      </c>
      <c r="AU294" s="145" t="s">
        <v>92</v>
      </c>
      <c r="AV294" s="12" t="s">
        <v>92</v>
      </c>
      <c r="AW294" s="12" t="s">
        <v>42</v>
      </c>
      <c r="AX294" s="12" t="s">
        <v>82</v>
      </c>
      <c r="AY294" s="145" t="s">
        <v>162</v>
      </c>
    </row>
    <row r="295" spans="2:51" s="12" customFormat="1" ht="11.25">
      <c r="B295" s="143"/>
      <c r="D295" s="144" t="s">
        <v>171</v>
      </c>
      <c r="E295" s="145" t="s">
        <v>44</v>
      </c>
      <c r="F295" s="146" t="s">
        <v>382</v>
      </c>
      <c r="H295" s="147">
        <v>10149</v>
      </c>
      <c r="I295" s="148"/>
      <c r="L295" s="143"/>
      <c r="M295" s="149"/>
      <c r="T295" s="150"/>
      <c r="AT295" s="145" t="s">
        <v>171</v>
      </c>
      <c r="AU295" s="145" t="s">
        <v>92</v>
      </c>
      <c r="AV295" s="12" t="s">
        <v>92</v>
      </c>
      <c r="AW295" s="12" t="s">
        <v>42</v>
      </c>
      <c r="AX295" s="12" t="s">
        <v>82</v>
      </c>
      <c r="AY295" s="145" t="s">
        <v>162</v>
      </c>
    </row>
    <row r="296" spans="2:51" s="12" customFormat="1" ht="11.25">
      <c r="B296" s="143"/>
      <c r="D296" s="144" t="s">
        <v>171</v>
      </c>
      <c r="E296" s="145" t="s">
        <v>44</v>
      </c>
      <c r="F296" s="146" t="s">
        <v>383</v>
      </c>
      <c r="H296" s="147">
        <v>9080</v>
      </c>
      <c r="I296" s="148"/>
      <c r="L296" s="143"/>
      <c r="M296" s="149"/>
      <c r="T296" s="150"/>
      <c r="AT296" s="145" t="s">
        <v>171</v>
      </c>
      <c r="AU296" s="145" t="s">
        <v>92</v>
      </c>
      <c r="AV296" s="12" t="s">
        <v>92</v>
      </c>
      <c r="AW296" s="12" t="s">
        <v>42</v>
      </c>
      <c r="AX296" s="12" t="s">
        <v>82</v>
      </c>
      <c r="AY296" s="145" t="s">
        <v>162</v>
      </c>
    </row>
    <row r="297" spans="2:51" s="12" customFormat="1" ht="11.25">
      <c r="B297" s="143"/>
      <c r="D297" s="144" t="s">
        <v>171</v>
      </c>
      <c r="E297" s="145" t="s">
        <v>44</v>
      </c>
      <c r="F297" s="146" t="s">
        <v>224</v>
      </c>
      <c r="H297" s="147">
        <v>12395</v>
      </c>
      <c r="I297" s="148"/>
      <c r="L297" s="143"/>
      <c r="M297" s="149"/>
      <c r="T297" s="150"/>
      <c r="AT297" s="145" t="s">
        <v>171</v>
      </c>
      <c r="AU297" s="145" t="s">
        <v>92</v>
      </c>
      <c r="AV297" s="12" t="s">
        <v>92</v>
      </c>
      <c r="AW297" s="12" t="s">
        <v>42</v>
      </c>
      <c r="AX297" s="12" t="s">
        <v>82</v>
      </c>
      <c r="AY297" s="145" t="s">
        <v>162</v>
      </c>
    </row>
    <row r="298" spans="2:51" s="12" customFormat="1" ht="11.25">
      <c r="B298" s="143"/>
      <c r="D298" s="144" t="s">
        <v>171</v>
      </c>
      <c r="E298" s="145" t="s">
        <v>44</v>
      </c>
      <c r="F298" s="146" t="s">
        <v>108</v>
      </c>
      <c r="H298" s="147">
        <v>455</v>
      </c>
      <c r="I298" s="148"/>
      <c r="L298" s="143"/>
      <c r="M298" s="149"/>
      <c r="T298" s="150"/>
      <c r="AT298" s="145" t="s">
        <v>171</v>
      </c>
      <c r="AU298" s="145" t="s">
        <v>92</v>
      </c>
      <c r="AV298" s="12" t="s">
        <v>92</v>
      </c>
      <c r="AW298" s="12" t="s">
        <v>42</v>
      </c>
      <c r="AX298" s="12" t="s">
        <v>82</v>
      </c>
      <c r="AY298" s="145" t="s">
        <v>162</v>
      </c>
    </row>
    <row r="299" spans="2:51" s="12" customFormat="1" ht="11.25">
      <c r="B299" s="143"/>
      <c r="D299" s="144" t="s">
        <v>171</v>
      </c>
      <c r="E299" s="145" t="s">
        <v>44</v>
      </c>
      <c r="F299" s="146" t="s">
        <v>209</v>
      </c>
      <c r="H299" s="147">
        <v>15530</v>
      </c>
      <c r="I299" s="148"/>
      <c r="L299" s="143"/>
      <c r="M299" s="149"/>
      <c r="T299" s="150"/>
      <c r="AT299" s="145" t="s">
        <v>171</v>
      </c>
      <c r="AU299" s="145" t="s">
        <v>92</v>
      </c>
      <c r="AV299" s="12" t="s">
        <v>92</v>
      </c>
      <c r="AW299" s="12" t="s">
        <v>42</v>
      </c>
      <c r="AX299" s="12" t="s">
        <v>82</v>
      </c>
      <c r="AY299" s="145" t="s">
        <v>162</v>
      </c>
    </row>
    <row r="300" spans="2:51" s="12" customFormat="1" ht="11.25">
      <c r="B300" s="143"/>
      <c r="D300" s="144" t="s">
        <v>171</v>
      </c>
      <c r="E300" s="145" t="s">
        <v>44</v>
      </c>
      <c r="F300" s="146" t="s">
        <v>127</v>
      </c>
      <c r="H300" s="147">
        <v>265.8</v>
      </c>
      <c r="I300" s="148"/>
      <c r="L300" s="143"/>
      <c r="M300" s="149"/>
      <c r="T300" s="150"/>
      <c r="AT300" s="145" t="s">
        <v>171</v>
      </c>
      <c r="AU300" s="145" t="s">
        <v>92</v>
      </c>
      <c r="AV300" s="12" t="s">
        <v>92</v>
      </c>
      <c r="AW300" s="12" t="s">
        <v>42</v>
      </c>
      <c r="AX300" s="12" t="s">
        <v>82</v>
      </c>
      <c r="AY300" s="145" t="s">
        <v>162</v>
      </c>
    </row>
    <row r="301" spans="2:51" s="13" customFormat="1" ht="11.25">
      <c r="B301" s="151"/>
      <c r="D301" s="144" t="s">
        <v>171</v>
      </c>
      <c r="E301" s="152" t="s">
        <v>44</v>
      </c>
      <c r="F301" s="153" t="s">
        <v>175</v>
      </c>
      <c r="H301" s="154">
        <v>50880.8</v>
      </c>
      <c r="I301" s="155"/>
      <c r="L301" s="151"/>
      <c r="M301" s="156"/>
      <c r="T301" s="157"/>
      <c r="AT301" s="152" t="s">
        <v>171</v>
      </c>
      <c r="AU301" s="152" t="s">
        <v>92</v>
      </c>
      <c r="AV301" s="13" t="s">
        <v>169</v>
      </c>
      <c r="AW301" s="13" t="s">
        <v>42</v>
      </c>
      <c r="AX301" s="13" t="s">
        <v>90</v>
      </c>
      <c r="AY301" s="152" t="s">
        <v>162</v>
      </c>
    </row>
    <row r="302" spans="2:65" s="1" customFormat="1" ht="24.2" customHeight="1">
      <c r="B302" s="34"/>
      <c r="C302" s="130" t="s">
        <v>441</v>
      </c>
      <c r="D302" s="130" t="s">
        <v>165</v>
      </c>
      <c r="E302" s="131" t="s">
        <v>442</v>
      </c>
      <c r="F302" s="132" t="s">
        <v>443</v>
      </c>
      <c r="G302" s="133" t="s">
        <v>110</v>
      </c>
      <c r="H302" s="134">
        <v>50880.8</v>
      </c>
      <c r="I302" s="135"/>
      <c r="J302" s="136">
        <f>ROUND(I302*H302,2)</f>
        <v>0</v>
      </c>
      <c r="K302" s="132" t="s">
        <v>168</v>
      </c>
      <c r="L302" s="34"/>
      <c r="M302" s="137" t="s">
        <v>44</v>
      </c>
      <c r="N302" s="138" t="s">
        <v>53</v>
      </c>
      <c r="P302" s="139">
        <f>O302*H302</f>
        <v>0</v>
      </c>
      <c r="Q302" s="139">
        <v>0</v>
      </c>
      <c r="R302" s="139">
        <f>Q302*H302</f>
        <v>0</v>
      </c>
      <c r="S302" s="139">
        <v>0</v>
      </c>
      <c r="T302" s="140">
        <f>S302*H302</f>
        <v>0</v>
      </c>
      <c r="AR302" s="141" t="s">
        <v>169</v>
      </c>
      <c r="AT302" s="141" t="s">
        <v>165</v>
      </c>
      <c r="AU302" s="141" t="s">
        <v>92</v>
      </c>
      <c r="AY302" s="18" t="s">
        <v>162</v>
      </c>
      <c r="BE302" s="142">
        <f>IF(N302="základní",J302,0)</f>
        <v>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8" t="s">
        <v>90</v>
      </c>
      <c r="BK302" s="142">
        <f>ROUND(I302*H302,2)</f>
        <v>0</v>
      </c>
      <c r="BL302" s="18" t="s">
        <v>169</v>
      </c>
      <c r="BM302" s="141" t="s">
        <v>444</v>
      </c>
    </row>
    <row r="303" spans="2:51" s="14" customFormat="1" ht="11.25">
      <c r="B303" s="158"/>
      <c r="D303" s="144" t="s">
        <v>171</v>
      </c>
      <c r="E303" s="159" t="s">
        <v>44</v>
      </c>
      <c r="F303" s="160" t="s">
        <v>268</v>
      </c>
      <c r="H303" s="159" t="s">
        <v>44</v>
      </c>
      <c r="I303" s="161"/>
      <c r="L303" s="158"/>
      <c r="M303" s="162"/>
      <c r="T303" s="163"/>
      <c r="AT303" s="159" t="s">
        <v>171</v>
      </c>
      <c r="AU303" s="159" t="s">
        <v>92</v>
      </c>
      <c r="AV303" s="14" t="s">
        <v>90</v>
      </c>
      <c r="AW303" s="14" t="s">
        <v>42</v>
      </c>
      <c r="AX303" s="14" t="s">
        <v>82</v>
      </c>
      <c r="AY303" s="159" t="s">
        <v>162</v>
      </c>
    </row>
    <row r="304" spans="2:51" s="12" customFormat="1" ht="11.25">
      <c r="B304" s="143"/>
      <c r="D304" s="144" t="s">
        <v>171</v>
      </c>
      <c r="E304" s="145" t="s">
        <v>44</v>
      </c>
      <c r="F304" s="146" t="s">
        <v>440</v>
      </c>
      <c r="H304" s="147">
        <v>3006</v>
      </c>
      <c r="I304" s="148"/>
      <c r="L304" s="143"/>
      <c r="M304" s="149"/>
      <c r="T304" s="150"/>
      <c r="AT304" s="145" t="s">
        <v>171</v>
      </c>
      <c r="AU304" s="145" t="s">
        <v>92</v>
      </c>
      <c r="AV304" s="12" t="s">
        <v>92</v>
      </c>
      <c r="AW304" s="12" t="s">
        <v>42</v>
      </c>
      <c r="AX304" s="12" t="s">
        <v>82</v>
      </c>
      <c r="AY304" s="145" t="s">
        <v>162</v>
      </c>
    </row>
    <row r="305" spans="2:51" s="12" customFormat="1" ht="11.25">
      <c r="B305" s="143"/>
      <c r="D305" s="144" t="s">
        <v>171</v>
      </c>
      <c r="E305" s="145" t="s">
        <v>44</v>
      </c>
      <c r="F305" s="146" t="s">
        <v>382</v>
      </c>
      <c r="H305" s="147">
        <v>10149</v>
      </c>
      <c r="I305" s="148"/>
      <c r="L305" s="143"/>
      <c r="M305" s="149"/>
      <c r="T305" s="150"/>
      <c r="AT305" s="145" t="s">
        <v>171</v>
      </c>
      <c r="AU305" s="145" t="s">
        <v>92</v>
      </c>
      <c r="AV305" s="12" t="s">
        <v>92</v>
      </c>
      <c r="AW305" s="12" t="s">
        <v>42</v>
      </c>
      <c r="AX305" s="12" t="s">
        <v>82</v>
      </c>
      <c r="AY305" s="145" t="s">
        <v>162</v>
      </c>
    </row>
    <row r="306" spans="2:51" s="12" customFormat="1" ht="11.25">
      <c r="B306" s="143"/>
      <c r="D306" s="144" t="s">
        <v>171</v>
      </c>
      <c r="E306" s="145" t="s">
        <v>44</v>
      </c>
      <c r="F306" s="146" t="s">
        <v>383</v>
      </c>
      <c r="H306" s="147">
        <v>9080</v>
      </c>
      <c r="I306" s="148"/>
      <c r="L306" s="143"/>
      <c r="M306" s="149"/>
      <c r="T306" s="150"/>
      <c r="AT306" s="145" t="s">
        <v>171</v>
      </c>
      <c r="AU306" s="145" t="s">
        <v>92</v>
      </c>
      <c r="AV306" s="12" t="s">
        <v>92</v>
      </c>
      <c r="AW306" s="12" t="s">
        <v>42</v>
      </c>
      <c r="AX306" s="12" t="s">
        <v>82</v>
      </c>
      <c r="AY306" s="145" t="s">
        <v>162</v>
      </c>
    </row>
    <row r="307" spans="2:51" s="12" customFormat="1" ht="11.25">
      <c r="B307" s="143"/>
      <c r="D307" s="144" t="s">
        <v>171</v>
      </c>
      <c r="E307" s="145" t="s">
        <v>44</v>
      </c>
      <c r="F307" s="146" t="s">
        <v>224</v>
      </c>
      <c r="H307" s="147">
        <v>12395</v>
      </c>
      <c r="I307" s="148"/>
      <c r="L307" s="143"/>
      <c r="M307" s="149"/>
      <c r="T307" s="150"/>
      <c r="AT307" s="145" t="s">
        <v>171</v>
      </c>
      <c r="AU307" s="145" t="s">
        <v>92</v>
      </c>
      <c r="AV307" s="12" t="s">
        <v>92</v>
      </c>
      <c r="AW307" s="12" t="s">
        <v>42</v>
      </c>
      <c r="AX307" s="12" t="s">
        <v>82</v>
      </c>
      <c r="AY307" s="145" t="s">
        <v>162</v>
      </c>
    </row>
    <row r="308" spans="2:51" s="12" customFormat="1" ht="11.25">
      <c r="B308" s="143"/>
      <c r="D308" s="144" t="s">
        <v>171</v>
      </c>
      <c r="E308" s="145" t="s">
        <v>44</v>
      </c>
      <c r="F308" s="146" t="s">
        <v>108</v>
      </c>
      <c r="H308" s="147">
        <v>455</v>
      </c>
      <c r="I308" s="148"/>
      <c r="L308" s="143"/>
      <c r="M308" s="149"/>
      <c r="T308" s="150"/>
      <c r="AT308" s="145" t="s">
        <v>171</v>
      </c>
      <c r="AU308" s="145" t="s">
        <v>92</v>
      </c>
      <c r="AV308" s="12" t="s">
        <v>92</v>
      </c>
      <c r="AW308" s="12" t="s">
        <v>42</v>
      </c>
      <c r="AX308" s="12" t="s">
        <v>82</v>
      </c>
      <c r="AY308" s="145" t="s">
        <v>162</v>
      </c>
    </row>
    <row r="309" spans="2:51" s="12" customFormat="1" ht="11.25">
      <c r="B309" s="143"/>
      <c r="D309" s="144" t="s">
        <v>171</v>
      </c>
      <c r="E309" s="145" t="s">
        <v>44</v>
      </c>
      <c r="F309" s="146" t="s">
        <v>209</v>
      </c>
      <c r="H309" s="147">
        <v>15530</v>
      </c>
      <c r="I309" s="148"/>
      <c r="L309" s="143"/>
      <c r="M309" s="149"/>
      <c r="T309" s="150"/>
      <c r="AT309" s="145" t="s">
        <v>171</v>
      </c>
      <c r="AU309" s="145" t="s">
        <v>92</v>
      </c>
      <c r="AV309" s="12" t="s">
        <v>92</v>
      </c>
      <c r="AW309" s="12" t="s">
        <v>42</v>
      </c>
      <c r="AX309" s="12" t="s">
        <v>82</v>
      </c>
      <c r="AY309" s="145" t="s">
        <v>162</v>
      </c>
    </row>
    <row r="310" spans="2:51" s="12" customFormat="1" ht="11.25">
      <c r="B310" s="143"/>
      <c r="D310" s="144" t="s">
        <v>171</v>
      </c>
      <c r="E310" s="145" t="s">
        <v>44</v>
      </c>
      <c r="F310" s="146" t="s">
        <v>127</v>
      </c>
      <c r="H310" s="147">
        <v>265.8</v>
      </c>
      <c r="I310" s="148"/>
      <c r="L310" s="143"/>
      <c r="M310" s="149"/>
      <c r="T310" s="150"/>
      <c r="AT310" s="145" t="s">
        <v>171</v>
      </c>
      <c r="AU310" s="145" t="s">
        <v>92</v>
      </c>
      <c r="AV310" s="12" t="s">
        <v>92</v>
      </c>
      <c r="AW310" s="12" t="s">
        <v>42</v>
      </c>
      <c r="AX310" s="12" t="s">
        <v>82</v>
      </c>
      <c r="AY310" s="145" t="s">
        <v>162</v>
      </c>
    </row>
    <row r="311" spans="2:51" s="13" customFormat="1" ht="11.25">
      <c r="B311" s="151"/>
      <c r="D311" s="144" t="s">
        <v>171</v>
      </c>
      <c r="E311" s="152" t="s">
        <v>44</v>
      </c>
      <c r="F311" s="153" t="s">
        <v>175</v>
      </c>
      <c r="H311" s="154">
        <v>50880.8</v>
      </c>
      <c r="I311" s="155"/>
      <c r="L311" s="151"/>
      <c r="M311" s="156"/>
      <c r="T311" s="157"/>
      <c r="AT311" s="152" t="s">
        <v>171</v>
      </c>
      <c r="AU311" s="152" t="s">
        <v>92</v>
      </c>
      <c r="AV311" s="13" t="s">
        <v>169</v>
      </c>
      <c r="AW311" s="13" t="s">
        <v>42</v>
      </c>
      <c r="AX311" s="13" t="s">
        <v>90</v>
      </c>
      <c r="AY311" s="152" t="s">
        <v>162</v>
      </c>
    </row>
    <row r="312" spans="2:65" s="1" customFormat="1" ht="24.2" customHeight="1">
      <c r="B312" s="34"/>
      <c r="C312" s="130" t="s">
        <v>445</v>
      </c>
      <c r="D312" s="130" t="s">
        <v>165</v>
      </c>
      <c r="E312" s="131" t="s">
        <v>446</v>
      </c>
      <c r="F312" s="132" t="s">
        <v>447</v>
      </c>
      <c r="G312" s="133" t="s">
        <v>110</v>
      </c>
      <c r="H312" s="134">
        <v>21.5</v>
      </c>
      <c r="I312" s="135"/>
      <c r="J312" s="136">
        <f>ROUND(I312*H312,2)</f>
        <v>0</v>
      </c>
      <c r="K312" s="132" t="s">
        <v>168</v>
      </c>
      <c r="L312" s="34"/>
      <c r="M312" s="137" t="s">
        <v>44</v>
      </c>
      <c r="N312" s="138" t="s">
        <v>53</v>
      </c>
      <c r="P312" s="139">
        <f>O312*H312</f>
        <v>0</v>
      </c>
      <c r="Q312" s="139">
        <v>0.8566</v>
      </c>
      <c r="R312" s="139">
        <f>Q312*H312</f>
        <v>18.416900000000002</v>
      </c>
      <c r="S312" s="139">
        <v>0</v>
      </c>
      <c r="T312" s="140">
        <f>S312*H312</f>
        <v>0</v>
      </c>
      <c r="AR312" s="141" t="s">
        <v>169</v>
      </c>
      <c r="AT312" s="141" t="s">
        <v>165</v>
      </c>
      <c r="AU312" s="141" t="s">
        <v>92</v>
      </c>
      <c r="AY312" s="18" t="s">
        <v>162</v>
      </c>
      <c r="BE312" s="142">
        <f>IF(N312="základní",J312,0)</f>
        <v>0</v>
      </c>
      <c r="BF312" s="142">
        <f>IF(N312="snížená",J312,0)</f>
        <v>0</v>
      </c>
      <c r="BG312" s="142">
        <f>IF(N312="zákl. přenesená",J312,0)</f>
        <v>0</v>
      </c>
      <c r="BH312" s="142">
        <f>IF(N312="sníž. přenesená",J312,0)</f>
        <v>0</v>
      </c>
      <c r="BI312" s="142">
        <f>IF(N312="nulová",J312,0)</f>
        <v>0</v>
      </c>
      <c r="BJ312" s="18" t="s">
        <v>90</v>
      </c>
      <c r="BK312" s="142">
        <f>ROUND(I312*H312,2)</f>
        <v>0</v>
      </c>
      <c r="BL312" s="18" t="s">
        <v>169</v>
      </c>
      <c r="BM312" s="141" t="s">
        <v>448</v>
      </c>
    </row>
    <row r="313" spans="2:51" s="12" customFormat="1" ht="11.25">
      <c r="B313" s="143"/>
      <c r="D313" s="144" t="s">
        <v>171</v>
      </c>
      <c r="E313" s="145" t="s">
        <v>44</v>
      </c>
      <c r="F313" s="146" t="s">
        <v>449</v>
      </c>
      <c r="H313" s="147">
        <v>20</v>
      </c>
      <c r="I313" s="148"/>
      <c r="L313" s="143"/>
      <c r="M313" s="149"/>
      <c r="T313" s="150"/>
      <c r="AT313" s="145" t="s">
        <v>171</v>
      </c>
      <c r="AU313" s="145" t="s">
        <v>92</v>
      </c>
      <c r="AV313" s="12" t="s">
        <v>92</v>
      </c>
      <c r="AW313" s="12" t="s">
        <v>42</v>
      </c>
      <c r="AX313" s="12" t="s">
        <v>82</v>
      </c>
      <c r="AY313" s="145" t="s">
        <v>162</v>
      </c>
    </row>
    <row r="314" spans="2:51" s="12" customFormat="1" ht="11.25">
      <c r="B314" s="143"/>
      <c r="D314" s="144" t="s">
        <v>171</v>
      </c>
      <c r="E314" s="145" t="s">
        <v>44</v>
      </c>
      <c r="F314" s="146" t="s">
        <v>450</v>
      </c>
      <c r="H314" s="147">
        <v>1.5</v>
      </c>
      <c r="I314" s="148"/>
      <c r="L314" s="143"/>
      <c r="M314" s="149"/>
      <c r="T314" s="150"/>
      <c r="AT314" s="145" t="s">
        <v>171</v>
      </c>
      <c r="AU314" s="145" t="s">
        <v>92</v>
      </c>
      <c r="AV314" s="12" t="s">
        <v>92</v>
      </c>
      <c r="AW314" s="12" t="s">
        <v>42</v>
      </c>
      <c r="AX314" s="12" t="s">
        <v>82</v>
      </c>
      <c r="AY314" s="145" t="s">
        <v>162</v>
      </c>
    </row>
    <row r="315" spans="2:51" s="13" customFormat="1" ht="11.25">
      <c r="B315" s="151"/>
      <c r="D315" s="144" t="s">
        <v>171</v>
      </c>
      <c r="E315" s="152" t="s">
        <v>44</v>
      </c>
      <c r="F315" s="153" t="s">
        <v>175</v>
      </c>
      <c r="H315" s="154">
        <v>21.5</v>
      </c>
      <c r="I315" s="155"/>
      <c r="L315" s="151"/>
      <c r="M315" s="156"/>
      <c r="T315" s="157"/>
      <c r="AT315" s="152" t="s">
        <v>171</v>
      </c>
      <c r="AU315" s="152" t="s">
        <v>92</v>
      </c>
      <c r="AV315" s="13" t="s">
        <v>169</v>
      </c>
      <c r="AW315" s="13" t="s">
        <v>42</v>
      </c>
      <c r="AX315" s="13" t="s">
        <v>90</v>
      </c>
      <c r="AY315" s="152" t="s">
        <v>162</v>
      </c>
    </row>
    <row r="316" spans="2:63" s="11" customFormat="1" ht="22.9" customHeight="1">
      <c r="B316" s="118"/>
      <c r="D316" s="119" t="s">
        <v>81</v>
      </c>
      <c r="E316" s="128" t="s">
        <v>226</v>
      </c>
      <c r="F316" s="128" t="s">
        <v>451</v>
      </c>
      <c r="I316" s="121"/>
      <c r="J316" s="129">
        <f>BK316</f>
        <v>0</v>
      </c>
      <c r="L316" s="118"/>
      <c r="M316" s="123"/>
      <c r="P316" s="124">
        <f>SUM(P317:P324)</f>
        <v>0</v>
      </c>
      <c r="R316" s="124">
        <f>SUM(R317:R324)</f>
        <v>28.2714</v>
      </c>
      <c r="T316" s="125">
        <f>SUM(T317:T324)</f>
        <v>0</v>
      </c>
      <c r="AR316" s="119" t="s">
        <v>90</v>
      </c>
      <c r="AT316" s="126" t="s">
        <v>81</v>
      </c>
      <c r="AU316" s="126" t="s">
        <v>90</v>
      </c>
      <c r="AY316" s="119" t="s">
        <v>162</v>
      </c>
      <c r="BK316" s="127">
        <f>SUM(BK317:BK324)</f>
        <v>0</v>
      </c>
    </row>
    <row r="317" spans="2:65" s="1" customFormat="1" ht="16.5" customHeight="1">
      <c r="B317" s="34"/>
      <c r="C317" s="130" t="s">
        <v>452</v>
      </c>
      <c r="D317" s="130" t="s">
        <v>165</v>
      </c>
      <c r="E317" s="131" t="s">
        <v>453</v>
      </c>
      <c r="F317" s="132" t="s">
        <v>454</v>
      </c>
      <c r="G317" s="133" t="s">
        <v>455</v>
      </c>
      <c r="H317" s="134">
        <v>2</v>
      </c>
      <c r="I317" s="135"/>
      <c r="J317" s="136">
        <f>ROUND(I317*H317,2)</f>
        <v>0</v>
      </c>
      <c r="K317" s="132" t="s">
        <v>168</v>
      </c>
      <c r="L317" s="34"/>
      <c r="M317" s="137" t="s">
        <v>44</v>
      </c>
      <c r="N317" s="138" t="s">
        <v>53</v>
      </c>
      <c r="P317" s="139">
        <f>O317*H317</f>
        <v>0</v>
      </c>
      <c r="Q317" s="139">
        <v>0.3409</v>
      </c>
      <c r="R317" s="139">
        <f>Q317*H317</f>
        <v>0.6818</v>
      </c>
      <c r="S317" s="139">
        <v>0</v>
      </c>
      <c r="T317" s="140">
        <f>S317*H317</f>
        <v>0</v>
      </c>
      <c r="AR317" s="141" t="s">
        <v>169</v>
      </c>
      <c r="AT317" s="141" t="s">
        <v>165</v>
      </c>
      <c r="AU317" s="141" t="s">
        <v>92</v>
      </c>
      <c r="AY317" s="18" t="s">
        <v>162</v>
      </c>
      <c r="BE317" s="142">
        <f>IF(N317="základní",J317,0)</f>
        <v>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8" t="s">
        <v>90</v>
      </c>
      <c r="BK317" s="142">
        <f>ROUND(I317*H317,2)</f>
        <v>0</v>
      </c>
      <c r="BL317" s="18" t="s">
        <v>169</v>
      </c>
      <c r="BM317" s="141" t="s">
        <v>456</v>
      </c>
    </row>
    <row r="318" spans="2:51" s="12" customFormat="1" ht="11.25">
      <c r="B318" s="143"/>
      <c r="D318" s="144" t="s">
        <v>171</v>
      </c>
      <c r="E318" s="145" t="s">
        <v>44</v>
      </c>
      <c r="F318" s="146" t="s">
        <v>457</v>
      </c>
      <c r="H318" s="147">
        <v>2</v>
      </c>
      <c r="I318" s="148"/>
      <c r="L318" s="143"/>
      <c r="M318" s="149"/>
      <c r="T318" s="150"/>
      <c r="AT318" s="145" t="s">
        <v>171</v>
      </c>
      <c r="AU318" s="145" t="s">
        <v>92</v>
      </c>
      <c r="AV318" s="12" t="s">
        <v>92</v>
      </c>
      <c r="AW318" s="12" t="s">
        <v>42</v>
      </c>
      <c r="AX318" s="12" t="s">
        <v>90</v>
      </c>
      <c r="AY318" s="145" t="s">
        <v>162</v>
      </c>
    </row>
    <row r="319" spans="2:65" s="1" customFormat="1" ht="16.5" customHeight="1">
      <c r="B319" s="34"/>
      <c r="C319" s="171" t="s">
        <v>458</v>
      </c>
      <c r="D319" s="171" t="s">
        <v>275</v>
      </c>
      <c r="E319" s="172" t="s">
        <v>459</v>
      </c>
      <c r="F319" s="173" t="s">
        <v>460</v>
      </c>
      <c r="G319" s="174" t="s">
        <v>455</v>
      </c>
      <c r="H319" s="175">
        <v>2</v>
      </c>
      <c r="I319" s="176"/>
      <c r="J319" s="177">
        <f>ROUND(I319*H319,2)</f>
        <v>0</v>
      </c>
      <c r="K319" s="173" t="s">
        <v>44</v>
      </c>
      <c r="L319" s="178"/>
      <c r="M319" s="179" t="s">
        <v>44</v>
      </c>
      <c r="N319" s="180" t="s">
        <v>53</v>
      </c>
      <c r="P319" s="139">
        <f>O319*H319</f>
        <v>0</v>
      </c>
      <c r="Q319" s="139">
        <v>0.75</v>
      </c>
      <c r="R319" s="139">
        <f>Q319*H319</f>
        <v>1.5</v>
      </c>
      <c r="S319" s="139">
        <v>0</v>
      </c>
      <c r="T319" s="140">
        <f>S319*H319</f>
        <v>0</v>
      </c>
      <c r="AR319" s="141" t="s">
        <v>226</v>
      </c>
      <c r="AT319" s="141" t="s">
        <v>275</v>
      </c>
      <c r="AU319" s="141" t="s">
        <v>92</v>
      </c>
      <c r="AY319" s="18" t="s">
        <v>162</v>
      </c>
      <c r="BE319" s="142">
        <f>IF(N319="základní",J319,0)</f>
        <v>0</v>
      </c>
      <c r="BF319" s="142">
        <f>IF(N319="snížená",J319,0)</f>
        <v>0</v>
      </c>
      <c r="BG319" s="142">
        <f>IF(N319="zákl. přenesená",J319,0)</f>
        <v>0</v>
      </c>
      <c r="BH319" s="142">
        <f>IF(N319="sníž. přenesená",J319,0)</f>
        <v>0</v>
      </c>
      <c r="BI319" s="142">
        <f>IF(N319="nulová",J319,0)</f>
        <v>0</v>
      </c>
      <c r="BJ319" s="18" t="s">
        <v>90</v>
      </c>
      <c r="BK319" s="142">
        <f>ROUND(I319*H319,2)</f>
        <v>0</v>
      </c>
      <c r="BL319" s="18" t="s">
        <v>169</v>
      </c>
      <c r="BM319" s="141" t="s">
        <v>461</v>
      </c>
    </row>
    <row r="320" spans="2:65" s="1" customFormat="1" ht="21.75" customHeight="1">
      <c r="B320" s="34"/>
      <c r="C320" s="130" t="s">
        <v>462</v>
      </c>
      <c r="D320" s="130" t="s">
        <v>165</v>
      </c>
      <c r="E320" s="131" t="s">
        <v>463</v>
      </c>
      <c r="F320" s="132" t="s">
        <v>464</v>
      </c>
      <c r="G320" s="133" t="s">
        <v>455</v>
      </c>
      <c r="H320" s="134">
        <v>62</v>
      </c>
      <c r="I320" s="135"/>
      <c r="J320" s="136">
        <f>ROUND(I320*H320,2)</f>
        <v>0</v>
      </c>
      <c r="K320" s="132" t="s">
        <v>44</v>
      </c>
      <c r="L320" s="34"/>
      <c r="M320" s="137" t="s">
        <v>44</v>
      </c>
      <c r="N320" s="138" t="s">
        <v>53</v>
      </c>
      <c r="P320" s="139">
        <f>O320*H320</f>
        <v>0</v>
      </c>
      <c r="Q320" s="139">
        <v>0.4208</v>
      </c>
      <c r="R320" s="139">
        <f>Q320*H320</f>
        <v>26.0896</v>
      </c>
      <c r="S320" s="139">
        <v>0</v>
      </c>
      <c r="T320" s="140">
        <f>S320*H320</f>
        <v>0</v>
      </c>
      <c r="AR320" s="141" t="s">
        <v>169</v>
      </c>
      <c r="AT320" s="141" t="s">
        <v>165</v>
      </c>
      <c r="AU320" s="141" t="s">
        <v>92</v>
      </c>
      <c r="AY320" s="18" t="s">
        <v>162</v>
      </c>
      <c r="BE320" s="142">
        <f>IF(N320="základní",J320,0)</f>
        <v>0</v>
      </c>
      <c r="BF320" s="142">
        <f>IF(N320="snížená",J320,0)</f>
        <v>0</v>
      </c>
      <c r="BG320" s="142">
        <f>IF(N320="zákl. přenesená",J320,0)</f>
        <v>0</v>
      </c>
      <c r="BH320" s="142">
        <f>IF(N320="sníž. přenesená",J320,0)</f>
        <v>0</v>
      </c>
      <c r="BI320" s="142">
        <f>IF(N320="nulová",J320,0)</f>
        <v>0</v>
      </c>
      <c r="BJ320" s="18" t="s">
        <v>90</v>
      </c>
      <c r="BK320" s="142">
        <f>ROUND(I320*H320,2)</f>
        <v>0</v>
      </c>
      <c r="BL320" s="18" t="s">
        <v>169</v>
      </c>
      <c r="BM320" s="141" t="s">
        <v>465</v>
      </c>
    </row>
    <row r="321" spans="2:51" s="14" customFormat="1" ht="11.25">
      <c r="B321" s="158"/>
      <c r="D321" s="144" t="s">
        <v>171</v>
      </c>
      <c r="E321" s="159" t="s">
        <v>44</v>
      </c>
      <c r="F321" s="160" t="s">
        <v>466</v>
      </c>
      <c r="H321" s="159" t="s">
        <v>44</v>
      </c>
      <c r="I321" s="161"/>
      <c r="L321" s="158"/>
      <c r="M321" s="162"/>
      <c r="T321" s="163"/>
      <c r="AT321" s="159" t="s">
        <v>171</v>
      </c>
      <c r="AU321" s="159" t="s">
        <v>92</v>
      </c>
      <c r="AV321" s="14" t="s">
        <v>90</v>
      </c>
      <c r="AW321" s="14" t="s">
        <v>42</v>
      </c>
      <c r="AX321" s="14" t="s">
        <v>82</v>
      </c>
      <c r="AY321" s="159" t="s">
        <v>162</v>
      </c>
    </row>
    <row r="322" spans="2:51" s="12" customFormat="1" ht="11.25">
      <c r="B322" s="143"/>
      <c r="D322" s="144" t="s">
        <v>171</v>
      </c>
      <c r="E322" s="145" t="s">
        <v>44</v>
      </c>
      <c r="F322" s="146" t="s">
        <v>467</v>
      </c>
      <c r="H322" s="147">
        <v>46</v>
      </c>
      <c r="I322" s="148"/>
      <c r="L322" s="143"/>
      <c r="M322" s="149"/>
      <c r="T322" s="150"/>
      <c r="AT322" s="145" t="s">
        <v>171</v>
      </c>
      <c r="AU322" s="145" t="s">
        <v>92</v>
      </c>
      <c r="AV322" s="12" t="s">
        <v>92</v>
      </c>
      <c r="AW322" s="12" t="s">
        <v>42</v>
      </c>
      <c r="AX322" s="12" t="s">
        <v>82</v>
      </c>
      <c r="AY322" s="145" t="s">
        <v>162</v>
      </c>
    </row>
    <row r="323" spans="2:51" s="12" customFormat="1" ht="11.25">
      <c r="B323" s="143"/>
      <c r="D323" s="144" t="s">
        <v>171</v>
      </c>
      <c r="E323" s="145" t="s">
        <v>44</v>
      </c>
      <c r="F323" s="146" t="s">
        <v>468</v>
      </c>
      <c r="H323" s="147">
        <v>16</v>
      </c>
      <c r="I323" s="148"/>
      <c r="L323" s="143"/>
      <c r="M323" s="149"/>
      <c r="T323" s="150"/>
      <c r="AT323" s="145" t="s">
        <v>171</v>
      </c>
      <c r="AU323" s="145" t="s">
        <v>92</v>
      </c>
      <c r="AV323" s="12" t="s">
        <v>92</v>
      </c>
      <c r="AW323" s="12" t="s">
        <v>42</v>
      </c>
      <c r="AX323" s="12" t="s">
        <v>82</v>
      </c>
      <c r="AY323" s="145" t="s">
        <v>162</v>
      </c>
    </row>
    <row r="324" spans="2:51" s="13" customFormat="1" ht="11.25">
      <c r="B324" s="151"/>
      <c r="D324" s="144" t="s">
        <v>171</v>
      </c>
      <c r="E324" s="152" t="s">
        <v>44</v>
      </c>
      <c r="F324" s="153" t="s">
        <v>175</v>
      </c>
      <c r="H324" s="154">
        <v>62</v>
      </c>
      <c r="I324" s="155"/>
      <c r="L324" s="151"/>
      <c r="M324" s="156"/>
      <c r="T324" s="157"/>
      <c r="AT324" s="152" t="s">
        <v>171</v>
      </c>
      <c r="AU324" s="152" t="s">
        <v>92</v>
      </c>
      <c r="AV324" s="13" t="s">
        <v>169</v>
      </c>
      <c r="AW324" s="13" t="s">
        <v>42</v>
      </c>
      <c r="AX324" s="13" t="s">
        <v>90</v>
      </c>
      <c r="AY324" s="152" t="s">
        <v>162</v>
      </c>
    </row>
    <row r="325" spans="2:63" s="11" customFormat="1" ht="22.9" customHeight="1">
      <c r="B325" s="118"/>
      <c r="D325" s="119" t="s">
        <v>81</v>
      </c>
      <c r="E325" s="128" t="s">
        <v>242</v>
      </c>
      <c r="F325" s="128" t="s">
        <v>469</v>
      </c>
      <c r="I325" s="121"/>
      <c r="J325" s="129">
        <f>BK325</f>
        <v>0</v>
      </c>
      <c r="L325" s="118"/>
      <c r="M325" s="123"/>
      <c r="P325" s="124">
        <f>SUM(P326:P363)</f>
        <v>0</v>
      </c>
      <c r="R325" s="124">
        <f>SUM(R326:R363)</f>
        <v>71.304915</v>
      </c>
      <c r="T325" s="125">
        <f>SUM(T326:T363)</f>
        <v>4197.924</v>
      </c>
      <c r="AR325" s="119" t="s">
        <v>90</v>
      </c>
      <c r="AT325" s="126" t="s">
        <v>81</v>
      </c>
      <c r="AU325" s="126" t="s">
        <v>90</v>
      </c>
      <c r="AY325" s="119" t="s">
        <v>162</v>
      </c>
      <c r="BK325" s="127">
        <f>SUM(BK326:BK363)</f>
        <v>0</v>
      </c>
    </row>
    <row r="326" spans="2:65" s="1" customFormat="1" ht="24.2" customHeight="1">
      <c r="B326" s="34"/>
      <c r="C326" s="130" t="s">
        <v>470</v>
      </c>
      <c r="D326" s="130" t="s">
        <v>165</v>
      </c>
      <c r="E326" s="131" t="s">
        <v>471</v>
      </c>
      <c r="F326" s="132" t="s">
        <v>472</v>
      </c>
      <c r="G326" s="133" t="s">
        <v>321</v>
      </c>
      <c r="H326" s="134">
        <v>390</v>
      </c>
      <c r="I326" s="135"/>
      <c r="J326" s="136">
        <f>ROUND(I326*H326,2)</f>
        <v>0</v>
      </c>
      <c r="K326" s="132" t="s">
        <v>168</v>
      </c>
      <c r="L326" s="34"/>
      <c r="M326" s="137" t="s">
        <v>44</v>
      </c>
      <c r="N326" s="138" t="s">
        <v>53</v>
      </c>
      <c r="P326" s="139">
        <f>O326*H326</f>
        <v>0</v>
      </c>
      <c r="Q326" s="139">
        <v>0.0231</v>
      </c>
      <c r="R326" s="139">
        <f>Q326*H326</f>
        <v>9.009</v>
      </c>
      <c r="S326" s="139">
        <v>0</v>
      </c>
      <c r="T326" s="140">
        <f>S326*H326</f>
        <v>0</v>
      </c>
      <c r="AR326" s="141" t="s">
        <v>169</v>
      </c>
      <c r="AT326" s="141" t="s">
        <v>165</v>
      </c>
      <c r="AU326" s="141" t="s">
        <v>92</v>
      </c>
      <c r="AY326" s="18" t="s">
        <v>162</v>
      </c>
      <c r="BE326" s="142">
        <f>IF(N326="základní",J326,0)</f>
        <v>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8" t="s">
        <v>90</v>
      </c>
      <c r="BK326" s="142">
        <f>ROUND(I326*H326,2)</f>
        <v>0</v>
      </c>
      <c r="BL326" s="18" t="s">
        <v>169</v>
      </c>
      <c r="BM326" s="141" t="s">
        <v>473</v>
      </c>
    </row>
    <row r="327" spans="2:51" s="12" customFormat="1" ht="11.25">
      <c r="B327" s="143"/>
      <c r="D327" s="144" t="s">
        <v>171</v>
      </c>
      <c r="E327" s="145" t="s">
        <v>44</v>
      </c>
      <c r="F327" s="146" t="s">
        <v>474</v>
      </c>
      <c r="H327" s="147">
        <v>390</v>
      </c>
      <c r="I327" s="148"/>
      <c r="L327" s="143"/>
      <c r="M327" s="149"/>
      <c r="T327" s="150"/>
      <c r="AT327" s="145" t="s">
        <v>171</v>
      </c>
      <c r="AU327" s="145" t="s">
        <v>92</v>
      </c>
      <c r="AV327" s="12" t="s">
        <v>92</v>
      </c>
      <c r="AW327" s="12" t="s">
        <v>42</v>
      </c>
      <c r="AX327" s="12" t="s">
        <v>90</v>
      </c>
      <c r="AY327" s="145" t="s">
        <v>162</v>
      </c>
    </row>
    <row r="328" spans="2:65" s="1" customFormat="1" ht="24.2" customHeight="1">
      <c r="B328" s="34"/>
      <c r="C328" s="130" t="s">
        <v>475</v>
      </c>
      <c r="D328" s="130" t="s">
        <v>165</v>
      </c>
      <c r="E328" s="131" t="s">
        <v>476</v>
      </c>
      <c r="F328" s="132" t="s">
        <v>477</v>
      </c>
      <c r="G328" s="133" t="s">
        <v>321</v>
      </c>
      <c r="H328" s="134">
        <v>237</v>
      </c>
      <c r="I328" s="135"/>
      <c r="J328" s="136">
        <f>ROUND(I328*H328,2)</f>
        <v>0</v>
      </c>
      <c r="K328" s="132" t="s">
        <v>168</v>
      </c>
      <c r="L328" s="34"/>
      <c r="M328" s="137" t="s">
        <v>44</v>
      </c>
      <c r="N328" s="138" t="s">
        <v>53</v>
      </c>
      <c r="P328" s="139">
        <f>O328*H328</f>
        <v>0</v>
      </c>
      <c r="Q328" s="139">
        <v>0.1554</v>
      </c>
      <c r="R328" s="139">
        <f>Q328*H328</f>
        <v>36.829800000000006</v>
      </c>
      <c r="S328" s="139">
        <v>0</v>
      </c>
      <c r="T328" s="140">
        <f>S328*H328</f>
        <v>0</v>
      </c>
      <c r="AR328" s="141" t="s">
        <v>169</v>
      </c>
      <c r="AT328" s="141" t="s">
        <v>165</v>
      </c>
      <c r="AU328" s="141" t="s">
        <v>92</v>
      </c>
      <c r="AY328" s="18" t="s">
        <v>162</v>
      </c>
      <c r="BE328" s="142">
        <f>IF(N328="základní",J328,0)</f>
        <v>0</v>
      </c>
      <c r="BF328" s="142">
        <f>IF(N328="snížená",J328,0)</f>
        <v>0</v>
      </c>
      <c r="BG328" s="142">
        <f>IF(N328="zákl. přenesená",J328,0)</f>
        <v>0</v>
      </c>
      <c r="BH328" s="142">
        <f>IF(N328="sníž. přenesená",J328,0)</f>
        <v>0</v>
      </c>
      <c r="BI328" s="142">
        <f>IF(N328="nulová",J328,0)</f>
        <v>0</v>
      </c>
      <c r="BJ328" s="18" t="s">
        <v>90</v>
      </c>
      <c r="BK328" s="142">
        <f>ROUND(I328*H328,2)</f>
        <v>0</v>
      </c>
      <c r="BL328" s="18" t="s">
        <v>169</v>
      </c>
      <c r="BM328" s="141" t="s">
        <v>478</v>
      </c>
    </row>
    <row r="329" spans="2:51" s="12" customFormat="1" ht="11.25">
      <c r="B329" s="143"/>
      <c r="D329" s="144" t="s">
        <v>171</v>
      </c>
      <c r="E329" s="145" t="s">
        <v>44</v>
      </c>
      <c r="F329" s="146" t="s">
        <v>479</v>
      </c>
      <c r="H329" s="147">
        <v>237</v>
      </c>
      <c r="I329" s="148"/>
      <c r="L329" s="143"/>
      <c r="M329" s="149"/>
      <c r="T329" s="150"/>
      <c r="AT329" s="145" t="s">
        <v>171</v>
      </c>
      <c r="AU329" s="145" t="s">
        <v>92</v>
      </c>
      <c r="AV329" s="12" t="s">
        <v>92</v>
      </c>
      <c r="AW329" s="12" t="s">
        <v>42</v>
      </c>
      <c r="AX329" s="12" t="s">
        <v>90</v>
      </c>
      <c r="AY329" s="145" t="s">
        <v>162</v>
      </c>
    </row>
    <row r="330" spans="2:65" s="1" customFormat="1" ht="16.5" customHeight="1">
      <c r="B330" s="34"/>
      <c r="C330" s="171" t="s">
        <v>480</v>
      </c>
      <c r="D330" s="171" t="s">
        <v>275</v>
      </c>
      <c r="E330" s="172" t="s">
        <v>481</v>
      </c>
      <c r="F330" s="173" t="s">
        <v>482</v>
      </c>
      <c r="G330" s="174" t="s">
        <v>321</v>
      </c>
      <c r="H330" s="175">
        <v>237</v>
      </c>
      <c r="I330" s="176"/>
      <c r="J330" s="177">
        <f>ROUND(I330*H330,2)</f>
        <v>0</v>
      </c>
      <c r="K330" s="173" t="s">
        <v>168</v>
      </c>
      <c r="L330" s="178"/>
      <c r="M330" s="179" t="s">
        <v>44</v>
      </c>
      <c r="N330" s="180" t="s">
        <v>53</v>
      </c>
      <c r="P330" s="139">
        <f>O330*H330</f>
        <v>0</v>
      </c>
      <c r="Q330" s="139">
        <v>0.085</v>
      </c>
      <c r="R330" s="139">
        <f>Q330*H330</f>
        <v>20.145000000000003</v>
      </c>
      <c r="S330" s="139">
        <v>0</v>
      </c>
      <c r="T330" s="140">
        <f>S330*H330</f>
        <v>0</v>
      </c>
      <c r="AR330" s="141" t="s">
        <v>226</v>
      </c>
      <c r="AT330" s="141" t="s">
        <v>275</v>
      </c>
      <c r="AU330" s="141" t="s">
        <v>92</v>
      </c>
      <c r="AY330" s="18" t="s">
        <v>162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8" t="s">
        <v>90</v>
      </c>
      <c r="BK330" s="142">
        <f>ROUND(I330*H330,2)</f>
        <v>0</v>
      </c>
      <c r="BL330" s="18" t="s">
        <v>169</v>
      </c>
      <c r="BM330" s="141" t="s">
        <v>483</v>
      </c>
    </row>
    <row r="331" spans="2:65" s="1" customFormat="1" ht="21.75" customHeight="1">
      <c r="B331" s="34"/>
      <c r="C331" s="130" t="s">
        <v>484</v>
      </c>
      <c r="D331" s="130" t="s">
        <v>165</v>
      </c>
      <c r="E331" s="131" t="s">
        <v>485</v>
      </c>
      <c r="F331" s="132" t="s">
        <v>486</v>
      </c>
      <c r="G331" s="133" t="s">
        <v>321</v>
      </c>
      <c r="H331" s="134">
        <v>659.7</v>
      </c>
      <c r="I331" s="135"/>
      <c r="J331" s="136">
        <f>ROUND(I331*H331,2)</f>
        <v>0</v>
      </c>
      <c r="K331" s="132" t="s">
        <v>168</v>
      </c>
      <c r="L331" s="34"/>
      <c r="M331" s="137" t="s">
        <v>44</v>
      </c>
      <c r="N331" s="138" t="s">
        <v>53</v>
      </c>
      <c r="P331" s="139">
        <f>O331*H331</f>
        <v>0</v>
      </c>
      <c r="Q331" s="139">
        <v>1E-05</v>
      </c>
      <c r="R331" s="139">
        <f>Q331*H331</f>
        <v>0.006597000000000001</v>
      </c>
      <c r="S331" s="139">
        <v>0</v>
      </c>
      <c r="T331" s="140">
        <f>S331*H331</f>
        <v>0</v>
      </c>
      <c r="AR331" s="141" t="s">
        <v>169</v>
      </c>
      <c r="AT331" s="141" t="s">
        <v>165</v>
      </c>
      <c r="AU331" s="141" t="s">
        <v>92</v>
      </c>
      <c r="AY331" s="18" t="s">
        <v>162</v>
      </c>
      <c r="BE331" s="142">
        <f>IF(N331="základní",J331,0)</f>
        <v>0</v>
      </c>
      <c r="BF331" s="142">
        <f>IF(N331="snížená",J331,0)</f>
        <v>0</v>
      </c>
      <c r="BG331" s="142">
        <f>IF(N331="zákl. přenesená",J331,0)</f>
        <v>0</v>
      </c>
      <c r="BH331" s="142">
        <f>IF(N331="sníž. přenesená",J331,0)</f>
        <v>0</v>
      </c>
      <c r="BI331" s="142">
        <f>IF(N331="nulová",J331,0)</f>
        <v>0</v>
      </c>
      <c r="BJ331" s="18" t="s">
        <v>90</v>
      </c>
      <c r="BK331" s="142">
        <f>ROUND(I331*H331,2)</f>
        <v>0</v>
      </c>
      <c r="BL331" s="18" t="s">
        <v>169</v>
      </c>
      <c r="BM331" s="141" t="s">
        <v>487</v>
      </c>
    </row>
    <row r="332" spans="2:51" s="14" customFormat="1" ht="11.25">
      <c r="B332" s="158"/>
      <c r="D332" s="144" t="s">
        <v>171</v>
      </c>
      <c r="E332" s="159" t="s">
        <v>44</v>
      </c>
      <c r="F332" s="160" t="s">
        <v>488</v>
      </c>
      <c r="H332" s="159" t="s">
        <v>44</v>
      </c>
      <c r="I332" s="161"/>
      <c r="L332" s="158"/>
      <c r="M332" s="162"/>
      <c r="T332" s="163"/>
      <c r="AT332" s="159" t="s">
        <v>171</v>
      </c>
      <c r="AU332" s="159" t="s">
        <v>92</v>
      </c>
      <c r="AV332" s="14" t="s">
        <v>90</v>
      </c>
      <c r="AW332" s="14" t="s">
        <v>42</v>
      </c>
      <c r="AX332" s="14" t="s">
        <v>82</v>
      </c>
      <c r="AY332" s="159" t="s">
        <v>162</v>
      </c>
    </row>
    <row r="333" spans="2:51" s="12" customFormat="1" ht="11.25">
      <c r="B333" s="143"/>
      <c r="D333" s="144" t="s">
        <v>171</v>
      </c>
      <c r="E333" s="145" t="s">
        <v>44</v>
      </c>
      <c r="F333" s="146" t="s">
        <v>489</v>
      </c>
      <c r="H333" s="147">
        <v>106.3</v>
      </c>
      <c r="I333" s="148"/>
      <c r="L333" s="143"/>
      <c r="M333" s="149"/>
      <c r="T333" s="150"/>
      <c r="AT333" s="145" t="s">
        <v>171</v>
      </c>
      <c r="AU333" s="145" t="s">
        <v>92</v>
      </c>
      <c r="AV333" s="12" t="s">
        <v>92</v>
      </c>
      <c r="AW333" s="12" t="s">
        <v>42</v>
      </c>
      <c r="AX333" s="12" t="s">
        <v>82</v>
      </c>
      <c r="AY333" s="145" t="s">
        <v>162</v>
      </c>
    </row>
    <row r="334" spans="2:51" s="12" customFormat="1" ht="11.25">
      <c r="B334" s="143"/>
      <c r="D334" s="144" t="s">
        <v>171</v>
      </c>
      <c r="E334" s="145" t="s">
        <v>44</v>
      </c>
      <c r="F334" s="146" t="s">
        <v>490</v>
      </c>
      <c r="H334" s="147">
        <v>159.1</v>
      </c>
      <c r="I334" s="148"/>
      <c r="L334" s="143"/>
      <c r="M334" s="149"/>
      <c r="T334" s="150"/>
      <c r="AT334" s="145" t="s">
        <v>171</v>
      </c>
      <c r="AU334" s="145" t="s">
        <v>92</v>
      </c>
      <c r="AV334" s="12" t="s">
        <v>92</v>
      </c>
      <c r="AW334" s="12" t="s">
        <v>42</v>
      </c>
      <c r="AX334" s="12" t="s">
        <v>82</v>
      </c>
      <c r="AY334" s="145" t="s">
        <v>162</v>
      </c>
    </row>
    <row r="335" spans="2:51" s="12" customFormat="1" ht="11.25">
      <c r="B335" s="143"/>
      <c r="D335" s="144" t="s">
        <v>171</v>
      </c>
      <c r="E335" s="145" t="s">
        <v>44</v>
      </c>
      <c r="F335" s="146" t="s">
        <v>491</v>
      </c>
      <c r="H335" s="147">
        <v>87.8</v>
      </c>
      <c r="I335" s="148"/>
      <c r="L335" s="143"/>
      <c r="M335" s="149"/>
      <c r="T335" s="150"/>
      <c r="AT335" s="145" t="s">
        <v>171</v>
      </c>
      <c r="AU335" s="145" t="s">
        <v>92</v>
      </c>
      <c r="AV335" s="12" t="s">
        <v>92</v>
      </c>
      <c r="AW335" s="12" t="s">
        <v>42</v>
      </c>
      <c r="AX335" s="12" t="s">
        <v>82</v>
      </c>
      <c r="AY335" s="145" t="s">
        <v>162</v>
      </c>
    </row>
    <row r="336" spans="2:51" s="12" customFormat="1" ht="11.25">
      <c r="B336" s="143"/>
      <c r="D336" s="144" t="s">
        <v>171</v>
      </c>
      <c r="E336" s="145" t="s">
        <v>44</v>
      </c>
      <c r="F336" s="146" t="s">
        <v>492</v>
      </c>
      <c r="H336" s="147">
        <v>31.2</v>
      </c>
      <c r="I336" s="148"/>
      <c r="L336" s="143"/>
      <c r="M336" s="149"/>
      <c r="T336" s="150"/>
      <c r="AT336" s="145" t="s">
        <v>171</v>
      </c>
      <c r="AU336" s="145" t="s">
        <v>92</v>
      </c>
      <c r="AV336" s="12" t="s">
        <v>92</v>
      </c>
      <c r="AW336" s="12" t="s">
        <v>42</v>
      </c>
      <c r="AX336" s="12" t="s">
        <v>82</v>
      </c>
      <c r="AY336" s="145" t="s">
        <v>162</v>
      </c>
    </row>
    <row r="337" spans="2:51" s="12" customFormat="1" ht="11.25">
      <c r="B337" s="143"/>
      <c r="D337" s="144" t="s">
        <v>171</v>
      </c>
      <c r="E337" s="145" t="s">
        <v>44</v>
      </c>
      <c r="F337" s="146" t="s">
        <v>493</v>
      </c>
      <c r="H337" s="147">
        <v>108.4</v>
      </c>
      <c r="I337" s="148"/>
      <c r="L337" s="143"/>
      <c r="M337" s="149"/>
      <c r="T337" s="150"/>
      <c r="AT337" s="145" t="s">
        <v>171</v>
      </c>
      <c r="AU337" s="145" t="s">
        <v>92</v>
      </c>
      <c r="AV337" s="12" t="s">
        <v>92</v>
      </c>
      <c r="AW337" s="12" t="s">
        <v>42</v>
      </c>
      <c r="AX337" s="12" t="s">
        <v>82</v>
      </c>
      <c r="AY337" s="145" t="s">
        <v>162</v>
      </c>
    </row>
    <row r="338" spans="2:51" s="12" customFormat="1" ht="11.25">
      <c r="B338" s="143"/>
      <c r="D338" s="144" t="s">
        <v>171</v>
      </c>
      <c r="E338" s="145" t="s">
        <v>44</v>
      </c>
      <c r="F338" s="146" t="s">
        <v>494</v>
      </c>
      <c r="H338" s="147">
        <v>128.9</v>
      </c>
      <c r="I338" s="148"/>
      <c r="L338" s="143"/>
      <c r="M338" s="149"/>
      <c r="T338" s="150"/>
      <c r="AT338" s="145" t="s">
        <v>171</v>
      </c>
      <c r="AU338" s="145" t="s">
        <v>92</v>
      </c>
      <c r="AV338" s="12" t="s">
        <v>92</v>
      </c>
      <c r="AW338" s="12" t="s">
        <v>42</v>
      </c>
      <c r="AX338" s="12" t="s">
        <v>82</v>
      </c>
      <c r="AY338" s="145" t="s">
        <v>162</v>
      </c>
    </row>
    <row r="339" spans="2:51" s="12" customFormat="1" ht="11.25">
      <c r="B339" s="143"/>
      <c r="D339" s="144" t="s">
        <v>171</v>
      </c>
      <c r="E339" s="145" t="s">
        <v>44</v>
      </c>
      <c r="F339" s="146" t="s">
        <v>495</v>
      </c>
      <c r="H339" s="147">
        <v>38</v>
      </c>
      <c r="I339" s="148"/>
      <c r="L339" s="143"/>
      <c r="M339" s="149"/>
      <c r="T339" s="150"/>
      <c r="AT339" s="145" t="s">
        <v>171</v>
      </c>
      <c r="AU339" s="145" t="s">
        <v>92</v>
      </c>
      <c r="AV339" s="12" t="s">
        <v>92</v>
      </c>
      <c r="AW339" s="12" t="s">
        <v>42</v>
      </c>
      <c r="AX339" s="12" t="s">
        <v>82</v>
      </c>
      <c r="AY339" s="145" t="s">
        <v>162</v>
      </c>
    </row>
    <row r="340" spans="2:51" s="13" customFormat="1" ht="11.25">
      <c r="B340" s="151"/>
      <c r="D340" s="144" t="s">
        <v>171</v>
      </c>
      <c r="E340" s="152" t="s">
        <v>44</v>
      </c>
      <c r="F340" s="153" t="s">
        <v>175</v>
      </c>
      <c r="H340" s="154">
        <v>659.7</v>
      </c>
      <c r="I340" s="155"/>
      <c r="L340" s="151"/>
      <c r="M340" s="156"/>
      <c r="T340" s="157"/>
      <c r="AT340" s="152" t="s">
        <v>171</v>
      </c>
      <c r="AU340" s="152" t="s">
        <v>92</v>
      </c>
      <c r="AV340" s="13" t="s">
        <v>169</v>
      </c>
      <c r="AW340" s="13" t="s">
        <v>42</v>
      </c>
      <c r="AX340" s="13" t="s">
        <v>90</v>
      </c>
      <c r="AY340" s="152" t="s">
        <v>162</v>
      </c>
    </row>
    <row r="341" spans="2:65" s="1" customFormat="1" ht="24.2" customHeight="1">
      <c r="B341" s="34"/>
      <c r="C341" s="130" t="s">
        <v>496</v>
      </c>
      <c r="D341" s="130" t="s">
        <v>165</v>
      </c>
      <c r="E341" s="131" t="s">
        <v>497</v>
      </c>
      <c r="F341" s="132" t="s">
        <v>498</v>
      </c>
      <c r="G341" s="133" t="s">
        <v>321</v>
      </c>
      <c r="H341" s="134">
        <v>659.7</v>
      </c>
      <c r="I341" s="135"/>
      <c r="J341" s="136">
        <f>ROUND(I341*H341,2)</f>
        <v>0</v>
      </c>
      <c r="K341" s="132" t="s">
        <v>168</v>
      </c>
      <c r="L341" s="34"/>
      <c r="M341" s="137" t="s">
        <v>44</v>
      </c>
      <c r="N341" s="138" t="s">
        <v>53</v>
      </c>
      <c r="P341" s="139">
        <f>O341*H341</f>
        <v>0</v>
      </c>
      <c r="Q341" s="139">
        <v>0.00034</v>
      </c>
      <c r="R341" s="139">
        <f>Q341*H341</f>
        <v>0.22429800000000003</v>
      </c>
      <c r="S341" s="139">
        <v>0</v>
      </c>
      <c r="T341" s="140">
        <f>S341*H341</f>
        <v>0</v>
      </c>
      <c r="AR341" s="141" t="s">
        <v>169</v>
      </c>
      <c r="AT341" s="141" t="s">
        <v>165</v>
      </c>
      <c r="AU341" s="141" t="s">
        <v>92</v>
      </c>
      <c r="AY341" s="18" t="s">
        <v>162</v>
      </c>
      <c r="BE341" s="142">
        <f>IF(N341="základní",J341,0)</f>
        <v>0</v>
      </c>
      <c r="BF341" s="142">
        <f>IF(N341="snížená",J341,0)</f>
        <v>0</v>
      </c>
      <c r="BG341" s="142">
        <f>IF(N341="zákl. přenesená",J341,0)</f>
        <v>0</v>
      </c>
      <c r="BH341" s="142">
        <f>IF(N341="sníž. přenesená",J341,0)</f>
        <v>0</v>
      </c>
      <c r="BI341" s="142">
        <f>IF(N341="nulová",J341,0)</f>
        <v>0</v>
      </c>
      <c r="BJ341" s="18" t="s">
        <v>90</v>
      </c>
      <c r="BK341" s="142">
        <f>ROUND(I341*H341,2)</f>
        <v>0</v>
      </c>
      <c r="BL341" s="18" t="s">
        <v>169</v>
      </c>
      <c r="BM341" s="141" t="s">
        <v>499</v>
      </c>
    </row>
    <row r="342" spans="2:65" s="1" customFormat="1" ht="16.5" customHeight="1">
      <c r="B342" s="34"/>
      <c r="C342" s="130" t="s">
        <v>500</v>
      </c>
      <c r="D342" s="130" t="s">
        <v>165</v>
      </c>
      <c r="E342" s="131" t="s">
        <v>501</v>
      </c>
      <c r="F342" s="132" t="s">
        <v>502</v>
      </c>
      <c r="G342" s="133" t="s">
        <v>321</v>
      </c>
      <c r="H342" s="134">
        <v>659.7</v>
      </c>
      <c r="I342" s="135"/>
      <c r="J342" s="136">
        <f>ROUND(I342*H342,2)</f>
        <v>0</v>
      </c>
      <c r="K342" s="132" t="s">
        <v>168</v>
      </c>
      <c r="L342" s="34"/>
      <c r="M342" s="137" t="s">
        <v>44</v>
      </c>
      <c r="N342" s="138" t="s">
        <v>53</v>
      </c>
      <c r="P342" s="139">
        <f>O342*H342</f>
        <v>0</v>
      </c>
      <c r="Q342" s="139">
        <v>0</v>
      </c>
      <c r="R342" s="139">
        <f>Q342*H342</f>
        <v>0</v>
      </c>
      <c r="S342" s="139">
        <v>0</v>
      </c>
      <c r="T342" s="140">
        <f>S342*H342</f>
        <v>0</v>
      </c>
      <c r="AR342" s="141" t="s">
        <v>169</v>
      </c>
      <c r="AT342" s="141" t="s">
        <v>165</v>
      </c>
      <c r="AU342" s="141" t="s">
        <v>92</v>
      </c>
      <c r="AY342" s="18" t="s">
        <v>162</v>
      </c>
      <c r="BE342" s="142">
        <f>IF(N342="základní",J342,0)</f>
        <v>0</v>
      </c>
      <c r="BF342" s="142">
        <f>IF(N342="snížená",J342,0)</f>
        <v>0</v>
      </c>
      <c r="BG342" s="142">
        <f>IF(N342="zákl. přenesená",J342,0)</f>
        <v>0</v>
      </c>
      <c r="BH342" s="142">
        <f>IF(N342="sníž. přenesená",J342,0)</f>
        <v>0</v>
      </c>
      <c r="BI342" s="142">
        <f>IF(N342="nulová",J342,0)</f>
        <v>0</v>
      </c>
      <c r="BJ342" s="18" t="s">
        <v>90</v>
      </c>
      <c r="BK342" s="142">
        <f>ROUND(I342*H342,2)</f>
        <v>0</v>
      </c>
      <c r="BL342" s="18" t="s">
        <v>169</v>
      </c>
      <c r="BM342" s="141" t="s">
        <v>503</v>
      </c>
    </row>
    <row r="343" spans="2:51" s="14" customFormat="1" ht="11.25">
      <c r="B343" s="158"/>
      <c r="D343" s="144" t="s">
        <v>171</v>
      </c>
      <c r="E343" s="159" t="s">
        <v>44</v>
      </c>
      <c r="F343" s="160" t="s">
        <v>488</v>
      </c>
      <c r="H343" s="159" t="s">
        <v>44</v>
      </c>
      <c r="I343" s="161"/>
      <c r="L343" s="158"/>
      <c r="M343" s="162"/>
      <c r="T343" s="163"/>
      <c r="AT343" s="159" t="s">
        <v>171</v>
      </c>
      <c r="AU343" s="159" t="s">
        <v>92</v>
      </c>
      <c r="AV343" s="14" t="s">
        <v>90</v>
      </c>
      <c r="AW343" s="14" t="s">
        <v>42</v>
      </c>
      <c r="AX343" s="14" t="s">
        <v>82</v>
      </c>
      <c r="AY343" s="159" t="s">
        <v>162</v>
      </c>
    </row>
    <row r="344" spans="2:51" s="12" customFormat="1" ht="11.25">
      <c r="B344" s="143"/>
      <c r="D344" s="144" t="s">
        <v>171</v>
      </c>
      <c r="E344" s="145" t="s">
        <v>44</v>
      </c>
      <c r="F344" s="146" t="s">
        <v>489</v>
      </c>
      <c r="H344" s="147">
        <v>106.3</v>
      </c>
      <c r="I344" s="148"/>
      <c r="L344" s="143"/>
      <c r="M344" s="149"/>
      <c r="T344" s="150"/>
      <c r="AT344" s="145" t="s">
        <v>171</v>
      </c>
      <c r="AU344" s="145" t="s">
        <v>92</v>
      </c>
      <c r="AV344" s="12" t="s">
        <v>92</v>
      </c>
      <c r="AW344" s="12" t="s">
        <v>42</v>
      </c>
      <c r="AX344" s="12" t="s">
        <v>82</v>
      </c>
      <c r="AY344" s="145" t="s">
        <v>162</v>
      </c>
    </row>
    <row r="345" spans="2:51" s="12" customFormat="1" ht="11.25">
      <c r="B345" s="143"/>
      <c r="D345" s="144" t="s">
        <v>171</v>
      </c>
      <c r="E345" s="145" t="s">
        <v>44</v>
      </c>
      <c r="F345" s="146" t="s">
        <v>490</v>
      </c>
      <c r="H345" s="147">
        <v>159.1</v>
      </c>
      <c r="I345" s="148"/>
      <c r="L345" s="143"/>
      <c r="M345" s="149"/>
      <c r="T345" s="150"/>
      <c r="AT345" s="145" t="s">
        <v>171</v>
      </c>
      <c r="AU345" s="145" t="s">
        <v>92</v>
      </c>
      <c r="AV345" s="12" t="s">
        <v>92</v>
      </c>
      <c r="AW345" s="12" t="s">
        <v>42</v>
      </c>
      <c r="AX345" s="12" t="s">
        <v>82</v>
      </c>
      <c r="AY345" s="145" t="s">
        <v>162</v>
      </c>
    </row>
    <row r="346" spans="2:51" s="12" customFormat="1" ht="11.25">
      <c r="B346" s="143"/>
      <c r="D346" s="144" t="s">
        <v>171</v>
      </c>
      <c r="E346" s="145" t="s">
        <v>44</v>
      </c>
      <c r="F346" s="146" t="s">
        <v>491</v>
      </c>
      <c r="H346" s="147">
        <v>87.8</v>
      </c>
      <c r="I346" s="148"/>
      <c r="L346" s="143"/>
      <c r="M346" s="149"/>
      <c r="T346" s="150"/>
      <c r="AT346" s="145" t="s">
        <v>171</v>
      </c>
      <c r="AU346" s="145" t="s">
        <v>92</v>
      </c>
      <c r="AV346" s="12" t="s">
        <v>92</v>
      </c>
      <c r="AW346" s="12" t="s">
        <v>42</v>
      </c>
      <c r="AX346" s="12" t="s">
        <v>82</v>
      </c>
      <c r="AY346" s="145" t="s">
        <v>162</v>
      </c>
    </row>
    <row r="347" spans="2:51" s="12" customFormat="1" ht="11.25">
      <c r="B347" s="143"/>
      <c r="D347" s="144" t="s">
        <v>171</v>
      </c>
      <c r="E347" s="145" t="s">
        <v>44</v>
      </c>
      <c r="F347" s="146" t="s">
        <v>492</v>
      </c>
      <c r="H347" s="147">
        <v>31.2</v>
      </c>
      <c r="I347" s="148"/>
      <c r="L347" s="143"/>
      <c r="M347" s="149"/>
      <c r="T347" s="150"/>
      <c r="AT347" s="145" t="s">
        <v>171</v>
      </c>
      <c r="AU347" s="145" t="s">
        <v>92</v>
      </c>
      <c r="AV347" s="12" t="s">
        <v>92</v>
      </c>
      <c r="AW347" s="12" t="s">
        <v>42</v>
      </c>
      <c r="AX347" s="12" t="s">
        <v>82</v>
      </c>
      <c r="AY347" s="145" t="s">
        <v>162</v>
      </c>
    </row>
    <row r="348" spans="2:51" s="12" customFormat="1" ht="11.25">
      <c r="B348" s="143"/>
      <c r="D348" s="144" t="s">
        <v>171</v>
      </c>
      <c r="E348" s="145" t="s">
        <v>44</v>
      </c>
      <c r="F348" s="146" t="s">
        <v>493</v>
      </c>
      <c r="H348" s="147">
        <v>108.4</v>
      </c>
      <c r="I348" s="148"/>
      <c r="L348" s="143"/>
      <c r="M348" s="149"/>
      <c r="T348" s="150"/>
      <c r="AT348" s="145" t="s">
        <v>171</v>
      </c>
      <c r="AU348" s="145" t="s">
        <v>92</v>
      </c>
      <c r="AV348" s="12" t="s">
        <v>92</v>
      </c>
      <c r="AW348" s="12" t="s">
        <v>42</v>
      </c>
      <c r="AX348" s="12" t="s">
        <v>82</v>
      </c>
      <c r="AY348" s="145" t="s">
        <v>162</v>
      </c>
    </row>
    <row r="349" spans="2:51" s="12" customFormat="1" ht="11.25">
      <c r="B349" s="143"/>
      <c r="D349" s="144" t="s">
        <v>171</v>
      </c>
      <c r="E349" s="145" t="s">
        <v>44</v>
      </c>
      <c r="F349" s="146" t="s">
        <v>494</v>
      </c>
      <c r="H349" s="147">
        <v>128.9</v>
      </c>
      <c r="I349" s="148"/>
      <c r="L349" s="143"/>
      <c r="M349" s="149"/>
      <c r="T349" s="150"/>
      <c r="AT349" s="145" t="s">
        <v>171</v>
      </c>
      <c r="AU349" s="145" t="s">
        <v>92</v>
      </c>
      <c r="AV349" s="12" t="s">
        <v>92</v>
      </c>
      <c r="AW349" s="12" t="s">
        <v>42</v>
      </c>
      <c r="AX349" s="12" t="s">
        <v>82</v>
      </c>
      <c r="AY349" s="145" t="s">
        <v>162</v>
      </c>
    </row>
    <row r="350" spans="2:51" s="12" customFormat="1" ht="11.25">
      <c r="B350" s="143"/>
      <c r="D350" s="144" t="s">
        <v>171</v>
      </c>
      <c r="E350" s="145" t="s">
        <v>44</v>
      </c>
      <c r="F350" s="146" t="s">
        <v>495</v>
      </c>
      <c r="H350" s="147">
        <v>38</v>
      </c>
      <c r="I350" s="148"/>
      <c r="L350" s="143"/>
      <c r="M350" s="149"/>
      <c r="T350" s="150"/>
      <c r="AT350" s="145" t="s">
        <v>171</v>
      </c>
      <c r="AU350" s="145" t="s">
        <v>92</v>
      </c>
      <c r="AV350" s="12" t="s">
        <v>92</v>
      </c>
      <c r="AW350" s="12" t="s">
        <v>42</v>
      </c>
      <c r="AX350" s="12" t="s">
        <v>82</v>
      </c>
      <c r="AY350" s="145" t="s">
        <v>162</v>
      </c>
    </row>
    <row r="351" spans="2:51" s="13" customFormat="1" ht="11.25">
      <c r="B351" s="151"/>
      <c r="D351" s="144" t="s">
        <v>171</v>
      </c>
      <c r="E351" s="152" t="s">
        <v>44</v>
      </c>
      <c r="F351" s="153" t="s">
        <v>175</v>
      </c>
      <c r="H351" s="154">
        <v>659.7</v>
      </c>
      <c r="I351" s="155"/>
      <c r="L351" s="151"/>
      <c r="M351" s="156"/>
      <c r="T351" s="157"/>
      <c r="AT351" s="152" t="s">
        <v>171</v>
      </c>
      <c r="AU351" s="152" t="s">
        <v>92</v>
      </c>
      <c r="AV351" s="13" t="s">
        <v>169</v>
      </c>
      <c r="AW351" s="13" t="s">
        <v>42</v>
      </c>
      <c r="AX351" s="13" t="s">
        <v>90</v>
      </c>
      <c r="AY351" s="152" t="s">
        <v>162</v>
      </c>
    </row>
    <row r="352" spans="2:65" s="1" customFormat="1" ht="24.2" customHeight="1">
      <c r="B352" s="34"/>
      <c r="C352" s="130" t="s">
        <v>504</v>
      </c>
      <c r="D352" s="130" t="s">
        <v>165</v>
      </c>
      <c r="E352" s="131" t="s">
        <v>505</v>
      </c>
      <c r="F352" s="132" t="s">
        <v>506</v>
      </c>
      <c r="G352" s="133" t="s">
        <v>321</v>
      </c>
      <c r="H352" s="134">
        <v>12</v>
      </c>
      <c r="I352" s="135"/>
      <c r="J352" s="136">
        <f>ROUND(I352*H352,2)</f>
        <v>0</v>
      </c>
      <c r="K352" s="132" t="s">
        <v>168</v>
      </c>
      <c r="L352" s="34"/>
      <c r="M352" s="137" t="s">
        <v>44</v>
      </c>
      <c r="N352" s="138" t="s">
        <v>53</v>
      </c>
      <c r="P352" s="139">
        <f>O352*H352</f>
        <v>0</v>
      </c>
      <c r="Q352" s="139">
        <v>0.16371</v>
      </c>
      <c r="R352" s="139">
        <f>Q352*H352</f>
        <v>1.9645199999999998</v>
      </c>
      <c r="S352" s="139">
        <v>0</v>
      </c>
      <c r="T352" s="140">
        <f>S352*H352</f>
        <v>0</v>
      </c>
      <c r="AR352" s="141" t="s">
        <v>169</v>
      </c>
      <c r="AT352" s="141" t="s">
        <v>165</v>
      </c>
      <c r="AU352" s="141" t="s">
        <v>92</v>
      </c>
      <c r="AY352" s="18" t="s">
        <v>162</v>
      </c>
      <c r="BE352" s="142">
        <f>IF(N352="základní",J352,0)</f>
        <v>0</v>
      </c>
      <c r="BF352" s="142">
        <f>IF(N352="snížená",J352,0)</f>
        <v>0</v>
      </c>
      <c r="BG352" s="142">
        <f>IF(N352="zákl. přenesená",J352,0)</f>
        <v>0</v>
      </c>
      <c r="BH352" s="142">
        <f>IF(N352="sníž. přenesená",J352,0)</f>
        <v>0</v>
      </c>
      <c r="BI352" s="142">
        <f>IF(N352="nulová",J352,0)</f>
        <v>0</v>
      </c>
      <c r="BJ352" s="18" t="s">
        <v>90</v>
      </c>
      <c r="BK352" s="142">
        <f>ROUND(I352*H352,2)</f>
        <v>0</v>
      </c>
      <c r="BL352" s="18" t="s">
        <v>169</v>
      </c>
      <c r="BM352" s="141" t="s">
        <v>507</v>
      </c>
    </row>
    <row r="353" spans="2:51" s="12" customFormat="1" ht="11.25">
      <c r="B353" s="143"/>
      <c r="D353" s="144" t="s">
        <v>171</v>
      </c>
      <c r="E353" s="145" t="s">
        <v>44</v>
      </c>
      <c r="F353" s="146" t="s">
        <v>508</v>
      </c>
      <c r="H353" s="147">
        <v>12</v>
      </c>
      <c r="I353" s="148"/>
      <c r="L353" s="143"/>
      <c r="M353" s="149"/>
      <c r="T353" s="150"/>
      <c r="AT353" s="145" t="s">
        <v>171</v>
      </c>
      <c r="AU353" s="145" t="s">
        <v>92</v>
      </c>
      <c r="AV353" s="12" t="s">
        <v>92</v>
      </c>
      <c r="AW353" s="12" t="s">
        <v>42</v>
      </c>
      <c r="AX353" s="12" t="s">
        <v>90</v>
      </c>
      <c r="AY353" s="145" t="s">
        <v>162</v>
      </c>
    </row>
    <row r="354" spans="2:65" s="1" customFormat="1" ht="16.5" customHeight="1">
      <c r="B354" s="34"/>
      <c r="C354" s="171" t="s">
        <v>509</v>
      </c>
      <c r="D354" s="171" t="s">
        <v>275</v>
      </c>
      <c r="E354" s="172" t="s">
        <v>510</v>
      </c>
      <c r="F354" s="173" t="s">
        <v>511</v>
      </c>
      <c r="G354" s="174" t="s">
        <v>321</v>
      </c>
      <c r="H354" s="175">
        <v>12</v>
      </c>
      <c r="I354" s="176"/>
      <c r="J354" s="177">
        <f>ROUND(I354*H354,2)</f>
        <v>0</v>
      </c>
      <c r="K354" s="173" t="s">
        <v>44</v>
      </c>
      <c r="L354" s="178"/>
      <c r="M354" s="179" t="s">
        <v>44</v>
      </c>
      <c r="N354" s="180" t="s">
        <v>53</v>
      </c>
      <c r="P354" s="139">
        <f>O354*H354</f>
        <v>0</v>
      </c>
      <c r="Q354" s="139">
        <v>0.25755</v>
      </c>
      <c r="R354" s="139">
        <f>Q354*H354</f>
        <v>3.0906000000000002</v>
      </c>
      <c r="S354" s="139">
        <v>0</v>
      </c>
      <c r="T354" s="140">
        <f>S354*H354</f>
        <v>0</v>
      </c>
      <c r="AR354" s="141" t="s">
        <v>226</v>
      </c>
      <c r="AT354" s="141" t="s">
        <v>275</v>
      </c>
      <c r="AU354" s="141" t="s">
        <v>92</v>
      </c>
      <c r="AY354" s="18" t="s">
        <v>162</v>
      </c>
      <c r="BE354" s="142">
        <f>IF(N354="základní",J354,0)</f>
        <v>0</v>
      </c>
      <c r="BF354" s="142">
        <f>IF(N354="snížená",J354,0)</f>
        <v>0</v>
      </c>
      <c r="BG354" s="142">
        <f>IF(N354="zákl. přenesená",J354,0)</f>
        <v>0</v>
      </c>
      <c r="BH354" s="142">
        <f>IF(N354="sníž. přenesená",J354,0)</f>
        <v>0</v>
      </c>
      <c r="BI354" s="142">
        <f>IF(N354="nulová",J354,0)</f>
        <v>0</v>
      </c>
      <c r="BJ354" s="18" t="s">
        <v>90</v>
      </c>
      <c r="BK354" s="142">
        <f>ROUND(I354*H354,2)</f>
        <v>0</v>
      </c>
      <c r="BL354" s="18" t="s">
        <v>169</v>
      </c>
      <c r="BM354" s="141" t="s">
        <v>512</v>
      </c>
    </row>
    <row r="355" spans="2:65" s="1" customFormat="1" ht="37.9" customHeight="1">
      <c r="B355" s="34"/>
      <c r="C355" s="130" t="s">
        <v>513</v>
      </c>
      <c r="D355" s="130" t="s">
        <v>165</v>
      </c>
      <c r="E355" s="131" t="s">
        <v>514</v>
      </c>
      <c r="F355" s="132" t="s">
        <v>515</v>
      </c>
      <c r="G355" s="133" t="s">
        <v>321</v>
      </c>
      <c r="H355" s="134">
        <v>12906</v>
      </c>
      <c r="I355" s="135"/>
      <c r="J355" s="136">
        <f>ROUND(I355*H355,2)</f>
        <v>0</v>
      </c>
      <c r="K355" s="132" t="s">
        <v>168</v>
      </c>
      <c r="L355" s="34"/>
      <c r="M355" s="137" t="s">
        <v>44</v>
      </c>
      <c r="N355" s="138" t="s">
        <v>53</v>
      </c>
      <c r="P355" s="139">
        <f>O355*H355</f>
        <v>0</v>
      </c>
      <c r="Q355" s="139">
        <v>0</v>
      </c>
      <c r="R355" s="139">
        <f>Q355*H355</f>
        <v>0</v>
      </c>
      <c r="S355" s="139">
        <v>0.324</v>
      </c>
      <c r="T355" s="140">
        <f>S355*H355</f>
        <v>4181.544</v>
      </c>
      <c r="AR355" s="141" t="s">
        <v>169</v>
      </c>
      <c r="AT355" s="141" t="s">
        <v>165</v>
      </c>
      <c r="AU355" s="141" t="s">
        <v>92</v>
      </c>
      <c r="AY355" s="18" t="s">
        <v>162</v>
      </c>
      <c r="BE355" s="142">
        <f>IF(N355="základní",J355,0)</f>
        <v>0</v>
      </c>
      <c r="BF355" s="142">
        <f>IF(N355="snížená",J355,0)</f>
        <v>0</v>
      </c>
      <c r="BG355" s="142">
        <f>IF(N355="zákl. přenesená",J355,0)</f>
        <v>0</v>
      </c>
      <c r="BH355" s="142">
        <f>IF(N355="sníž. přenesená",J355,0)</f>
        <v>0</v>
      </c>
      <c r="BI355" s="142">
        <f>IF(N355="nulová",J355,0)</f>
        <v>0</v>
      </c>
      <c r="BJ355" s="18" t="s">
        <v>90</v>
      </c>
      <c r="BK355" s="142">
        <f>ROUND(I355*H355,2)</f>
        <v>0</v>
      </c>
      <c r="BL355" s="18" t="s">
        <v>169</v>
      </c>
      <c r="BM355" s="141" t="s">
        <v>516</v>
      </c>
    </row>
    <row r="356" spans="2:47" s="1" customFormat="1" ht="19.5">
      <c r="B356" s="34"/>
      <c r="D356" s="144" t="s">
        <v>380</v>
      </c>
      <c r="F356" s="181" t="s">
        <v>517</v>
      </c>
      <c r="I356" s="182"/>
      <c r="L356" s="34"/>
      <c r="M356" s="183"/>
      <c r="T356" s="55"/>
      <c r="AT356" s="18" t="s">
        <v>380</v>
      </c>
      <c r="AU356" s="18" t="s">
        <v>92</v>
      </c>
    </row>
    <row r="357" spans="2:51" s="12" customFormat="1" ht="11.25">
      <c r="B357" s="143"/>
      <c r="D357" s="144" t="s">
        <v>171</v>
      </c>
      <c r="E357" s="145" t="s">
        <v>44</v>
      </c>
      <c r="F357" s="146" t="s">
        <v>518</v>
      </c>
      <c r="H357" s="147">
        <v>3580</v>
      </c>
      <c r="I357" s="148"/>
      <c r="L357" s="143"/>
      <c r="M357" s="149"/>
      <c r="T357" s="150"/>
      <c r="AT357" s="145" t="s">
        <v>171</v>
      </c>
      <c r="AU357" s="145" t="s">
        <v>92</v>
      </c>
      <c r="AV357" s="12" t="s">
        <v>92</v>
      </c>
      <c r="AW357" s="12" t="s">
        <v>42</v>
      </c>
      <c r="AX357" s="12" t="s">
        <v>82</v>
      </c>
      <c r="AY357" s="145" t="s">
        <v>162</v>
      </c>
    </row>
    <row r="358" spans="2:51" s="12" customFormat="1" ht="11.25">
      <c r="B358" s="143"/>
      <c r="D358" s="144" t="s">
        <v>171</v>
      </c>
      <c r="E358" s="145" t="s">
        <v>44</v>
      </c>
      <c r="F358" s="146" t="s">
        <v>519</v>
      </c>
      <c r="H358" s="147">
        <v>3300</v>
      </c>
      <c r="I358" s="148"/>
      <c r="L358" s="143"/>
      <c r="M358" s="149"/>
      <c r="T358" s="150"/>
      <c r="AT358" s="145" t="s">
        <v>171</v>
      </c>
      <c r="AU358" s="145" t="s">
        <v>92</v>
      </c>
      <c r="AV358" s="12" t="s">
        <v>92</v>
      </c>
      <c r="AW358" s="12" t="s">
        <v>42</v>
      </c>
      <c r="AX358" s="12" t="s">
        <v>82</v>
      </c>
      <c r="AY358" s="145" t="s">
        <v>162</v>
      </c>
    </row>
    <row r="359" spans="2:51" s="12" customFormat="1" ht="11.25">
      <c r="B359" s="143"/>
      <c r="D359" s="144" t="s">
        <v>171</v>
      </c>
      <c r="E359" s="145" t="s">
        <v>44</v>
      </c>
      <c r="F359" s="146" t="s">
        <v>520</v>
      </c>
      <c r="H359" s="147">
        <v>2280</v>
      </c>
      <c r="I359" s="148"/>
      <c r="L359" s="143"/>
      <c r="M359" s="149"/>
      <c r="T359" s="150"/>
      <c r="AT359" s="145" t="s">
        <v>171</v>
      </c>
      <c r="AU359" s="145" t="s">
        <v>92</v>
      </c>
      <c r="AV359" s="12" t="s">
        <v>92</v>
      </c>
      <c r="AW359" s="12" t="s">
        <v>42</v>
      </c>
      <c r="AX359" s="12" t="s">
        <v>82</v>
      </c>
      <c r="AY359" s="145" t="s">
        <v>162</v>
      </c>
    </row>
    <row r="360" spans="2:51" s="12" customFormat="1" ht="11.25">
      <c r="B360" s="143"/>
      <c r="D360" s="144" t="s">
        <v>171</v>
      </c>
      <c r="E360" s="145" t="s">
        <v>44</v>
      </c>
      <c r="F360" s="146" t="s">
        <v>521</v>
      </c>
      <c r="H360" s="147">
        <v>3746</v>
      </c>
      <c r="I360" s="148"/>
      <c r="L360" s="143"/>
      <c r="M360" s="149"/>
      <c r="T360" s="150"/>
      <c r="AT360" s="145" t="s">
        <v>171</v>
      </c>
      <c r="AU360" s="145" t="s">
        <v>92</v>
      </c>
      <c r="AV360" s="12" t="s">
        <v>92</v>
      </c>
      <c r="AW360" s="12" t="s">
        <v>42</v>
      </c>
      <c r="AX360" s="12" t="s">
        <v>82</v>
      </c>
      <c r="AY360" s="145" t="s">
        <v>162</v>
      </c>
    </row>
    <row r="361" spans="2:51" s="13" customFormat="1" ht="11.25">
      <c r="B361" s="151"/>
      <c r="D361" s="144" t="s">
        <v>171</v>
      </c>
      <c r="E361" s="152" t="s">
        <v>44</v>
      </c>
      <c r="F361" s="153" t="s">
        <v>175</v>
      </c>
      <c r="H361" s="154">
        <v>12906</v>
      </c>
      <c r="I361" s="155"/>
      <c r="L361" s="151"/>
      <c r="M361" s="156"/>
      <c r="T361" s="157"/>
      <c r="AT361" s="152" t="s">
        <v>171</v>
      </c>
      <c r="AU361" s="152" t="s">
        <v>92</v>
      </c>
      <c r="AV361" s="13" t="s">
        <v>169</v>
      </c>
      <c r="AW361" s="13" t="s">
        <v>42</v>
      </c>
      <c r="AX361" s="13" t="s">
        <v>90</v>
      </c>
      <c r="AY361" s="152" t="s">
        <v>162</v>
      </c>
    </row>
    <row r="362" spans="2:65" s="1" customFormat="1" ht="37.9" customHeight="1">
      <c r="B362" s="34"/>
      <c r="C362" s="130" t="s">
        <v>522</v>
      </c>
      <c r="D362" s="130" t="s">
        <v>165</v>
      </c>
      <c r="E362" s="131" t="s">
        <v>523</v>
      </c>
      <c r="F362" s="132" t="s">
        <v>524</v>
      </c>
      <c r="G362" s="133" t="s">
        <v>321</v>
      </c>
      <c r="H362" s="134">
        <v>390</v>
      </c>
      <c r="I362" s="135"/>
      <c r="J362" s="136">
        <f>ROUND(I362*H362,2)</f>
        <v>0</v>
      </c>
      <c r="K362" s="132" t="s">
        <v>168</v>
      </c>
      <c r="L362" s="34"/>
      <c r="M362" s="137" t="s">
        <v>44</v>
      </c>
      <c r="N362" s="138" t="s">
        <v>53</v>
      </c>
      <c r="P362" s="139">
        <f>O362*H362</f>
        <v>0</v>
      </c>
      <c r="Q362" s="139">
        <v>9E-05</v>
      </c>
      <c r="R362" s="139">
        <f>Q362*H362</f>
        <v>0.0351</v>
      </c>
      <c r="S362" s="139">
        <v>0.042</v>
      </c>
      <c r="T362" s="140">
        <f>S362*H362</f>
        <v>16.380000000000003</v>
      </c>
      <c r="AR362" s="141" t="s">
        <v>169</v>
      </c>
      <c r="AT362" s="141" t="s">
        <v>165</v>
      </c>
      <c r="AU362" s="141" t="s">
        <v>92</v>
      </c>
      <c r="AY362" s="18" t="s">
        <v>162</v>
      </c>
      <c r="BE362" s="142">
        <f>IF(N362="základní",J362,0)</f>
        <v>0</v>
      </c>
      <c r="BF362" s="142">
        <f>IF(N362="snížená",J362,0)</f>
        <v>0</v>
      </c>
      <c r="BG362" s="142">
        <f>IF(N362="zákl. přenesená",J362,0)</f>
        <v>0</v>
      </c>
      <c r="BH362" s="142">
        <f>IF(N362="sníž. přenesená",J362,0)</f>
        <v>0</v>
      </c>
      <c r="BI362" s="142">
        <f>IF(N362="nulová",J362,0)</f>
        <v>0</v>
      </c>
      <c r="BJ362" s="18" t="s">
        <v>90</v>
      </c>
      <c r="BK362" s="142">
        <f>ROUND(I362*H362,2)</f>
        <v>0</v>
      </c>
      <c r="BL362" s="18" t="s">
        <v>169</v>
      </c>
      <c r="BM362" s="141" t="s">
        <v>525</v>
      </c>
    </row>
    <row r="363" spans="2:51" s="12" customFormat="1" ht="11.25">
      <c r="B363" s="143"/>
      <c r="D363" s="144" t="s">
        <v>171</v>
      </c>
      <c r="E363" s="145" t="s">
        <v>44</v>
      </c>
      <c r="F363" s="146" t="s">
        <v>474</v>
      </c>
      <c r="H363" s="147">
        <v>390</v>
      </c>
      <c r="I363" s="148"/>
      <c r="L363" s="143"/>
      <c r="M363" s="149"/>
      <c r="T363" s="150"/>
      <c r="AT363" s="145" t="s">
        <v>171</v>
      </c>
      <c r="AU363" s="145" t="s">
        <v>92</v>
      </c>
      <c r="AV363" s="12" t="s">
        <v>92</v>
      </c>
      <c r="AW363" s="12" t="s">
        <v>42</v>
      </c>
      <c r="AX363" s="12" t="s">
        <v>90</v>
      </c>
      <c r="AY363" s="145" t="s">
        <v>162</v>
      </c>
    </row>
    <row r="364" spans="2:63" s="11" customFormat="1" ht="22.9" customHeight="1">
      <c r="B364" s="118"/>
      <c r="D364" s="119" t="s">
        <v>81</v>
      </c>
      <c r="E364" s="128" t="s">
        <v>526</v>
      </c>
      <c r="F364" s="128" t="s">
        <v>527</v>
      </c>
      <c r="I364" s="121"/>
      <c r="J364" s="129">
        <f>BK364</f>
        <v>0</v>
      </c>
      <c r="L364" s="118"/>
      <c r="M364" s="123"/>
      <c r="P364" s="124">
        <f>SUM(P365:P394)</f>
        <v>0</v>
      </c>
      <c r="R364" s="124">
        <f>SUM(R365:R394)</f>
        <v>0</v>
      </c>
      <c r="T364" s="125">
        <f>SUM(T365:T394)</f>
        <v>0</v>
      </c>
      <c r="AR364" s="119" t="s">
        <v>90</v>
      </c>
      <c r="AT364" s="126" t="s">
        <v>81</v>
      </c>
      <c r="AU364" s="126" t="s">
        <v>90</v>
      </c>
      <c r="AY364" s="119" t="s">
        <v>162</v>
      </c>
      <c r="BK364" s="127">
        <f>SUM(BK365:BK394)</f>
        <v>0</v>
      </c>
    </row>
    <row r="365" spans="2:65" s="1" customFormat="1" ht="24.2" customHeight="1">
      <c r="B365" s="34"/>
      <c r="C365" s="130" t="s">
        <v>528</v>
      </c>
      <c r="D365" s="130" t="s">
        <v>165</v>
      </c>
      <c r="E365" s="131" t="s">
        <v>529</v>
      </c>
      <c r="F365" s="132" t="s">
        <v>530</v>
      </c>
      <c r="G365" s="133" t="s">
        <v>122</v>
      </c>
      <c r="H365" s="134">
        <v>26476.576</v>
      </c>
      <c r="I365" s="135"/>
      <c r="J365" s="136">
        <f>ROUND(I365*H365,2)</f>
        <v>0</v>
      </c>
      <c r="K365" s="132" t="s">
        <v>168</v>
      </c>
      <c r="L365" s="34"/>
      <c r="M365" s="137" t="s">
        <v>44</v>
      </c>
      <c r="N365" s="138" t="s">
        <v>53</v>
      </c>
      <c r="P365" s="139">
        <f>O365*H365</f>
        <v>0</v>
      </c>
      <c r="Q365" s="139">
        <v>0</v>
      </c>
      <c r="R365" s="139">
        <f>Q365*H365</f>
        <v>0</v>
      </c>
      <c r="S365" s="139">
        <v>0</v>
      </c>
      <c r="T365" s="140">
        <f>S365*H365</f>
        <v>0</v>
      </c>
      <c r="AR365" s="141" t="s">
        <v>169</v>
      </c>
      <c r="AT365" s="141" t="s">
        <v>165</v>
      </c>
      <c r="AU365" s="141" t="s">
        <v>92</v>
      </c>
      <c r="AY365" s="18" t="s">
        <v>162</v>
      </c>
      <c r="BE365" s="142">
        <f>IF(N365="základní",J365,0)</f>
        <v>0</v>
      </c>
      <c r="BF365" s="142">
        <f>IF(N365="snížená",J365,0)</f>
        <v>0</v>
      </c>
      <c r="BG365" s="142">
        <f>IF(N365="zákl. přenesená",J365,0)</f>
        <v>0</v>
      </c>
      <c r="BH365" s="142">
        <f>IF(N365="sníž. přenesená",J365,0)</f>
        <v>0</v>
      </c>
      <c r="BI365" s="142">
        <f>IF(N365="nulová",J365,0)</f>
        <v>0</v>
      </c>
      <c r="BJ365" s="18" t="s">
        <v>90</v>
      </c>
      <c r="BK365" s="142">
        <f>ROUND(I365*H365,2)</f>
        <v>0</v>
      </c>
      <c r="BL365" s="18" t="s">
        <v>169</v>
      </c>
      <c r="BM365" s="141" t="s">
        <v>531</v>
      </c>
    </row>
    <row r="366" spans="2:51" s="12" customFormat="1" ht="11.25">
      <c r="B366" s="143"/>
      <c r="D366" s="144" t="s">
        <v>171</v>
      </c>
      <c r="E366" s="145" t="s">
        <v>44</v>
      </c>
      <c r="F366" s="146" t="s">
        <v>532</v>
      </c>
      <c r="H366" s="147">
        <v>6503.16</v>
      </c>
      <c r="I366" s="148"/>
      <c r="L366" s="143"/>
      <c r="M366" s="149"/>
      <c r="T366" s="150"/>
      <c r="AT366" s="145" t="s">
        <v>171</v>
      </c>
      <c r="AU366" s="145" t="s">
        <v>92</v>
      </c>
      <c r="AV366" s="12" t="s">
        <v>92</v>
      </c>
      <c r="AW366" s="12" t="s">
        <v>42</v>
      </c>
      <c r="AX366" s="12" t="s">
        <v>82</v>
      </c>
      <c r="AY366" s="145" t="s">
        <v>162</v>
      </c>
    </row>
    <row r="367" spans="2:51" s="12" customFormat="1" ht="11.25">
      <c r="B367" s="143"/>
      <c r="D367" s="144" t="s">
        <v>171</v>
      </c>
      <c r="E367" s="145" t="s">
        <v>44</v>
      </c>
      <c r="F367" s="146" t="s">
        <v>533</v>
      </c>
      <c r="H367" s="147">
        <v>7234.816</v>
      </c>
      <c r="I367" s="148"/>
      <c r="L367" s="143"/>
      <c r="M367" s="149"/>
      <c r="T367" s="150"/>
      <c r="AT367" s="145" t="s">
        <v>171</v>
      </c>
      <c r="AU367" s="145" t="s">
        <v>92</v>
      </c>
      <c r="AV367" s="12" t="s">
        <v>92</v>
      </c>
      <c r="AW367" s="12" t="s">
        <v>42</v>
      </c>
      <c r="AX367" s="12" t="s">
        <v>82</v>
      </c>
      <c r="AY367" s="145" t="s">
        <v>162</v>
      </c>
    </row>
    <row r="368" spans="2:51" s="12" customFormat="1" ht="11.25">
      <c r="B368" s="143"/>
      <c r="D368" s="144" t="s">
        <v>171</v>
      </c>
      <c r="E368" s="145" t="s">
        <v>44</v>
      </c>
      <c r="F368" s="146" t="s">
        <v>534</v>
      </c>
      <c r="H368" s="147">
        <v>4181.544</v>
      </c>
      <c r="I368" s="148"/>
      <c r="L368" s="143"/>
      <c r="M368" s="149"/>
      <c r="T368" s="150"/>
      <c r="AT368" s="145" t="s">
        <v>171</v>
      </c>
      <c r="AU368" s="145" t="s">
        <v>92</v>
      </c>
      <c r="AV368" s="12" t="s">
        <v>92</v>
      </c>
      <c r="AW368" s="12" t="s">
        <v>42</v>
      </c>
      <c r="AX368" s="12" t="s">
        <v>82</v>
      </c>
      <c r="AY368" s="145" t="s">
        <v>162</v>
      </c>
    </row>
    <row r="369" spans="2:51" s="15" customFormat="1" ht="11.25">
      <c r="B369" s="164"/>
      <c r="D369" s="144" t="s">
        <v>171</v>
      </c>
      <c r="E369" s="165" t="s">
        <v>124</v>
      </c>
      <c r="F369" s="166" t="s">
        <v>234</v>
      </c>
      <c r="H369" s="167">
        <v>17919.52</v>
      </c>
      <c r="I369" s="168"/>
      <c r="L369" s="164"/>
      <c r="M369" s="169"/>
      <c r="T369" s="170"/>
      <c r="AT369" s="165" t="s">
        <v>171</v>
      </c>
      <c r="AU369" s="165" t="s">
        <v>92</v>
      </c>
      <c r="AV369" s="15" t="s">
        <v>191</v>
      </c>
      <c r="AW369" s="15" t="s">
        <v>42</v>
      </c>
      <c r="AX369" s="15" t="s">
        <v>82</v>
      </c>
      <c r="AY369" s="165" t="s">
        <v>162</v>
      </c>
    </row>
    <row r="370" spans="2:51" s="12" customFormat="1" ht="22.5">
      <c r="B370" s="143"/>
      <c r="D370" s="144" t="s">
        <v>171</v>
      </c>
      <c r="E370" s="145" t="s">
        <v>120</v>
      </c>
      <c r="F370" s="146" t="s">
        <v>535</v>
      </c>
      <c r="H370" s="147">
        <v>8557.056</v>
      </c>
      <c r="I370" s="148"/>
      <c r="L370" s="143"/>
      <c r="M370" s="149"/>
      <c r="T370" s="150"/>
      <c r="AT370" s="145" t="s">
        <v>171</v>
      </c>
      <c r="AU370" s="145" t="s">
        <v>92</v>
      </c>
      <c r="AV370" s="12" t="s">
        <v>92</v>
      </c>
      <c r="AW370" s="12" t="s">
        <v>42</v>
      </c>
      <c r="AX370" s="12" t="s">
        <v>82</v>
      </c>
      <c r="AY370" s="145" t="s">
        <v>162</v>
      </c>
    </row>
    <row r="371" spans="2:51" s="13" customFormat="1" ht="11.25">
      <c r="B371" s="151"/>
      <c r="D371" s="144" t="s">
        <v>171</v>
      </c>
      <c r="E371" s="152" t="s">
        <v>44</v>
      </c>
      <c r="F371" s="153" t="s">
        <v>175</v>
      </c>
      <c r="H371" s="154">
        <v>26476.576</v>
      </c>
      <c r="I371" s="155"/>
      <c r="L371" s="151"/>
      <c r="M371" s="156"/>
      <c r="T371" s="157"/>
      <c r="AT371" s="152" t="s">
        <v>171</v>
      </c>
      <c r="AU371" s="152" t="s">
        <v>92</v>
      </c>
      <c r="AV371" s="13" t="s">
        <v>169</v>
      </c>
      <c r="AW371" s="13" t="s">
        <v>42</v>
      </c>
      <c r="AX371" s="13" t="s">
        <v>90</v>
      </c>
      <c r="AY371" s="152" t="s">
        <v>162</v>
      </c>
    </row>
    <row r="372" spans="2:65" s="1" customFormat="1" ht="24.2" customHeight="1">
      <c r="B372" s="34"/>
      <c r="C372" s="130" t="s">
        <v>536</v>
      </c>
      <c r="D372" s="130" t="s">
        <v>165</v>
      </c>
      <c r="E372" s="131" t="s">
        <v>537</v>
      </c>
      <c r="F372" s="132" t="s">
        <v>538</v>
      </c>
      <c r="G372" s="133" t="s">
        <v>122</v>
      </c>
      <c r="H372" s="134">
        <v>498524.928</v>
      </c>
      <c r="I372" s="135"/>
      <c r="J372" s="136">
        <f>ROUND(I372*H372,2)</f>
        <v>0</v>
      </c>
      <c r="K372" s="132" t="s">
        <v>168</v>
      </c>
      <c r="L372" s="34"/>
      <c r="M372" s="137" t="s">
        <v>44</v>
      </c>
      <c r="N372" s="138" t="s">
        <v>53</v>
      </c>
      <c r="P372" s="139">
        <f>O372*H372</f>
        <v>0</v>
      </c>
      <c r="Q372" s="139">
        <v>0</v>
      </c>
      <c r="R372" s="139">
        <f>Q372*H372</f>
        <v>0</v>
      </c>
      <c r="S372" s="139">
        <v>0</v>
      </c>
      <c r="T372" s="140">
        <f>S372*H372</f>
        <v>0</v>
      </c>
      <c r="AR372" s="141" t="s">
        <v>169</v>
      </c>
      <c r="AT372" s="141" t="s">
        <v>165</v>
      </c>
      <c r="AU372" s="141" t="s">
        <v>92</v>
      </c>
      <c r="AY372" s="18" t="s">
        <v>162</v>
      </c>
      <c r="BE372" s="142">
        <f>IF(N372="základní",J372,0)</f>
        <v>0</v>
      </c>
      <c r="BF372" s="142">
        <f>IF(N372="snížená",J372,0)</f>
        <v>0</v>
      </c>
      <c r="BG372" s="142">
        <f>IF(N372="zákl. přenesená",J372,0)</f>
        <v>0</v>
      </c>
      <c r="BH372" s="142">
        <f>IF(N372="sníž. přenesená",J372,0)</f>
        <v>0</v>
      </c>
      <c r="BI372" s="142">
        <f>IF(N372="nulová",J372,0)</f>
        <v>0</v>
      </c>
      <c r="BJ372" s="18" t="s">
        <v>90</v>
      </c>
      <c r="BK372" s="142">
        <f>ROUND(I372*H372,2)</f>
        <v>0</v>
      </c>
      <c r="BL372" s="18" t="s">
        <v>169</v>
      </c>
      <c r="BM372" s="141" t="s">
        <v>539</v>
      </c>
    </row>
    <row r="373" spans="2:51" s="12" customFormat="1" ht="11.25">
      <c r="B373" s="143"/>
      <c r="D373" s="144" t="s">
        <v>171</v>
      </c>
      <c r="E373" s="145" t="s">
        <v>44</v>
      </c>
      <c r="F373" s="146" t="s">
        <v>540</v>
      </c>
      <c r="H373" s="147">
        <v>430068.48</v>
      </c>
      <c r="I373" s="148"/>
      <c r="L373" s="143"/>
      <c r="M373" s="149"/>
      <c r="T373" s="150"/>
      <c r="AT373" s="145" t="s">
        <v>171</v>
      </c>
      <c r="AU373" s="145" t="s">
        <v>92</v>
      </c>
      <c r="AV373" s="12" t="s">
        <v>92</v>
      </c>
      <c r="AW373" s="12" t="s">
        <v>42</v>
      </c>
      <c r="AX373" s="12" t="s">
        <v>82</v>
      </c>
      <c r="AY373" s="145" t="s">
        <v>162</v>
      </c>
    </row>
    <row r="374" spans="2:51" s="12" customFormat="1" ht="11.25">
      <c r="B374" s="143"/>
      <c r="D374" s="144" t="s">
        <v>171</v>
      </c>
      <c r="E374" s="145" t="s">
        <v>44</v>
      </c>
      <c r="F374" s="146" t="s">
        <v>541</v>
      </c>
      <c r="H374" s="147">
        <v>68456.448</v>
      </c>
      <c r="I374" s="148"/>
      <c r="L374" s="143"/>
      <c r="M374" s="149"/>
      <c r="T374" s="150"/>
      <c r="AT374" s="145" t="s">
        <v>171</v>
      </c>
      <c r="AU374" s="145" t="s">
        <v>92</v>
      </c>
      <c r="AV374" s="12" t="s">
        <v>92</v>
      </c>
      <c r="AW374" s="12" t="s">
        <v>42</v>
      </c>
      <c r="AX374" s="12" t="s">
        <v>82</v>
      </c>
      <c r="AY374" s="145" t="s">
        <v>162</v>
      </c>
    </row>
    <row r="375" spans="2:51" s="13" customFormat="1" ht="11.25">
      <c r="B375" s="151"/>
      <c r="D375" s="144" t="s">
        <v>171</v>
      </c>
      <c r="E375" s="152" t="s">
        <v>44</v>
      </c>
      <c r="F375" s="153" t="s">
        <v>175</v>
      </c>
      <c r="H375" s="154">
        <v>498524.928</v>
      </c>
      <c r="I375" s="155"/>
      <c r="L375" s="151"/>
      <c r="M375" s="156"/>
      <c r="T375" s="157"/>
      <c r="AT375" s="152" t="s">
        <v>171</v>
      </c>
      <c r="AU375" s="152" t="s">
        <v>92</v>
      </c>
      <c r="AV375" s="13" t="s">
        <v>169</v>
      </c>
      <c r="AW375" s="13" t="s">
        <v>42</v>
      </c>
      <c r="AX375" s="13" t="s">
        <v>90</v>
      </c>
      <c r="AY375" s="152" t="s">
        <v>162</v>
      </c>
    </row>
    <row r="376" spans="2:65" s="1" customFormat="1" ht="24.2" customHeight="1">
      <c r="B376" s="34"/>
      <c r="C376" s="130" t="s">
        <v>542</v>
      </c>
      <c r="D376" s="130" t="s">
        <v>165</v>
      </c>
      <c r="E376" s="131" t="s">
        <v>543</v>
      </c>
      <c r="F376" s="132" t="s">
        <v>544</v>
      </c>
      <c r="G376" s="133" t="s">
        <v>122</v>
      </c>
      <c r="H376" s="134">
        <v>16.38</v>
      </c>
      <c r="I376" s="135"/>
      <c r="J376" s="136">
        <f>ROUND(I376*H376,2)</f>
        <v>0</v>
      </c>
      <c r="K376" s="132" t="s">
        <v>168</v>
      </c>
      <c r="L376" s="34"/>
      <c r="M376" s="137" t="s">
        <v>44</v>
      </c>
      <c r="N376" s="138" t="s">
        <v>53</v>
      </c>
      <c r="P376" s="139">
        <f>O376*H376</f>
        <v>0</v>
      </c>
      <c r="Q376" s="139">
        <v>0</v>
      </c>
      <c r="R376" s="139">
        <f>Q376*H376</f>
        <v>0</v>
      </c>
      <c r="S376" s="139">
        <v>0</v>
      </c>
      <c r="T376" s="140">
        <f>S376*H376</f>
        <v>0</v>
      </c>
      <c r="AR376" s="141" t="s">
        <v>169</v>
      </c>
      <c r="AT376" s="141" t="s">
        <v>165</v>
      </c>
      <c r="AU376" s="141" t="s">
        <v>92</v>
      </c>
      <c r="AY376" s="18" t="s">
        <v>162</v>
      </c>
      <c r="BE376" s="142">
        <f>IF(N376="základní",J376,0)</f>
        <v>0</v>
      </c>
      <c r="BF376" s="142">
        <f>IF(N376="snížená",J376,0)</f>
        <v>0</v>
      </c>
      <c r="BG376" s="142">
        <f>IF(N376="zákl. přenesená",J376,0)</f>
        <v>0</v>
      </c>
      <c r="BH376" s="142">
        <f>IF(N376="sníž. přenesená",J376,0)</f>
        <v>0</v>
      </c>
      <c r="BI376" s="142">
        <f>IF(N376="nulová",J376,0)</f>
        <v>0</v>
      </c>
      <c r="BJ376" s="18" t="s">
        <v>90</v>
      </c>
      <c r="BK376" s="142">
        <f>ROUND(I376*H376,2)</f>
        <v>0</v>
      </c>
      <c r="BL376" s="18" t="s">
        <v>169</v>
      </c>
      <c r="BM376" s="141" t="s">
        <v>545</v>
      </c>
    </row>
    <row r="377" spans="2:51" s="12" customFormat="1" ht="11.25">
      <c r="B377" s="143"/>
      <c r="D377" s="144" t="s">
        <v>171</v>
      </c>
      <c r="E377" s="145" t="s">
        <v>44</v>
      </c>
      <c r="F377" s="146" t="s">
        <v>546</v>
      </c>
      <c r="H377" s="147">
        <v>16.38</v>
      </c>
      <c r="I377" s="148"/>
      <c r="L377" s="143"/>
      <c r="M377" s="149"/>
      <c r="T377" s="150"/>
      <c r="AT377" s="145" t="s">
        <v>171</v>
      </c>
      <c r="AU377" s="145" t="s">
        <v>92</v>
      </c>
      <c r="AV377" s="12" t="s">
        <v>92</v>
      </c>
      <c r="AW377" s="12" t="s">
        <v>42</v>
      </c>
      <c r="AX377" s="12" t="s">
        <v>90</v>
      </c>
      <c r="AY377" s="145" t="s">
        <v>162</v>
      </c>
    </row>
    <row r="378" spans="2:65" s="1" customFormat="1" ht="24.2" customHeight="1">
      <c r="B378" s="34"/>
      <c r="C378" s="130" t="s">
        <v>547</v>
      </c>
      <c r="D378" s="130" t="s">
        <v>165</v>
      </c>
      <c r="E378" s="131" t="s">
        <v>548</v>
      </c>
      <c r="F378" s="132" t="s">
        <v>538</v>
      </c>
      <c r="G378" s="133" t="s">
        <v>122</v>
      </c>
      <c r="H378" s="134">
        <v>393.12</v>
      </c>
      <c r="I378" s="135"/>
      <c r="J378" s="136">
        <f>ROUND(I378*H378,2)</f>
        <v>0</v>
      </c>
      <c r="K378" s="132" t="s">
        <v>168</v>
      </c>
      <c r="L378" s="34"/>
      <c r="M378" s="137" t="s">
        <v>44</v>
      </c>
      <c r="N378" s="138" t="s">
        <v>53</v>
      </c>
      <c r="P378" s="139">
        <f>O378*H378</f>
        <v>0</v>
      </c>
      <c r="Q378" s="139">
        <v>0</v>
      </c>
      <c r="R378" s="139">
        <f>Q378*H378</f>
        <v>0</v>
      </c>
      <c r="S378" s="139">
        <v>0</v>
      </c>
      <c r="T378" s="140">
        <f>S378*H378</f>
        <v>0</v>
      </c>
      <c r="AR378" s="141" t="s">
        <v>169</v>
      </c>
      <c r="AT378" s="141" t="s">
        <v>165</v>
      </c>
      <c r="AU378" s="141" t="s">
        <v>92</v>
      </c>
      <c r="AY378" s="18" t="s">
        <v>162</v>
      </c>
      <c r="BE378" s="142">
        <f>IF(N378="základní",J378,0)</f>
        <v>0</v>
      </c>
      <c r="BF378" s="142">
        <f>IF(N378="snížená",J378,0)</f>
        <v>0</v>
      </c>
      <c r="BG378" s="142">
        <f>IF(N378="zákl. přenesená",J378,0)</f>
        <v>0</v>
      </c>
      <c r="BH378" s="142">
        <f>IF(N378="sníž. přenesená",J378,0)</f>
        <v>0</v>
      </c>
      <c r="BI378" s="142">
        <f>IF(N378="nulová",J378,0)</f>
        <v>0</v>
      </c>
      <c r="BJ378" s="18" t="s">
        <v>90</v>
      </c>
      <c r="BK378" s="142">
        <f>ROUND(I378*H378,2)</f>
        <v>0</v>
      </c>
      <c r="BL378" s="18" t="s">
        <v>169</v>
      </c>
      <c r="BM378" s="141" t="s">
        <v>549</v>
      </c>
    </row>
    <row r="379" spans="2:51" s="12" customFormat="1" ht="11.25">
      <c r="B379" s="143"/>
      <c r="D379" s="144" t="s">
        <v>171</v>
      </c>
      <c r="F379" s="146" t="s">
        <v>550</v>
      </c>
      <c r="H379" s="147">
        <v>393.12</v>
      </c>
      <c r="I379" s="148"/>
      <c r="L379" s="143"/>
      <c r="M379" s="149"/>
      <c r="T379" s="150"/>
      <c r="AT379" s="145" t="s">
        <v>171</v>
      </c>
      <c r="AU379" s="145" t="s">
        <v>92</v>
      </c>
      <c r="AV379" s="12" t="s">
        <v>92</v>
      </c>
      <c r="AW379" s="12" t="s">
        <v>4</v>
      </c>
      <c r="AX379" s="12" t="s">
        <v>90</v>
      </c>
      <c r="AY379" s="145" t="s">
        <v>162</v>
      </c>
    </row>
    <row r="380" spans="2:65" s="1" customFormat="1" ht="24.2" customHeight="1">
      <c r="B380" s="34"/>
      <c r="C380" s="130" t="s">
        <v>551</v>
      </c>
      <c r="D380" s="130" t="s">
        <v>165</v>
      </c>
      <c r="E380" s="131" t="s">
        <v>552</v>
      </c>
      <c r="F380" s="132" t="s">
        <v>261</v>
      </c>
      <c r="G380" s="133" t="s">
        <v>122</v>
      </c>
      <c r="H380" s="134">
        <v>10684.704</v>
      </c>
      <c r="I380" s="135"/>
      <c r="J380" s="136">
        <f>ROUND(I380*H380,2)</f>
        <v>0</v>
      </c>
      <c r="K380" s="132" t="s">
        <v>168</v>
      </c>
      <c r="L380" s="34"/>
      <c r="M380" s="137" t="s">
        <v>44</v>
      </c>
      <c r="N380" s="138" t="s">
        <v>53</v>
      </c>
      <c r="P380" s="139">
        <f>O380*H380</f>
        <v>0</v>
      </c>
      <c r="Q380" s="139">
        <v>0</v>
      </c>
      <c r="R380" s="139">
        <f>Q380*H380</f>
        <v>0</v>
      </c>
      <c r="S380" s="139">
        <v>0</v>
      </c>
      <c r="T380" s="140">
        <f>S380*H380</f>
        <v>0</v>
      </c>
      <c r="AR380" s="141" t="s">
        <v>169</v>
      </c>
      <c r="AT380" s="141" t="s">
        <v>165</v>
      </c>
      <c r="AU380" s="141" t="s">
        <v>92</v>
      </c>
      <c r="AY380" s="18" t="s">
        <v>162</v>
      </c>
      <c r="BE380" s="142">
        <f>IF(N380="základní",J380,0)</f>
        <v>0</v>
      </c>
      <c r="BF380" s="142">
        <f>IF(N380="snížená",J380,0)</f>
        <v>0</v>
      </c>
      <c r="BG380" s="142">
        <f>IF(N380="zákl. přenesená",J380,0)</f>
        <v>0</v>
      </c>
      <c r="BH380" s="142">
        <f>IF(N380="sníž. přenesená",J380,0)</f>
        <v>0</v>
      </c>
      <c r="BI380" s="142">
        <f>IF(N380="nulová",J380,0)</f>
        <v>0</v>
      </c>
      <c r="BJ380" s="18" t="s">
        <v>90</v>
      </c>
      <c r="BK380" s="142">
        <f>ROUND(I380*H380,2)</f>
        <v>0</v>
      </c>
      <c r="BL380" s="18" t="s">
        <v>169</v>
      </c>
      <c r="BM380" s="141" t="s">
        <v>553</v>
      </c>
    </row>
    <row r="381" spans="2:51" s="12" customFormat="1" ht="11.25">
      <c r="B381" s="143"/>
      <c r="D381" s="144" t="s">
        <v>171</v>
      </c>
      <c r="E381" s="145" t="s">
        <v>44</v>
      </c>
      <c r="F381" s="146" t="s">
        <v>532</v>
      </c>
      <c r="H381" s="147">
        <v>6503.16</v>
      </c>
      <c r="I381" s="148"/>
      <c r="L381" s="143"/>
      <c r="M381" s="149"/>
      <c r="T381" s="150"/>
      <c r="AT381" s="145" t="s">
        <v>171</v>
      </c>
      <c r="AU381" s="145" t="s">
        <v>92</v>
      </c>
      <c r="AV381" s="12" t="s">
        <v>92</v>
      </c>
      <c r="AW381" s="12" t="s">
        <v>42</v>
      </c>
      <c r="AX381" s="12" t="s">
        <v>82</v>
      </c>
      <c r="AY381" s="145" t="s">
        <v>162</v>
      </c>
    </row>
    <row r="382" spans="2:51" s="12" customFormat="1" ht="11.25">
      <c r="B382" s="143"/>
      <c r="D382" s="144" t="s">
        <v>171</v>
      </c>
      <c r="E382" s="145" t="s">
        <v>44</v>
      </c>
      <c r="F382" s="146" t="s">
        <v>554</v>
      </c>
      <c r="H382" s="147">
        <v>4181.544</v>
      </c>
      <c r="I382" s="148"/>
      <c r="L382" s="143"/>
      <c r="M382" s="149"/>
      <c r="T382" s="150"/>
      <c r="AT382" s="145" t="s">
        <v>171</v>
      </c>
      <c r="AU382" s="145" t="s">
        <v>92</v>
      </c>
      <c r="AV382" s="12" t="s">
        <v>92</v>
      </c>
      <c r="AW382" s="12" t="s">
        <v>42</v>
      </c>
      <c r="AX382" s="12" t="s">
        <v>82</v>
      </c>
      <c r="AY382" s="145" t="s">
        <v>162</v>
      </c>
    </row>
    <row r="383" spans="2:51" s="13" customFormat="1" ht="11.25">
      <c r="B383" s="151"/>
      <c r="D383" s="144" t="s">
        <v>171</v>
      </c>
      <c r="E383" s="152" t="s">
        <v>44</v>
      </c>
      <c r="F383" s="153" t="s">
        <v>175</v>
      </c>
      <c r="H383" s="154">
        <v>10684.704</v>
      </c>
      <c r="I383" s="155"/>
      <c r="L383" s="151"/>
      <c r="M383" s="156"/>
      <c r="T383" s="157"/>
      <c r="AT383" s="152" t="s">
        <v>171</v>
      </c>
      <c r="AU383" s="152" t="s">
        <v>92</v>
      </c>
      <c r="AV383" s="13" t="s">
        <v>169</v>
      </c>
      <c r="AW383" s="13" t="s">
        <v>42</v>
      </c>
      <c r="AX383" s="13" t="s">
        <v>90</v>
      </c>
      <c r="AY383" s="152" t="s">
        <v>162</v>
      </c>
    </row>
    <row r="384" spans="2:65" s="1" customFormat="1" ht="24.2" customHeight="1">
      <c r="B384" s="34"/>
      <c r="C384" s="130" t="s">
        <v>555</v>
      </c>
      <c r="D384" s="130" t="s">
        <v>165</v>
      </c>
      <c r="E384" s="131" t="s">
        <v>556</v>
      </c>
      <c r="F384" s="132" t="s">
        <v>557</v>
      </c>
      <c r="G384" s="133" t="s">
        <v>122</v>
      </c>
      <c r="H384" s="134">
        <v>7234.816</v>
      </c>
      <c r="I384" s="135"/>
      <c r="J384" s="136">
        <f>ROUND(I384*H384,2)</f>
        <v>0</v>
      </c>
      <c r="K384" s="132" t="s">
        <v>168</v>
      </c>
      <c r="L384" s="34"/>
      <c r="M384" s="137" t="s">
        <v>44</v>
      </c>
      <c r="N384" s="138" t="s">
        <v>53</v>
      </c>
      <c r="P384" s="139">
        <f>O384*H384</f>
        <v>0</v>
      </c>
      <c r="Q384" s="139">
        <v>0</v>
      </c>
      <c r="R384" s="139">
        <f>Q384*H384</f>
        <v>0</v>
      </c>
      <c r="S384" s="139">
        <v>0</v>
      </c>
      <c r="T384" s="140">
        <f>S384*H384</f>
        <v>0</v>
      </c>
      <c r="AR384" s="141" t="s">
        <v>169</v>
      </c>
      <c r="AT384" s="141" t="s">
        <v>165</v>
      </c>
      <c r="AU384" s="141" t="s">
        <v>92</v>
      </c>
      <c r="AY384" s="18" t="s">
        <v>162</v>
      </c>
      <c r="BE384" s="142">
        <f>IF(N384="základní",J384,0)</f>
        <v>0</v>
      </c>
      <c r="BF384" s="142">
        <f>IF(N384="snížená",J384,0)</f>
        <v>0</v>
      </c>
      <c r="BG384" s="142">
        <f>IF(N384="zákl. přenesená",J384,0)</f>
        <v>0</v>
      </c>
      <c r="BH384" s="142">
        <f>IF(N384="sníž. přenesená",J384,0)</f>
        <v>0</v>
      </c>
      <c r="BI384" s="142">
        <f>IF(N384="nulová",J384,0)</f>
        <v>0</v>
      </c>
      <c r="BJ384" s="18" t="s">
        <v>90</v>
      </c>
      <c r="BK384" s="142">
        <f>ROUND(I384*H384,2)</f>
        <v>0</v>
      </c>
      <c r="BL384" s="18" t="s">
        <v>169</v>
      </c>
      <c r="BM384" s="141" t="s">
        <v>558</v>
      </c>
    </row>
    <row r="385" spans="2:51" s="14" customFormat="1" ht="11.25">
      <c r="B385" s="158"/>
      <c r="D385" s="144" t="s">
        <v>171</v>
      </c>
      <c r="E385" s="159" t="s">
        <v>44</v>
      </c>
      <c r="F385" s="160" t="s">
        <v>559</v>
      </c>
      <c r="H385" s="159" t="s">
        <v>44</v>
      </c>
      <c r="I385" s="161"/>
      <c r="L385" s="158"/>
      <c r="M385" s="162"/>
      <c r="T385" s="163"/>
      <c r="AT385" s="159" t="s">
        <v>171</v>
      </c>
      <c r="AU385" s="159" t="s">
        <v>92</v>
      </c>
      <c r="AV385" s="14" t="s">
        <v>90</v>
      </c>
      <c r="AW385" s="14" t="s">
        <v>42</v>
      </c>
      <c r="AX385" s="14" t="s">
        <v>82</v>
      </c>
      <c r="AY385" s="159" t="s">
        <v>162</v>
      </c>
    </row>
    <row r="386" spans="2:51" s="12" customFormat="1" ht="11.25">
      <c r="B386" s="143"/>
      <c r="D386" s="144" t="s">
        <v>171</v>
      </c>
      <c r="E386" s="145" t="s">
        <v>44</v>
      </c>
      <c r="F386" s="146" t="s">
        <v>560</v>
      </c>
      <c r="H386" s="147">
        <v>1807.25</v>
      </c>
      <c r="I386" s="148"/>
      <c r="L386" s="143"/>
      <c r="M386" s="149"/>
      <c r="T386" s="150"/>
      <c r="AT386" s="145" t="s">
        <v>171</v>
      </c>
      <c r="AU386" s="145" t="s">
        <v>92</v>
      </c>
      <c r="AV386" s="12" t="s">
        <v>92</v>
      </c>
      <c r="AW386" s="12" t="s">
        <v>42</v>
      </c>
      <c r="AX386" s="12" t="s">
        <v>82</v>
      </c>
      <c r="AY386" s="145" t="s">
        <v>162</v>
      </c>
    </row>
    <row r="387" spans="2:51" s="12" customFormat="1" ht="11.25">
      <c r="B387" s="143"/>
      <c r="D387" s="144" t="s">
        <v>171</v>
      </c>
      <c r="E387" s="145" t="s">
        <v>44</v>
      </c>
      <c r="F387" s="146" t="s">
        <v>561</v>
      </c>
      <c r="H387" s="147">
        <v>1315.5</v>
      </c>
      <c r="I387" s="148"/>
      <c r="L387" s="143"/>
      <c r="M387" s="149"/>
      <c r="T387" s="150"/>
      <c r="AT387" s="145" t="s">
        <v>171</v>
      </c>
      <c r="AU387" s="145" t="s">
        <v>92</v>
      </c>
      <c r="AV387" s="12" t="s">
        <v>92</v>
      </c>
      <c r="AW387" s="12" t="s">
        <v>42</v>
      </c>
      <c r="AX387" s="12" t="s">
        <v>82</v>
      </c>
      <c r="AY387" s="145" t="s">
        <v>162</v>
      </c>
    </row>
    <row r="388" spans="2:51" s="12" customFormat="1" ht="11.25">
      <c r="B388" s="143"/>
      <c r="D388" s="144" t="s">
        <v>171</v>
      </c>
      <c r="E388" s="145" t="s">
        <v>44</v>
      </c>
      <c r="F388" s="146" t="s">
        <v>562</v>
      </c>
      <c r="H388" s="147">
        <v>3045.95</v>
      </c>
      <c r="I388" s="148"/>
      <c r="L388" s="143"/>
      <c r="M388" s="149"/>
      <c r="T388" s="150"/>
      <c r="AT388" s="145" t="s">
        <v>171</v>
      </c>
      <c r="AU388" s="145" t="s">
        <v>92</v>
      </c>
      <c r="AV388" s="12" t="s">
        <v>92</v>
      </c>
      <c r="AW388" s="12" t="s">
        <v>42</v>
      </c>
      <c r="AX388" s="12" t="s">
        <v>82</v>
      </c>
      <c r="AY388" s="145" t="s">
        <v>162</v>
      </c>
    </row>
    <row r="389" spans="2:51" s="14" customFormat="1" ht="11.25">
      <c r="B389" s="158"/>
      <c r="D389" s="144" t="s">
        <v>171</v>
      </c>
      <c r="E389" s="159" t="s">
        <v>44</v>
      </c>
      <c r="F389" s="160" t="s">
        <v>563</v>
      </c>
      <c r="H389" s="159" t="s">
        <v>44</v>
      </c>
      <c r="I389" s="161"/>
      <c r="L389" s="158"/>
      <c r="M389" s="162"/>
      <c r="T389" s="163"/>
      <c r="AT389" s="159" t="s">
        <v>171</v>
      </c>
      <c r="AU389" s="159" t="s">
        <v>92</v>
      </c>
      <c r="AV389" s="14" t="s">
        <v>90</v>
      </c>
      <c r="AW389" s="14" t="s">
        <v>42</v>
      </c>
      <c r="AX389" s="14" t="s">
        <v>82</v>
      </c>
      <c r="AY389" s="159" t="s">
        <v>162</v>
      </c>
    </row>
    <row r="390" spans="2:51" s="15" customFormat="1" ht="11.25">
      <c r="B390" s="164"/>
      <c r="D390" s="144" t="s">
        <v>171</v>
      </c>
      <c r="E390" s="165" t="s">
        <v>44</v>
      </c>
      <c r="F390" s="166" t="s">
        <v>234</v>
      </c>
      <c r="H390" s="167">
        <v>6168.7</v>
      </c>
      <c r="I390" s="168"/>
      <c r="L390" s="164"/>
      <c r="M390" s="169"/>
      <c r="T390" s="170"/>
      <c r="AT390" s="165" t="s">
        <v>171</v>
      </c>
      <c r="AU390" s="165" t="s">
        <v>92</v>
      </c>
      <c r="AV390" s="15" t="s">
        <v>191</v>
      </c>
      <c r="AW390" s="15" t="s">
        <v>42</v>
      </c>
      <c r="AX390" s="15" t="s">
        <v>82</v>
      </c>
      <c r="AY390" s="165" t="s">
        <v>162</v>
      </c>
    </row>
    <row r="391" spans="2:51" s="12" customFormat="1" ht="11.25">
      <c r="B391" s="143"/>
      <c r="D391" s="144" t="s">
        <v>171</v>
      </c>
      <c r="E391" s="145" t="s">
        <v>44</v>
      </c>
      <c r="F391" s="146" t="s">
        <v>564</v>
      </c>
      <c r="H391" s="147">
        <v>-3342.6</v>
      </c>
      <c r="I391" s="148"/>
      <c r="L391" s="143"/>
      <c r="M391" s="149"/>
      <c r="T391" s="150"/>
      <c r="AT391" s="145" t="s">
        <v>171</v>
      </c>
      <c r="AU391" s="145" t="s">
        <v>92</v>
      </c>
      <c r="AV391" s="12" t="s">
        <v>92</v>
      </c>
      <c r="AW391" s="12" t="s">
        <v>42</v>
      </c>
      <c r="AX391" s="12" t="s">
        <v>82</v>
      </c>
      <c r="AY391" s="145" t="s">
        <v>162</v>
      </c>
    </row>
    <row r="392" spans="2:51" s="13" customFormat="1" ht="11.25">
      <c r="B392" s="151"/>
      <c r="D392" s="144" t="s">
        <v>171</v>
      </c>
      <c r="E392" s="152" t="s">
        <v>44</v>
      </c>
      <c r="F392" s="153" t="s">
        <v>175</v>
      </c>
      <c r="H392" s="154">
        <v>2826.1</v>
      </c>
      <c r="I392" s="155"/>
      <c r="L392" s="151"/>
      <c r="M392" s="156"/>
      <c r="T392" s="157"/>
      <c r="AT392" s="152" t="s">
        <v>171</v>
      </c>
      <c r="AU392" s="152" t="s">
        <v>92</v>
      </c>
      <c r="AV392" s="13" t="s">
        <v>169</v>
      </c>
      <c r="AW392" s="13" t="s">
        <v>42</v>
      </c>
      <c r="AX392" s="13" t="s">
        <v>90</v>
      </c>
      <c r="AY392" s="152" t="s">
        <v>162</v>
      </c>
    </row>
    <row r="393" spans="2:51" s="14" customFormat="1" ht="11.25">
      <c r="B393" s="158"/>
      <c r="D393" s="144" t="s">
        <v>171</v>
      </c>
      <c r="E393" s="159" t="s">
        <v>44</v>
      </c>
      <c r="F393" s="160" t="s">
        <v>565</v>
      </c>
      <c r="H393" s="159" t="s">
        <v>44</v>
      </c>
      <c r="I393" s="161"/>
      <c r="L393" s="158"/>
      <c r="M393" s="162"/>
      <c r="T393" s="163"/>
      <c r="AT393" s="159" t="s">
        <v>171</v>
      </c>
      <c r="AU393" s="159" t="s">
        <v>92</v>
      </c>
      <c r="AV393" s="14" t="s">
        <v>90</v>
      </c>
      <c r="AW393" s="14" t="s">
        <v>42</v>
      </c>
      <c r="AX393" s="14" t="s">
        <v>82</v>
      </c>
      <c r="AY393" s="159" t="s">
        <v>162</v>
      </c>
    </row>
    <row r="394" spans="2:51" s="12" customFormat="1" ht="11.25">
      <c r="B394" s="143"/>
      <c r="D394" s="144" t="s">
        <v>171</v>
      </c>
      <c r="F394" s="146" t="s">
        <v>566</v>
      </c>
      <c r="H394" s="147">
        <v>7234.816</v>
      </c>
      <c r="I394" s="148"/>
      <c r="L394" s="143"/>
      <c r="M394" s="149"/>
      <c r="T394" s="150"/>
      <c r="AT394" s="145" t="s">
        <v>171</v>
      </c>
      <c r="AU394" s="145" t="s">
        <v>92</v>
      </c>
      <c r="AV394" s="12" t="s">
        <v>92</v>
      </c>
      <c r="AW394" s="12" t="s">
        <v>4</v>
      </c>
      <c r="AX394" s="12" t="s">
        <v>90</v>
      </c>
      <c r="AY394" s="145" t="s">
        <v>162</v>
      </c>
    </row>
    <row r="395" spans="2:63" s="11" customFormat="1" ht="22.9" customHeight="1">
      <c r="B395" s="118"/>
      <c r="D395" s="119" t="s">
        <v>81</v>
      </c>
      <c r="E395" s="128" t="s">
        <v>567</v>
      </c>
      <c r="F395" s="128" t="s">
        <v>568</v>
      </c>
      <c r="I395" s="121"/>
      <c r="J395" s="129">
        <f>BK395</f>
        <v>0</v>
      </c>
      <c r="L395" s="118"/>
      <c r="M395" s="123"/>
      <c r="P395" s="124">
        <f>SUM(P396:P398)</f>
        <v>0</v>
      </c>
      <c r="R395" s="124">
        <f>SUM(R396:R398)</f>
        <v>0</v>
      </c>
      <c r="T395" s="125">
        <f>SUM(T396:T398)</f>
        <v>0</v>
      </c>
      <c r="AR395" s="119" t="s">
        <v>90</v>
      </c>
      <c r="AT395" s="126" t="s">
        <v>81</v>
      </c>
      <c r="AU395" s="126" t="s">
        <v>90</v>
      </c>
      <c r="AY395" s="119" t="s">
        <v>162</v>
      </c>
      <c r="BK395" s="127">
        <f>SUM(BK396:BK398)</f>
        <v>0</v>
      </c>
    </row>
    <row r="396" spans="2:65" s="1" customFormat="1" ht="24.2" customHeight="1">
      <c r="B396" s="34"/>
      <c r="C396" s="130" t="s">
        <v>569</v>
      </c>
      <c r="D396" s="130" t="s">
        <v>165</v>
      </c>
      <c r="E396" s="131" t="s">
        <v>570</v>
      </c>
      <c r="F396" s="132" t="s">
        <v>571</v>
      </c>
      <c r="G396" s="133" t="s">
        <v>122</v>
      </c>
      <c r="H396" s="134">
        <v>19832.68</v>
      </c>
      <c r="I396" s="135"/>
      <c r="J396" s="136">
        <f>ROUND(I396*H396,2)</f>
        <v>0</v>
      </c>
      <c r="K396" s="132" t="s">
        <v>168</v>
      </c>
      <c r="L396" s="34"/>
      <c r="M396" s="137" t="s">
        <v>44</v>
      </c>
      <c r="N396" s="138" t="s">
        <v>53</v>
      </c>
      <c r="P396" s="139">
        <f>O396*H396</f>
        <v>0</v>
      </c>
      <c r="Q396" s="139">
        <v>0</v>
      </c>
      <c r="R396" s="139">
        <f>Q396*H396</f>
        <v>0</v>
      </c>
      <c r="S396" s="139">
        <v>0</v>
      </c>
      <c r="T396" s="140">
        <f>S396*H396</f>
        <v>0</v>
      </c>
      <c r="AR396" s="141" t="s">
        <v>169</v>
      </c>
      <c r="AT396" s="141" t="s">
        <v>165</v>
      </c>
      <c r="AU396" s="141" t="s">
        <v>92</v>
      </c>
      <c r="AY396" s="18" t="s">
        <v>162</v>
      </c>
      <c r="BE396" s="142">
        <f>IF(N396="základní",J396,0)</f>
        <v>0</v>
      </c>
      <c r="BF396" s="142">
        <f>IF(N396="snížená",J396,0)</f>
        <v>0</v>
      </c>
      <c r="BG396" s="142">
        <f>IF(N396="zákl. přenesená",J396,0)</f>
        <v>0</v>
      </c>
      <c r="BH396" s="142">
        <f>IF(N396="sníž. přenesená",J396,0)</f>
        <v>0</v>
      </c>
      <c r="BI396" s="142">
        <f>IF(N396="nulová",J396,0)</f>
        <v>0</v>
      </c>
      <c r="BJ396" s="18" t="s">
        <v>90</v>
      </c>
      <c r="BK396" s="142">
        <f>ROUND(I396*H396,2)</f>
        <v>0</v>
      </c>
      <c r="BL396" s="18" t="s">
        <v>169</v>
      </c>
      <c r="BM396" s="141" t="s">
        <v>572</v>
      </c>
    </row>
    <row r="397" spans="2:65" s="1" customFormat="1" ht="24.2" customHeight="1">
      <c r="B397" s="34"/>
      <c r="C397" s="130" t="s">
        <v>573</v>
      </c>
      <c r="D397" s="130" t="s">
        <v>165</v>
      </c>
      <c r="E397" s="131" t="s">
        <v>574</v>
      </c>
      <c r="F397" s="132" t="s">
        <v>575</v>
      </c>
      <c r="G397" s="133" t="s">
        <v>122</v>
      </c>
      <c r="H397" s="134">
        <v>19832.68</v>
      </c>
      <c r="I397" s="135"/>
      <c r="J397" s="136">
        <f>ROUND(I397*H397,2)</f>
        <v>0</v>
      </c>
      <c r="K397" s="132" t="s">
        <v>168</v>
      </c>
      <c r="L397" s="34"/>
      <c r="M397" s="137" t="s">
        <v>44</v>
      </c>
      <c r="N397" s="138" t="s">
        <v>53</v>
      </c>
      <c r="P397" s="139">
        <f>O397*H397</f>
        <v>0</v>
      </c>
      <c r="Q397" s="139">
        <v>0</v>
      </c>
      <c r="R397" s="139">
        <f>Q397*H397</f>
        <v>0</v>
      </c>
      <c r="S397" s="139">
        <v>0</v>
      </c>
      <c r="T397" s="140">
        <f>S397*H397</f>
        <v>0</v>
      </c>
      <c r="AR397" s="141" t="s">
        <v>169</v>
      </c>
      <c r="AT397" s="141" t="s">
        <v>165</v>
      </c>
      <c r="AU397" s="141" t="s">
        <v>92</v>
      </c>
      <c r="AY397" s="18" t="s">
        <v>162</v>
      </c>
      <c r="BE397" s="142">
        <f>IF(N397="základní",J397,0)</f>
        <v>0</v>
      </c>
      <c r="BF397" s="142">
        <f>IF(N397="snížená",J397,0)</f>
        <v>0</v>
      </c>
      <c r="BG397" s="142">
        <f>IF(N397="zákl. přenesená",J397,0)</f>
        <v>0</v>
      </c>
      <c r="BH397" s="142">
        <f>IF(N397="sníž. přenesená",J397,0)</f>
        <v>0</v>
      </c>
      <c r="BI397" s="142">
        <f>IF(N397="nulová",J397,0)</f>
        <v>0</v>
      </c>
      <c r="BJ397" s="18" t="s">
        <v>90</v>
      </c>
      <c r="BK397" s="142">
        <f>ROUND(I397*H397,2)</f>
        <v>0</v>
      </c>
      <c r="BL397" s="18" t="s">
        <v>169</v>
      </c>
      <c r="BM397" s="141" t="s">
        <v>576</v>
      </c>
    </row>
    <row r="398" spans="2:65" s="1" customFormat="1" ht="33" customHeight="1">
      <c r="B398" s="34"/>
      <c r="C398" s="130" t="s">
        <v>577</v>
      </c>
      <c r="D398" s="130" t="s">
        <v>165</v>
      </c>
      <c r="E398" s="131" t="s">
        <v>578</v>
      </c>
      <c r="F398" s="132" t="s">
        <v>579</v>
      </c>
      <c r="G398" s="133" t="s">
        <v>122</v>
      </c>
      <c r="H398" s="134">
        <v>19832.68</v>
      </c>
      <c r="I398" s="135"/>
      <c r="J398" s="136">
        <f>ROUND(I398*H398,2)</f>
        <v>0</v>
      </c>
      <c r="K398" s="132" t="s">
        <v>168</v>
      </c>
      <c r="L398" s="34"/>
      <c r="M398" s="185" t="s">
        <v>44</v>
      </c>
      <c r="N398" s="186" t="s">
        <v>53</v>
      </c>
      <c r="O398" s="187"/>
      <c r="P398" s="188">
        <f>O398*H398</f>
        <v>0</v>
      </c>
      <c r="Q398" s="188">
        <v>0</v>
      </c>
      <c r="R398" s="188">
        <f>Q398*H398</f>
        <v>0</v>
      </c>
      <c r="S398" s="188">
        <v>0</v>
      </c>
      <c r="T398" s="189">
        <f>S398*H398</f>
        <v>0</v>
      </c>
      <c r="AR398" s="141" t="s">
        <v>169</v>
      </c>
      <c r="AT398" s="141" t="s">
        <v>165</v>
      </c>
      <c r="AU398" s="141" t="s">
        <v>92</v>
      </c>
      <c r="AY398" s="18" t="s">
        <v>162</v>
      </c>
      <c r="BE398" s="142">
        <f>IF(N398="základní",J398,0)</f>
        <v>0</v>
      </c>
      <c r="BF398" s="142">
        <f>IF(N398="snížená",J398,0)</f>
        <v>0</v>
      </c>
      <c r="BG398" s="142">
        <f>IF(N398="zákl. přenesená",J398,0)</f>
        <v>0</v>
      </c>
      <c r="BH398" s="142">
        <f>IF(N398="sníž. přenesená",J398,0)</f>
        <v>0</v>
      </c>
      <c r="BI398" s="142">
        <f>IF(N398="nulová",J398,0)</f>
        <v>0</v>
      </c>
      <c r="BJ398" s="18" t="s">
        <v>90</v>
      </c>
      <c r="BK398" s="142">
        <f>ROUND(I398*H398,2)</f>
        <v>0</v>
      </c>
      <c r="BL398" s="18" t="s">
        <v>169</v>
      </c>
      <c r="BM398" s="141" t="s">
        <v>580</v>
      </c>
    </row>
    <row r="399" spans="2:12" s="1" customFormat="1" ht="6.95" customHeight="1">
      <c r="B399" s="43"/>
      <c r="C399" s="44"/>
      <c r="D399" s="44"/>
      <c r="E399" s="44"/>
      <c r="F399" s="44"/>
      <c r="G399" s="44"/>
      <c r="H399" s="44"/>
      <c r="I399" s="44"/>
      <c r="J399" s="44"/>
      <c r="K399" s="44"/>
      <c r="L399" s="34"/>
    </row>
  </sheetData>
  <sheetProtection algorithmName="SHA-512" hashValue="MgHs5H/tByodDTXOt8Kwg5YAG/uuFsMIXiQY5tvk+lH9K8IdfRt3772cElv4XEp6jrVCAJ4CmugI5yIW5+B4Gg==" saltValue="8yrVibsBgN9UeyVMyItWXYv3M5RnCZUN02DKjShLn3j//69/KpUqc8bFBIQ6a7yoPNyqCXC9+NwJtsR13JFJUw==" spinCount="100000" sheet="1" objects="1" scenarios="1" formatColumns="0" formatRows="0" autoFilter="0"/>
  <autoFilter ref="C86:K39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115</v>
      </c>
      <c r="L4" s="21"/>
      <c r="M4" s="88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7" t="str">
        <f>'Rekapitulace stavby'!K6</f>
        <v>3 soupis prací (III/11628 Voznice, PD) - ZMĚNA 5</v>
      </c>
      <c r="F7" s="318"/>
      <c r="G7" s="318"/>
      <c r="H7" s="318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280" t="s">
        <v>581</v>
      </c>
      <c r="F9" s="319"/>
      <c r="G9" s="319"/>
      <c r="H9" s="319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1. 6. 2023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301"/>
      <c r="G18" s="301"/>
      <c r="H18" s="30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306" t="s">
        <v>47</v>
      </c>
      <c r="F27" s="306"/>
      <c r="G27" s="306"/>
      <c r="H27" s="306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ROUND(J89,2)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ROUND((SUM(BE89:BE159)),2)</f>
        <v>0</v>
      </c>
      <c r="I33" s="92">
        <v>0.21</v>
      </c>
      <c r="J33" s="91">
        <f>ROUND(((SUM(BE89:BE159))*I33),2)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ROUND((SUM(BF89:BF159)),2)</f>
        <v>0</v>
      </c>
      <c r="I34" s="92">
        <v>0.15</v>
      </c>
      <c r="J34" s="91">
        <f>ROUND(((SUM(BF89:BF159))*I34),2)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ROUND((SUM(BG89:BG159)),2)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ROUND((SUM(BH89:BH159)),2)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ROUND((SUM(BI89:BI159)),2)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7" t="str">
        <f>E7</f>
        <v>3 soupis prací (III/11628 Voznice, PD) - ZMĚNA 5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280" t="str">
        <f>E9</f>
        <v>SO 104 - Propustky na III/11628</v>
      </c>
      <c r="F50" s="319"/>
      <c r="G50" s="319"/>
      <c r="H50" s="319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1. 6. 2023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J89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J90</f>
        <v>0</v>
      </c>
      <c r="L60" s="102"/>
    </row>
    <row r="61" spans="2:12" s="9" customFormat="1" ht="19.9" customHeight="1">
      <c r="B61" s="106"/>
      <c r="D61" s="107" t="s">
        <v>140</v>
      </c>
      <c r="E61" s="108"/>
      <c r="F61" s="108"/>
      <c r="G61" s="108"/>
      <c r="H61" s="108"/>
      <c r="I61" s="108"/>
      <c r="J61" s="109">
        <f>J91</f>
        <v>0</v>
      </c>
      <c r="L61" s="106"/>
    </row>
    <row r="62" spans="2:12" s="9" customFormat="1" ht="19.9" customHeight="1">
      <c r="B62" s="106"/>
      <c r="D62" s="107" t="s">
        <v>141</v>
      </c>
      <c r="E62" s="108"/>
      <c r="F62" s="108"/>
      <c r="G62" s="108"/>
      <c r="H62" s="108"/>
      <c r="I62" s="108"/>
      <c r="J62" s="109">
        <f>J109</f>
        <v>0</v>
      </c>
      <c r="L62" s="106"/>
    </row>
    <row r="63" spans="2:12" s="9" customFormat="1" ht="19.9" customHeight="1">
      <c r="B63" s="106"/>
      <c r="D63" s="107" t="s">
        <v>582</v>
      </c>
      <c r="E63" s="108"/>
      <c r="F63" s="108"/>
      <c r="G63" s="108"/>
      <c r="H63" s="108"/>
      <c r="I63" s="108"/>
      <c r="J63" s="109">
        <f>J112</f>
        <v>0</v>
      </c>
      <c r="L63" s="106"/>
    </row>
    <row r="64" spans="2:12" s="9" customFormat="1" ht="19.9" customHeight="1">
      <c r="B64" s="106"/>
      <c r="D64" s="107" t="s">
        <v>583</v>
      </c>
      <c r="E64" s="108"/>
      <c r="F64" s="108"/>
      <c r="G64" s="108"/>
      <c r="H64" s="108"/>
      <c r="I64" s="108"/>
      <c r="J64" s="109">
        <f>J117</f>
        <v>0</v>
      </c>
      <c r="L64" s="106"/>
    </row>
    <row r="65" spans="2:12" s="9" customFormat="1" ht="19.9" customHeight="1">
      <c r="B65" s="106"/>
      <c r="D65" s="107" t="s">
        <v>144</v>
      </c>
      <c r="E65" s="108"/>
      <c r="F65" s="108"/>
      <c r="G65" s="108"/>
      <c r="H65" s="108"/>
      <c r="I65" s="108"/>
      <c r="J65" s="109">
        <f>J119</f>
        <v>0</v>
      </c>
      <c r="L65" s="106"/>
    </row>
    <row r="66" spans="2:12" s="9" customFormat="1" ht="19.9" customHeight="1">
      <c r="B66" s="106"/>
      <c r="D66" s="107" t="s">
        <v>145</v>
      </c>
      <c r="E66" s="108"/>
      <c r="F66" s="108"/>
      <c r="G66" s="108"/>
      <c r="H66" s="108"/>
      <c r="I66" s="108"/>
      <c r="J66" s="109">
        <f>J143</f>
        <v>0</v>
      </c>
      <c r="L66" s="106"/>
    </row>
    <row r="67" spans="2:12" s="9" customFormat="1" ht="19.9" customHeight="1">
      <c r="B67" s="106"/>
      <c r="D67" s="107" t="s">
        <v>146</v>
      </c>
      <c r="E67" s="108"/>
      <c r="F67" s="108"/>
      <c r="G67" s="108"/>
      <c r="H67" s="108"/>
      <c r="I67" s="108"/>
      <c r="J67" s="109">
        <f>J148</f>
        <v>0</v>
      </c>
      <c r="L67" s="106"/>
    </row>
    <row r="68" spans="2:12" s="8" customFormat="1" ht="24.95" customHeight="1">
      <c r="B68" s="102"/>
      <c r="D68" s="103" t="s">
        <v>584</v>
      </c>
      <c r="E68" s="104"/>
      <c r="F68" s="104"/>
      <c r="G68" s="104"/>
      <c r="H68" s="104"/>
      <c r="I68" s="104"/>
      <c r="J68" s="105">
        <f>J150</f>
        <v>0</v>
      </c>
      <c r="L68" s="102"/>
    </row>
    <row r="69" spans="2:12" s="9" customFormat="1" ht="19.9" customHeight="1">
      <c r="B69" s="106"/>
      <c r="D69" s="107" t="s">
        <v>585</v>
      </c>
      <c r="E69" s="108"/>
      <c r="F69" s="108"/>
      <c r="G69" s="108"/>
      <c r="H69" s="108"/>
      <c r="I69" s="108"/>
      <c r="J69" s="109">
        <f>J151</f>
        <v>0</v>
      </c>
      <c r="L69" s="106"/>
    </row>
    <row r="70" spans="2:12" s="1" customFormat="1" ht="21.75" customHeight="1">
      <c r="B70" s="34"/>
      <c r="L70" s="34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4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34"/>
    </row>
    <row r="76" spans="2:12" s="1" customFormat="1" ht="24.95" customHeight="1">
      <c r="B76" s="34"/>
      <c r="C76" s="22" t="s">
        <v>147</v>
      </c>
      <c r="L76" s="34"/>
    </row>
    <row r="77" spans="2:12" s="1" customFormat="1" ht="6.95" customHeight="1">
      <c r="B77" s="34"/>
      <c r="L77" s="34"/>
    </row>
    <row r="78" spans="2:12" s="1" customFormat="1" ht="12" customHeight="1">
      <c r="B78" s="34"/>
      <c r="C78" s="28" t="s">
        <v>16</v>
      </c>
      <c r="L78" s="34"/>
    </row>
    <row r="79" spans="2:12" s="1" customFormat="1" ht="16.5" customHeight="1">
      <c r="B79" s="34"/>
      <c r="E79" s="317" t="str">
        <f>E7</f>
        <v>3 soupis prací (III/11628 Voznice, PD) - ZMĚNA 5</v>
      </c>
      <c r="F79" s="318"/>
      <c r="G79" s="318"/>
      <c r="H79" s="318"/>
      <c r="L79" s="34"/>
    </row>
    <row r="80" spans="2:12" s="1" customFormat="1" ht="12" customHeight="1">
      <c r="B80" s="34"/>
      <c r="C80" s="28" t="s">
        <v>130</v>
      </c>
      <c r="L80" s="34"/>
    </row>
    <row r="81" spans="2:12" s="1" customFormat="1" ht="16.5" customHeight="1">
      <c r="B81" s="34"/>
      <c r="E81" s="280" t="str">
        <f>E9</f>
        <v>SO 104 - Propustky na III/11628</v>
      </c>
      <c r="F81" s="319"/>
      <c r="G81" s="319"/>
      <c r="H81" s="319"/>
      <c r="L81" s="34"/>
    </row>
    <row r="82" spans="2:12" s="1" customFormat="1" ht="6.95" customHeight="1">
      <c r="B82" s="34"/>
      <c r="L82" s="34"/>
    </row>
    <row r="83" spans="2:12" s="1" customFormat="1" ht="12" customHeight="1">
      <c r="B83" s="34"/>
      <c r="C83" s="28" t="s">
        <v>22</v>
      </c>
      <c r="F83" s="26" t="str">
        <f>F12</f>
        <v>Voznice</v>
      </c>
      <c r="I83" s="28" t="s">
        <v>24</v>
      </c>
      <c r="J83" s="51" t="str">
        <f>IF(J12="","",J12)</f>
        <v>1. 6. 2023</v>
      </c>
      <c r="L83" s="34"/>
    </row>
    <row r="84" spans="2:12" s="1" customFormat="1" ht="6.95" customHeight="1">
      <c r="B84" s="34"/>
      <c r="L84" s="34"/>
    </row>
    <row r="85" spans="2:12" s="1" customFormat="1" ht="25.7" customHeight="1">
      <c r="B85" s="34"/>
      <c r="C85" s="28" t="s">
        <v>30</v>
      </c>
      <c r="F85" s="26" t="str">
        <f>E15</f>
        <v>Krajská správa a údržba silnic Středočeského kraje</v>
      </c>
      <c r="I85" s="28" t="s">
        <v>38</v>
      </c>
      <c r="J85" s="32" t="str">
        <f>E21</f>
        <v>METROPROJEKT Praha a.s.</v>
      </c>
      <c r="L85" s="34"/>
    </row>
    <row r="86" spans="2:12" s="1" customFormat="1" ht="15.2" customHeight="1">
      <c r="B86" s="34"/>
      <c r="C86" s="28" t="s">
        <v>36</v>
      </c>
      <c r="F86" s="26" t="str">
        <f>IF(E18="","",E18)</f>
        <v>Vyplň údaj</v>
      </c>
      <c r="I86" s="28" t="s">
        <v>43</v>
      </c>
      <c r="J86" s="32" t="str">
        <f>E24</f>
        <v xml:space="preserve"> </v>
      </c>
      <c r="L86" s="34"/>
    </row>
    <row r="87" spans="2:12" s="1" customFormat="1" ht="10.35" customHeight="1">
      <c r="B87" s="34"/>
      <c r="L87" s="34"/>
    </row>
    <row r="88" spans="2:20" s="10" customFormat="1" ht="29.25" customHeight="1">
      <c r="B88" s="110"/>
      <c r="C88" s="111" t="s">
        <v>148</v>
      </c>
      <c r="D88" s="112" t="s">
        <v>67</v>
      </c>
      <c r="E88" s="112" t="s">
        <v>63</v>
      </c>
      <c r="F88" s="112" t="s">
        <v>64</v>
      </c>
      <c r="G88" s="112" t="s">
        <v>149</v>
      </c>
      <c r="H88" s="112" t="s">
        <v>150</v>
      </c>
      <c r="I88" s="112" t="s">
        <v>151</v>
      </c>
      <c r="J88" s="112" t="s">
        <v>137</v>
      </c>
      <c r="K88" s="113" t="s">
        <v>152</v>
      </c>
      <c r="L88" s="110"/>
      <c r="M88" s="58" t="s">
        <v>44</v>
      </c>
      <c r="N88" s="59" t="s">
        <v>52</v>
      </c>
      <c r="O88" s="59" t="s">
        <v>153</v>
      </c>
      <c r="P88" s="59" t="s">
        <v>154</v>
      </c>
      <c r="Q88" s="59" t="s">
        <v>155</v>
      </c>
      <c r="R88" s="59" t="s">
        <v>156</v>
      </c>
      <c r="S88" s="59" t="s">
        <v>157</v>
      </c>
      <c r="T88" s="60" t="s">
        <v>158</v>
      </c>
    </row>
    <row r="89" spans="2:63" s="1" customFormat="1" ht="22.9" customHeight="1">
      <c r="B89" s="34"/>
      <c r="C89" s="63" t="s">
        <v>159</v>
      </c>
      <c r="J89" s="114">
        <f>BK89</f>
        <v>0</v>
      </c>
      <c r="L89" s="34"/>
      <c r="M89" s="61"/>
      <c r="N89" s="52"/>
      <c r="O89" s="52"/>
      <c r="P89" s="115">
        <f>P90+P150</f>
        <v>0</v>
      </c>
      <c r="Q89" s="52"/>
      <c r="R89" s="115">
        <f>R90+R150</f>
        <v>1010.7670419999998</v>
      </c>
      <c r="S89" s="52"/>
      <c r="T89" s="116">
        <f>T90+T150</f>
        <v>334.3195</v>
      </c>
      <c r="AT89" s="18" t="s">
        <v>81</v>
      </c>
      <c r="AU89" s="18" t="s">
        <v>138</v>
      </c>
      <c r="BK89" s="117">
        <f>BK90+BK150</f>
        <v>0</v>
      </c>
    </row>
    <row r="90" spans="2:63" s="11" customFormat="1" ht="25.9" customHeight="1">
      <c r="B90" s="118"/>
      <c r="D90" s="119" t="s">
        <v>81</v>
      </c>
      <c r="E90" s="120" t="s">
        <v>160</v>
      </c>
      <c r="F90" s="120" t="s">
        <v>161</v>
      </c>
      <c r="I90" s="121"/>
      <c r="J90" s="122">
        <f>BK90</f>
        <v>0</v>
      </c>
      <c r="L90" s="118"/>
      <c r="M90" s="123"/>
      <c r="P90" s="124">
        <f>P91+P109+P112+P117+P119+P143+P148</f>
        <v>0</v>
      </c>
      <c r="R90" s="124">
        <f>R91+R109+R112+R117+R119+R143+R148</f>
        <v>1010.7570419999998</v>
      </c>
      <c r="T90" s="125">
        <f>T91+T109+T112+T117+T119+T143+T148</f>
        <v>334.3195</v>
      </c>
      <c r="AR90" s="119" t="s">
        <v>90</v>
      </c>
      <c r="AT90" s="126" t="s">
        <v>81</v>
      </c>
      <c r="AU90" s="126" t="s">
        <v>82</v>
      </c>
      <c r="AY90" s="119" t="s">
        <v>162</v>
      </c>
      <c r="BK90" s="127">
        <f>BK91+BK109+BK112+BK117+BK119+BK143+BK148</f>
        <v>0</v>
      </c>
    </row>
    <row r="91" spans="2:63" s="11" customFormat="1" ht="22.9" customHeight="1">
      <c r="B91" s="118"/>
      <c r="D91" s="119" t="s">
        <v>81</v>
      </c>
      <c r="E91" s="128" t="s">
        <v>90</v>
      </c>
      <c r="F91" s="128" t="s">
        <v>163</v>
      </c>
      <c r="I91" s="121"/>
      <c r="J91" s="129">
        <f>BK91</f>
        <v>0</v>
      </c>
      <c r="L91" s="118"/>
      <c r="M91" s="123"/>
      <c r="P91" s="124">
        <f>SUM(P92:P108)</f>
        <v>0</v>
      </c>
      <c r="R91" s="124">
        <f>SUM(R92:R108)</f>
        <v>876.06</v>
      </c>
      <c r="T91" s="125">
        <f>SUM(T92:T108)</f>
        <v>0</v>
      </c>
      <c r="AR91" s="119" t="s">
        <v>90</v>
      </c>
      <c r="AT91" s="126" t="s">
        <v>81</v>
      </c>
      <c r="AU91" s="126" t="s">
        <v>90</v>
      </c>
      <c r="AY91" s="119" t="s">
        <v>162</v>
      </c>
      <c r="BK91" s="127">
        <f>SUM(BK92:BK108)</f>
        <v>0</v>
      </c>
    </row>
    <row r="92" spans="2:65" s="1" customFormat="1" ht="37.9" customHeight="1">
      <c r="B92" s="34"/>
      <c r="C92" s="130" t="s">
        <v>90</v>
      </c>
      <c r="D92" s="130" t="s">
        <v>165</v>
      </c>
      <c r="E92" s="131" t="s">
        <v>586</v>
      </c>
      <c r="F92" s="132" t="s">
        <v>587</v>
      </c>
      <c r="G92" s="133" t="s">
        <v>118</v>
      </c>
      <c r="H92" s="134">
        <v>108.5</v>
      </c>
      <c r="I92" s="135"/>
      <c r="J92" s="136">
        <f>ROUND(I92*H92,2)</f>
        <v>0</v>
      </c>
      <c r="K92" s="132" t="s">
        <v>168</v>
      </c>
      <c r="L92" s="34"/>
      <c r="M92" s="137" t="s">
        <v>44</v>
      </c>
      <c r="N92" s="138" t="s">
        <v>53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169</v>
      </c>
      <c r="AT92" s="141" t="s">
        <v>165</v>
      </c>
      <c r="AU92" s="141" t="s">
        <v>92</v>
      </c>
      <c r="AY92" s="18" t="s">
        <v>162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8" t="s">
        <v>90</v>
      </c>
      <c r="BK92" s="142">
        <f>ROUND(I92*H92,2)</f>
        <v>0</v>
      </c>
      <c r="BL92" s="18" t="s">
        <v>169</v>
      </c>
      <c r="BM92" s="141" t="s">
        <v>588</v>
      </c>
    </row>
    <row r="93" spans="2:51" s="12" customFormat="1" ht="11.25">
      <c r="B93" s="143"/>
      <c r="D93" s="144" t="s">
        <v>171</v>
      </c>
      <c r="E93" s="145" t="s">
        <v>44</v>
      </c>
      <c r="F93" s="146" t="s">
        <v>589</v>
      </c>
      <c r="H93" s="147">
        <v>108.5</v>
      </c>
      <c r="I93" s="148"/>
      <c r="L93" s="143"/>
      <c r="M93" s="149"/>
      <c r="T93" s="150"/>
      <c r="AT93" s="145" t="s">
        <v>171</v>
      </c>
      <c r="AU93" s="145" t="s">
        <v>92</v>
      </c>
      <c r="AV93" s="12" t="s">
        <v>92</v>
      </c>
      <c r="AW93" s="12" t="s">
        <v>42</v>
      </c>
      <c r="AX93" s="12" t="s">
        <v>90</v>
      </c>
      <c r="AY93" s="145" t="s">
        <v>162</v>
      </c>
    </row>
    <row r="94" spans="2:65" s="1" customFormat="1" ht="24.2" customHeight="1">
      <c r="B94" s="34"/>
      <c r="C94" s="130" t="s">
        <v>92</v>
      </c>
      <c r="D94" s="130" t="s">
        <v>165</v>
      </c>
      <c r="E94" s="131" t="s">
        <v>590</v>
      </c>
      <c r="F94" s="132" t="s">
        <v>591</v>
      </c>
      <c r="G94" s="133" t="s">
        <v>118</v>
      </c>
      <c r="H94" s="134">
        <v>486.7</v>
      </c>
      <c r="I94" s="135"/>
      <c r="J94" s="136">
        <f>ROUND(I94*H94,2)</f>
        <v>0</v>
      </c>
      <c r="K94" s="132" t="s">
        <v>168</v>
      </c>
      <c r="L94" s="34"/>
      <c r="M94" s="137" t="s">
        <v>44</v>
      </c>
      <c r="N94" s="138" t="s">
        <v>53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169</v>
      </c>
      <c r="AT94" s="141" t="s">
        <v>165</v>
      </c>
      <c r="AU94" s="141" t="s">
        <v>92</v>
      </c>
      <c r="AY94" s="18" t="s">
        <v>162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8" t="s">
        <v>90</v>
      </c>
      <c r="BK94" s="142">
        <f>ROUND(I94*H94,2)</f>
        <v>0</v>
      </c>
      <c r="BL94" s="18" t="s">
        <v>169</v>
      </c>
      <c r="BM94" s="141" t="s">
        <v>592</v>
      </c>
    </row>
    <row r="95" spans="2:65" s="1" customFormat="1" ht="37.9" customHeight="1">
      <c r="B95" s="34"/>
      <c r="C95" s="130" t="s">
        <v>191</v>
      </c>
      <c r="D95" s="130" t="s">
        <v>165</v>
      </c>
      <c r="E95" s="131" t="s">
        <v>250</v>
      </c>
      <c r="F95" s="132" t="s">
        <v>251</v>
      </c>
      <c r="G95" s="133" t="s">
        <v>118</v>
      </c>
      <c r="H95" s="134">
        <v>595.2</v>
      </c>
      <c r="I95" s="135"/>
      <c r="J95" s="136">
        <f>ROUND(I95*H95,2)</f>
        <v>0</v>
      </c>
      <c r="K95" s="132" t="s">
        <v>168</v>
      </c>
      <c r="L95" s="34"/>
      <c r="M95" s="137" t="s">
        <v>44</v>
      </c>
      <c r="N95" s="138" t="s">
        <v>53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169</v>
      </c>
      <c r="AT95" s="141" t="s">
        <v>165</v>
      </c>
      <c r="AU95" s="141" t="s">
        <v>92</v>
      </c>
      <c r="AY95" s="18" t="s">
        <v>162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90</v>
      </c>
      <c r="BK95" s="142">
        <f>ROUND(I95*H95,2)</f>
        <v>0</v>
      </c>
      <c r="BL95" s="18" t="s">
        <v>169</v>
      </c>
      <c r="BM95" s="141" t="s">
        <v>593</v>
      </c>
    </row>
    <row r="96" spans="2:51" s="12" customFormat="1" ht="11.25">
      <c r="B96" s="143"/>
      <c r="D96" s="144" t="s">
        <v>171</v>
      </c>
      <c r="E96" s="145" t="s">
        <v>44</v>
      </c>
      <c r="F96" s="146" t="s">
        <v>594</v>
      </c>
      <c r="H96" s="147">
        <v>108.5</v>
      </c>
      <c r="I96" s="148"/>
      <c r="L96" s="143"/>
      <c r="M96" s="149"/>
      <c r="T96" s="150"/>
      <c r="AT96" s="145" t="s">
        <v>171</v>
      </c>
      <c r="AU96" s="145" t="s">
        <v>92</v>
      </c>
      <c r="AV96" s="12" t="s">
        <v>92</v>
      </c>
      <c r="AW96" s="12" t="s">
        <v>42</v>
      </c>
      <c r="AX96" s="12" t="s">
        <v>82</v>
      </c>
      <c r="AY96" s="145" t="s">
        <v>162</v>
      </c>
    </row>
    <row r="97" spans="2:51" s="12" customFormat="1" ht="11.25">
      <c r="B97" s="143"/>
      <c r="D97" s="144" t="s">
        <v>171</v>
      </c>
      <c r="E97" s="145" t="s">
        <v>44</v>
      </c>
      <c r="F97" s="146" t="s">
        <v>595</v>
      </c>
      <c r="H97" s="147">
        <v>486.7</v>
      </c>
      <c r="I97" s="148"/>
      <c r="L97" s="143"/>
      <c r="M97" s="149"/>
      <c r="T97" s="150"/>
      <c r="AT97" s="145" t="s">
        <v>171</v>
      </c>
      <c r="AU97" s="145" t="s">
        <v>92</v>
      </c>
      <c r="AV97" s="12" t="s">
        <v>92</v>
      </c>
      <c r="AW97" s="12" t="s">
        <v>42</v>
      </c>
      <c r="AX97" s="12" t="s">
        <v>82</v>
      </c>
      <c r="AY97" s="145" t="s">
        <v>162</v>
      </c>
    </row>
    <row r="98" spans="2:51" s="13" customFormat="1" ht="11.25">
      <c r="B98" s="151"/>
      <c r="D98" s="144" t="s">
        <v>171</v>
      </c>
      <c r="E98" s="152" t="s">
        <v>44</v>
      </c>
      <c r="F98" s="153" t="s">
        <v>175</v>
      </c>
      <c r="H98" s="154">
        <v>595.2</v>
      </c>
      <c r="I98" s="155"/>
      <c r="L98" s="151"/>
      <c r="M98" s="156"/>
      <c r="T98" s="157"/>
      <c r="AT98" s="152" t="s">
        <v>171</v>
      </c>
      <c r="AU98" s="152" t="s">
        <v>92</v>
      </c>
      <c r="AV98" s="13" t="s">
        <v>169</v>
      </c>
      <c r="AW98" s="13" t="s">
        <v>42</v>
      </c>
      <c r="AX98" s="13" t="s">
        <v>90</v>
      </c>
      <c r="AY98" s="152" t="s">
        <v>162</v>
      </c>
    </row>
    <row r="99" spans="2:65" s="1" customFormat="1" ht="37.9" customHeight="1">
      <c r="B99" s="34"/>
      <c r="C99" s="130" t="s">
        <v>169</v>
      </c>
      <c r="D99" s="130" t="s">
        <v>165</v>
      </c>
      <c r="E99" s="131" t="s">
        <v>255</v>
      </c>
      <c r="F99" s="132" t="s">
        <v>256</v>
      </c>
      <c r="G99" s="133" t="s">
        <v>118</v>
      </c>
      <c r="H99" s="134">
        <v>8928</v>
      </c>
      <c r="I99" s="135"/>
      <c r="J99" s="136">
        <f>ROUND(I99*H99,2)</f>
        <v>0</v>
      </c>
      <c r="K99" s="132" t="s">
        <v>168</v>
      </c>
      <c r="L99" s="34"/>
      <c r="M99" s="137" t="s">
        <v>44</v>
      </c>
      <c r="N99" s="138" t="s">
        <v>53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41" t="s">
        <v>169</v>
      </c>
      <c r="AT99" s="141" t="s">
        <v>165</v>
      </c>
      <c r="AU99" s="141" t="s">
        <v>92</v>
      </c>
      <c r="AY99" s="18" t="s">
        <v>162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8" t="s">
        <v>90</v>
      </c>
      <c r="BK99" s="142">
        <f>ROUND(I99*H99,2)</f>
        <v>0</v>
      </c>
      <c r="BL99" s="18" t="s">
        <v>169</v>
      </c>
      <c r="BM99" s="141" t="s">
        <v>596</v>
      </c>
    </row>
    <row r="100" spans="2:51" s="12" customFormat="1" ht="11.25">
      <c r="B100" s="143"/>
      <c r="D100" s="144" t="s">
        <v>171</v>
      </c>
      <c r="F100" s="146" t="s">
        <v>597</v>
      </c>
      <c r="H100" s="147">
        <v>8928</v>
      </c>
      <c r="I100" s="148"/>
      <c r="L100" s="143"/>
      <c r="M100" s="149"/>
      <c r="T100" s="150"/>
      <c r="AT100" s="145" t="s">
        <v>171</v>
      </c>
      <c r="AU100" s="145" t="s">
        <v>92</v>
      </c>
      <c r="AV100" s="12" t="s">
        <v>92</v>
      </c>
      <c r="AW100" s="12" t="s">
        <v>4</v>
      </c>
      <c r="AX100" s="12" t="s">
        <v>90</v>
      </c>
      <c r="AY100" s="145" t="s">
        <v>162</v>
      </c>
    </row>
    <row r="101" spans="2:65" s="1" customFormat="1" ht="24.2" customHeight="1">
      <c r="B101" s="34"/>
      <c r="C101" s="130" t="s">
        <v>203</v>
      </c>
      <c r="D101" s="130" t="s">
        <v>165</v>
      </c>
      <c r="E101" s="131" t="s">
        <v>260</v>
      </c>
      <c r="F101" s="132" t="s">
        <v>261</v>
      </c>
      <c r="G101" s="133" t="s">
        <v>122</v>
      </c>
      <c r="H101" s="134">
        <v>1071.36</v>
      </c>
      <c r="I101" s="135"/>
      <c r="J101" s="136">
        <f>ROUND(I101*H101,2)</f>
        <v>0</v>
      </c>
      <c r="K101" s="132" t="s">
        <v>168</v>
      </c>
      <c r="L101" s="34"/>
      <c r="M101" s="137" t="s">
        <v>44</v>
      </c>
      <c r="N101" s="138" t="s">
        <v>53</v>
      </c>
      <c r="P101" s="139">
        <f>O101*H101</f>
        <v>0</v>
      </c>
      <c r="Q101" s="139">
        <v>0</v>
      </c>
      <c r="R101" s="139">
        <f>Q101*H101</f>
        <v>0</v>
      </c>
      <c r="S101" s="139">
        <v>0</v>
      </c>
      <c r="T101" s="140">
        <f>S101*H101</f>
        <v>0</v>
      </c>
      <c r="AR101" s="141" t="s">
        <v>169</v>
      </c>
      <c r="AT101" s="141" t="s">
        <v>165</v>
      </c>
      <c r="AU101" s="141" t="s">
        <v>92</v>
      </c>
      <c r="AY101" s="18" t="s">
        <v>162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8" t="s">
        <v>90</v>
      </c>
      <c r="BK101" s="142">
        <f>ROUND(I101*H101,2)</f>
        <v>0</v>
      </c>
      <c r="BL101" s="18" t="s">
        <v>169</v>
      </c>
      <c r="BM101" s="141" t="s">
        <v>598</v>
      </c>
    </row>
    <row r="102" spans="2:51" s="12" customFormat="1" ht="11.25">
      <c r="B102" s="143"/>
      <c r="D102" s="144" t="s">
        <v>171</v>
      </c>
      <c r="E102" s="145" t="s">
        <v>44</v>
      </c>
      <c r="F102" s="146" t="s">
        <v>594</v>
      </c>
      <c r="H102" s="147">
        <v>108.5</v>
      </c>
      <c r="I102" s="148"/>
      <c r="L102" s="143"/>
      <c r="M102" s="149"/>
      <c r="T102" s="150"/>
      <c r="AT102" s="145" t="s">
        <v>171</v>
      </c>
      <c r="AU102" s="145" t="s">
        <v>92</v>
      </c>
      <c r="AV102" s="12" t="s">
        <v>92</v>
      </c>
      <c r="AW102" s="12" t="s">
        <v>42</v>
      </c>
      <c r="AX102" s="12" t="s">
        <v>82</v>
      </c>
      <c r="AY102" s="145" t="s">
        <v>162</v>
      </c>
    </row>
    <row r="103" spans="2:51" s="12" customFormat="1" ht="11.25">
      <c r="B103" s="143"/>
      <c r="D103" s="144" t="s">
        <v>171</v>
      </c>
      <c r="E103" s="145" t="s">
        <v>44</v>
      </c>
      <c r="F103" s="146" t="s">
        <v>595</v>
      </c>
      <c r="H103" s="147">
        <v>486.7</v>
      </c>
      <c r="I103" s="148"/>
      <c r="L103" s="143"/>
      <c r="M103" s="149"/>
      <c r="T103" s="150"/>
      <c r="AT103" s="145" t="s">
        <v>171</v>
      </c>
      <c r="AU103" s="145" t="s">
        <v>92</v>
      </c>
      <c r="AV103" s="12" t="s">
        <v>92</v>
      </c>
      <c r="AW103" s="12" t="s">
        <v>42</v>
      </c>
      <c r="AX103" s="12" t="s">
        <v>82</v>
      </c>
      <c r="AY103" s="145" t="s">
        <v>162</v>
      </c>
    </row>
    <row r="104" spans="2:51" s="13" customFormat="1" ht="11.25">
      <c r="B104" s="151"/>
      <c r="D104" s="144" t="s">
        <v>171</v>
      </c>
      <c r="E104" s="152" t="s">
        <v>44</v>
      </c>
      <c r="F104" s="153" t="s">
        <v>175</v>
      </c>
      <c r="H104" s="154">
        <v>595.2</v>
      </c>
      <c r="I104" s="155"/>
      <c r="L104" s="151"/>
      <c r="M104" s="156"/>
      <c r="T104" s="157"/>
      <c r="AT104" s="152" t="s">
        <v>171</v>
      </c>
      <c r="AU104" s="152" t="s">
        <v>92</v>
      </c>
      <c r="AV104" s="13" t="s">
        <v>169</v>
      </c>
      <c r="AW104" s="13" t="s">
        <v>42</v>
      </c>
      <c r="AX104" s="13" t="s">
        <v>90</v>
      </c>
      <c r="AY104" s="152" t="s">
        <v>162</v>
      </c>
    </row>
    <row r="105" spans="2:51" s="12" customFormat="1" ht="11.25">
      <c r="B105" s="143"/>
      <c r="D105" s="144" t="s">
        <v>171</v>
      </c>
      <c r="F105" s="146" t="s">
        <v>599</v>
      </c>
      <c r="H105" s="147">
        <v>1071.36</v>
      </c>
      <c r="I105" s="148"/>
      <c r="L105" s="143"/>
      <c r="M105" s="149"/>
      <c r="T105" s="150"/>
      <c r="AT105" s="145" t="s">
        <v>171</v>
      </c>
      <c r="AU105" s="145" t="s">
        <v>92</v>
      </c>
      <c r="AV105" s="12" t="s">
        <v>92</v>
      </c>
      <c r="AW105" s="12" t="s">
        <v>4</v>
      </c>
      <c r="AX105" s="12" t="s">
        <v>90</v>
      </c>
      <c r="AY105" s="145" t="s">
        <v>162</v>
      </c>
    </row>
    <row r="106" spans="2:65" s="1" customFormat="1" ht="37.9" customHeight="1">
      <c r="B106" s="34"/>
      <c r="C106" s="130" t="s">
        <v>210</v>
      </c>
      <c r="D106" s="130" t="s">
        <v>165</v>
      </c>
      <c r="E106" s="131" t="s">
        <v>600</v>
      </c>
      <c r="F106" s="132" t="s">
        <v>601</v>
      </c>
      <c r="G106" s="133" t="s">
        <v>118</v>
      </c>
      <c r="H106" s="134">
        <v>486.7</v>
      </c>
      <c r="I106" s="135"/>
      <c r="J106" s="136">
        <f>ROUND(I106*H106,2)</f>
        <v>0</v>
      </c>
      <c r="K106" s="132" t="s">
        <v>168</v>
      </c>
      <c r="L106" s="34"/>
      <c r="M106" s="137" t="s">
        <v>44</v>
      </c>
      <c r="N106" s="138" t="s">
        <v>53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169</v>
      </c>
      <c r="AT106" s="141" t="s">
        <v>165</v>
      </c>
      <c r="AU106" s="141" t="s">
        <v>92</v>
      </c>
      <c r="AY106" s="18" t="s">
        <v>162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8" t="s">
        <v>90</v>
      </c>
      <c r="BK106" s="142">
        <f>ROUND(I106*H106,2)</f>
        <v>0</v>
      </c>
      <c r="BL106" s="18" t="s">
        <v>169</v>
      </c>
      <c r="BM106" s="141" t="s">
        <v>602</v>
      </c>
    </row>
    <row r="107" spans="2:65" s="1" customFormat="1" ht="16.5" customHeight="1">
      <c r="B107" s="34"/>
      <c r="C107" s="171" t="s">
        <v>218</v>
      </c>
      <c r="D107" s="171" t="s">
        <v>275</v>
      </c>
      <c r="E107" s="172" t="s">
        <v>603</v>
      </c>
      <c r="F107" s="173" t="s">
        <v>604</v>
      </c>
      <c r="G107" s="174" t="s">
        <v>122</v>
      </c>
      <c r="H107" s="175">
        <v>876.06</v>
      </c>
      <c r="I107" s="176"/>
      <c r="J107" s="177">
        <f>ROUND(I107*H107,2)</f>
        <v>0</v>
      </c>
      <c r="K107" s="173" t="s">
        <v>168</v>
      </c>
      <c r="L107" s="178"/>
      <c r="M107" s="179" t="s">
        <v>44</v>
      </c>
      <c r="N107" s="180" t="s">
        <v>53</v>
      </c>
      <c r="P107" s="139">
        <f>O107*H107</f>
        <v>0</v>
      </c>
      <c r="Q107" s="139">
        <v>1</v>
      </c>
      <c r="R107" s="139">
        <f>Q107*H107</f>
        <v>876.06</v>
      </c>
      <c r="S107" s="139">
        <v>0</v>
      </c>
      <c r="T107" s="140">
        <f>S107*H107</f>
        <v>0</v>
      </c>
      <c r="AR107" s="141" t="s">
        <v>226</v>
      </c>
      <c r="AT107" s="141" t="s">
        <v>275</v>
      </c>
      <c r="AU107" s="141" t="s">
        <v>92</v>
      </c>
      <c r="AY107" s="18" t="s">
        <v>162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90</v>
      </c>
      <c r="BK107" s="142">
        <f>ROUND(I107*H107,2)</f>
        <v>0</v>
      </c>
      <c r="BL107" s="18" t="s">
        <v>169</v>
      </c>
      <c r="BM107" s="141" t="s">
        <v>605</v>
      </c>
    </row>
    <row r="108" spans="2:51" s="12" customFormat="1" ht="11.25">
      <c r="B108" s="143"/>
      <c r="D108" s="144" t="s">
        <v>171</v>
      </c>
      <c r="E108" s="145" t="s">
        <v>44</v>
      </c>
      <c r="F108" s="146" t="s">
        <v>606</v>
      </c>
      <c r="H108" s="147">
        <v>876.06</v>
      </c>
      <c r="I108" s="148"/>
      <c r="L108" s="143"/>
      <c r="M108" s="149"/>
      <c r="T108" s="150"/>
      <c r="AT108" s="145" t="s">
        <v>171</v>
      </c>
      <c r="AU108" s="145" t="s">
        <v>92</v>
      </c>
      <c r="AV108" s="12" t="s">
        <v>92</v>
      </c>
      <c r="AW108" s="12" t="s">
        <v>42</v>
      </c>
      <c r="AX108" s="12" t="s">
        <v>90</v>
      </c>
      <c r="AY108" s="145" t="s">
        <v>162</v>
      </c>
    </row>
    <row r="109" spans="2:63" s="11" customFormat="1" ht="22.9" customHeight="1">
      <c r="B109" s="118"/>
      <c r="D109" s="119" t="s">
        <v>81</v>
      </c>
      <c r="E109" s="128" t="s">
        <v>92</v>
      </c>
      <c r="F109" s="128" t="s">
        <v>308</v>
      </c>
      <c r="I109" s="121"/>
      <c r="J109" s="129">
        <f>BK109</f>
        <v>0</v>
      </c>
      <c r="L109" s="118"/>
      <c r="M109" s="123"/>
      <c r="P109" s="124">
        <f>SUM(P110:P111)</f>
        <v>0</v>
      </c>
      <c r="R109" s="124">
        <f>SUM(R110:R111)</f>
        <v>44.352</v>
      </c>
      <c r="T109" s="125">
        <f>SUM(T110:T111)</f>
        <v>0</v>
      </c>
      <c r="AR109" s="119" t="s">
        <v>90</v>
      </c>
      <c r="AT109" s="126" t="s">
        <v>81</v>
      </c>
      <c r="AU109" s="126" t="s">
        <v>90</v>
      </c>
      <c r="AY109" s="119" t="s">
        <v>162</v>
      </c>
      <c r="BK109" s="127">
        <f>SUM(BK110:BK111)</f>
        <v>0</v>
      </c>
    </row>
    <row r="110" spans="2:65" s="1" customFormat="1" ht="16.5" customHeight="1">
      <c r="B110" s="34"/>
      <c r="C110" s="130" t="s">
        <v>226</v>
      </c>
      <c r="D110" s="130" t="s">
        <v>165</v>
      </c>
      <c r="E110" s="131" t="s">
        <v>607</v>
      </c>
      <c r="F110" s="132" t="s">
        <v>608</v>
      </c>
      <c r="G110" s="133" t="s">
        <v>118</v>
      </c>
      <c r="H110" s="134">
        <v>22.4</v>
      </c>
      <c r="I110" s="135"/>
      <c r="J110" s="136">
        <f>ROUND(I110*H110,2)</f>
        <v>0</v>
      </c>
      <c r="K110" s="132" t="s">
        <v>168</v>
      </c>
      <c r="L110" s="34"/>
      <c r="M110" s="137" t="s">
        <v>44</v>
      </c>
      <c r="N110" s="138" t="s">
        <v>53</v>
      </c>
      <c r="P110" s="139">
        <f>O110*H110</f>
        <v>0</v>
      </c>
      <c r="Q110" s="139">
        <v>1.98</v>
      </c>
      <c r="R110" s="139">
        <f>Q110*H110</f>
        <v>44.352</v>
      </c>
      <c r="S110" s="139">
        <v>0</v>
      </c>
      <c r="T110" s="140">
        <f>S110*H110</f>
        <v>0</v>
      </c>
      <c r="AR110" s="141" t="s">
        <v>169</v>
      </c>
      <c r="AT110" s="141" t="s">
        <v>165</v>
      </c>
      <c r="AU110" s="141" t="s">
        <v>92</v>
      </c>
      <c r="AY110" s="18" t="s">
        <v>162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8" t="s">
        <v>90</v>
      </c>
      <c r="BK110" s="142">
        <f>ROUND(I110*H110,2)</f>
        <v>0</v>
      </c>
      <c r="BL110" s="18" t="s">
        <v>169</v>
      </c>
      <c r="BM110" s="141" t="s">
        <v>609</v>
      </c>
    </row>
    <row r="111" spans="2:65" s="1" customFormat="1" ht="21.75" customHeight="1">
      <c r="B111" s="34"/>
      <c r="C111" s="130" t="s">
        <v>242</v>
      </c>
      <c r="D111" s="130" t="s">
        <v>165</v>
      </c>
      <c r="E111" s="131" t="s">
        <v>610</v>
      </c>
      <c r="F111" s="132" t="s">
        <v>611</v>
      </c>
      <c r="G111" s="133" t="s">
        <v>118</v>
      </c>
      <c r="H111" s="134">
        <v>2.4</v>
      </c>
      <c r="I111" s="135"/>
      <c r="J111" s="136">
        <f>ROUND(I111*H111,2)</f>
        <v>0</v>
      </c>
      <c r="K111" s="132" t="s">
        <v>168</v>
      </c>
      <c r="L111" s="34"/>
      <c r="M111" s="137" t="s">
        <v>44</v>
      </c>
      <c r="N111" s="138" t="s">
        <v>53</v>
      </c>
      <c r="P111" s="139">
        <f>O111*H111</f>
        <v>0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41" t="s">
        <v>169</v>
      </c>
      <c r="AT111" s="141" t="s">
        <v>165</v>
      </c>
      <c r="AU111" s="141" t="s">
        <v>92</v>
      </c>
      <c r="AY111" s="18" t="s">
        <v>162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8" t="s">
        <v>90</v>
      </c>
      <c r="BK111" s="142">
        <f>ROUND(I111*H111,2)</f>
        <v>0</v>
      </c>
      <c r="BL111" s="18" t="s">
        <v>169</v>
      </c>
      <c r="BM111" s="141" t="s">
        <v>612</v>
      </c>
    </row>
    <row r="112" spans="2:63" s="11" customFormat="1" ht="22.9" customHeight="1">
      <c r="B112" s="118"/>
      <c r="D112" s="119" t="s">
        <v>81</v>
      </c>
      <c r="E112" s="128" t="s">
        <v>191</v>
      </c>
      <c r="F112" s="128" t="s">
        <v>613</v>
      </c>
      <c r="I112" s="121"/>
      <c r="J112" s="129">
        <f>BK112</f>
        <v>0</v>
      </c>
      <c r="L112" s="118"/>
      <c r="M112" s="123"/>
      <c r="P112" s="124">
        <f>SUM(P113:P116)</f>
        <v>0</v>
      </c>
      <c r="R112" s="124">
        <f>SUM(R113:R116)</f>
        <v>0.247782</v>
      </c>
      <c r="T112" s="125">
        <f>SUM(T113:T116)</f>
        <v>0</v>
      </c>
      <c r="AR112" s="119" t="s">
        <v>90</v>
      </c>
      <c r="AT112" s="126" t="s">
        <v>81</v>
      </c>
      <c r="AU112" s="126" t="s">
        <v>90</v>
      </c>
      <c r="AY112" s="119" t="s">
        <v>162</v>
      </c>
      <c r="BK112" s="127">
        <f>SUM(BK113:BK116)</f>
        <v>0</v>
      </c>
    </row>
    <row r="113" spans="2:65" s="1" customFormat="1" ht="16.5" customHeight="1">
      <c r="B113" s="34"/>
      <c r="C113" s="130" t="s">
        <v>249</v>
      </c>
      <c r="D113" s="130" t="s">
        <v>165</v>
      </c>
      <c r="E113" s="131" t="s">
        <v>614</v>
      </c>
      <c r="F113" s="132" t="s">
        <v>615</v>
      </c>
      <c r="G113" s="133" t="s">
        <v>118</v>
      </c>
      <c r="H113" s="134">
        <v>1.4</v>
      </c>
      <c r="I113" s="135"/>
      <c r="J113" s="136">
        <f>ROUND(I113*H113,2)</f>
        <v>0</v>
      </c>
      <c r="K113" s="132" t="s">
        <v>168</v>
      </c>
      <c r="L113" s="34"/>
      <c r="M113" s="137" t="s">
        <v>44</v>
      </c>
      <c r="N113" s="138" t="s">
        <v>53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41" t="s">
        <v>169</v>
      </c>
      <c r="AT113" s="141" t="s">
        <v>165</v>
      </c>
      <c r="AU113" s="141" t="s">
        <v>92</v>
      </c>
      <c r="AY113" s="18" t="s">
        <v>162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8" t="s">
        <v>90</v>
      </c>
      <c r="BK113" s="142">
        <f>ROUND(I113*H113,2)</f>
        <v>0</v>
      </c>
      <c r="BL113" s="18" t="s">
        <v>169</v>
      </c>
      <c r="BM113" s="141" t="s">
        <v>616</v>
      </c>
    </row>
    <row r="114" spans="2:65" s="1" customFormat="1" ht="16.5" customHeight="1">
      <c r="B114" s="34"/>
      <c r="C114" s="130" t="s">
        <v>254</v>
      </c>
      <c r="D114" s="130" t="s">
        <v>165</v>
      </c>
      <c r="E114" s="131" t="s">
        <v>617</v>
      </c>
      <c r="F114" s="132" t="s">
        <v>618</v>
      </c>
      <c r="G114" s="133" t="s">
        <v>110</v>
      </c>
      <c r="H114" s="134">
        <v>8.6</v>
      </c>
      <c r="I114" s="135"/>
      <c r="J114" s="136">
        <f>ROUND(I114*H114,2)</f>
        <v>0</v>
      </c>
      <c r="K114" s="132" t="s">
        <v>168</v>
      </c>
      <c r="L114" s="34"/>
      <c r="M114" s="137" t="s">
        <v>44</v>
      </c>
      <c r="N114" s="138" t="s">
        <v>53</v>
      </c>
      <c r="P114" s="139">
        <f>O114*H114</f>
        <v>0</v>
      </c>
      <c r="Q114" s="139">
        <v>0.00374</v>
      </c>
      <c r="R114" s="139">
        <f>Q114*H114</f>
        <v>0.032164</v>
      </c>
      <c r="S114" s="139">
        <v>0</v>
      </c>
      <c r="T114" s="140">
        <f>S114*H114</f>
        <v>0</v>
      </c>
      <c r="AR114" s="141" t="s">
        <v>169</v>
      </c>
      <c r="AT114" s="141" t="s">
        <v>165</v>
      </c>
      <c r="AU114" s="141" t="s">
        <v>92</v>
      </c>
      <c r="AY114" s="18" t="s">
        <v>162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8" t="s">
        <v>90</v>
      </c>
      <c r="BK114" s="142">
        <f>ROUND(I114*H114,2)</f>
        <v>0</v>
      </c>
      <c r="BL114" s="18" t="s">
        <v>169</v>
      </c>
      <c r="BM114" s="141" t="s">
        <v>619</v>
      </c>
    </row>
    <row r="115" spans="2:65" s="1" customFormat="1" ht="16.5" customHeight="1">
      <c r="B115" s="34"/>
      <c r="C115" s="130" t="s">
        <v>259</v>
      </c>
      <c r="D115" s="130" t="s">
        <v>165</v>
      </c>
      <c r="E115" s="131" t="s">
        <v>620</v>
      </c>
      <c r="F115" s="132" t="s">
        <v>621</v>
      </c>
      <c r="G115" s="133" t="s">
        <v>110</v>
      </c>
      <c r="H115" s="134">
        <v>8.6</v>
      </c>
      <c r="I115" s="135"/>
      <c r="J115" s="136">
        <f>ROUND(I115*H115,2)</f>
        <v>0</v>
      </c>
      <c r="K115" s="132" t="s">
        <v>168</v>
      </c>
      <c r="L115" s="34"/>
      <c r="M115" s="137" t="s">
        <v>44</v>
      </c>
      <c r="N115" s="138" t="s">
        <v>53</v>
      </c>
      <c r="P115" s="139">
        <f>O115*H115</f>
        <v>0</v>
      </c>
      <c r="Q115" s="139">
        <v>4E-05</v>
      </c>
      <c r="R115" s="139">
        <f>Q115*H115</f>
        <v>0.000344</v>
      </c>
      <c r="S115" s="139">
        <v>0</v>
      </c>
      <c r="T115" s="140">
        <f>S115*H115</f>
        <v>0</v>
      </c>
      <c r="AR115" s="141" t="s">
        <v>169</v>
      </c>
      <c r="AT115" s="141" t="s">
        <v>165</v>
      </c>
      <c r="AU115" s="141" t="s">
        <v>92</v>
      </c>
      <c r="AY115" s="18" t="s">
        <v>162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8" t="s">
        <v>90</v>
      </c>
      <c r="BK115" s="142">
        <f>ROUND(I115*H115,2)</f>
        <v>0</v>
      </c>
      <c r="BL115" s="18" t="s">
        <v>169</v>
      </c>
      <c r="BM115" s="141" t="s">
        <v>622</v>
      </c>
    </row>
    <row r="116" spans="2:65" s="1" customFormat="1" ht="24.2" customHeight="1">
      <c r="B116" s="34"/>
      <c r="C116" s="130" t="s">
        <v>264</v>
      </c>
      <c r="D116" s="130" t="s">
        <v>165</v>
      </c>
      <c r="E116" s="131" t="s">
        <v>623</v>
      </c>
      <c r="F116" s="132" t="s">
        <v>624</v>
      </c>
      <c r="G116" s="133" t="s">
        <v>122</v>
      </c>
      <c r="H116" s="134">
        <v>0.2</v>
      </c>
      <c r="I116" s="135"/>
      <c r="J116" s="136">
        <f>ROUND(I116*H116,2)</f>
        <v>0</v>
      </c>
      <c r="K116" s="132" t="s">
        <v>168</v>
      </c>
      <c r="L116" s="34"/>
      <c r="M116" s="137" t="s">
        <v>44</v>
      </c>
      <c r="N116" s="138" t="s">
        <v>53</v>
      </c>
      <c r="P116" s="139">
        <f>O116*H116</f>
        <v>0</v>
      </c>
      <c r="Q116" s="139">
        <v>1.07637</v>
      </c>
      <c r="R116" s="139">
        <f>Q116*H116</f>
        <v>0.21527400000000002</v>
      </c>
      <c r="S116" s="139">
        <v>0</v>
      </c>
      <c r="T116" s="140">
        <f>S116*H116</f>
        <v>0</v>
      </c>
      <c r="AR116" s="141" t="s">
        <v>169</v>
      </c>
      <c r="AT116" s="141" t="s">
        <v>165</v>
      </c>
      <c r="AU116" s="141" t="s">
        <v>92</v>
      </c>
      <c r="AY116" s="18" t="s">
        <v>162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8" t="s">
        <v>90</v>
      </c>
      <c r="BK116" s="142">
        <f>ROUND(I116*H116,2)</f>
        <v>0</v>
      </c>
      <c r="BL116" s="18" t="s">
        <v>169</v>
      </c>
      <c r="BM116" s="141" t="s">
        <v>625</v>
      </c>
    </row>
    <row r="117" spans="2:63" s="11" customFormat="1" ht="22.9" customHeight="1">
      <c r="B117" s="118"/>
      <c r="D117" s="119" t="s">
        <v>81</v>
      </c>
      <c r="E117" s="128" t="s">
        <v>169</v>
      </c>
      <c r="F117" s="128" t="s">
        <v>626</v>
      </c>
      <c r="I117" s="121"/>
      <c r="J117" s="129">
        <f>BK117</f>
        <v>0</v>
      </c>
      <c r="L117" s="118"/>
      <c r="M117" s="123"/>
      <c r="P117" s="124">
        <f>P118</f>
        <v>0</v>
      </c>
      <c r="R117" s="124">
        <f>R118</f>
        <v>70.12159999999999</v>
      </c>
      <c r="T117" s="125">
        <f>T118</f>
        <v>0</v>
      </c>
      <c r="AR117" s="119" t="s">
        <v>90</v>
      </c>
      <c r="AT117" s="126" t="s">
        <v>81</v>
      </c>
      <c r="AU117" s="126" t="s">
        <v>90</v>
      </c>
      <c r="AY117" s="119" t="s">
        <v>162</v>
      </c>
      <c r="BK117" s="127">
        <f>BK118</f>
        <v>0</v>
      </c>
    </row>
    <row r="118" spans="2:65" s="1" customFormat="1" ht="24.2" customHeight="1">
      <c r="B118" s="34"/>
      <c r="C118" s="130" t="s">
        <v>274</v>
      </c>
      <c r="D118" s="130" t="s">
        <v>165</v>
      </c>
      <c r="E118" s="131" t="s">
        <v>627</v>
      </c>
      <c r="F118" s="132" t="s">
        <v>628</v>
      </c>
      <c r="G118" s="133" t="s">
        <v>110</v>
      </c>
      <c r="H118" s="134">
        <v>68</v>
      </c>
      <c r="I118" s="135"/>
      <c r="J118" s="136">
        <f>ROUND(I118*H118,2)</f>
        <v>0</v>
      </c>
      <c r="K118" s="132" t="s">
        <v>168</v>
      </c>
      <c r="L118" s="34"/>
      <c r="M118" s="137" t="s">
        <v>44</v>
      </c>
      <c r="N118" s="138" t="s">
        <v>53</v>
      </c>
      <c r="P118" s="139">
        <f>O118*H118</f>
        <v>0</v>
      </c>
      <c r="Q118" s="139">
        <v>1.0312</v>
      </c>
      <c r="R118" s="139">
        <f>Q118*H118</f>
        <v>70.12159999999999</v>
      </c>
      <c r="S118" s="139">
        <v>0</v>
      </c>
      <c r="T118" s="140">
        <f>S118*H118</f>
        <v>0</v>
      </c>
      <c r="AR118" s="141" t="s">
        <v>169</v>
      </c>
      <c r="AT118" s="141" t="s">
        <v>165</v>
      </c>
      <c r="AU118" s="141" t="s">
        <v>92</v>
      </c>
      <c r="AY118" s="18" t="s">
        <v>162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8" t="s">
        <v>90</v>
      </c>
      <c r="BK118" s="142">
        <f>ROUND(I118*H118,2)</f>
        <v>0</v>
      </c>
      <c r="BL118" s="18" t="s">
        <v>169</v>
      </c>
      <c r="BM118" s="141" t="s">
        <v>629</v>
      </c>
    </row>
    <row r="119" spans="2:63" s="11" customFormat="1" ht="22.9" customHeight="1">
      <c r="B119" s="118"/>
      <c r="D119" s="119" t="s">
        <v>81</v>
      </c>
      <c r="E119" s="128" t="s">
        <v>242</v>
      </c>
      <c r="F119" s="128" t="s">
        <v>469</v>
      </c>
      <c r="I119" s="121"/>
      <c r="J119" s="129">
        <f>BK119</f>
        <v>0</v>
      </c>
      <c r="L119" s="118"/>
      <c r="M119" s="123"/>
      <c r="P119" s="124">
        <f>SUM(P120:P142)</f>
        <v>0</v>
      </c>
      <c r="R119" s="124">
        <f>SUM(R120:R142)</f>
        <v>19.975659999999998</v>
      </c>
      <c r="T119" s="125">
        <f>SUM(T120:T142)</f>
        <v>334.3195</v>
      </c>
      <c r="AR119" s="119" t="s">
        <v>90</v>
      </c>
      <c r="AT119" s="126" t="s">
        <v>81</v>
      </c>
      <c r="AU119" s="126" t="s">
        <v>90</v>
      </c>
      <c r="AY119" s="119" t="s">
        <v>162</v>
      </c>
      <c r="BK119" s="127">
        <f>SUM(BK120:BK142)</f>
        <v>0</v>
      </c>
    </row>
    <row r="120" spans="2:65" s="1" customFormat="1" ht="24.2" customHeight="1">
      <c r="B120" s="34"/>
      <c r="C120" s="130" t="s">
        <v>8</v>
      </c>
      <c r="D120" s="130" t="s">
        <v>165</v>
      </c>
      <c r="E120" s="131" t="s">
        <v>630</v>
      </c>
      <c r="F120" s="132" t="s">
        <v>631</v>
      </c>
      <c r="G120" s="133" t="s">
        <v>321</v>
      </c>
      <c r="H120" s="134">
        <v>59.7</v>
      </c>
      <c r="I120" s="135"/>
      <c r="J120" s="136">
        <f>ROUND(I120*H120,2)</f>
        <v>0</v>
      </c>
      <c r="K120" s="132" t="s">
        <v>168</v>
      </c>
      <c r="L120" s="34"/>
      <c r="M120" s="137" t="s">
        <v>44</v>
      </c>
      <c r="N120" s="138" t="s">
        <v>53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169</v>
      </c>
      <c r="AT120" s="141" t="s">
        <v>165</v>
      </c>
      <c r="AU120" s="141" t="s">
        <v>92</v>
      </c>
      <c r="AY120" s="18" t="s">
        <v>162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8" t="s">
        <v>90</v>
      </c>
      <c r="BK120" s="142">
        <f>ROUND(I120*H120,2)</f>
        <v>0</v>
      </c>
      <c r="BL120" s="18" t="s">
        <v>169</v>
      </c>
      <c r="BM120" s="141" t="s">
        <v>632</v>
      </c>
    </row>
    <row r="121" spans="2:51" s="12" customFormat="1" ht="11.25">
      <c r="B121" s="143"/>
      <c r="D121" s="144" t="s">
        <v>171</v>
      </c>
      <c r="E121" s="145" t="s">
        <v>44</v>
      </c>
      <c r="F121" s="146" t="s">
        <v>633</v>
      </c>
      <c r="H121" s="147">
        <v>49.9</v>
      </c>
      <c r="I121" s="148"/>
      <c r="L121" s="143"/>
      <c r="M121" s="149"/>
      <c r="T121" s="150"/>
      <c r="AT121" s="145" t="s">
        <v>171</v>
      </c>
      <c r="AU121" s="145" t="s">
        <v>92</v>
      </c>
      <c r="AV121" s="12" t="s">
        <v>92</v>
      </c>
      <c r="AW121" s="12" t="s">
        <v>42</v>
      </c>
      <c r="AX121" s="12" t="s">
        <v>82</v>
      </c>
      <c r="AY121" s="145" t="s">
        <v>162</v>
      </c>
    </row>
    <row r="122" spans="2:51" s="12" customFormat="1" ht="11.25">
      <c r="B122" s="143"/>
      <c r="D122" s="144" t="s">
        <v>171</v>
      </c>
      <c r="E122" s="145" t="s">
        <v>44</v>
      </c>
      <c r="F122" s="146" t="s">
        <v>634</v>
      </c>
      <c r="H122" s="147">
        <v>9.8</v>
      </c>
      <c r="I122" s="148"/>
      <c r="L122" s="143"/>
      <c r="M122" s="149"/>
      <c r="T122" s="150"/>
      <c r="AT122" s="145" t="s">
        <v>171</v>
      </c>
      <c r="AU122" s="145" t="s">
        <v>92</v>
      </c>
      <c r="AV122" s="12" t="s">
        <v>92</v>
      </c>
      <c r="AW122" s="12" t="s">
        <v>42</v>
      </c>
      <c r="AX122" s="12" t="s">
        <v>82</v>
      </c>
      <c r="AY122" s="145" t="s">
        <v>162</v>
      </c>
    </row>
    <row r="123" spans="2:51" s="13" customFormat="1" ht="11.25">
      <c r="B123" s="151"/>
      <c r="D123" s="144" t="s">
        <v>171</v>
      </c>
      <c r="E123" s="152" t="s">
        <v>44</v>
      </c>
      <c r="F123" s="153" t="s">
        <v>175</v>
      </c>
      <c r="H123" s="154">
        <v>59.7</v>
      </c>
      <c r="I123" s="155"/>
      <c r="L123" s="151"/>
      <c r="M123" s="156"/>
      <c r="T123" s="157"/>
      <c r="AT123" s="152" t="s">
        <v>171</v>
      </c>
      <c r="AU123" s="152" t="s">
        <v>92</v>
      </c>
      <c r="AV123" s="13" t="s">
        <v>169</v>
      </c>
      <c r="AW123" s="13" t="s">
        <v>42</v>
      </c>
      <c r="AX123" s="13" t="s">
        <v>90</v>
      </c>
      <c r="AY123" s="152" t="s">
        <v>162</v>
      </c>
    </row>
    <row r="124" spans="2:65" s="1" customFormat="1" ht="24.2" customHeight="1">
      <c r="B124" s="34"/>
      <c r="C124" s="171" t="s">
        <v>284</v>
      </c>
      <c r="D124" s="171" t="s">
        <v>275</v>
      </c>
      <c r="E124" s="172" t="s">
        <v>635</v>
      </c>
      <c r="F124" s="173" t="s">
        <v>636</v>
      </c>
      <c r="G124" s="174" t="s">
        <v>321</v>
      </c>
      <c r="H124" s="175">
        <v>50.649</v>
      </c>
      <c r="I124" s="176"/>
      <c r="J124" s="177">
        <f>ROUND(I124*H124,2)</f>
        <v>0</v>
      </c>
      <c r="K124" s="173" t="s">
        <v>44</v>
      </c>
      <c r="L124" s="178"/>
      <c r="M124" s="179" t="s">
        <v>44</v>
      </c>
      <c r="N124" s="180" t="s">
        <v>53</v>
      </c>
      <c r="P124" s="139">
        <f>O124*H124</f>
        <v>0</v>
      </c>
      <c r="Q124" s="139">
        <v>0.073</v>
      </c>
      <c r="R124" s="139">
        <f>Q124*H124</f>
        <v>3.697377</v>
      </c>
      <c r="S124" s="139">
        <v>0</v>
      </c>
      <c r="T124" s="140">
        <f>S124*H124</f>
        <v>0</v>
      </c>
      <c r="AR124" s="141" t="s">
        <v>226</v>
      </c>
      <c r="AT124" s="141" t="s">
        <v>275</v>
      </c>
      <c r="AU124" s="141" t="s">
        <v>92</v>
      </c>
      <c r="AY124" s="18" t="s">
        <v>162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8" t="s">
        <v>90</v>
      </c>
      <c r="BK124" s="142">
        <f>ROUND(I124*H124,2)</f>
        <v>0</v>
      </c>
      <c r="BL124" s="18" t="s">
        <v>169</v>
      </c>
      <c r="BM124" s="141" t="s">
        <v>637</v>
      </c>
    </row>
    <row r="125" spans="2:51" s="12" customFormat="1" ht="11.25">
      <c r="B125" s="143"/>
      <c r="D125" s="144" t="s">
        <v>171</v>
      </c>
      <c r="E125" s="145" t="s">
        <v>44</v>
      </c>
      <c r="F125" s="146" t="s">
        <v>638</v>
      </c>
      <c r="H125" s="147">
        <v>49.9</v>
      </c>
      <c r="I125" s="148"/>
      <c r="L125" s="143"/>
      <c r="M125" s="149"/>
      <c r="T125" s="150"/>
      <c r="AT125" s="145" t="s">
        <v>171</v>
      </c>
      <c r="AU125" s="145" t="s">
        <v>92</v>
      </c>
      <c r="AV125" s="12" t="s">
        <v>92</v>
      </c>
      <c r="AW125" s="12" t="s">
        <v>42</v>
      </c>
      <c r="AX125" s="12" t="s">
        <v>90</v>
      </c>
      <c r="AY125" s="145" t="s">
        <v>162</v>
      </c>
    </row>
    <row r="126" spans="2:51" s="12" customFormat="1" ht="11.25">
      <c r="B126" s="143"/>
      <c r="D126" s="144" t="s">
        <v>171</v>
      </c>
      <c r="F126" s="146" t="s">
        <v>639</v>
      </c>
      <c r="H126" s="147">
        <v>50.649</v>
      </c>
      <c r="I126" s="148"/>
      <c r="L126" s="143"/>
      <c r="M126" s="149"/>
      <c r="T126" s="150"/>
      <c r="AT126" s="145" t="s">
        <v>171</v>
      </c>
      <c r="AU126" s="145" t="s">
        <v>92</v>
      </c>
      <c r="AV126" s="12" t="s">
        <v>92</v>
      </c>
      <c r="AW126" s="12" t="s">
        <v>4</v>
      </c>
      <c r="AX126" s="12" t="s">
        <v>90</v>
      </c>
      <c r="AY126" s="145" t="s">
        <v>162</v>
      </c>
    </row>
    <row r="127" spans="2:65" s="1" customFormat="1" ht="16.5" customHeight="1">
      <c r="B127" s="34"/>
      <c r="C127" s="171" t="s">
        <v>291</v>
      </c>
      <c r="D127" s="171" t="s">
        <v>275</v>
      </c>
      <c r="E127" s="172" t="s">
        <v>640</v>
      </c>
      <c r="F127" s="173" t="s">
        <v>641</v>
      </c>
      <c r="G127" s="174" t="s">
        <v>455</v>
      </c>
      <c r="H127" s="175">
        <v>4</v>
      </c>
      <c r="I127" s="176"/>
      <c r="J127" s="177">
        <f>ROUND(I127*H127,2)</f>
        <v>0</v>
      </c>
      <c r="K127" s="173" t="s">
        <v>44</v>
      </c>
      <c r="L127" s="178"/>
      <c r="M127" s="179" t="s">
        <v>44</v>
      </c>
      <c r="N127" s="180" t="s">
        <v>53</v>
      </c>
      <c r="P127" s="139">
        <f>O127*H127</f>
        <v>0</v>
      </c>
      <c r="Q127" s="139">
        <v>0.048</v>
      </c>
      <c r="R127" s="139">
        <f>Q127*H127</f>
        <v>0.192</v>
      </c>
      <c r="S127" s="139">
        <v>0</v>
      </c>
      <c r="T127" s="140">
        <f>S127*H127</f>
        <v>0</v>
      </c>
      <c r="AR127" s="141" t="s">
        <v>226</v>
      </c>
      <c r="AT127" s="141" t="s">
        <v>275</v>
      </c>
      <c r="AU127" s="141" t="s">
        <v>92</v>
      </c>
      <c r="AY127" s="18" t="s">
        <v>162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8" t="s">
        <v>90</v>
      </c>
      <c r="BK127" s="142">
        <f>ROUND(I127*H127,2)</f>
        <v>0</v>
      </c>
      <c r="BL127" s="18" t="s">
        <v>169</v>
      </c>
      <c r="BM127" s="141" t="s">
        <v>642</v>
      </c>
    </row>
    <row r="128" spans="2:65" s="1" customFormat="1" ht="24.2" customHeight="1">
      <c r="B128" s="34"/>
      <c r="C128" s="171" t="s">
        <v>295</v>
      </c>
      <c r="D128" s="171" t="s">
        <v>275</v>
      </c>
      <c r="E128" s="172" t="s">
        <v>643</v>
      </c>
      <c r="F128" s="173" t="s">
        <v>644</v>
      </c>
      <c r="G128" s="174" t="s">
        <v>321</v>
      </c>
      <c r="H128" s="175">
        <v>9.947</v>
      </c>
      <c r="I128" s="176"/>
      <c r="J128" s="177">
        <f>ROUND(I128*H128,2)</f>
        <v>0</v>
      </c>
      <c r="K128" s="173" t="s">
        <v>44</v>
      </c>
      <c r="L128" s="178"/>
      <c r="M128" s="179" t="s">
        <v>44</v>
      </c>
      <c r="N128" s="180" t="s">
        <v>53</v>
      </c>
      <c r="P128" s="139">
        <f>O128*H128</f>
        <v>0</v>
      </c>
      <c r="Q128" s="139">
        <v>0.073</v>
      </c>
      <c r="R128" s="139">
        <f>Q128*H128</f>
        <v>0.7261309999999999</v>
      </c>
      <c r="S128" s="139">
        <v>0</v>
      </c>
      <c r="T128" s="140">
        <f>S128*H128</f>
        <v>0</v>
      </c>
      <c r="AR128" s="141" t="s">
        <v>226</v>
      </c>
      <c r="AT128" s="141" t="s">
        <v>275</v>
      </c>
      <c r="AU128" s="141" t="s">
        <v>92</v>
      </c>
      <c r="AY128" s="18" t="s">
        <v>162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8" t="s">
        <v>90</v>
      </c>
      <c r="BK128" s="142">
        <f>ROUND(I128*H128,2)</f>
        <v>0</v>
      </c>
      <c r="BL128" s="18" t="s">
        <v>169</v>
      </c>
      <c r="BM128" s="141" t="s">
        <v>645</v>
      </c>
    </row>
    <row r="129" spans="2:51" s="12" customFormat="1" ht="11.25">
      <c r="B129" s="143"/>
      <c r="D129" s="144" t="s">
        <v>171</v>
      </c>
      <c r="E129" s="145" t="s">
        <v>44</v>
      </c>
      <c r="F129" s="146" t="s">
        <v>646</v>
      </c>
      <c r="H129" s="147">
        <v>9.8</v>
      </c>
      <c r="I129" s="148"/>
      <c r="L129" s="143"/>
      <c r="M129" s="149"/>
      <c r="T129" s="150"/>
      <c r="AT129" s="145" t="s">
        <v>171</v>
      </c>
      <c r="AU129" s="145" t="s">
        <v>92</v>
      </c>
      <c r="AV129" s="12" t="s">
        <v>92</v>
      </c>
      <c r="AW129" s="12" t="s">
        <v>42</v>
      </c>
      <c r="AX129" s="12" t="s">
        <v>90</v>
      </c>
      <c r="AY129" s="145" t="s">
        <v>162</v>
      </c>
    </row>
    <row r="130" spans="2:51" s="12" customFormat="1" ht="11.25">
      <c r="B130" s="143"/>
      <c r="D130" s="144" t="s">
        <v>171</v>
      </c>
      <c r="F130" s="146" t="s">
        <v>647</v>
      </c>
      <c r="H130" s="147">
        <v>9.947</v>
      </c>
      <c r="I130" s="148"/>
      <c r="L130" s="143"/>
      <c r="M130" s="149"/>
      <c r="T130" s="150"/>
      <c r="AT130" s="145" t="s">
        <v>171</v>
      </c>
      <c r="AU130" s="145" t="s">
        <v>92</v>
      </c>
      <c r="AV130" s="12" t="s">
        <v>92</v>
      </c>
      <c r="AW130" s="12" t="s">
        <v>4</v>
      </c>
      <c r="AX130" s="12" t="s">
        <v>90</v>
      </c>
      <c r="AY130" s="145" t="s">
        <v>162</v>
      </c>
    </row>
    <row r="131" spans="2:65" s="1" customFormat="1" ht="16.5" customHeight="1">
      <c r="B131" s="34"/>
      <c r="C131" s="171" t="s">
        <v>300</v>
      </c>
      <c r="D131" s="171" t="s">
        <v>275</v>
      </c>
      <c r="E131" s="172" t="s">
        <v>648</v>
      </c>
      <c r="F131" s="173" t="s">
        <v>649</v>
      </c>
      <c r="G131" s="174" t="s">
        <v>455</v>
      </c>
      <c r="H131" s="175">
        <v>1</v>
      </c>
      <c r="I131" s="176"/>
      <c r="J131" s="177">
        <f>ROUND(I131*H131,2)</f>
        <v>0</v>
      </c>
      <c r="K131" s="173" t="s">
        <v>44</v>
      </c>
      <c r="L131" s="178"/>
      <c r="M131" s="179" t="s">
        <v>44</v>
      </c>
      <c r="N131" s="180" t="s">
        <v>53</v>
      </c>
      <c r="P131" s="139">
        <f>O131*H131</f>
        <v>0</v>
      </c>
      <c r="Q131" s="139">
        <v>0.057</v>
      </c>
      <c r="R131" s="139">
        <f>Q131*H131</f>
        <v>0.057</v>
      </c>
      <c r="S131" s="139">
        <v>0</v>
      </c>
      <c r="T131" s="140">
        <f>S131*H131</f>
        <v>0</v>
      </c>
      <c r="AR131" s="141" t="s">
        <v>226</v>
      </c>
      <c r="AT131" s="141" t="s">
        <v>275</v>
      </c>
      <c r="AU131" s="141" t="s">
        <v>92</v>
      </c>
      <c r="AY131" s="18" t="s">
        <v>162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8" t="s">
        <v>90</v>
      </c>
      <c r="BK131" s="142">
        <f>ROUND(I131*H131,2)</f>
        <v>0</v>
      </c>
      <c r="BL131" s="18" t="s">
        <v>169</v>
      </c>
      <c r="BM131" s="141" t="s">
        <v>650</v>
      </c>
    </row>
    <row r="132" spans="2:51" s="12" customFormat="1" ht="11.25">
      <c r="B132" s="143"/>
      <c r="D132" s="144" t="s">
        <v>171</v>
      </c>
      <c r="F132" s="146" t="s">
        <v>651</v>
      </c>
      <c r="H132" s="147">
        <v>1</v>
      </c>
      <c r="I132" s="148"/>
      <c r="L132" s="143"/>
      <c r="M132" s="149"/>
      <c r="T132" s="150"/>
      <c r="AT132" s="145" t="s">
        <v>171</v>
      </c>
      <c r="AU132" s="145" t="s">
        <v>92</v>
      </c>
      <c r="AV132" s="12" t="s">
        <v>92</v>
      </c>
      <c r="AW132" s="12" t="s">
        <v>4</v>
      </c>
      <c r="AX132" s="12" t="s">
        <v>90</v>
      </c>
      <c r="AY132" s="145" t="s">
        <v>162</v>
      </c>
    </row>
    <row r="133" spans="2:65" s="1" customFormat="1" ht="24.2" customHeight="1">
      <c r="B133" s="34"/>
      <c r="C133" s="130" t="s">
        <v>304</v>
      </c>
      <c r="D133" s="130" t="s">
        <v>165</v>
      </c>
      <c r="E133" s="131" t="s">
        <v>652</v>
      </c>
      <c r="F133" s="132" t="s">
        <v>653</v>
      </c>
      <c r="G133" s="133" t="s">
        <v>321</v>
      </c>
      <c r="H133" s="134">
        <v>14.4</v>
      </c>
      <c r="I133" s="135"/>
      <c r="J133" s="136">
        <f>ROUND(I133*H133,2)</f>
        <v>0</v>
      </c>
      <c r="K133" s="132" t="s">
        <v>168</v>
      </c>
      <c r="L133" s="34"/>
      <c r="M133" s="137" t="s">
        <v>44</v>
      </c>
      <c r="N133" s="138" t="s">
        <v>53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169</v>
      </c>
      <c r="AT133" s="141" t="s">
        <v>165</v>
      </c>
      <c r="AU133" s="141" t="s">
        <v>92</v>
      </c>
      <c r="AY133" s="18" t="s">
        <v>162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8" t="s">
        <v>90</v>
      </c>
      <c r="BK133" s="142">
        <f>ROUND(I133*H133,2)</f>
        <v>0</v>
      </c>
      <c r="BL133" s="18" t="s">
        <v>169</v>
      </c>
      <c r="BM133" s="141" t="s">
        <v>654</v>
      </c>
    </row>
    <row r="134" spans="2:51" s="12" customFormat="1" ht="11.25">
      <c r="B134" s="143"/>
      <c r="D134" s="144" t="s">
        <v>171</v>
      </c>
      <c r="E134" s="145" t="s">
        <v>44</v>
      </c>
      <c r="F134" s="146" t="s">
        <v>655</v>
      </c>
      <c r="H134" s="147">
        <v>14.4</v>
      </c>
      <c r="I134" s="148"/>
      <c r="L134" s="143"/>
      <c r="M134" s="149"/>
      <c r="T134" s="150"/>
      <c r="AT134" s="145" t="s">
        <v>171</v>
      </c>
      <c r="AU134" s="145" t="s">
        <v>92</v>
      </c>
      <c r="AV134" s="12" t="s">
        <v>92</v>
      </c>
      <c r="AW134" s="12" t="s">
        <v>42</v>
      </c>
      <c r="AX134" s="12" t="s">
        <v>90</v>
      </c>
      <c r="AY134" s="145" t="s">
        <v>162</v>
      </c>
    </row>
    <row r="135" spans="2:65" s="1" customFormat="1" ht="21.75" customHeight="1">
      <c r="B135" s="34"/>
      <c r="C135" s="171" t="s">
        <v>7</v>
      </c>
      <c r="D135" s="171" t="s">
        <v>275</v>
      </c>
      <c r="E135" s="172" t="s">
        <v>656</v>
      </c>
      <c r="F135" s="173" t="s">
        <v>657</v>
      </c>
      <c r="G135" s="174" t="s">
        <v>321</v>
      </c>
      <c r="H135" s="175">
        <v>14.616</v>
      </c>
      <c r="I135" s="176"/>
      <c r="J135" s="177">
        <f>ROUND(I135*H135,2)</f>
        <v>0</v>
      </c>
      <c r="K135" s="173" t="s">
        <v>168</v>
      </c>
      <c r="L135" s="178"/>
      <c r="M135" s="179" t="s">
        <v>44</v>
      </c>
      <c r="N135" s="180" t="s">
        <v>53</v>
      </c>
      <c r="P135" s="139">
        <f>O135*H135</f>
        <v>0</v>
      </c>
      <c r="Q135" s="139">
        <v>0.122</v>
      </c>
      <c r="R135" s="139">
        <f>Q135*H135</f>
        <v>1.7831519999999998</v>
      </c>
      <c r="S135" s="139">
        <v>0</v>
      </c>
      <c r="T135" s="140">
        <f>S135*H135</f>
        <v>0</v>
      </c>
      <c r="AR135" s="141" t="s">
        <v>226</v>
      </c>
      <c r="AT135" s="141" t="s">
        <v>275</v>
      </c>
      <c r="AU135" s="141" t="s">
        <v>92</v>
      </c>
      <c r="AY135" s="18" t="s">
        <v>162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8" t="s">
        <v>90</v>
      </c>
      <c r="BK135" s="142">
        <f>ROUND(I135*H135,2)</f>
        <v>0</v>
      </c>
      <c r="BL135" s="18" t="s">
        <v>169</v>
      </c>
      <c r="BM135" s="141" t="s">
        <v>658</v>
      </c>
    </row>
    <row r="136" spans="2:51" s="12" customFormat="1" ht="11.25">
      <c r="B136" s="143"/>
      <c r="D136" s="144" t="s">
        <v>171</v>
      </c>
      <c r="F136" s="146" t="s">
        <v>659</v>
      </c>
      <c r="H136" s="147">
        <v>14.616</v>
      </c>
      <c r="I136" s="148"/>
      <c r="L136" s="143"/>
      <c r="M136" s="149"/>
      <c r="T136" s="150"/>
      <c r="AT136" s="145" t="s">
        <v>171</v>
      </c>
      <c r="AU136" s="145" t="s">
        <v>92</v>
      </c>
      <c r="AV136" s="12" t="s">
        <v>92</v>
      </c>
      <c r="AW136" s="12" t="s">
        <v>4</v>
      </c>
      <c r="AX136" s="12" t="s">
        <v>90</v>
      </c>
      <c r="AY136" s="145" t="s">
        <v>162</v>
      </c>
    </row>
    <row r="137" spans="2:65" s="1" customFormat="1" ht="21.75" customHeight="1">
      <c r="B137" s="34"/>
      <c r="C137" s="171" t="s">
        <v>313</v>
      </c>
      <c r="D137" s="171" t="s">
        <v>275</v>
      </c>
      <c r="E137" s="172" t="s">
        <v>660</v>
      </c>
      <c r="F137" s="173" t="s">
        <v>661</v>
      </c>
      <c r="G137" s="174" t="s">
        <v>455</v>
      </c>
      <c r="H137" s="175">
        <v>1</v>
      </c>
      <c r="I137" s="176"/>
      <c r="J137" s="177">
        <f>ROUND(I137*H137,2)</f>
        <v>0</v>
      </c>
      <c r="K137" s="173" t="s">
        <v>168</v>
      </c>
      <c r="L137" s="178"/>
      <c r="M137" s="179" t="s">
        <v>44</v>
      </c>
      <c r="N137" s="180" t="s">
        <v>53</v>
      </c>
      <c r="P137" s="139">
        <f>O137*H137</f>
        <v>0</v>
      </c>
      <c r="Q137" s="139">
        <v>0.08</v>
      </c>
      <c r="R137" s="139">
        <f>Q137*H137</f>
        <v>0.08</v>
      </c>
      <c r="S137" s="139">
        <v>0</v>
      </c>
      <c r="T137" s="140">
        <f>S137*H137</f>
        <v>0</v>
      </c>
      <c r="AR137" s="141" t="s">
        <v>226</v>
      </c>
      <c r="AT137" s="141" t="s">
        <v>275</v>
      </c>
      <c r="AU137" s="141" t="s">
        <v>92</v>
      </c>
      <c r="AY137" s="18" t="s">
        <v>162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8" t="s">
        <v>90</v>
      </c>
      <c r="BK137" s="142">
        <f>ROUND(I137*H137,2)</f>
        <v>0</v>
      </c>
      <c r="BL137" s="18" t="s">
        <v>169</v>
      </c>
      <c r="BM137" s="141" t="s">
        <v>662</v>
      </c>
    </row>
    <row r="138" spans="2:51" s="12" customFormat="1" ht="11.25">
      <c r="B138" s="143"/>
      <c r="D138" s="144" t="s">
        <v>171</v>
      </c>
      <c r="F138" s="146" t="s">
        <v>651</v>
      </c>
      <c r="H138" s="147">
        <v>1</v>
      </c>
      <c r="I138" s="148"/>
      <c r="L138" s="143"/>
      <c r="M138" s="149"/>
      <c r="T138" s="150"/>
      <c r="AT138" s="145" t="s">
        <v>171</v>
      </c>
      <c r="AU138" s="145" t="s">
        <v>92</v>
      </c>
      <c r="AV138" s="12" t="s">
        <v>92</v>
      </c>
      <c r="AW138" s="12" t="s">
        <v>4</v>
      </c>
      <c r="AX138" s="12" t="s">
        <v>90</v>
      </c>
      <c r="AY138" s="145" t="s">
        <v>162</v>
      </c>
    </row>
    <row r="139" spans="2:65" s="1" customFormat="1" ht="16.5" customHeight="1">
      <c r="B139" s="34"/>
      <c r="C139" s="130" t="s">
        <v>318</v>
      </c>
      <c r="D139" s="130" t="s">
        <v>165</v>
      </c>
      <c r="E139" s="131" t="s">
        <v>663</v>
      </c>
      <c r="F139" s="132" t="s">
        <v>664</v>
      </c>
      <c r="G139" s="133" t="s">
        <v>118</v>
      </c>
      <c r="H139" s="134">
        <v>112</v>
      </c>
      <c r="I139" s="135"/>
      <c r="J139" s="136">
        <f>ROUND(I139*H139,2)</f>
        <v>0</v>
      </c>
      <c r="K139" s="132" t="s">
        <v>168</v>
      </c>
      <c r="L139" s="34"/>
      <c r="M139" s="137" t="s">
        <v>44</v>
      </c>
      <c r="N139" s="138" t="s">
        <v>53</v>
      </c>
      <c r="P139" s="139">
        <f>O139*H139</f>
        <v>0</v>
      </c>
      <c r="Q139" s="139">
        <v>0.12</v>
      </c>
      <c r="R139" s="139">
        <f>Q139*H139</f>
        <v>13.44</v>
      </c>
      <c r="S139" s="139">
        <v>2.49</v>
      </c>
      <c r="T139" s="140">
        <f>S139*H139</f>
        <v>278.88</v>
      </c>
      <c r="AR139" s="141" t="s">
        <v>169</v>
      </c>
      <c r="AT139" s="141" t="s">
        <v>165</v>
      </c>
      <c r="AU139" s="141" t="s">
        <v>92</v>
      </c>
      <c r="AY139" s="18" t="s">
        <v>162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8" t="s">
        <v>90</v>
      </c>
      <c r="BK139" s="142">
        <f>ROUND(I139*H139,2)</f>
        <v>0</v>
      </c>
      <c r="BL139" s="18" t="s">
        <v>169</v>
      </c>
      <c r="BM139" s="141" t="s">
        <v>665</v>
      </c>
    </row>
    <row r="140" spans="2:65" s="1" customFormat="1" ht="24.2" customHeight="1">
      <c r="B140" s="34"/>
      <c r="C140" s="130" t="s">
        <v>324</v>
      </c>
      <c r="D140" s="130" t="s">
        <v>165</v>
      </c>
      <c r="E140" s="131" t="s">
        <v>666</v>
      </c>
      <c r="F140" s="132" t="s">
        <v>667</v>
      </c>
      <c r="G140" s="133" t="s">
        <v>321</v>
      </c>
      <c r="H140" s="134">
        <v>16.1</v>
      </c>
      <c r="I140" s="135"/>
      <c r="J140" s="136">
        <f>ROUND(I140*H140,2)</f>
        <v>0</v>
      </c>
      <c r="K140" s="132" t="s">
        <v>168</v>
      </c>
      <c r="L140" s="34"/>
      <c r="M140" s="137" t="s">
        <v>44</v>
      </c>
      <c r="N140" s="138" t="s">
        <v>53</v>
      </c>
      <c r="P140" s="139">
        <f>O140*H140</f>
        <v>0</v>
      </c>
      <c r="Q140" s="139">
        <v>0</v>
      </c>
      <c r="R140" s="139">
        <f>Q140*H140</f>
        <v>0</v>
      </c>
      <c r="S140" s="139">
        <v>0.98</v>
      </c>
      <c r="T140" s="140">
        <f>S140*H140</f>
        <v>15.778</v>
      </c>
      <c r="AR140" s="141" t="s">
        <v>169</v>
      </c>
      <c r="AT140" s="141" t="s">
        <v>165</v>
      </c>
      <c r="AU140" s="141" t="s">
        <v>92</v>
      </c>
      <c r="AY140" s="18" t="s">
        <v>162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8" t="s">
        <v>90</v>
      </c>
      <c r="BK140" s="142">
        <f>ROUND(I140*H140,2)</f>
        <v>0</v>
      </c>
      <c r="BL140" s="18" t="s">
        <v>169</v>
      </c>
      <c r="BM140" s="141" t="s">
        <v>668</v>
      </c>
    </row>
    <row r="141" spans="2:65" s="1" customFormat="1" ht="24.2" customHeight="1">
      <c r="B141" s="34"/>
      <c r="C141" s="130" t="s">
        <v>343</v>
      </c>
      <c r="D141" s="130" t="s">
        <v>165</v>
      </c>
      <c r="E141" s="131" t="s">
        <v>669</v>
      </c>
      <c r="F141" s="132" t="s">
        <v>670</v>
      </c>
      <c r="G141" s="133" t="s">
        <v>321</v>
      </c>
      <c r="H141" s="134">
        <v>19.3</v>
      </c>
      <c r="I141" s="135"/>
      <c r="J141" s="136">
        <f>ROUND(I141*H141,2)</f>
        <v>0</v>
      </c>
      <c r="K141" s="132" t="s">
        <v>168</v>
      </c>
      <c r="L141" s="34"/>
      <c r="M141" s="137" t="s">
        <v>44</v>
      </c>
      <c r="N141" s="138" t="s">
        <v>53</v>
      </c>
      <c r="P141" s="139">
        <f>O141*H141</f>
        <v>0</v>
      </c>
      <c r="Q141" s="139">
        <v>0</v>
      </c>
      <c r="R141" s="139">
        <f>Q141*H141</f>
        <v>0</v>
      </c>
      <c r="S141" s="139">
        <v>2.055</v>
      </c>
      <c r="T141" s="140">
        <f>S141*H141</f>
        <v>39.661500000000004</v>
      </c>
      <c r="AR141" s="141" t="s">
        <v>169</v>
      </c>
      <c r="AT141" s="141" t="s">
        <v>165</v>
      </c>
      <c r="AU141" s="141" t="s">
        <v>92</v>
      </c>
      <c r="AY141" s="18" t="s">
        <v>162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8" t="s">
        <v>90</v>
      </c>
      <c r="BK141" s="142">
        <f>ROUND(I141*H141,2)</f>
        <v>0</v>
      </c>
      <c r="BL141" s="18" t="s">
        <v>169</v>
      </c>
      <c r="BM141" s="141" t="s">
        <v>671</v>
      </c>
    </row>
    <row r="142" spans="2:51" s="12" customFormat="1" ht="11.25">
      <c r="B142" s="143"/>
      <c r="D142" s="144" t="s">
        <v>171</v>
      </c>
      <c r="E142" s="145" t="s">
        <v>44</v>
      </c>
      <c r="F142" s="146" t="s">
        <v>672</v>
      </c>
      <c r="H142" s="147">
        <v>19.3</v>
      </c>
      <c r="I142" s="148"/>
      <c r="L142" s="143"/>
      <c r="M142" s="149"/>
      <c r="T142" s="150"/>
      <c r="AT142" s="145" t="s">
        <v>171</v>
      </c>
      <c r="AU142" s="145" t="s">
        <v>92</v>
      </c>
      <c r="AV142" s="12" t="s">
        <v>92</v>
      </c>
      <c r="AW142" s="12" t="s">
        <v>42</v>
      </c>
      <c r="AX142" s="12" t="s">
        <v>90</v>
      </c>
      <c r="AY142" s="145" t="s">
        <v>162</v>
      </c>
    </row>
    <row r="143" spans="2:63" s="11" customFormat="1" ht="22.9" customHeight="1">
      <c r="B143" s="118"/>
      <c r="D143" s="119" t="s">
        <v>81</v>
      </c>
      <c r="E143" s="128" t="s">
        <v>526</v>
      </c>
      <c r="F143" s="128" t="s">
        <v>527</v>
      </c>
      <c r="I143" s="121"/>
      <c r="J143" s="129">
        <f>BK143</f>
        <v>0</v>
      </c>
      <c r="L143" s="118"/>
      <c r="M143" s="123"/>
      <c r="P143" s="124">
        <f>SUM(P144:P147)</f>
        <v>0</v>
      </c>
      <c r="R143" s="124">
        <f>SUM(R144:R147)</f>
        <v>0</v>
      </c>
      <c r="T143" s="125">
        <f>SUM(T144:T147)</f>
        <v>0</v>
      </c>
      <c r="AR143" s="119" t="s">
        <v>90</v>
      </c>
      <c r="AT143" s="126" t="s">
        <v>81</v>
      </c>
      <c r="AU143" s="126" t="s">
        <v>90</v>
      </c>
      <c r="AY143" s="119" t="s">
        <v>162</v>
      </c>
      <c r="BK143" s="127">
        <f>SUM(BK144:BK147)</f>
        <v>0</v>
      </c>
    </row>
    <row r="144" spans="2:65" s="1" customFormat="1" ht="24.2" customHeight="1">
      <c r="B144" s="34"/>
      <c r="C144" s="130" t="s">
        <v>371</v>
      </c>
      <c r="D144" s="130" t="s">
        <v>165</v>
      </c>
      <c r="E144" s="131" t="s">
        <v>673</v>
      </c>
      <c r="F144" s="132" t="s">
        <v>674</v>
      </c>
      <c r="G144" s="133" t="s">
        <v>122</v>
      </c>
      <c r="H144" s="134">
        <v>334.32</v>
      </c>
      <c r="I144" s="135"/>
      <c r="J144" s="136">
        <f>ROUND(I144*H144,2)</f>
        <v>0</v>
      </c>
      <c r="K144" s="132" t="s">
        <v>168</v>
      </c>
      <c r="L144" s="34"/>
      <c r="M144" s="137" t="s">
        <v>44</v>
      </c>
      <c r="N144" s="138" t="s">
        <v>53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169</v>
      </c>
      <c r="AT144" s="141" t="s">
        <v>165</v>
      </c>
      <c r="AU144" s="141" t="s">
        <v>92</v>
      </c>
      <c r="AY144" s="18" t="s">
        <v>162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8" t="s">
        <v>90</v>
      </c>
      <c r="BK144" s="142">
        <f>ROUND(I144*H144,2)</f>
        <v>0</v>
      </c>
      <c r="BL144" s="18" t="s">
        <v>169</v>
      </c>
      <c r="BM144" s="141" t="s">
        <v>675</v>
      </c>
    </row>
    <row r="145" spans="2:65" s="1" customFormat="1" ht="24.2" customHeight="1">
      <c r="B145" s="34"/>
      <c r="C145" s="130" t="s">
        <v>376</v>
      </c>
      <c r="D145" s="130" t="s">
        <v>165</v>
      </c>
      <c r="E145" s="131" t="s">
        <v>543</v>
      </c>
      <c r="F145" s="132" t="s">
        <v>544</v>
      </c>
      <c r="G145" s="133" t="s">
        <v>122</v>
      </c>
      <c r="H145" s="134">
        <v>334.32</v>
      </c>
      <c r="I145" s="135"/>
      <c r="J145" s="136">
        <f>ROUND(I145*H145,2)</f>
        <v>0</v>
      </c>
      <c r="K145" s="132" t="s">
        <v>168</v>
      </c>
      <c r="L145" s="34"/>
      <c r="M145" s="137" t="s">
        <v>44</v>
      </c>
      <c r="N145" s="138" t="s">
        <v>53</v>
      </c>
      <c r="P145" s="139">
        <f>O145*H145</f>
        <v>0</v>
      </c>
      <c r="Q145" s="139">
        <v>0</v>
      </c>
      <c r="R145" s="139">
        <f>Q145*H145</f>
        <v>0</v>
      </c>
      <c r="S145" s="139">
        <v>0</v>
      </c>
      <c r="T145" s="140">
        <f>S145*H145</f>
        <v>0</v>
      </c>
      <c r="AR145" s="141" t="s">
        <v>169</v>
      </c>
      <c r="AT145" s="141" t="s">
        <v>165</v>
      </c>
      <c r="AU145" s="141" t="s">
        <v>92</v>
      </c>
      <c r="AY145" s="18" t="s">
        <v>162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8" t="s">
        <v>90</v>
      </c>
      <c r="BK145" s="142">
        <f>ROUND(I145*H145,2)</f>
        <v>0</v>
      </c>
      <c r="BL145" s="18" t="s">
        <v>169</v>
      </c>
      <c r="BM145" s="141" t="s">
        <v>676</v>
      </c>
    </row>
    <row r="146" spans="2:65" s="1" customFormat="1" ht="24.2" customHeight="1">
      <c r="B146" s="34"/>
      <c r="C146" s="130" t="s">
        <v>406</v>
      </c>
      <c r="D146" s="130" t="s">
        <v>165</v>
      </c>
      <c r="E146" s="131" t="s">
        <v>548</v>
      </c>
      <c r="F146" s="132" t="s">
        <v>538</v>
      </c>
      <c r="G146" s="133" t="s">
        <v>122</v>
      </c>
      <c r="H146" s="134">
        <v>8023.68</v>
      </c>
      <c r="I146" s="135"/>
      <c r="J146" s="136">
        <f>ROUND(I146*H146,2)</f>
        <v>0</v>
      </c>
      <c r="K146" s="132" t="s">
        <v>168</v>
      </c>
      <c r="L146" s="34"/>
      <c r="M146" s="137" t="s">
        <v>44</v>
      </c>
      <c r="N146" s="138" t="s">
        <v>53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169</v>
      </c>
      <c r="AT146" s="141" t="s">
        <v>165</v>
      </c>
      <c r="AU146" s="141" t="s">
        <v>92</v>
      </c>
      <c r="AY146" s="18" t="s">
        <v>162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8" t="s">
        <v>90</v>
      </c>
      <c r="BK146" s="142">
        <f>ROUND(I146*H146,2)</f>
        <v>0</v>
      </c>
      <c r="BL146" s="18" t="s">
        <v>169</v>
      </c>
      <c r="BM146" s="141" t="s">
        <v>677</v>
      </c>
    </row>
    <row r="147" spans="2:51" s="12" customFormat="1" ht="11.25">
      <c r="B147" s="143"/>
      <c r="D147" s="144" t="s">
        <v>171</v>
      </c>
      <c r="F147" s="146" t="s">
        <v>678</v>
      </c>
      <c r="H147" s="147">
        <v>8023.68</v>
      </c>
      <c r="I147" s="148"/>
      <c r="L147" s="143"/>
      <c r="M147" s="149"/>
      <c r="T147" s="150"/>
      <c r="AT147" s="145" t="s">
        <v>171</v>
      </c>
      <c r="AU147" s="145" t="s">
        <v>92</v>
      </c>
      <c r="AV147" s="12" t="s">
        <v>92</v>
      </c>
      <c r="AW147" s="12" t="s">
        <v>4</v>
      </c>
      <c r="AX147" s="12" t="s">
        <v>90</v>
      </c>
      <c r="AY147" s="145" t="s">
        <v>162</v>
      </c>
    </row>
    <row r="148" spans="2:63" s="11" customFormat="1" ht="22.9" customHeight="1">
      <c r="B148" s="118"/>
      <c r="D148" s="119" t="s">
        <v>81</v>
      </c>
      <c r="E148" s="128" t="s">
        <v>567</v>
      </c>
      <c r="F148" s="128" t="s">
        <v>568</v>
      </c>
      <c r="I148" s="121"/>
      <c r="J148" s="129">
        <f>BK148</f>
        <v>0</v>
      </c>
      <c r="L148" s="118"/>
      <c r="M148" s="123"/>
      <c r="P148" s="124">
        <f>P149</f>
        <v>0</v>
      </c>
      <c r="R148" s="124">
        <f>R149</f>
        <v>0</v>
      </c>
      <c r="T148" s="125">
        <f>T149</f>
        <v>0</v>
      </c>
      <c r="AR148" s="119" t="s">
        <v>90</v>
      </c>
      <c r="AT148" s="126" t="s">
        <v>81</v>
      </c>
      <c r="AU148" s="126" t="s">
        <v>90</v>
      </c>
      <c r="AY148" s="119" t="s">
        <v>162</v>
      </c>
      <c r="BK148" s="127">
        <f>BK149</f>
        <v>0</v>
      </c>
    </row>
    <row r="149" spans="2:65" s="1" customFormat="1" ht="24.2" customHeight="1">
      <c r="B149" s="34"/>
      <c r="C149" s="130" t="s">
        <v>415</v>
      </c>
      <c r="D149" s="130" t="s">
        <v>165</v>
      </c>
      <c r="E149" s="131" t="s">
        <v>679</v>
      </c>
      <c r="F149" s="132" t="s">
        <v>680</v>
      </c>
      <c r="G149" s="133" t="s">
        <v>122</v>
      </c>
      <c r="H149" s="134">
        <v>1010.757</v>
      </c>
      <c r="I149" s="135"/>
      <c r="J149" s="136">
        <f>ROUND(I149*H149,2)</f>
        <v>0</v>
      </c>
      <c r="K149" s="132" t="s">
        <v>168</v>
      </c>
      <c r="L149" s="34"/>
      <c r="M149" s="137" t="s">
        <v>44</v>
      </c>
      <c r="N149" s="138" t="s">
        <v>53</v>
      </c>
      <c r="P149" s="139">
        <f>O149*H149</f>
        <v>0</v>
      </c>
      <c r="Q149" s="139">
        <v>0</v>
      </c>
      <c r="R149" s="139">
        <f>Q149*H149</f>
        <v>0</v>
      </c>
      <c r="S149" s="139">
        <v>0</v>
      </c>
      <c r="T149" s="140">
        <f>S149*H149</f>
        <v>0</v>
      </c>
      <c r="AR149" s="141" t="s">
        <v>169</v>
      </c>
      <c r="AT149" s="141" t="s">
        <v>165</v>
      </c>
      <c r="AU149" s="141" t="s">
        <v>92</v>
      </c>
      <c r="AY149" s="18" t="s">
        <v>162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8" t="s">
        <v>90</v>
      </c>
      <c r="BK149" s="142">
        <f>ROUND(I149*H149,2)</f>
        <v>0</v>
      </c>
      <c r="BL149" s="18" t="s">
        <v>169</v>
      </c>
      <c r="BM149" s="141" t="s">
        <v>681</v>
      </c>
    </row>
    <row r="150" spans="2:63" s="11" customFormat="1" ht="25.9" customHeight="1">
      <c r="B150" s="118"/>
      <c r="D150" s="119" t="s">
        <v>81</v>
      </c>
      <c r="E150" s="120" t="s">
        <v>682</v>
      </c>
      <c r="F150" s="120" t="s">
        <v>683</v>
      </c>
      <c r="I150" s="121"/>
      <c r="J150" s="122">
        <f>BK150</f>
        <v>0</v>
      </c>
      <c r="L150" s="118"/>
      <c r="M150" s="123"/>
      <c r="P150" s="124">
        <f>P151</f>
        <v>0</v>
      </c>
      <c r="R150" s="124">
        <f>R151</f>
        <v>0.01</v>
      </c>
      <c r="T150" s="125">
        <f>T151</f>
        <v>0</v>
      </c>
      <c r="AR150" s="119" t="s">
        <v>92</v>
      </c>
      <c r="AT150" s="126" t="s">
        <v>81</v>
      </c>
      <c r="AU150" s="126" t="s">
        <v>82</v>
      </c>
      <c r="AY150" s="119" t="s">
        <v>162</v>
      </c>
      <c r="BK150" s="127">
        <f>BK151</f>
        <v>0</v>
      </c>
    </row>
    <row r="151" spans="2:63" s="11" customFormat="1" ht="22.9" customHeight="1">
      <c r="B151" s="118"/>
      <c r="D151" s="119" t="s">
        <v>81</v>
      </c>
      <c r="E151" s="128" t="s">
        <v>684</v>
      </c>
      <c r="F151" s="128" t="s">
        <v>685</v>
      </c>
      <c r="I151" s="121"/>
      <c r="J151" s="129">
        <f>BK151</f>
        <v>0</v>
      </c>
      <c r="L151" s="118"/>
      <c r="M151" s="123"/>
      <c r="P151" s="124">
        <f>SUM(P152:P159)</f>
        <v>0</v>
      </c>
      <c r="R151" s="124">
        <f>SUM(R152:R159)</f>
        <v>0.01</v>
      </c>
      <c r="T151" s="125">
        <f>SUM(T152:T159)</f>
        <v>0</v>
      </c>
      <c r="AR151" s="119" t="s">
        <v>92</v>
      </c>
      <c r="AT151" s="126" t="s">
        <v>81</v>
      </c>
      <c r="AU151" s="126" t="s">
        <v>90</v>
      </c>
      <c r="AY151" s="119" t="s">
        <v>162</v>
      </c>
      <c r="BK151" s="127">
        <f>SUM(BK152:BK159)</f>
        <v>0</v>
      </c>
    </row>
    <row r="152" spans="2:65" s="1" customFormat="1" ht="21.75" customHeight="1">
      <c r="B152" s="34"/>
      <c r="C152" s="130" t="s">
        <v>420</v>
      </c>
      <c r="D152" s="130" t="s">
        <v>165</v>
      </c>
      <c r="E152" s="131" t="s">
        <v>686</v>
      </c>
      <c r="F152" s="132" t="s">
        <v>687</v>
      </c>
      <c r="G152" s="133" t="s">
        <v>110</v>
      </c>
      <c r="H152" s="134">
        <v>8</v>
      </c>
      <c r="I152" s="135"/>
      <c r="J152" s="136">
        <f>ROUND(I152*H152,2)</f>
        <v>0</v>
      </c>
      <c r="K152" s="132" t="s">
        <v>168</v>
      </c>
      <c r="L152" s="34"/>
      <c r="M152" s="137" t="s">
        <v>44</v>
      </c>
      <c r="N152" s="138" t="s">
        <v>53</v>
      </c>
      <c r="P152" s="139">
        <f>O152*H152</f>
        <v>0</v>
      </c>
      <c r="Q152" s="139">
        <v>0</v>
      </c>
      <c r="R152" s="139">
        <f>Q152*H152</f>
        <v>0</v>
      </c>
      <c r="S152" s="139">
        <v>0</v>
      </c>
      <c r="T152" s="140">
        <f>S152*H152</f>
        <v>0</v>
      </c>
      <c r="AR152" s="141" t="s">
        <v>284</v>
      </c>
      <c r="AT152" s="141" t="s">
        <v>165</v>
      </c>
      <c r="AU152" s="141" t="s">
        <v>92</v>
      </c>
      <c r="AY152" s="18" t="s">
        <v>162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8" t="s">
        <v>90</v>
      </c>
      <c r="BK152" s="142">
        <f>ROUND(I152*H152,2)</f>
        <v>0</v>
      </c>
      <c r="BL152" s="18" t="s">
        <v>284</v>
      </c>
      <c r="BM152" s="141" t="s">
        <v>688</v>
      </c>
    </row>
    <row r="153" spans="2:65" s="1" customFormat="1" ht="16.5" customHeight="1">
      <c r="B153" s="34"/>
      <c r="C153" s="171" t="s">
        <v>425</v>
      </c>
      <c r="D153" s="171" t="s">
        <v>275</v>
      </c>
      <c r="E153" s="172" t="s">
        <v>689</v>
      </c>
      <c r="F153" s="173" t="s">
        <v>690</v>
      </c>
      <c r="G153" s="174" t="s">
        <v>122</v>
      </c>
      <c r="H153" s="175">
        <v>0.003</v>
      </c>
      <c r="I153" s="176"/>
      <c r="J153" s="177">
        <f>ROUND(I153*H153,2)</f>
        <v>0</v>
      </c>
      <c r="K153" s="173" t="s">
        <v>168</v>
      </c>
      <c r="L153" s="178"/>
      <c r="M153" s="179" t="s">
        <v>44</v>
      </c>
      <c r="N153" s="180" t="s">
        <v>53</v>
      </c>
      <c r="P153" s="139">
        <f>O153*H153</f>
        <v>0</v>
      </c>
      <c r="Q153" s="139">
        <v>1</v>
      </c>
      <c r="R153" s="139">
        <f>Q153*H153</f>
        <v>0.003</v>
      </c>
      <c r="S153" s="139">
        <v>0</v>
      </c>
      <c r="T153" s="140">
        <f>S153*H153</f>
        <v>0</v>
      </c>
      <c r="AR153" s="141" t="s">
        <v>436</v>
      </c>
      <c r="AT153" s="141" t="s">
        <v>275</v>
      </c>
      <c r="AU153" s="141" t="s">
        <v>92</v>
      </c>
      <c r="AY153" s="18" t="s">
        <v>162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8" t="s">
        <v>90</v>
      </c>
      <c r="BK153" s="142">
        <f>ROUND(I153*H153,2)</f>
        <v>0</v>
      </c>
      <c r="BL153" s="18" t="s">
        <v>284</v>
      </c>
      <c r="BM153" s="141" t="s">
        <v>691</v>
      </c>
    </row>
    <row r="154" spans="2:51" s="12" customFormat="1" ht="11.25">
      <c r="B154" s="143"/>
      <c r="D154" s="144" t="s">
        <v>171</v>
      </c>
      <c r="F154" s="146" t="s">
        <v>692</v>
      </c>
      <c r="H154" s="147">
        <v>0.003</v>
      </c>
      <c r="I154" s="148"/>
      <c r="L154" s="143"/>
      <c r="M154" s="149"/>
      <c r="T154" s="150"/>
      <c r="AT154" s="145" t="s">
        <v>171</v>
      </c>
      <c r="AU154" s="145" t="s">
        <v>92</v>
      </c>
      <c r="AV154" s="12" t="s">
        <v>92</v>
      </c>
      <c r="AW154" s="12" t="s">
        <v>4</v>
      </c>
      <c r="AX154" s="12" t="s">
        <v>90</v>
      </c>
      <c r="AY154" s="145" t="s">
        <v>162</v>
      </c>
    </row>
    <row r="155" spans="2:65" s="1" customFormat="1" ht="21.75" customHeight="1">
      <c r="B155" s="34"/>
      <c r="C155" s="130" t="s">
        <v>436</v>
      </c>
      <c r="D155" s="130" t="s">
        <v>165</v>
      </c>
      <c r="E155" s="131" t="s">
        <v>693</v>
      </c>
      <c r="F155" s="132" t="s">
        <v>694</v>
      </c>
      <c r="G155" s="133" t="s">
        <v>110</v>
      </c>
      <c r="H155" s="134">
        <v>16</v>
      </c>
      <c r="I155" s="135"/>
      <c r="J155" s="136">
        <f>ROUND(I155*H155,2)</f>
        <v>0</v>
      </c>
      <c r="K155" s="132" t="s">
        <v>168</v>
      </c>
      <c r="L155" s="34"/>
      <c r="M155" s="137" t="s">
        <v>44</v>
      </c>
      <c r="N155" s="138" t="s">
        <v>53</v>
      </c>
      <c r="P155" s="139">
        <f>O155*H155</f>
        <v>0</v>
      </c>
      <c r="Q155" s="139">
        <v>0</v>
      </c>
      <c r="R155" s="139">
        <f>Q155*H155</f>
        <v>0</v>
      </c>
      <c r="S155" s="139">
        <v>0</v>
      </c>
      <c r="T155" s="140">
        <f>S155*H155</f>
        <v>0</v>
      </c>
      <c r="AR155" s="141" t="s">
        <v>284</v>
      </c>
      <c r="AT155" s="141" t="s">
        <v>165</v>
      </c>
      <c r="AU155" s="141" t="s">
        <v>92</v>
      </c>
      <c r="AY155" s="18" t="s">
        <v>162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8" t="s">
        <v>90</v>
      </c>
      <c r="BK155" s="142">
        <f>ROUND(I155*H155,2)</f>
        <v>0</v>
      </c>
      <c r="BL155" s="18" t="s">
        <v>284</v>
      </c>
      <c r="BM155" s="141" t="s">
        <v>695</v>
      </c>
    </row>
    <row r="156" spans="2:51" s="12" customFormat="1" ht="11.25">
      <c r="B156" s="143"/>
      <c r="D156" s="144" t="s">
        <v>171</v>
      </c>
      <c r="E156" s="145" t="s">
        <v>44</v>
      </c>
      <c r="F156" s="146" t="s">
        <v>696</v>
      </c>
      <c r="H156" s="147">
        <v>16</v>
      </c>
      <c r="I156" s="148"/>
      <c r="L156" s="143"/>
      <c r="M156" s="149"/>
      <c r="T156" s="150"/>
      <c r="AT156" s="145" t="s">
        <v>171</v>
      </c>
      <c r="AU156" s="145" t="s">
        <v>92</v>
      </c>
      <c r="AV156" s="12" t="s">
        <v>92</v>
      </c>
      <c r="AW156" s="12" t="s">
        <v>42</v>
      </c>
      <c r="AX156" s="12" t="s">
        <v>90</v>
      </c>
      <c r="AY156" s="145" t="s">
        <v>162</v>
      </c>
    </row>
    <row r="157" spans="2:65" s="1" customFormat="1" ht="16.5" customHeight="1">
      <c r="B157" s="34"/>
      <c r="C157" s="171" t="s">
        <v>697</v>
      </c>
      <c r="D157" s="171" t="s">
        <v>275</v>
      </c>
      <c r="E157" s="172" t="s">
        <v>698</v>
      </c>
      <c r="F157" s="173" t="s">
        <v>699</v>
      </c>
      <c r="G157" s="174" t="s">
        <v>122</v>
      </c>
      <c r="H157" s="175">
        <v>0.007</v>
      </c>
      <c r="I157" s="176"/>
      <c r="J157" s="177">
        <f>ROUND(I157*H157,2)</f>
        <v>0</v>
      </c>
      <c r="K157" s="173" t="s">
        <v>168</v>
      </c>
      <c r="L157" s="178"/>
      <c r="M157" s="179" t="s">
        <v>44</v>
      </c>
      <c r="N157" s="180" t="s">
        <v>53</v>
      </c>
      <c r="P157" s="139">
        <f>O157*H157</f>
        <v>0</v>
      </c>
      <c r="Q157" s="139">
        <v>1</v>
      </c>
      <c r="R157" s="139">
        <f>Q157*H157</f>
        <v>0.007</v>
      </c>
      <c r="S157" s="139">
        <v>0</v>
      </c>
      <c r="T157" s="140">
        <f>S157*H157</f>
        <v>0</v>
      </c>
      <c r="AR157" s="141" t="s">
        <v>436</v>
      </c>
      <c r="AT157" s="141" t="s">
        <v>275</v>
      </c>
      <c r="AU157" s="141" t="s">
        <v>92</v>
      </c>
      <c r="AY157" s="18" t="s">
        <v>162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8" t="s">
        <v>90</v>
      </c>
      <c r="BK157" s="142">
        <f>ROUND(I157*H157,2)</f>
        <v>0</v>
      </c>
      <c r="BL157" s="18" t="s">
        <v>284</v>
      </c>
      <c r="BM157" s="141" t="s">
        <v>700</v>
      </c>
    </row>
    <row r="158" spans="2:51" s="12" customFormat="1" ht="11.25">
      <c r="B158" s="143"/>
      <c r="D158" s="144" t="s">
        <v>171</v>
      </c>
      <c r="F158" s="146" t="s">
        <v>701</v>
      </c>
      <c r="H158" s="147">
        <v>0.007</v>
      </c>
      <c r="I158" s="148"/>
      <c r="L158" s="143"/>
      <c r="M158" s="149"/>
      <c r="T158" s="150"/>
      <c r="AT158" s="145" t="s">
        <v>171</v>
      </c>
      <c r="AU158" s="145" t="s">
        <v>92</v>
      </c>
      <c r="AV158" s="12" t="s">
        <v>92</v>
      </c>
      <c r="AW158" s="12" t="s">
        <v>4</v>
      </c>
      <c r="AX158" s="12" t="s">
        <v>90</v>
      </c>
      <c r="AY158" s="145" t="s">
        <v>162</v>
      </c>
    </row>
    <row r="159" spans="2:65" s="1" customFormat="1" ht="24.2" customHeight="1">
      <c r="B159" s="34"/>
      <c r="C159" s="130" t="s">
        <v>445</v>
      </c>
      <c r="D159" s="130" t="s">
        <v>165</v>
      </c>
      <c r="E159" s="131" t="s">
        <v>702</v>
      </c>
      <c r="F159" s="132" t="s">
        <v>703</v>
      </c>
      <c r="G159" s="133" t="s">
        <v>122</v>
      </c>
      <c r="H159" s="134">
        <v>0.01</v>
      </c>
      <c r="I159" s="135"/>
      <c r="J159" s="136">
        <f>ROUND(I159*H159,2)</f>
        <v>0</v>
      </c>
      <c r="K159" s="132" t="s">
        <v>168</v>
      </c>
      <c r="L159" s="34"/>
      <c r="M159" s="185" t="s">
        <v>44</v>
      </c>
      <c r="N159" s="186" t="s">
        <v>53</v>
      </c>
      <c r="O159" s="187"/>
      <c r="P159" s="188">
        <f>O159*H159</f>
        <v>0</v>
      </c>
      <c r="Q159" s="188">
        <v>0</v>
      </c>
      <c r="R159" s="188">
        <f>Q159*H159</f>
        <v>0</v>
      </c>
      <c r="S159" s="188">
        <v>0</v>
      </c>
      <c r="T159" s="189">
        <f>S159*H159</f>
        <v>0</v>
      </c>
      <c r="AR159" s="141" t="s">
        <v>284</v>
      </c>
      <c r="AT159" s="141" t="s">
        <v>165</v>
      </c>
      <c r="AU159" s="141" t="s">
        <v>92</v>
      </c>
      <c r="AY159" s="18" t="s">
        <v>162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8" t="s">
        <v>90</v>
      </c>
      <c r="BK159" s="142">
        <f>ROUND(I159*H159,2)</f>
        <v>0</v>
      </c>
      <c r="BL159" s="18" t="s">
        <v>284</v>
      </c>
      <c r="BM159" s="141" t="s">
        <v>704</v>
      </c>
    </row>
    <row r="160" spans="2:12" s="1" customFormat="1" ht="6.95" customHeight="1">
      <c r="B160" s="43"/>
      <c r="C160" s="44"/>
      <c r="D160" s="44"/>
      <c r="E160" s="44"/>
      <c r="F160" s="44"/>
      <c r="G160" s="44"/>
      <c r="H160" s="44"/>
      <c r="I160" s="44"/>
      <c r="J160" s="44"/>
      <c r="K160" s="44"/>
      <c r="L160" s="34"/>
    </row>
  </sheetData>
  <sheetProtection algorithmName="SHA-512" hashValue="SlswOTe41G8ix1ibaC5hlUUZG2eJlqxxjE+HNoDdoyVDbJxwwX7vTh005aXCiqzI8KM7tQ27lW+rIDBErmRXrQ==" saltValue="hfXU4Qxsaxte3yRdioPJqoMvlPos/VPrM8tfjdwswTjm6d0RFSbdjuPghApNI/rzBdSOC13758pIHgWk70myZA==" spinCount="100000" sheet="1" objects="1" scenarios="1" formatColumns="0" formatRows="0" autoFilter="0"/>
  <autoFilter ref="C88:K159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98</v>
      </c>
      <c r="AZ2" s="87" t="s">
        <v>705</v>
      </c>
      <c r="BA2" s="87" t="s">
        <v>706</v>
      </c>
      <c r="BB2" s="87" t="s">
        <v>321</v>
      </c>
      <c r="BC2" s="87" t="s">
        <v>707</v>
      </c>
      <c r="BD2" s="87" t="s">
        <v>92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  <c r="AZ3" s="87" t="s">
        <v>708</v>
      </c>
      <c r="BA3" s="87" t="s">
        <v>709</v>
      </c>
      <c r="BB3" s="87" t="s">
        <v>321</v>
      </c>
      <c r="BC3" s="87" t="s">
        <v>710</v>
      </c>
      <c r="BD3" s="87" t="s">
        <v>92</v>
      </c>
    </row>
    <row r="4" spans="2:56" ht="24.95" customHeight="1">
      <c r="B4" s="21"/>
      <c r="D4" s="22" t="s">
        <v>115</v>
      </c>
      <c r="L4" s="21"/>
      <c r="M4" s="88" t="s">
        <v>10</v>
      </c>
      <c r="AT4" s="18" t="s">
        <v>4</v>
      </c>
      <c r="AZ4" s="87" t="s">
        <v>711</v>
      </c>
      <c r="BA4" s="87" t="s">
        <v>712</v>
      </c>
      <c r="BB4" s="87" t="s">
        <v>321</v>
      </c>
      <c r="BC4" s="87" t="s">
        <v>713</v>
      </c>
      <c r="BD4" s="87" t="s">
        <v>92</v>
      </c>
    </row>
    <row r="5" spans="2:56" ht="6.95" customHeight="1">
      <c r="B5" s="21"/>
      <c r="L5" s="21"/>
      <c r="AZ5" s="87" t="s">
        <v>714</v>
      </c>
      <c r="BA5" s="87" t="s">
        <v>715</v>
      </c>
      <c r="BB5" s="87" t="s">
        <v>321</v>
      </c>
      <c r="BC5" s="87" t="s">
        <v>716</v>
      </c>
      <c r="BD5" s="87" t="s">
        <v>92</v>
      </c>
    </row>
    <row r="6" spans="2:56" ht="12" customHeight="1">
      <c r="B6" s="21"/>
      <c r="D6" s="28" t="s">
        <v>16</v>
      </c>
      <c r="L6" s="21"/>
      <c r="AZ6" s="87" t="s">
        <v>717</v>
      </c>
      <c r="BA6" s="87" t="s">
        <v>718</v>
      </c>
      <c r="BB6" s="87" t="s">
        <v>110</v>
      </c>
      <c r="BC6" s="87" t="s">
        <v>719</v>
      </c>
      <c r="BD6" s="87" t="s">
        <v>92</v>
      </c>
    </row>
    <row r="7" spans="2:12" ht="16.5" customHeight="1">
      <c r="B7" s="21"/>
      <c r="E7" s="317" t="str">
        <f>'Rekapitulace stavby'!K6</f>
        <v>3 soupis prací (III/11628 Voznice, PD) - ZMĚNA 5</v>
      </c>
      <c r="F7" s="318"/>
      <c r="G7" s="318"/>
      <c r="H7" s="318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280" t="s">
        <v>720</v>
      </c>
      <c r="F9" s="319"/>
      <c r="G9" s="319"/>
      <c r="H9" s="319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1. 6. 2023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301"/>
      <c r="G18" s="301"/>
      <c r="H18" s="30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306" t="s">
        <v>47</v>
      </c>
      <c r="F27" s="306"/>
      <c r="G27" s="306"/>
      <c r="H27" s="306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ROUND(J82,2)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ROUND((SUM(BE82:BE149)),2)</f>
        <v>0</v>
      </c>
      <c r="I33" s="92">
        <v>0.21</v>
      </c>
      <c r="J33" s="91">
        <f>ROUND(((SUM(BE82:BE149))*I33),2)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ROUND((SUM(BF82:BF149)),2)</f>
        <v>0</v>
      </c>
      <c r="I34" s="92">
        <v>0.15</v>
      </c>
      <c r="J34" s="91">
        <f>ROUND(((SUM(BF82:BF149))*I34),2)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ROUND((SUM(BG82:BG149)),2)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ROUND((SUM(BH82:BH149)),2)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ROUND((SUM(BI82:BI149)),2)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7" t="str">
        <f>E7</f>
        <v>3 soupis prací (III/11628 Voznice, PD) - ZMĚNA 5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280" t="str">
        <f>E9</f>
        <v>SO 106 - Dopravní značení na III/11628</v>
      </c>
      <c r="F50" s="319"/>
      <c r="G50" s="319"/>
      <c r="H50" s="319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1. 6. 2023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J82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J83</f>
        <v>0</v>
      </c>
      <c r="L60" s="102"/>
    </row>
    <row r="61" spans="2:12" s="9" customFormat="1" ht="19.9" customHeight="1">
      <c r="B61" s="106"/>
      <c r="D61" s="107" t="s">
        <v>144</v>
      </c>
      <c r="E61" s="108"/>
      <c r="F61" s="108"/>
      <c r="G61" s="108"/>
      <c r="H61" s="108"/>
      <c r="I61" s="108"/>
      <c r="J61" s="109">
        <f>J84</f>
        <v>0</v>
      </c>
      <c r="L61" s="106"/>
    </row>
    <row r="62" spans="2:12" s="9" customFormat="1" ht="19.9" customHeight="1">
      <c r="B62" s="106"/>
      <c r="D62" s="107" t="s">
        <v>146</v>
      </c>
      <c r="E62" s="108"/>
      <c r="F62" s="108"/>
      <c r="G62" s="108"/>
      <c r="H62" s="108"/>
      <c r="I62" s="108"/>
      <c r="J62" s="109">
        <f>J148</f>
        <v>0</v>
      </c>
      <c r="L62" s="106"/>
    </row>
    <row r="63" spans="2:12" s="1" customFormat="1" ht="21.75" customHeight="1">
      <c r="B63" s="34"/>
      <c r="L63" s="34"/>
    </row>
    <row r="64" spans="2:12" s="1" customFormat="1" ht="6.95" customHeight="1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34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34"/>
    </row>
    <row r="69" spans="2:12" s="1" customFormat="1" ht="24.95" customHeight="1">
      <c r="B69" s="34"/>
      <c r="C69" s="22" t="s">
        <v>147</v>
      </c>
      <c r="L69" s="34"/>
    </row>
    <row r="70" spans="2:12" s="1" customFormat="1" ht="6.95" customHeight="1">
      <c r="B70" s="34"/>
      <c r="L70" s="34"/>
    </row>
    <row r="71" spans="2:12" s="1" customFormat="1" ht="12" customHeight="1">
      <c r="B71" s="34"/>
      <c r="C71" s="28" t="s">
        <v>16</v>
      </c>
      <c r="L71" s="34"/>
    </row>
    <row r="72" spans="2:12" s="1" customFormat="1" ht="16.5" customHeight="1">
      <c r="B72" s="34"/>
      <c r="E72" s="317" t="str">
        <f>E7</f>
        <v>3 soupis prací (III/11628 Voznice, PD) - ZMĚNA 5</v>
      </c>
      <c r="F72" s="318"/>
      <c r="G72" s="318"/>
      <c r="H72" s="318"/>
      <c r="L72" s="34"/>
    </row>
    <row r="73" spans="2:12" s="1" customFormat="1" ht="12" customHeight="1">
      <c r="B73" s="34"/>
      <c r="C73" s="28" t="s">
        <v>130</v>
      </c>
      <c r="L73" s="34"/>
    </row>
    <row r="74" spans="2:12" s="1" customFormat="1" ht="16.5" customHeight="1">
      <c r="B74" s="34"/>
      <c r="E74" s="280" t="str">
        <f>E9</f>
        <v>SO 106 - Dopravní značení na III/11628</v>
      </c>
      <c r="F74" s="319"/>
      <c r="G74" s="319"/>
      <c r="H74" s="319"/>
      <c r="L74" s="34"/>
    </row>
    <row r="75" spans="2:12" s="1" customFormat="1" ht="6.95" customHeight="1">
      <c r="B75" s="34"/>
      <c r="L75" s="34"/>
    </row>
    <row r="76" spans="2:12" s="1" customFormat="1" ht="12" customHeight="1">
      <c r="B76" s="34"/>
      <c r="C76" s="28" t="s">
        <v>22</v>
      </c>
      <c r="F76" s="26" t="str">
        <f>F12</f>
        <v>Voznice</v>
      </c>
      <c r="I76" s="28" t="s">
        <v>24</v>
      </c>
      <c r="J76" s="51" t="str">
        <f>IF(J12="","",J12)</f>
        <v>1. 6. 2023</v>
      </c>
      <c r="L76" s="34"/>
    </row>
    <row r="77" spans="2:12" s="1" customFormat="1" ht="6.95" customHeight="1">
      <c r="B77" s="34"/>
      <c r="L77" s="34"/>
    </row>
    <row r="78" spans="2:12" s="1" customFormat="1" ht="25.7" customHeight="1">
      <c r="B78" s="34"/>
      <c r="C78" s="28" t="s">
        <v>30</v>
      </c>
      <c r="F78" s="26" t="str">
        <f>E15</f>
        <v>Krajská správa a údržba silnic Středočeského kraje</v>
      </c>
      <c r="I78" s="28" t="s">
        <v>38</v>
      </c>
      <c r="J78" s="32" t="str">
        <f>E21</f>
        <v>METROPROJEKT Praha a.s.</v>
      </c>
      <c r="L78" s="34"/>
    </row>
    <row r="79" spans="2:12" s="1" customFormat="1" ht="15.2" customHeight="1">
      <c r="B79" s="34"/>
      <c r="C79" s="28" t="s">
        <v>36</v>
      </c>
      <c r="F79" s="26" t="str">
        <f>IF(E18="","",E18)</f>
        <v>Vyplň údaj</v>
      </c>
      <c r="I79" s="28" t="s">
        <v>43</v>
      </c>
      <c r="J79" s="32" t="str">
        <f>E24</f>
        <v xml:space="preserve"> </v>
      </c>
      <c r="L79" s="34"/>
    </row>
    <row r="80" spans="2:12" s="1" customFormat="1" ht="10.35" customHeight="1">
      <c r="B80" s="34"/>
      <c r="L80" s="34"/>
    </row>
    <row r="81" spans="2:20" s="10" customFormat="1" ht="29.25" customHeight="1">
      <c r="B81" s="110"/>
      <c r="C81" s="111" t="s">
        <v>148</v>
      </c>
      <c r="D81" s="112" t="s">
        <v>67</v>
      </c>
      <c r="E81" s="112" t="s">
        <v>63</v>
      </c>
      <c r="F81" s="112" t="s">
        <v>64</v>
      </c>
      <c r="G81" s="112" t="s">
        <v>149</v>
      </c>
      <c r="H81" s="112" t="s">
        <v>150</v>
      </c>
      <c r="I81" s="112" t="s">
        <v>151</v>
      </c>
      <c r="J81" s="112" t="s">
        <v>137</v>
      </c>
      <c r="K81" s="113" t="s">
        <v>152</v>
      </c>
      <c r="L81" s="110"/>
      <c r="M81" s="58" t="s">
        <v>44</v>
      </c>
      <c r="N81" s="59" t="s">
        <v>52</v>
      </c>
      <c r="O81" s="59" t="s">
        <v>153</v>
      </c>
      <c r="P81" s="59" t="s">
        <v>154</v>
      </c>
      <c r="Q81" s="59" t="s">
        <v>155</v>
      </c>
      <c r="R81" s="59" t="s">
        <v>156</v>
      </c>
      <c r="S81" s="59" t="s">
        <v>157</v>
      </c>
      <c r="T81" s="60" t="s">
        <v>158</v>
      </c>
    </row>
    <row r="82" spans="2:63" s="1" customFormat="1" ht="22.9" customHeight="1">
      <c r="B82" s="34"/>
      <c r="C82" s="63" t="s">
        <v>159</v>
      </c>
      <c r="J82" s="114">
        <f>BK82</f>
        <v>0</v>
      </c>
      <c r="L82" s="34"/>
      <c r="M82" s="61"/>
      <c r="N82" s="52"/>
      <c r="O82" s="52"/>
      <c r="P82" s="115">
        <f>P83</f>
        <v>0</v>
      </c>
      <c r="Q82" s="52"/>
      <c r="R82" s="115">
        <f>R83</f>
        <v>10.159467999999999</v>
      </c>
      <c r="S82" s="52"/>
      <c r="T82" s="116">
        <f>T83</f>
        <v>0</v>
      </c>
      <c r="AT82" s="18" t="s">
        <v>81</v>
      </c>
      <c r="AU82" s="18" t="s">
        <v>138</v>
      </c>
      <c r="BK82" s="117">
        <f>BK83</f>
        <v>0</v>
      </c>
    </row>
    <row r="83" spans="2:63" s="11" customFormat="1" ht="25.9" customHeight="1">
      <c r="B83" s="118"/>
      <c r="D83" s="119" t="s">
        <v>81</v>
      </c>
      <c r="E83" s="120" t="s">
        <v>160</v>
      </c>
      <c r="F83" s="120" t="s">
        <v>161</v>
      </c>
      <c r="I83" s="121"/>
      <c r="J83" s="122">
        <f>BK83</f>
        <v>0</v>
      </c>
      <c r="L83" s="118"/>
      <c r="M83" s="123"/>
      <c r="P83" s="124">
        <f>P84+P148</f>
        <v>0</v>
      </c>
      <c r="R83" s="124">
        <f>R84+R148</f>
        <v>10.159467999999999</v>
      </c>
      <c r="T83" s="125">
        <f>T84+T148</f>
        <v>0</v>
      </c>
      <c r="AR83" s="119" t="s">
        <v>90</v>
      </c>
      <c r="AT83" s="126" t="s">
        <v>81</v>
      </c>
      <c r="AU83" s="126" t="s">
        <v>82</v>
      </c>
      <c r="AY83" s="119" t="s">
        <v>162</v>
      </c>
      <c r="BK83" s="127">
        <f>BK84+BK148</f>
        <v>0</v>
      </c>
    </row>
    <row r="84" spans="2:63" s="11" customFormat="1" ht="22.9" customHeight="1">
      <c r="B84" s="118"/>
      <c r="D84" s="119" t="s">
        <v>81</v>
      </c>
      <c r="E84" s="128" t="s">
        <v>242</v>
      </c>
      <c r="F84" s="128" t="s">
        <v>469</v>
      </c>
      <c r="I84" s="121"/>
      <c r="J84" s="129">
        <f>BK84</f>
        <v>0</v>
      </c>
      <c r="L84" s="118"/>
      <c r="M84" s="123"/>
      <c r="P84" s="124">
        <f>SUM(P85:P147)</f>
        <v>0</v>
      </c>
      <c r="R84" s="124">
        <f>SUM(R85:R147)</f>
        <v>10.159467999999999</v>
      </c>
      <c r="T84" s="125">
        <f>SUM(T85:T147)</f>
        <v>0</v>
      </c>
      <c r="AR84" s="119" t="s">
        <v>90</v>
      </c>
      <c r="AT84" s="126" t="s">
        <v>81</v>
      </c>
      <c r="AU84" s="126" t="s">
        <v>90</v>
      </c>
      <c r="AY84" s="119" t="s">
        <v>162</v>
      </c>
      <c r="BK84" s="127">
        <f>SUM(BK85:BK147)</f>
        <v>0</v>
      </c>
    </row>
    <row r="85" spans="2:65" s="1" customFormat="1" ht="21.75" customHeight="1">
      <c r="B85" s="34"/>
      <c r="C85" s="130" t="s">
        <v>90</v>
      </c>
      <c r="D85" s="130" t="s">
        <v>165</v>
      </c>
      <c r="E85" s="131" t="s">
        <v>721</v>
      </c>
      <c r="F85" s="132" t="s">
        <v>722</v>
      </c>
      <c r="G85" s="133" t="s">
        <v>455</v>
      </c>
      <c r="H85" s="134">
        <v>312</v>
      </c>
      <c r="I85" s="135"/>
      <c r="J85" s="136">
        <f>ROUND(I85*H85,2)</f>
        <v>0</v>
      </c>
      <c r="K85" s="132" t="s">
        <v>168</v>
      </c>
      <c r="L85" s="34"/>
      <c r="M85" s="137" t="s">
        <v>44</v>
      </c>
      <c r="N85" s="138" t="s">
        <v>53</v>
      </c>
      <c r="P85" s="139">
        <f>O85*H85</f>
        <v>0</v>
      </c>
      <c r="Q85" s="139">
        <v>0</v>
      </c>
      <c r="R85" s="139">
        <f>Q85*H85</f>
        <v>0</v>
      </c>
      <c r="S85" s="139">
        <v>0</v>
      </c>
      <c r="T85" s="140">
        <f>S85*H85</f>
        <v>0</v>
      </c>
      <c r="AR85" s="141" t="s">
        <v>169</v>
      </c>
      <c r="AT85" s="141" t="s">
        <v>165</v>
      </c>
      <c r="AU85" s="141" t="s">
        <v>92</v>
      </c>
      <c r="AY85" s="18" t="s">
        <v>162</v>
      </c>
      <c r="BE85" s="142">
        <f>IF(N85="základní",J85,0)</f>
        <v>0</v>
      </c>
      <c r="BF85" s="142">
        <f>IF(N85="snížená",J85,0)</f>
        <v>0</v>
      </c>
      <c r="BG85" s="142">
        <f>IF(N85="zákl. přenesená",J85,0)</f>
        <v>0</v>
      </c>
      <c r="BH85" s="142">
        <f>IF(N85="sníž. přenesená",J85,0)</f>
        <v>0</v>
      </c>
      <c r="BI85" s="142">
        <f>IF(N85="nulová",J85,0)</f>
        <v>0</v>
      </c>
      <c r="BJ85" s="18" t="s">
        <v>90</v>
      </c>
      <c r="BK85" s="142">
        <f>ROUND(I85*H85,2)</f>
        <v>0</v>
      </c>
      <c r="BL85" s="18" t="s">
        <v>169</v>
      </c>
      <c r="BM85" s="141" t="s">
        <v>723</v>
      </c>
    </row>
    <row r="86" spans="2:65" s="1" customFormat="1" ht="16.5" customHeight="1">
      <c r="B86" s="34"/>
      <c r="C86" s="171" t="s">
        <v>92</v>
      </c>
      <c r="D86" s="171" t="s">
        <v>275</v>
      </c>
      <c r="E86" s="172" t="s">
        <v>724</v>
      </c>
      <c r="F86" s="173" t="s">
        <v>725</v>
      </c>
      <c r="G86" s="174" t="s">
        <v>455</v>
      </c>
      <c r="H86" s="175">
        <v>303</v>
      </c>
      <c r="I86" s="176"/>
      <c r="J86" s="177">
        <f>ROUND(I86*H86,2)</f>
        <v>0</v>
      </c>
      <c r="K86" s="173" t="s">
        <v>168</v>
      </c>
      <c r="L86" s="178"/>
      <c r="M86" s="179" t="s">
        <v>44</v>
      </c>
      <c r="N86" s="180" t="s">
        <v>53</v>
      </c>
      <c r="P86" s="139">
        <f>O86*H86</f>
        <v>0</v>
      </c>
      <c r="Q86" s="139">
        <v>0.0021</v>
      </c>
      <c r="R86" s="139">
        <f>Q86*H86</f>
        <v>0.6363</v>
      </c>
      <c r="S86" s="139">
        <v>0</v>
      </c>
      <c r="T86" s="140">
        <f>S86*H86</f>
        <v>0</v>
      </c>
      <c r="AR86" s="141" t="s">
        <v>226</v>
      </c>
      <c r="AT86" s="141" t="s">
        <v>275</v>
      </c>
      <c r="AU86" s="141" t="s">
        <v>92</v>
      </c>
      <c r="AY86" s="18" t="s">
        <v>162</v>
      </c>
      <c r="BE86" s="142">
        <f>IF(N86="základní",J86,0)</f>
        <v>0</v>
      </c>
      <c r="BF86" s="142">
        <f>IF(N86="snížená",J86,0)</f>
        <v>0</v>
      </c>
      <c r="BG86" s="142">
        <f>IF(N86="zákl. přenesená",J86,0)</f>
        <v>0</v>
      </c>
      <c r="BH86" s="142">
        <f>IF(N86="sníž. přenesená",J86,0)</f>
        <v>0</v>
      </c>
      <c r="BI86" s="142">
        <f>IF(N86="nulová",J86,0)</f>
        <v>0</v>
      </c>
      <c r="BJ86" s="18" t="s">
        <v>90</v>
      </c>
      <c r="BK86" s="142">
        <f>ROUND(I86*H86,2)</f>
        <v>0</v>
      </c>
      <c r="BL86" s="18" t="s">
        <v>169</v>
      </c>
      <c r="BM86" s="141" t="s">
        <v>726</v>
      </c>
    </row>
    <row r="87" spans="2:51" s="14" customFormat="1" ht="11.25">
      <c r="B87" s="158"/>
      <c r="D87" s="144" t="s">
        <v>171</v>
      </c>
      <c r="E87" s="159" t="s">
        <v>44</v>
      </c>
      <c r="F87" s="160" t="s">
        <v>727</v>
      </c>
      <c r="H87" s="159" t="s">
        <v>44</v>
      </c>
      <c r="I87" s="161"/>
      <c r="L87" s="158"/>
      <c r="M87" s="162"/>
      <c r="T87" s="163"/>
      <c r="AT87" s="159" t="s">
        <v>171</v>
      </c>
      <c r="AU87" s="159" t="s">
        <v>92</v>
      </c>
      <c r="AV87" s="14" t="s">
        <v>90</v>
      </c>
      <c r="AW87" s="14" t="s">
        <v>42</v>
      </c>
      <c r="AX87" s="14" t="s">
        <v>82</v>
      </c>
      <c r="AY87" s="159" t="s">
        <v>162</v>
      </c>
    </row>
    <row r="88" spans="2:51" s="12" customFormat="1" ht="11.25">
      <c r="B88" s="143"/>
      <c r="D88" s="144" t="s">
        <v>171</v>
      </c>
      <c r="E88" s="145" t="s">
        <v>44</v>
      </c>
      <c r="F88" s="146" t="s">
        <v>728</v>
      </c>
      <c r="H88" s="147">
        <v>245</v>
      </c>
      <c r="I88" s="148"/>
      <c r="L88" s="143"/>
      <c r="M88" s="149"/>
      <c r="T88" s="150"/>
      <c r="AT88" s="145" t="s">
        <v>171</v>
      </c>
      <c r="AU88" s="145" t="s">
        <v>92</v>
      </c>
      <c r="AV88" s="12" t="s">
        <v>92</v>
      </c>
      <c r="AW88" s="12" t="s">
        <v>42</v>
      </c>
      <c r="AX88" s="12" t="s">
        <v>82</v>
      </c>
      <c r="AY88" s="145" t="s">
        <v>162</v>
      </c>
    </row>
    <row r="89" spans="2:51" s="12" customFormat="1" ht="11.25">
      <c r="B89" s="143"/>
      <c r="D89" s="144" t="s">
        <v>171</v>
      </c>
      <c r="E89" s="145" t="s">
        <v>44</v>
      </c>
      <c r="F89" s="146" t="s">
        <v>729</v>
      </c>
      <c r="H89" s="147">
        <v>54</v>
      </c>
      <c r="I89" s="148"/>
      <c r="L89" s="143"/>
      <c r="M89" s="149"/>
      <c r="T89" s="150"/>
      <c r="AT89" s="145" t="s">
        <v>171</v>
      </c>
      <c r="AU89" s="145" t="s">
        <v>92</v>
      </c>
      <c r="AV89" s="12" t="s">
        <v>92</v>
      </c>
      <c r="AW89" s="12" t="s">
        <v>42</v>
      </c>
      <c r="AX89" s="12" t="s">
        <v>82</v>
      </c>
      <c r="AY89" s="145" t="s">
        <v>162</v>
      </c>
    </row>
    <row r="90" spans="2:51" s="12" customFormat="1" ht="11.25">
      <c r="B90" s="143"/>
      <c r="D90" s="144" t="s">
        <v>171</v>
      </c>
      <c r="E90" s="145" t="s">
        <v>44</v>
      </c>
      <c r="F90" s="146" t="s">
        <v>730</v>
      </c>
      <c r="H90" s="147">
        <v>4</v>
      </c>
      <c r="I90" s="148"/>
      <c r="L90" s="143"/>
      <c r="M90" s="149"/>
      <c r="T90" s="150"/>
      <c r="AT90" s="145" t="s">
        <v>171</v>
      </c>
      <c r="AU90" s="145" t="s">
        <v>92</v>
      </c>
      <c r="AV90" s="12" t="s">
        <v>92</v>
      </c>
      <c r="AW90" s="12" t="s">
        <v>42</v>
      </c>
      <c r="AX90" s="12" t="s">
        <v>82</v>
      </c>
      <c r="AY90" s="145" t="s">
        <v>162</v>
      </c>
    </row>
    <row r="91" spans="2:51" s="13" customFormat="1" ht="11.25">
      <c r="B91" s="151"/>
      <c r="D91" s="144" t="s">
        <v>171</v>
      </c>
      <c r="E91" s="152" t="s">
        <v>44</v>
      </c>
      <c r="F91" s="153" t="s">
        <v>175</v>
      </c>
      <c r="H91" s="154">
        <v>303</v>
      </c>
      <c r="I91" s="155"/>
      <c r="L91" s="151"/>
      <c r="M91" s="156"/>
      <c r="T91" s="157"/>
      <c r="AT91" s="152" t="s">
        <v>171</v>
      </c>
      <c r="AU91" s="152" t="s">
        <v>92</v>
      </c>
      <c r="AV91" s="13" t="s">
        <v>169</v>
      </c>
      <c r="AW91" s="13" t="s">
        <v>42</v>
      </c>
      <c r="AX91" s="13" t="s">
        <v>90</v>
      </c>
      <c r="AY91" s="152" t="s">
        <v>162</v>
      </c>
    </row>
    <row r="92" spans="2:65" s="1" customFormat="1" ht="16.5" customHeight="1">
      <c r="B92" s="34"/>
      <c r="C92" s="171" t="s">
        <v>191</v>
      </c>
      <c r="D92" s="171" t="s">
        <v>275</v>
      </c>
      <c r="E92" s="172" t="s">
        <v>731</v>
      </c>
      <c r="F92" s="173" t="s">
        <v>732</v>
      </c>
      <c r="G92" s="174" t="s">
        <v>455</v>
      </c>
      <c r="H92" s="175">
        <v>9</v>
      </c>
      <c r="I92" s="176"/>
      <c r="J92" s="177">
        <f>ROUND(I92*H92,2)</f>
        <v>0</v>
      </c>
      <c r="K92" s="173" t="s">
        <v>168</v>
      </c>
      <c r="L92" s="178"/>
      <c r="M92" s="179" t="s">
        <v>44</v>
      </c>
      <c r="N92" s="180" t="s">
        <v>53</v>
      </c>
      <c r="P92" s="139">
        <f>O92*H92</f>
        <v>0</v>
      </c>
      <c r="Q92" s="139">
        <v>0.0021</v>
      </c>
      <c r="R92" s="139">
        <f>Q92*H92</f>
        <v>0.0189</v>
      </c>
      <c r="S92" s="139">
        <v>0</v>
      </c>
      <c r="T92" s="140">
        <f>S92*H92</f>
        <v>0</v>
      </c>
      <c r="AR92" s="141" t="s">
        <v>226</v>
      </c>
      <c r="AT92" s="141" t="s">
        <v>275</v>
      </c>
      <c r="AU92" s="141" t="s">
        <v>92</v>
      </c>
      <c r="AY92" s="18" t="s">
        <v>162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8" t="s">
        <v>90</v>
      </c>
      <c r="BK92" s="142">
        <f>ROUND(I92*H92,2)</f>
        <v>0</v>
      </c>
      <c r="BL92" s="18" t="s">
        <v>169</v>
      </c>
      <c r="BM92" s="141" t="s">
        <v>733</v>
      </c>
    </row>
    <row r="93" spans="2:51" s="14" customFormat="1" ht="11.25">
      <c r="B93" s="158"/>
      <c r="D93" s="144" t="s">
        <v>171</v>
      </c>
      <c r="E93" s="159" t="s">
        <v>44</v>
      </c>
      <c r="F93" s="160" t="s">
        <v>727</v>
      </c>
      <c r="H93" s="159" t="s">
        <v>44</v>
      </c>
      <c r="I93" s="161"/>
      <c r="L93" s="158"/>
      <c r="M93" s="162"/>
      <c r="T93" s="163"/>
      <c r="AT93" s="159" t="s">
        <v>171</v>
      </c>
      <c r="AU93" s="159" t="s">
        <v>92</v>
      </c>
      <c r="AV93" s="14" t="s">
        <v>90</v>
      </c>
      <c r="AW93" s="14" t="s">
        <v>42</v>
      </c>
      <c r="AX93" s="14" t="s">
        <v>82</v>
      </c>
      <c r="AY93" s="159" t="s">
        <v>162</v>
      </c>
    </row>
    <row r="94" spans="2:51" s="12" customFormat="1" ht="11.25">
      <c r="B94" s="143"/>
      <c r="D94" s="144" t="s">
        <v>171</v>
      </c>
      <c r="E94" s="145" t="s">
        <v>44</v>
      </c>
      <c r="F94" s="146" t="s">
        <v>734</v>
      </c>
      <c r="H94" s="147">
        <v>9</v>
      </c>
      <c r="I94" s="148"/>
      <c r="L94" s="143"/>
      <c r="M94" s="149"/>
      <c r="T94" s="150"/>
      <c r="AT94" s="145" t="s">
        <v>171</v>
      </c>
      <c r="AU94" s="145" t="s">
        <v>92</v>
      </c>
      <c r="AV94" s="12" t="s">
        <v>92</v>
      </c>
      <c r="AW94" s="12" t="s">
        <v>42</v>
      </c>
      <c r="AX94" s="12" t="s">
        <v>90</v>
      </c>
      <c r="AY94" s="145" t="s">
        <v>162</v>
      </c>
    </row>
    <row r="95" spans="2:65" s="1" customFormat="1" ht="16.5" customHeight="1">
      <c r="B95" s="34"/>
      <c r="C95" s="130" t="s">
        <v>169</v>
      </c>
      <c r="D95" s="130" t="s">
        <v>165</v>
      </c>
      <c r="E95" s="131" t="s">
        <v>735</v>
      </c>
      <c r="F95" s="132" t="s">
        <v>736</v>
      </c>
      <c r="G95" s="133" t="s">
        <v>455</v>
      </c>
      <c r="H95" s="134">
        <v>21</v>
      </c>
      <c r="I95" s="135"/>
      <c r="J95" s="136">
        <f>ROUND(I95*H95,2)</f>
        <v>0</v>
      </c>
      <c r="K95" s="132" t="s">
        <v>168</v>
      </c>
      <c r="L95" s="34"/>
      <c r="M95" s="137" t="s">
        <v>44</v>
      </c>
      <c r="N95" s="138" t="s">
        <v>53</v>
      </c>
      <c r="P95" s="139">
        <f>O95*H95</f>
        <v>0</v>
      </c>
      <c r="Q95" s="139">
        <v>0.0007</v>
      </c>
      <c r="R95" s="139">
        <f>Q95*H95</f>
        <v>0.0147</v>
      </c>
      <c r="S95" s="139">
        <v>0</v>
      </c>
      <c r="T95" s="140">
        <f>S95*H95</f>
        <v>0</v>
      </c>
      <c r="AR95" s="141" t="s">
        <v>169</v>
      </c>
      <c r="AT95" s="141" t="s">
        <v>165</v>
      </c>
      <c r="AU95" s="141" t="s">
        <v>92</v>
      </c>
      <c r="AY95" s="18" t="s">
        <v>162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90</v>
      </c>
      <c r="BK95" s="142">
        <f>ROUND(I95*H95,2)</f>
        <v>0</v>
      </c>
      <c r="BL95" s="18" t="s">
        <v>169</v>
      </c>
      <c r="BM95" s="141" t="s">
        <v>737</v>
      </c>
    </row>
    <row r="96" spans="2:65" s="1" customFormat="1" ht="16.5" customHeight="1">
      <c r="B96" s="34"/>
      <c r="C96" s="171" t="s">
        <v>203</v>
      </c>
      <c r="D96" s="171" t="s">
        <v>275</v>
      </c>
      <c r="E96" s="172" t="s">
        <v>738</v>
      </c>
      <c r="F96" s="173" t="s">
        <v>739</v>
      </c>
      <c r="G96" s="174" t="s">
        <v>455</v>
      </c>
      <c r="H96" s="175">
        <v>13</v>
      </c>
      <c r="I96" s="176"/>
      <c r="J96" s="177">
        <f>ROUND(I96*H96,2)</f>
        <v>0</v>
      </c>
      <c r="K96" s="173" t="s">
        <v>168</v>
      </c>
      <c r="L96" s="178"/>
      <c r="M96" s="179" t="s">
        <v>44</v>
      </c>
      <c r="N96" s="180" t="s">
        <v>53</v>
      </c>
      <c r="P96" s="139">
        <f>O96*H96</f>
        <v>0</v>
      </c>
      <c r="Q96" s="139">
        <v>0.005</v>
      </c>
      <c r="R96" s="139">
        <f>Q96*H96</f>
        <v>0.065</v>
      </c>
      <c r="S96" s="139">
        <v>0</v>
      </c>
      <c r="T96" s="140">
        <f>S96*H96</f>
        <v>0</v>
      </c>
      <c r="AR96" s="141" t="s">
        <v>226</v>
      </c>
      <c r="AT96" s="141" t="s">
        <v>275</v>
      </c>
      <c r="AU96" s="141" t="s">
        <v>92</v>
      </c>
      <c r="AY96" s="18" t="s">
        <v>162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8" t="s">
        <v>90</v>
      </c>
      <c r="BK96" s="142">
        <f>ROUND(I96*H96,2)</f>
        <v>0</v>
      </c>
      <c r="BL96" s="18" t="s">
        <v>169</v>
      </c>
      <c r="BM96" s="141" t="s">
        <v>740</v>
      </c>
    </row>
    <row r="97" spans="2:51" s="14" customFormat="1" ht="11.25">
      <c r="B97" s="158"/>
      <c r="D97" s="144" t="s">
        <v>171</v>
      </c>
      <c r="E97" s="159" t="s">
        <v>44</v>
      </c>
      <c r="F97" s="160" t="s">
        <v>741</v>
      </c>
      <c r="H97" s="159" t="s">
        <v>44</v>
      </c>
      <c r="I97" s="161"/>
      <c r="L97" s="158"/>
      <c r="M97" s="162"/>
      <c r="T97" s="163"/>
      <c r="AT97" s="159" t="s">
        <v>171</v>
      </c>
      <c r="AU97" s="159" t="s">
        <v>92</v>
      </c>
      <c r="AV97" s="14" t="s">
        <v>90</v>
      </c>
      <c r="AW97" s="14" t="s">
        <v>42</v>
      </c>
      <c r="AX97" s="14" t="s">
        <v>82</v>
      </c>
      <c r="AY97" s="159" t="s">
        <v>162</v>
      </c>
    </row>
    <row r="98" spans="2:51" s="12" customFormat="1" ht="11.25">
      <c r="B98" s="143"/>
      <c r="D98" s="144" t="s">
        <v>171</v>
      </c>
      <c r="E98" s="145" t="s">
        <v>44</v>
      </c>
      <c r="F98" s="146" t="s">
        <v>742</v>
      </c>
      <c r="H98" s="147">
        <v>8</v>
      </c>
      <c r="I98" s="148"/>
      <c r="L98" s="143"/>
      <c r="M98" s="149"/>
      <c r="T98" s="150"/>
      <c r="AT98" s="145" t="s">
        <v>171</v>
      </c>
      <c r="AU98" s="145" t="s">
        <v>92</v>
      </c>
      <c r="AV98" s="12" t="s">
        <v>92</v>
      </c>
      <c r="AW98" s="12" t="s">
        <v>42</v>
      </c>
      <c r="AX98" s="12" t="s">
        <v>82</v>
      </c>
      <c r="AY98" s="145" t="s">
        <v>162</v>
      </c>
    </row>
    <row r="99" spans="2:51" s="12" customFormat="1" ht="11.25">
      <c r="B99" s="143"/>
      <c r="D99" s="144" t="s">
        <v>171</v>
      </c>
      <c r="E99" s="145" t="s">
        <v>44</v>
      </c>
      <c r="F99" s="146" t="s">
        <v>743</v>
      </c>
      <c r="H99" s="147">
        <v>5</v>
      </c>
      <c r="I99" s="148"/>
      <c r="L99" s="143"/>
      <c r="M99" s="149"/>
      <c r="T99" s="150"/>
      <c r="AT99" s="145" t="s">
        <v>171</v>
      </c>
      <c r="AU99" s="145" t="s">
        <v>92</v>
      </c>
      <c r="AV99" s="12" t="s">
        <v>92</v>
      </c>
      <c r="AW99" s="12" t="s">
        <v>42</v>
      </c>
      <c r="AX99" s="12" t="s">
        <v>82</v>
      </c>
      <c r="AY99" s="145" t="s">
        <v>162</v>
      </c>
    </row>
    <row r="100" spans="2:51" s="13" customFormat="1" ht="11.25">
      <c r="B100" s="151"/>
      <c r="D100" s="144" t="s">
        <v>171</v>
      </c>
      <c r="E100" s="152" t="s">
        <v>44</v>
      </c>
      <c r="F100" s="153" t="s">
        <v>175</v>
      </c>
      <c r="H100" s="154">
        <v>13</v>
      </c>
      <c r="I100" s="155"/>
      <c r="L100" s="151"/>
      <c r="M100" s="156"/>
      <c r="T100" s="157"/>
      <c r="AT100" s="152" t="s">
        <v>171</v>
      </c>
      <c r="AU100" s="152" t="s">
        <v>92</v>
      </c>
      <c r="AV100" s="13" t="s">
        <v>169</v>
      </c>
      <c r="AW100" s="13" t="s">
        <v>42</v>
      </c>
      <c r="AX100" s="13" t="s">
        <v>90</v>
      </c>
      <c r="AY100" s="152" t="s">
        <v>162</v>
      </c>
    </row>
    <row r="101" spans="2:65" s="1" customFormat="1" ht="16.5" customHeight="1">
      <c r="B101" s="34"/>
      <c r="C101" s="171" t="s">
        <v>210</v>
      </c>
      <c r="D101" s="171" t="s">
        <v>275</v>
      </c>
      <c r="E101" s="172" t="s">
        <v>744</v>
      </c>
      <c r="F101" s="173" t="s">
        <v>745</v>
      </c>
      <c r="G101" s="174" t="s">
        <v>455</v>
      </c>
      <c r="H101" s="175">
        <v>8</v>
      </c>
      <c r="I101" s="176"/>
      <c r="J101" s="177">
        <f>ROUND(I101*H101,2)</f>
        <v>0</v>
      </c>
      <c r="K101" s="173" t="s">
        <v>168</v>
      </c>
      <c r="L101" s="178"/>
      <c r="M101" s="179" t="s">
        <v>44</v>
      </c>
      <c r="N101" s="180" t="s">
        <v>53</v>
      </c>
      <c r="P101" s="139">
        <f>O101*H101</f>
        <v>0</v>
      </c>
      <c r="Q101" s="139">
        <v>0.0025</v>
      </c>
      <c r="R101" s="139">
        <f>Q101*H101</f>
        <v>0.02</v>
      </c>
      <c r="S101" s="139">
        <v>0</v>
      </c>
      <c r="T101" s="140">
        <f>S101*H101</f>
        <v>0</v>
      </c>
      <c r="AR101" s="141" t="s">
        <v>226</v>
      </c>
      <c r="AT101" s="141" t="s">
        <v>275</v>
      </c>
      <c r="AU101" s="141" t="s">
        <v>92</v>
      </c>
      <c r="AY101" s="18" t="s">
        <v>162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8" t="s">
        <v>90</v>
      </c>
      <c r="BK101" s="142">
        <f>ROUND(I101*H101,2)</f>
        <v>0</v>
      </c>
      <c r="BL101" s="18" t="s">
        <v>169</v>
      </c>
      <c r="BM101" s="141" t="s">
        <v>746</v>
      </c>
    </row>
    <row r="102" spans="2:51" s="14" customFormat="1" ht="11.25">
      <c r="B102" s="158"/>
      <c r="D102" s="144" t="s">
        <v>171</v>
      </c>
      <c r="E102" s="159" t="s">
        <v>44</v>
      </c>
      <c r="F102" s="160" t="s">
        <v>741</v>
      </c>
      <c r="H102" s="159" t="s">
        <v>44</v>
      </c>
      <c r="I102" s="161"/>
      <c r="L102" s="158"/>
      <c r="M102" s="162"/>
      <c r="T102" s="163"/>
      <c r="AT102" s="159" t="s">
        <v>171</v>
      </c>
      <c r="AU102" s="159" t="s">
        <v>92</v>
      </c>
      <c r="AV102" s="14" t="s">
        <v>90</v>
      </c>
      <c r="AW102" s="14" t="s">
        <v>42</v>
      </c>
      <c r="AX102" s="14" t="s">
        <v>82</v>
      </c>
      <c r="AY102" s="159" t="s">
        <v>162</v>
      </c>
    </row>
    <row r="103" spans="2:51" s="12" customFormat="1" ht="11.25">
      <c r="B103" s="143"/>
      <c r="D103" s="144" t="s">
        <v>171</v>
      </c>
      <c r="E103" s="145" t="s">
        <v>44</v>
      </c>
      <c r="F103" s="146" t="s">
        <v>747</v>
      </c>
      <c r="H103" s="147">
        <v>8</v>
      </c>
      <c r="I103" s="148"/>
      <c r="L103" s="143"/>
      <c r="M103" s="149"/>
      <c r="T103" s="150"/>
      <c r="AT103" s="145" t="s">
        <v>171</v>
      </c>
      <c r="AU103" s="145" t="s">
        <v>92</v>
      </c>
      <c r="AV103" s="12" t="s">
        <v>92</v>
      </c>
      <c r="AW103" s="12" t="s">
        <v>42</v>
      </c>
      <c r="AX103" s="12" t="s">
        <v>90</v>
      </c>
      <c r="AY103" s="145" t="s">
        <v>162</v>
      </c>
    </row>
    <row r="104" spans="2:65" s="1" customFormat="1" ht="16.5" customHeight="1">
      <c r="B104" s="34"/>
      <c r="C104" s="130" t="s">
        <v>218</v>
      </c>
      <c r="D104" s="130" t="s">
        <v>165</v>
      </c>
      <c r="E104" s="131" t="s">
        <v>748</v>
      </c>
      <c r="F104" s="132" t="s">
        <v>749</v>
      </c>
      <c r="G104" s="133" t="s">
        <v>455</v>
      </c>
      <c r="H104" s="134">
        <v>13</v>
      </c>
      <c r="I104" s="135"/>
      <c r="J104" s="136">
        <f>ROUND(I104*H104,2)</f>
        <v>0</v>
      </c>
      <c r="K104" s="132" t="s">
        <v>168</v>
      </c>
      <c r="L104" s="34"/>
      <c r="M104" s="137" t="s">
        <v>44</v>
      </c>
      <c r="N104" s="138" t="s">
        <v>53</v>
      </c>
      <c r="P104" s="139">
        <f>O104*H104</f>
        <v>0</v>
      </c>
      <c r="Q104" s="139">
        <v>0.10941</v>
      </c>
      <c r="R104" s="139">
        <f>Q104*H104</f>
        <v>1.4223299999999999</v>
      </c>
      <c r="S104" s="139">
        <v>0</v>
      </c>
      <c r="T104" s="140">
        <f>S104*H104</f>
        <v>0</v>
      </c>
      <c r="AR104" s="141" t="s">
        <v>169</v>
      </c>
      <c r="AT104" s="141" t="s">
        <v>165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750</v>
      </c>
    </row>
    <row r="105" spans="2:51" s="12" customFormat="1" ht="11.25">
      <c r="B105" s="143"/>
      <c r="D105" s="144" t="s">
        <v>171</v>
      </c>
      <c r="E105" s="145" t="s">
        <v>44</v>
      </c>
      <c r="F105" s="146" t="s">
        <v>751</v>
      </c>
      <c r="H105" s="147">
        <v>13</v>
      </c>
      <c r="I105" s="148"/>
      <c r="L105" s="143"/>
      <c r="M105" s="149"/>
      <c r="T105" s="150"/>
      <c r="AT105" s="145" t="s">
        <v>171</v>
      </c>
      <c r="AU105" s="145" t="s">
        <v>92</v>
      </c>
      <c r="AV105" s="12" t="s">
        <v>92</v>
      </c>
      <c r="AW105" s="12" t="s">
        <v>42</v>
      </c>
      <c r="AX105" s="12" t="s">
        <v>90</v>
      </c>
      <c r="AY105" s="145" t="s">
        <v>162</v>
      </c>
    </row>
    <row r="106" spans="2:65" s="1" customFormat="1" ht="16.5" customHeight="1">
      <c r="B106" s="34"/>
      <c r="C106" s="171" t="s">
        <v>226</v>
      </c>
      <c r="D106" s="171" t="s">
        <v>275</v>
      </c>
      <c r="E106" s="172" t="s">
        <v>752</v>
      </c>
      <c r="F106" s="173" t="s">
        <v>753</v>
      </c>
      <c r="G106" s="174" t="s">
        <v>455</v>
      </c>
      <c r="H106" s="175">
        <v>13</v>
      </c>
      <c r="I106" s="176"/>
      <c r="J106" s="177">
        <f>ROUND(I106*H106,2)</f>
        <v>0</v>
      </c>
      <c r="K106" s="173" t="s">
        <v>168</v>
      </c>
      <c r="L106" s="178"/>
      <c r="M106" s="179" t="s">
        <v>44</v>
      </c>
      <c r="N106" s="180" t="s">
        <v>53</v>
      </c>
      <c r="P106" s="139">
        <f>O106*H106</f>
        <v>0</v>
      </c>
      <c r="Q106" s="139">
        <v>0.0065</v>
      </c>
      <c r="R106" s="139">
        <f>Q106*H106</f>
        <v>0.08449999999999999</v>
      </c>
      <c r="S106" s="139">
        <v>0</v>
      </c>
      <c r="T106" s="140">
        <f>S106*H106</f>
        <v>0</v>
      </c>
      <c r="AR106" s="141" t="s">
        <v>226</v>
      </c>
      <c r="AT106" s="141" t="s">
        <v>275</v>
      </c>
      <c r="AU106" s="141" t="s">
        <v>92</v>
      </c>
      <c r="AY106" s="18" t="s">
        <v>162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8" t="s">
        <v>90</v>
      </c>
      <c r="BK106" s="142">
        <f>ROUND(I106*H106,2)</f>
        <v>0</v>
      </c>
      <c r="BL106" s="18" t="s">
        <v>169</v>
      </c>
      <c r="BM106" s="141" t="s">
        <v>754</v>
      </c>
    </row>
    <row r="107" spans="2:65" s="1" customFormat="1" ht="16.5" customHeight="1">
      <c r="B107" s="34"/>
      <c r="C107" s="130" t="s">
        <v>242</v>
      </c>
      <c r="D107" s="130" t="s">
        <v>165</v>
      </c>
      <c r="E107" s="131" t="s">
        <v>755</v>
      </c>
      <c r="F107" s="132" t="s">
        <v>756</v>
      </c>
      <c r="G107" s="133" t="s">
        <v>321</v>
      </c>
      <c r="H107" s="134">
        <v>14158</v>
      </c>
      <c r="I107" s="135"/>
      <c r="J107" s="136">
        <f>ROUND(I107*H107,2)</f>
        <v>0</v>
      </c>
      <c r="K107" s="132" t="s">
        <v>168</v>
      </c>
      <c r="L107" s="34"/>
      <c r="M107" s="137" t="s">
        <v>44</v>
      </c>
      <c r="N107" s="138" t="s">
        <v>53</v>
      </c>
      <c r="P107" s="139">
        <f>O107*H107</f>
        <v>0</v>
      </c>
      <c r="Q107" s="139">
        <v>0.00011</v>
      </c>
      <c r="R107" s="139">
        <f>Q107*H107</f>
        <v>1.55738</v>
      </c>
      <c r="S107" s="139">
        <v>0</v>
      </c>
      <c r="T107" s="140">
        <f>S107*H107</f>
        <v>0</v>
      </c>
      <c r="AR107" s="141" t="s">
        <v>169</v>
      </c>
      <c r="AT107" s="141" t="s">
        <v>165</v>
      </c>
      <c r="AU107" s="141" t="s">
        <v>92</v>
      </c>
      <c r="AY107" s="18" t="s">
        <v>162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90</v>
      </c>
      <c r="BK107" s="142">
        <f>ROUND(I107*H107,2)</f>
        <v>0</v>
      </c>
      <c r="BL107" s="18" t="s">
        <v>169</v>
      </c>
      <c r="BM107" s="141" t="s">
        <v>757</v>
      </c>
    </row>
    <row r="108" spans="2:51" s="14" customFormat="1" ht="11.25">
      <c r="B108" s="158"/>
      <c r="D108" s="144" t="s">
        <v>171</v>
      </c>
      <c r="E108" s="159" t="s">
        <v>44</v>
      </c>
      <c r="F108" s="160" t="s">
        <v>727</v>
      </c>
      <c r="H108" s="159" t="s">
        <v>44</v>
      </c>
      <c r="I108" s="161"/>
      <c r="L108" s="158"/>
      <c r="M108" s="162"/>
      <c r="T108" s="163"/>
      <c r="AT108" s="159" t="s">
        <v>171</v>
      </c>
      <c r="AU108" s="159" t="s">
        <v>92</v>
      </c>
      <c r="AV108" s="14" t="s">
        <v>90</v>
      </c>
      <c r="AW108" s="14" t="s">
        <v>42</v>
      </c>
      <c r="AX108" s="14" t="s">
        <v>82</v>
      </c>
      <c r="AY108" s="159" t="s">
        <v>162</v>
      </c>
    </row>
    <row r="109" spans="2:51" s="12" customFormat="1" ht="11.25">
      <c r="B109" s="143"/>
      <c r="D109" s="144" t="s">
        <v>171</v>
      </c>
      <c r="E109" s="145" t="s">
        <v>44</v>
      </c>
      <c r="F109" s="146" t="s">
        <v>758</v>
      </c>
      <c r="H109" s="147">
        <v>190</v>
      </c>
      <c r="I109" s="148"/>
      <c r="L109" s="143"/>
      <c r="M109" s="149"/>
      <c r="T109" s="150"/>
      <c r="AT109" s="145" t="s">
        <v>171</v>
      </c>
      <c r="AU109" s="145" t="s">
        <v>92</v>
      </c>
      <c r="AV109" s="12" t="s">
        <v>92</v>
      </c>
      <c r="AW109" s="12" t="s">
        <v>42</v>
      </c>
      <c r="AX109" s="12" t="s">
        <v>82</v>
      </c>
      <c r="AY109" s="145" t="s">
        <v>162</v>
      </c>
    </row>
    <row r="110" spans="2:51" s="12" customFormat="1" ht="11.25">
      <c r="B110" s="143"/>
      <c r="D110" s="144" t="s">
        <v>171</v>
      </c>
      <c r="E110" s="145" t="s">
        <v>44</v>
      </c>
      <c r="F110" s="146" t="s">
        <v>759</v>
      </c>
      <c r="H110" s="147">
        <v>13968</v>
      </c>
      <c r="I110" s="148"/>
      <c r="L110" s="143"/>
      <c r="M110" s="149"/>
      <c r="T110" s="150"/>
      <c r="AT110" s="145" t="s">
        <v>171</v>
      </c>
      <c r="AU110" s="145" t="s">
        <v>92</v>
      </c>
      <c r="AV110" s="12" t="s">
        <v>92</v>
      </c>
      <c r="AW110" s="12" t="s">
        <v>42</v>
      </c>
      <c r="AX110" s="12" t="s">
        <v>82</v>
      </c>
      <c r="AY110" s="145" t="s">
        <v>162</v>
      </c>
    </row>
    <row r="111" spans="2:51" s="13" customFormat="1" ht="11.25">
      <c r="B111" s="151"/>
      <c r="D111" s="144" t="s">
        <v>171</v>
      </c>
      <c r="E111" s="152" t="s">
        <v>708</v>
      </c>
      <c r="F111" s="153" t="s">
        <v>175</v>
      </c>
      <c r="H111" s="154">
        <v>14158</v>
      </c>
      <c r="I111" s="155"/>
      <c r="L111" s="151"/>
      <c r="M111" s="156"/>
      <c r="T111" s="157"/>
      <c r="AT111" s="152" t="s">
        <v>171</v>
      </c>
      <c r="AU111" s="152" t="s">
        <v>92</v>
      </c>
      <c r="AV111" s="13" t="s">
        <v>169</v>
      </c>
      <c r="AW111" s="13" t="s">
        <v>42</v>
      </c>
      <c r="AX111" s="13" t="s">
        <v>90</v>
      </c>
      <c r="AY111" s="152" t="s">
        <v>162</v>
      </c>
    </row>
    <row r="112" spans="2:65" s="1" customFormat="1" ht="21.75" customHeight="1">
      <c r="B112" s="34"/>
      <c r="C112" s="130" t="s">
        <v>249</v>
      </c>
      <c r="D112" s="130" t="s">
        <v>165</v>
      </c>
      <c r="E112" s="131" t="s">
        <v>760</v>
      </c>
      <c r="F112" s="132" t="s">
        <v>761</v>
      </c>
      <c r="G112" s="133" t="s">
        <v>321</v>
      </c>
      <c r="H112" s="134">
        <v>2963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4E-05</v>
      </c>
      <c r="R112" s="139">
        <f>Q112*H112</f>
        <v>0.11852000000000001</v>
      </c>
      <c r="S112" s="139">
        <v>0</v>
      </c>
      <c r="T112" s="140">
        <f>S112*H112</f>
        <v>0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762</v>
      </c>
    </row>
    <row r="113" spans="2:51" s="14" customFormat="1" ht="11.25">
      <c r="B113" s="158"/>
      <c r="D113" s="144" t="s">
        <v>171</v>
      </c>
      <c r="E113" s="159" t="s">
        <v>44</v>
      </c>
      <c r="F113" s="160" t="s">
        <v>727</v>
      </c>
      <c r="H113" s="159" t="s">
        <v>44</v>
      </c>
      <c r="I113" s="161"/>
      <c r="L113" s="158"/>
      <c r="M113" s="162"/>
      <c r="T113" s="163"/>
      <c r="AT113" s="159" t="s">
        <v>171</v>
      </c>
      <c r="AU113" s="159" t="s">
        <v>92</v>
      </c>
      <c r="AV113" s="14" t="s">
        <v>90</v>
      </c>
      <c r="AW113" s="14" t="s">
        <v>42</v>
      </c>
      <c r="AX113" s="14" t="s">
        <v>82</v>
      </c>
      <c r="AY113" s="159" t="s">
        <v>162</v>
      </c>
    </row>
    <row r="114" spans="2:51" s="12" customFormat="1" ht="11.25">
      <c r="B114" s="143"/>
      <c r="D114" s="144" t="s">
        <v>171</v>
      </c>
      <c r="E114" s="145" t="s">
        <v>44</v>
      </c>
      <c r="F114" s="146" t="s">
        <v>763</v>
      </c>
      <c r="H114" s="147">
        <v>2150</v>
      </c>
      <c r="I114" s="148"/>
      <c r="L114" s="143"/>
      <c r="M114" s="149"/>
      <c r="T114" s="150"/>
      <c r="AT114" s="145" t="s">
        <v>171</v>
      </c>
      <c r="AU114" s="145" t="s">
        <v>92</v>
      </c>
      <c r="AV114" s="12" t="s">
        <v>92</v>
      </c>
      <c r="AW114" s="12" t="s">
        <v>42</v>
      </c>
      <c r="AX114" s="12" t="s">
        <v>82</v>
      </c>
      <c r="AY114" s="145" t="s">
        <v>162</v>
      </c>
    </row>
    <row r="115" spans="2:51" s="12" customFormat="1" ht="11.25">
      <c r="B115" s="143"/>
      <c r="D115" s="144" t="s">
        <v>171</v>
      </c>
      <c r="E115" s="145" t="s">
        <v>44</v>
      </c>
      <c r="F115" s="146" t="s">
        <v>764</v>
      </c>
      <c r="H115" s="147">
        <v>363</v>
      </c>
      <c r="I115" s="148"/>
      <c r="L115" s="143"/>
      <c r="M115" s="149"/>
      <c r="T115" s="150"/>
      <c r="AT115" s="145" t="s">
        <v>171</v>
      </c>
      <c r="AU115" s="145" t="s">
        <v>92</v>
      </c>
      <c r="AV115" s="12" t="s">
        <v>92</v>
      </c>
      <c r="AW115" s="12" t="s">
        <v>42</v>
      </c>
      <c r="AX115" s="12" t="s">
        <v>82</v>
      </c>
      <c r="AY115" s="145" t="s">
        <v>162</v>
      </c>
    </row>
    <row r="116" spans="2:51" s="12" customFormat="1" ht="11.25">
      <c r="B116" s="143"/>
      <c r="D116" s="144" t="s">
        <v>171</v>
      </c>
      <c r="E116" s="145" t="s">
        <v>44</v>
      </c>
      <c r="F116" s="146" t="s">
        <v>765</v>
      </c>
      <c r="H116" s="147">
        <v>450</v>
      </c>
      <c r="I116" s="148"/>
      <c r="L116" s="143"/>
      <c r="M116" s="149"/>
      <c r="T116" s="150"/>
      <c r="AT116" s="145" t="s">
        <v>171</v>
      </c>
      <c r="AU116" s="145" t="s">
        <v>92</v>
      </c>
      <c r="AV116" s="12" t="s">
        <v>92</v>
      </c>
      <c r="AW116" s="12" t="s">
        <v>42</v>
      </c>
      <c r="AX116" s="12" t="s">
        <v>82</v>
      </c>
      <c r="AY116" s="145" t="s">
        <v>162</v>
      </c>
    </row>
    <row r="117" spans="2:51" s="13" customFormat="1" ht="11.25">
      <c r="B117" s="151"/>
      <c r="D117" s="144" t="s">
        <v>171</v>
      </c>
      <c r="E117" s="152" t="s">
        <v>705</v>
      </c>
      <c r="F117" s="153" t="s">
        <v>175</v>
      </c>
      <c r="H117" s="154">
        <v>2963</v>
      </c>
      <c r="I117" s="155"/>
      <c r="L117" s="151"/>
      <c r="M117" s="156"/>
      <c r="T117" s="157"/>
      <c r="AT117" s="152" t="s">
        <v>171</v>
      </c>
      <c r="AU117" s="152" t="s">
        <v>92</v>
      </c>
      <c r="AV117" s="13" t="s">
        <v>169</v>
      </c>
      <c r="AW117" s="13" t="s">
        <v>42</v>
      </c>
      <c r="AX117" s="13" t="s">
        <v>90</v>
      </c>
      <c r="AY117" s="152" t="s">
        <v>162</v>
      </c>
    </row>
    <row r="118" spans="2:65" s="1" customFormat="1" ht="16.5" customHeight="1">
      <c r="B118" s="34"/>
      <c r="C118" s="130" t="s">
        <v>254</v>
      </c>
      <c r="D118" s="130" t="s">
        <v>165</v>
      </c>
      <c r="E118" s="131" t="s">
        <v>766</v>
      </c>
      <c r="F118" s="132" t="s">
        <v>767</v>
      </c>
      <c r="G118" s="133" t="s">
        <v>321</v>
      </c>
      <c r="H118" s="134">
        <v>811</v>
      </c>
      <c r="I118" s="135"/>
      <c r="J118" s="136">
        <f>ROUND(I118*H118,2)</f>
        <v>0</v>
      </c>
      <c r="K118" s="132" t="s">
        <v>168</v>
      </c>
      <c r="L118" s="34"/>
      <c r="M118" s="137" t="s">
        <v>44</v>
      </c>
      <c r="N118" s="138" t="s">
        <v>53</v>
      </c>
      <c r="P118" s="139">
        <f>O118*H118</f>
        <v>0</v>
      </c>
      <c r="Q118" s="139">
        <v>0.00021</v>
      </c>
      <c r="R118" s="139">
        <f>Q118*H118</f>
        <v>0.17031000000000002</v>
      </c>
      <c r="S118" s="139">
        <v>0</v>
      </c>
      <c r="T118" s="140">
        <f>S118*H118</f>
        <v>0</v>
      </c>
      <c r="AR118" s="141" t="s">
        <v>169</v>
      </c>
      <c r="AT118" s="141" t="s">
        <v>165</v>
      </c>
      <c r="AU118" s="141" t="s">
        <v>92</v>
      </c>
      <c r="AY118" s="18" t="s">
        <v>162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8" t="s">
        <v>90</v>
      </c>
      <c r="BK118" s="142">
        <f>ROUND(I118*H118,2)</f>
        <v>0</v>
      </c>
      <c r="BL118" s="18" t="s">
        <v>169</v>
      </c>
      <c r="BM118" s="141" t="s">
        <v>768</v>
      </c>
    </row>
    <row r="119" spans="2:51" s="14" customFormat="1" ht="11.25">
      <c r="B119" s="158"/>
      <c r="D119" s="144" t="s">
        <v>171</v>
      </c>
      <c r="E119" s="159" t="s">
        <v>44</v>
      </c>
      <c r="F119" s="160" t="s">
        <v>727</v>
      </c>
      <c r="H119" s="159" t="s">
        <v>44</v>
      </c>
      <c r="I119" s="161"/>
      <c r="L119" s="158"/>
      <c r="M119" s="162"/>
      <c r="T119" s="163"/>
      <c r="AT119" s="159" t="s">
        <v>171</v>
      </c>
      <c r="AU119" s="159" t="s">
        <v>92</v>
      </c>
      <c r="AV119" s="14" t="s">
        <v>90</v>
      </c>
      <c r="AW119" s="14" t="s">
        <v>42</v>
      </c>
      <c r="AX119" s="14" t="s">
        <v>82</v>
      </c>
      <c r="AY119" s="159" t="s">
        <v>162</v>
      </c>
    </row>
    <row r="120" spans="2:51" s="12" customFormat="1" ht="11.25">
      <c r="B120" s="143"/>
      <c r="D120" s="144" t="s">
        <v>171</v>
      </c>
      <c r="E120" s="145" t="s">
        <v>714</v>
      </c>
      <c r="F120" s="146" t="s">
        <v>769</v>
      </c>
      <c r="H120" s="147">
        <v>811</v>
      </c>
      <c r="I120" s="148"/>
      <c r="L120" s="143"/>
      <c r="M120" s="149"/>
      <c r="T120" s="150"/>
      <c r="AT120" s="145" t="s">
        <v>171</v>
      </c>
      <c r="AU120" s="145" t="s">
        <v>92</v>
      </c>
      <c r="AV120" s="12" t="s">
        <v>92</v>
      </c>
      <c r="AW120" s="12" t="s">
        <v>42</v>
      </c>
      <c r="AX120" s="12" t="s">
        <v>90</v>
      </c>
      <c r="AY120" s="145" t="s">
        <v>162</v>
      </c>
    </row>
    <row r="121" spans="2:65" s="1" customFormat="1" ht="21.75" customHeight="1">
      <c r="B121" s="34"/>
      <c r="C121" s="130" t="s">
        <v>259</v>
      </c>
      <c r="D121" s="130" t="s">
        <v>165</v>
      </c>
      <c r="E121" s="131" t="s">
        <v>770</v>
      </c>
      <c r="F121" s="132" t="s">
        <v>771</v>
      </c>
      <c r="G121" s="133" t="s">
        <v>321</v>
      </c>
      <c r="H121" s="134">
        <v>267</v>
      </c>
      <c r="I121" s="135"/>
      <c r="J121" s="136">
        <f>ROUND(I121*H121,2)</f>
        <v>0</v>
      </c>
      <c r="K121" s="132" t="s">
        <v>168</v>
      </c>
      <c r="L121" s="34"/>
      <c r="M121" s="137" t="s">
        <v>44</v>
      </c>
      <c r="N121" s="138" t="s">
        <v>53</v>
      </c>
      <c r="P121" s="139">
        <f>O121*H121</f>
        <v>0</v>
      </c>
      <c r="Q121" s="139">
        <v>0.00011</v>
      </c>
      <c r="R121" s="139">
        <f>Q121*H121</f>
        <v>0.02937</v>
      </c>
      <c r="S121" s="139">
        <v>0</v>
      </c>
      <c r="T121" s="140">
        <f>S121*H121</f>
        <v>0</v>
      </c>
      <c r="AR121" s="141" t="s">
        <v>169</v>
      </c>
      <c r="AT121" s="141" t="s">
        <v>165</v>
      </c>
      <c r="AU121" s="141" t="s">
        <v>92</v>
      </c>
      <c r="AY121" s="18" t="s">
        <v>162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8" t="s">
        <v>90</v>
      </c>
      <c r="BK121" s="142">
        <f>ROUND(I121*H121,2)</f>
        <v>0</v>
      </c>
      <c r="BL121" s="18" t="s">
        <v>169</v>
      </c>
      <c r="BM121" s="141" t="s">
        <v>772</v>
      </c>
    </row>
    <row r="122" spans="2:51" s="14" customFormat="1" ht="11.25">
      <c r="B122" s="158"/>
      <c r="D122" s="144" t="s">
        <v>171</v>
      </c>
      <c r="E122" s="159" t="s">
        <v>44</v>
      </c>
      <c r="F122" s="160" t="s">
        <v>727</v>
      </c>
      <c r="H122" s="159" t="s">
        <v>44</v>
      </c>
      <c r="I122" s="161"/>
      <c r="L122" s="158"/>
      <c r="M122" s="162"/>
      <c r="T122" s="163"/>
      <c r="AT122" s="159" t="s">
        <v>171</v>
      </c>
      <c r="AU122" s="159" t="s">
        <v>92</v>
      </c>
      <c r="AV122" s="14" t="s">
        <v>90</v>
      </c>
      <c r="AW122" s="14" t="s">
        <v>42</v>
      </c>
      <c r="AX122" s="14" t="s">
        <v>82</v>
      </c>
      <c r="AY122" s="159" t="s">
        <v>162</v>
      </c>
    </row>
    <row r="123" spans="2:51" s="12" customFormat="1" ht="11.25">
      <c r="B123" s="143"/>
      <c r="D123" s="144" t="s">
        <v>171</v>
      </c>
      <c r="E123" s="145" t="s">
        <v>711</v>
      </c>
      <c r="F123" s="146" t="s">
        <v>773</v>
      </c>
      <c r="H123" s="147">
        <v>267</v>
      </c>
      <c r="I123" s="148"/>
      <c r="L123" s="143"/>
      <c r="M123" s="149"/>
      <c r="T123" s="150"/>
      <c r="AT123" s="145" t="s">
        <v>171</v>
      </c>
      <c r="AU123" s="145" t="s">
        <v>92</v>
      </c>
      <c r="AV123" s="12" t="s">
        <v>92</v>
      </c>
      <c r="AW123" s="12" t="s">
        <v>42</v>
      </c>
      <c r="AX123" s="12" t="s">
        <v>90</v>
      </c>
      <c r="AY123" s="145" t="s">
        <v>162</v>
      </c>
    </row>
    <row r="124" spans="2:65" s="1" customFormat="1" ht="16.5" customHeight="1">
      <c r="B124" s="34"/>
      <c r="C124" s="130" t="s">
        <v>264</v>
      </c>
      <c r="D124" s="130" t="s">
        <v>165</v>
      </c>
      <c r="E124" s="131" t="s">
        <v>774</v>
      </c>
      <c r="F124" s="132" t="s">
        <v>775</v>
      </c>
      <c r="G124" s="133" t="s">
        <v>110</v>
      </c>
      <c r="H124" s="134">
        <v>114.3</v>
      </c>
      <c r="I124" s="135"/>
      <c r="J124" s="136">
        <f>ROUND(I124*H124,2)</f>
        <v>0</v>
      </c>
      <c r="K124" s="132" t="s">
        <v>168</v>
      </c>
      <c r="L124" s="34"/>
      <c r="M124" s="137" t="s">
        <v>44</v>
      </c>
      <c r="N124" s="138" t="s">
        <v>53</v>
      </c>
      <c r="P124" s="139">
        <f>O124*H124</f>
        <v>0</v>
      </c>
      <c r="Q124" s="139">
        <v>0.00085</v>
      </c>
      <c r="R124" s="139">
        <f>Q124*H124</f>
        <v>0.09715499999999999</v>
      </c>
      <c r="S124" s="139">
        <v>0</v>
      </c>
      <c r="T124" s="140">
        <f>S124*H124</f>
        <v>0</v>
      </c>
      <c r="AR124" s="141" t="s">
        <v>169</v>
      </c>
      <c r="AT124" s="141" t="s">
        <v>165</v>
      </c>
      <c r="AU124" s="141" t="s">
        <v>92</v>
      </c>
      <c r="AY124" s="18" t="s">
        <v>162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8" t="s">
        <v>90</v>
      </c>
      <c r="BK124" s="142">
        <f>ROUND(I124*H124,2)</f>
        <v>0</v>
      </c>
      <c r="BL124" s="18" t="s">
        <v>169</v>
      </c>
      <c r="BM124" s="141" t="s">
        <v>776</v>
      </c>
    </row>
    <row r="125" spans="2:51" s="14" customFormat="1" ht="11.25">
      <c r="B125" s="158"/>
      <c r="D125" s="144" t="s">
        <v>171</v>
      </c>
      <c r="E125" s="159" t="s">
        <v>44</v>
      </c>
      <c r="F125" s="160" t="s">
        <v>727</v>
      </c>
      <c r="H125" s="159" t="s">
        <v>44</v>
      </c>
      <c r="I125" s="161"/>
      <c r="L125" s="158"/>
      <c r="M125" s="162"/>
      <c r="T125" s="163"/>
      <c r="AT125" s="159" t="s">
        <v>171</v>
      </c>
      <c r="AU125" s="159" t="s">
        <v>92</v>
      </c>
      <c r="AV125" s="14" t="s">
        <v>90</v>
      </c>
      <c r="AW125" s="14" t="s">
        <v>42</v>
      </c>
      <c r="AX125" s="14" t="s">
        <v>82</v>
      </c>
      <c r="AY125" s="159" t="s">
        <v>162</v>
      </c>
    </row>
    <row r="126" spans="2:51" s="12" customFormat="1" ht="11.25">
      <c r="B126" s="143"/>
      <c r="D126" s="144" t="s">
        <v>171</v>
      </c>
      <c r="E126" s="145" t="s">
        <v>44</v>
      </c>
      <c r="F126" s="146" t="s">
        <v>777</v>
      </c>
      <c r="H126" s="147">
        <v>4.5</v>
      </c>
      <c r="I126" s="148"/>
      <c r="L126" s="143"/>
      <c r="M126" s="149"/>
      <c r="T126" s="150"/>
      <c r="AT126" s="145" t="s">
        <v>171</v>
      </c>
      <c r="AU126" s="145" t="s">
        <v>92</v>
      </c>
      <c r="AV126" s="12" t="s">
        <v>92</v>
      </c>
      <c r="AW126" s="12" t="s">
        <v>42</v>
      </c>
      <c r="AX126" s="12" t="s">
        <v>82</v>
      </c>
      <c r="AY126" s="145" t="s">
        <v>162</v>
      </c>
    </row>
    <row r="127" spans="2:51" s="12" customFormat="1" ht="11.25">
      <c r="B127" s="143"/>
      <c r="D127" s="144" t="s">
        <v>171</v>
      </c>
      <c r="E127" s="145" t="s">
        <v>44</v>
      </c>
      <c r="F127" s="146" t="s">
        <v>778</v>
      </c>
      <c r="H127" s="147">
        <v>2.8</v>
      </c>
      <c r="I127" s="148"/>
      <c r="L127" s="143"/>
      <c r="M127" s="149"/>
      <c r="T127" s="150"/>
      <c r="AT127" s="145" t="s">
        <v>171</v>
      </c>
      <c r="AU127" s="145" t="s">
        <v>92</v>
      </c>
      <c r="AV127" s="12" t="s">
        <v>92</v>
      </c>
      <c r="AW127" s="12" t="s">
        <v>42</v>
      </c>
      <c r="AX127" s="12" t="s">
        <v>82</v>
      </c>
      <c r="AY127" s="145" t="s">
        <v>162</v>
      </c>
    </row>
    <row r="128" spans="2:51" s="12" customFormat="1" ht="11.25">
      <c r="B128" s="143"/>
      <c r="D128" s="144" t="s">
        <v>171</v>
      </c>
      <c r="E128" s="145" t="s">
        <v>44</v>
      </c>
      <c r="F128" s="146" t="s">
        <v>779</v>
      </c>
      <c r="H128" s="147">
        <v>107</v>
      </c>
      <c r="I128" s="148"/>
      <c r="L128" s="143"/>
      <c r="M128" s="149"/>
      <c r="T128" s="150"/>
      <c r="AT128" s="145" t="s">
        <v>171</v>
      </c>
      <c r="AU128" s="145" t="s">
        <v>92</v>
      </c>
      <c r="AV128" s="12" t="s">
        <v>92</v>
      </c>
      <c r="AW128" s="12" t="s">
        <v>42</v>
      </c>
      <c r="AX128" s="12" t="s">
        <v>82</v>
      </c>
      <c r="AY128" s="145" t="s">
        <v>162</v>
      </c>
    </row>
    <row r="129" spans="2:51" s="13" customFormat="1" ht="11.25">
      <c r="B129" s="151"/>
      <c r="D129" s="144" t="s">
        <v>171</v>
      </c>
      <c r="E129" s="152" t="s">
        <v>717</v>
      </c>
      <c r="F129" s="153" t="s">
        <v>175</v>
      </c>
      <c r="H129" s="154">
        <v>114.3</v>
      </c>
      <c r="I129" s="155"/>
      <c r="L129" s="151"/>
      <c r="M129" s="156"/>
      <c r="T129" s="157"/>
      <c r="AT129" s="152" t="s">
        <v>171</v>
      </c>
      <c r="AU129" s="152" t="s">
        <v>92</v>
      </c>
      <c r="AV129" s="13" t="s">
        <v>169</v>
      </c>
      <c r="AW129" s="13" t="s">
        <v>42</v>
      </c>
      <c r="AX129" s="13" t="s">
        <v>90</v>
      </c>
      <c r="AY129" s="152" t="s">
        <v>162</v>
      </c>
    </row>
    <row r="130" spans="2:65" s="1" customFormat="1" ht="21.75" customHeight="1">
      <c r="B130" s="34"/>
      <c r="C130" s="130" t="s">
        <v>274</v>
      </c>
      <c r="D130" s="130" t="s">
        <v>165</v>
      </c>
      <c r="E130" s="131" t="s">
        <v>780</v>
      </c>
      <c r="F130" s="132" t="s">
        <v>781</v>
      </c>
      <c r="G130" s="133" t="s">
        <v>321</v>
      </c>
      <c r="H130" s="134">
        <v>14158</v>
      </c>
      <c r="I130" s="135"/>
      <c r="J130" s="136">
        <f>ROUND(I130*H130,2)</f>
        <v>0</v>
      </c>
      <c r="K130" s="132" t="s">
        <v>168</v>
      </c>
      <c r="L130" s="34"/>
      <c r="M130" s="137" t="s">
        <v>44</v>
      </c>
      <c r="N130" s="138" t="s">
        <v>53</v>
      </c>
      <c r="P130" s="139">
        <f>O130*H130</f>
        <v>0</v>
      </c>
      <c r="Q130" s="139">
        <v>0.00033</v>
      </c>
      <c r="R130" s="139">
        <f>Q130*H130</f>
        <v>4.67214</v>
      </c>
      <c r="S130" s="139">
        <v>0</v>
      </c>
      <c r="T130" s="140">
        <f>S130*H130</f>
        <v>0</v>
      </c>
      <c r="AR130" s="141" t="s">
        <v>169</v>
      </c>
      <c r="AT130" s="141" t="s">
        <v>165</v>
      </c>
      <c r="AU130" s="141" t="s">
        <v>92</v>
      </c>
      <c r="AY130" s="18" t="s">
        <v>162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8" t="s">
        <v>90</v>
      </c>
      <c r="BK130" s="142">
        <f>ROUND(I130*H130,2)</f>
        <v>0</v>
      </c>
      <c r="BL130" s="18" t="s">
        <v>169</v>
      </c>
      <c r="BM130" s="141" t="s">
        <v>782</v>
      </c>
    </row>
    <row r="131" spans="2:51" s="12" customFormat="1" ht="11.25">
      <c r="B131" s="143"/>
      <c r="D131" s="144" t="s">
        <v>171</v>
      </c>
      <c r="E131" s="145" t="s">
        <v>44</v>
      </c>
      <c r="F131" s="146" t="s">
        <v>708</v>
      </c>
      <c r="H131" s="147">
        <v>14158</v>
      </c>
      <c r="I131" s="148"/>
      <c r="L131" s="143"/>
      <c r="M131" s="149"/>
      <c r="T131" s="150"/>
      <c r="AT131" s="145" t="s">
        <v>171</v>
      </c>
      <c r="AU131" s="145" t="s">
        <v>92</v>
      </c>
      <c r="AV131" s="12" t="s">
        <v>92</v>
      </c>
      <c r="AW131" s="12" t="s">
        <v>42</v>
      </c>
      <c r="AX131" s="12" t="s">
        <v>90</v>
      </c>
      <c r="AY131" s="145" t="s">
        <v>162</v>
      </c>
    </row>
    <row r="132" spans="2:65" s="1" customFormat="1" ht="21.75" customHeight="1">
      <c r="B132" s="34"/>
      <c r="C132" s="130" t="s">
        <v>8</v>
      </c>
      <c r="D132" s="130" t="s">
        <v>165</v>
      </c>
      <c r="E132" s="131" t="s">
        <v>783</v>
      </c>
      <c r="F132" s="132" t="s">
        <v>784</v>
      </c>
      <c r="G132" s="133" t="s">
        <v>321</v>
      </c>
      <c r="H132" s="134">
        <v>2963</v>
      </c>
      <c r="I132" s="135"/>
      <c r="J132" s="136">
        <f>ROUND(I132*H132,2)</f>
        <v>0</v>
      </c>
      <c r="K132" s="132" t="s">
        <v>168</v>
      </c>
      <c r="L132" s="34"/>
      <c r="M132" s="137" t="s">
        <v>44</v>
      </c>
      <c r="N132" s="138" t="s">
        <v>53</v>
      </c>
      <c r="P132" s="139">
        <f>O132*H132</f>
        <v>0</v>
      </c>
      <c r="Q132" s="139">
        <v>0.00011</v>
      </c>
      <c r="R132" s="139">
        <f>Q132*H132</f>
        <v>0.32593</v>
      </c>
      <c r="S132" s="139">
        <v>0</v>
      </c>
      <c r="T132" s="140">
        <f>S132*H132</f>
        <v>0</v>
      </c>
      <c r="AR132" s="141" t="s">
        <v>169</v>
      </c>
      <c r="AT132" s="141" t="s">
        <v>165</v>
      </c>
      <c r="AU132" s="141" t="s">
        <v>92</v>
      </c>
      <c r="AY132" s="18" t="s">
        <v>162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8" t="s">
        <v>90</v>
      </c>
      <c r="BK132" s="142">
        <f>ROUND(I132*H132,2)</f>
        <v>0</v>
      </c>
      <c r="BL132" s="18" t="s">
        <v>169</v>
      </c>
      <c r="BM132" s="141" t="s">
        <v>785</v>
      </c>
    </row>
    <row r="133" spans="2:51" s="12" customFormat="1" ht="11.25">
      <c r="B133" s="143"/>
      <c r="D133" s="144" t="s">
        <v>171</v>
      </c>
      <c r="E133" s="145" t="s">
        <v>44</v>
      </c>
      <c r="F133" s="146" t="s">
        <v>705</v>
      </c>
      <c r="H133" s="147">
        <v>2963</v>
      </c>
      <c r="I133" s="148"/>
      <c r="L133" s="143"/>
      <c r="M133" s="149"/>
      <c r="T133" s="150"/>
      <c r="AT133" s="145" t="s">
        <v>171</v>
      </c>
      <c r="AU133" s="145" t="s">
        <v>92</v>
      </c>
      <c r="AV133" s="12" t="s">
        <v>92</v>
      </c>
      <c r="AW133" s="12" t="s">
        <v>42</v>
      </c>
      <c r="AX133" s="12" t="s">
        <v>90</v>
      </c>
      <c r="AY133" s="145" t="s">
        <v>162</v>
      </c>
    </row>
    <row r="134" spans="2:65" s="1" customFormat="1" ht="21.75" customHeight="1">
      <c r="B134" s="34"/>
      <c r="C134" s="130" t="s">
        <v>284</v>
      </c>
      <c r="D134" s="130" t="s">
        <v>165</v>
      </c>
      <c r="E134" s="131" t="s">
        <v>786</v>
      </c>
      <c r="F134" s="132" t="s">
        <v>787</v>
      </c>
      <c r="G134" s="133" t="s">
        <v>321</v>
      </c>
      <c r="H134" s="134">
        <v>811</v>
      </c>
      <c r="I134" s="135"/>
      <c r="J134" s="136">
        <f>ROUND(I134*H134,2)</f>
        <v>0</v>
      </c>
      <c r="K134" s="132" t="s">
        <v>168</v>
      </c>
      <c r="L134" s="34"/>
      <c r="M134" s="137" t="s">
        <v>44</v>
      </c>
      <c r="N134" s="138" t="s">
        <v>53</v>
      </c>
      <c r="P134" s="139">
        <f>O134*H134</f>
        <v>0</v>
      </c>
      <c r="Q134" s="139">
        <v>0.00065</v>
      </c>
      <c r="R134" s="139">
        <f>Q134*H134</f>
        <v>0.52715</v>
      </c>
      <c r="S134" s="139">
        <v>0</v>
      </c>
      <c r="T134" s="140">
        <f>S134*H134</f>
        <v>0</v>
      </c>
      <c r="AR134" s="141" t="s">
        <v>169</v>
      </c>
      <c r="AT134" s="141" t="s">
        <v>165</v>
      </c>
      <c r="AU134" s="141" t="s">
        <v>92</v>
      </c>
      <c r="AY134" s="18" t="s">
        <v>162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8" t="s">
        <v>90</v>
      </c>
      <c r="BK134" s="142">
        <f>ROUND(I134*H134,2)</f>
        <v>0</v>
      </c>
      <c r="BL134" s="18" t="s">
        <v>169</v>
      </c>
      <c r="BM134" s="141" t="s">
        <v>788</v>
      </c>
    </row>
    <row r="135" spans="2:51" s="12" customFormat="1" ht="11.25">
      <c r="B135" s="143"/>
      <c r="D135" s="144" t="s">
        <v>171</v>
      </c>
      <c r="E135" s="145" t="s">
        <v>44</v>
      </c>
      <c r="F135" s="146" t="s">
        <v>714</v>
      </c>
      <c r="H135" s="147">
        <v>811</v>
      </c>
      <c r="I135" s="148"/>
      <c r="L135" s="143"/>
      <c r="M135" s="149"/>
      <c r="T135" s="150"/>
      <c r="AT135" s="145" t="s">
        <v>171</v>
      </c>
      <c r="AU135" s="145" t="s">
        <v>92</v>
      </c>
      <c r="AV135" s="12" t="s">
        <v>92</v>
      </c>
      <c r="AW135" s="12" t="s">
        <v>42</v>
      </c>
      <c r="AX135" s="12" t="s">
        <v>90</v>
      </c>
      <c r="AY135" s="145" t="s">
        <v>162</v>
      </c>
    </row>
    <row r="136" spans="2:65" s="1" customFormat="1" ht="21.75" customHeight="1">
      <c r="B136" s="34"/>
      <c r="C136" s="130" t="s">
        <v>291</v>
      </c>
      <c r="D136" s="130" t="s">
        <v>165</v>
      </c>
      <c r="E136" s="131" t="s">
        <v>789</v>
      </c>
      <c r="F136" s="132" t="s">
        <v>790</v>
      </c>
      <c r="G136" s="133" t="s">
        <v>321</v>
      </c>
      <c r="H136" s="134">
        <v>267</v>
      </c>
      <c r="I136" s="135"/>
      <c r="J136" s="136">
        <f>ROUND(I136*H136,2)</f>
        <v>0</v>
      </c>
      <c r="K136" s="132" t="s">
        <v>168</v>
      </c>
      <c r="L136" s="34"/>
      <c r="M136" s="137" t="s">
        <v>44</v>
      </c>
      <c r="N136" s="138" t="s">
        <v>53</v>
      </c>
      <c r="P136" s="139">
        <f>O136*H136</f>
        <v>0</v>
      </c>
      <c r="Q136" s="139">
        <v>0.00038</v>
      </c>
      <c r="R136" s="139">
        <f>Q136*H136</f>
        <v>0.10146000000000001</v>
      </c>
      <c r="S136" s="139">
        <v>0</v>
      </c>
      <c r="T136" s="140">
        <f>S136*H136</f>
        <v>0</v>
      </c>
      <c r="AR136" s="141" t="s">
        <v>169</v>
      </c>
      <c r="AT136" s="141" t="s">
        <v>165</v>
      </c>
      <c r="AU136" s="141" t="s">
        <v>92</v>
      </c>
      <c r="AY136" s="18" t="s">
        <v>162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8" t="s">
        <v>90</v>
      </c>
      <c r="BK136" s="142">
        <f>ROUND(I136*H136,2)</f>
        <v>0</v>
      </c>
      <c r="BL136" s="18" t="s">
        <v>169</v>
      </c>
      <c r="BM136" s="141" t="s">
        <v>791</v>
      </c>
    </row>
    <row r="137" spans="2:51" s="12" customFormat="1" ht="11.25">
      <c r="B137" s="143"/>
      <c r="D137" s="144" t="s">
        <v>171</v>
      </c>
      <c r="E137" s="145" t="s">
        <v>44</v>
      </c>
      <c r="F137" s="146" t="s">
        <v>711</v>
      </c>
      <c r="H137" s="147">
        <v>267</v>
      </c>
      <c r="I137" s="148"/>
      <c r="L137" s="143"/>
      <c r="M137" s="149"/>
      <c r="T137" s="150"/>
      <c r="AT137" s="145" t="s">
        <v>171</v>
      </c>
      <c r="AU137" s="145" t="s">
        <v>92</v>
      </c>
      <c r="AV137" s="12" t="s">
        <v>92</v>
      </c>
      <c r="AW137" s="12" t="s">
        <v>42</v>
      </c>
      <c r="AX137" s="12" t="s">
        <v>90</v>
      </c>
      <c r="AY137" s="145" t="s">
        <v>162</v>
      </c>
    </row>
    <row r="138" spans="2:65" s="1" customFormat="1" ht="21.75" customHeight="1">
      <c r="B138" s="34"/>
      <c r="C138" s="130" t="s">
        <v>295</v>
      </c>
      <c r="D138" s="130" t="s">
        <v>165</v>
      </c>
      <c r="E138" s="131" t="s">
        <v>792</v>
      </c>
      <c r="F138" s="132" t="s">
        <v>793</v>
      </c>
      <c r="G138" s="133" t="s">
        <v>110</v>
      </c>
      <c r="H138" s="134">
        <v>114.3</v>
      </c>
      <c r="I138" s="135"/>
      <c r="J138" s="136">
        <f>ROUND(I138*H138,2)</f>
        <v>0</v>
      </c>
      <c r="K138" s="132" t="s">
        <v>168</v>
      </c>
      <c r="L138" s="34"/>
      <c r="M138" s="137" t="s">
        <v>44</v>
      </c>
      <c r="N138" s="138" t="s">
        <v>53</v>
      </c>
      <c r="P138" s="139">
        <f>O138*H138</f>
        <v>0</v>
      </c>
      <c r="Q138" s="139">
        <v>0.0026</v>
      </c>
      <c r="R138" s="139">
        <f>Q138*H138</f>
        <v>0.29718</v>
      </c>
      <c r="S138" s="139">
        <v>0</v>
      </c>
      <c r="T138" s="140">
        <f>S138*H138</f>
        <v>0</v>
      </c>
      <c r="AR138" s="141" t="s">
        <v>169</v>
      </c>
      <c r="AT138" s="141" t="s">
        <v>165</v>
      </c>
      <c r="AU138" s="141" t="s">
        <v>92</v>
      </c>
      <c r="AY138" s="18" t="s">
        <v>162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8" t="s">
        <v>90</v>
      </c>
      <c r="BK138" s="142">
        <f>ROUND(I138*H138,2)</f>
        <v>0</v>
      </c>
      <c r="BL138" s="18" t="s">
        <v>169</v>
      </c>
      <c r="BM138" s="141" t="s">
        <v>794</v>
      </c>
    </row>
    <row r="139" spans="2:51" s="12" customFormat="1" ht="11.25">
      <c r="B139" s="143"/>
      <c r="D139" s="144" t="s">
        <v>171</v>
      </c>
      <c r="E139" s="145" t="s">
        <v>44</v>
      </c>
      <c r="F139" s="146" t="s">
        <v>717</v>
      </c>
      <c r="H139" s="147">
        <v>114.3</v>
      </c>
      <c r="I139" s="148"/>
      <c r="L139" s="143"/>
      <c r="M139" s="149"/>
      <c r="T139" s="150"/>
      <c r="AT139" s="145" t="s">
        <v>171</v>
      </c>
      <c r="AU139" s="145" t="s">
        <v>92</v>
      </c>
      <c r="AV139" s="12" t="s">
        <v>92</v>
      </c>
      <c r="AW139" s="12" t="s">
        <v>42</v>
      </c>
      <c r="AX139" s="12" t="s">
        <v>90</v>
      </c>
      <c r="AY139" s="145" t="s">
        <v>162</v>
      </c>
    </row>
    <row r="140" spans="2:65" s="1" customFormat="1" ht="24.2" customHeight="1">
      <c r="B140" s="34"/>
      <c r="C140" s="130" t="s">
        <v>300</v>
      </c>
      <c r="D140" s="130" t="s">
        <v>165</v>
      </c>
      <c r="E140" s="131" t="s">
        <v>795</v>
      </c>
      <c r="F140" s="132" t="s">
        <v>796</v>
      </c>
      <c r="G140" s="133" t="s">
        <v>321</v>
      </c>
      <c r="H140" s="134">
        <v>18199</v>
      </c>
      <c r="I140" s="135"/>
      <c r="J140" s="136">
        <f>ROUND(I140*H140,2)</f>
        <v>0</v>
      </c>
      <c r="K140" s="132" t="s">
        <v>168</v>
      </c>
      <c r="L140" s="34"/>
      <c r="M140" s="137" t="s">
        <v>44</v>
      </c>
      <c r="N140" s="138" t="s">
        <v>53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169</v>
      </c>
      <c r="AT140" s="141" t="s">
        <v>165</v>
      </c>
      <c r="AU140" s="141" t="s">
        <v>92</v>
      </c>
      <c r="AY140" s="18" t="s">
        <v>162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8" t="s">
        <v>90</v>
      </c>
      <c r="BK140" s="142">
        <f>ROUND(I140*H140,2)</f>
        <v>0</v>
      </c>
      <c r="BL140" s="18" t="s">
        <v>169</v>
      </c>
      <c r="BM140" s="141" t="s">
        <v>797</v>
      </c>
    </row>
    <row r="141" spans="2:51" s="12" customFormat="1" ht="11.25">
      <c r="B141" s="143"/>
      <c r="D141" s="144" t="s">
        <v>171</v>
      </c>
      <c r="E141" s="145" t="s">
        <v>44</v>
      </c>
      <c r="F141" s="146" t="s">
        <v>708</v>
      </c>
      <c r="H141" s="147">
        <v>14158</v>
      </c>
      <c r="I141" s="148"/>
      <c r="L141" s="143"/>
      <c r="M141" s="149"/>
      <c r="T141" s="150"/>
      <c r="AT141" s="145" t="s">
        <v>171</v>
      </c>
      <c r="AU141" s="145" t="s">
        <v>92</v>
      </c>
      <c r="AV141" s="12" t="s">
        <v>92</v>
      </c>
      <c r="AW141" s="12" t="s">
        <v>42</v>
      </c>
      <c r="AX141" s="12" t="s">
        <v>82</v>
      </c>
      <c r="AY141" s="145" t="s">
        <v>162</v>
      </c>
    </row>
    <row r="142" spans="2:51" s="12" customFormat="1" ht="11.25">
      <c r="B142" s="143"/>
      <c r="D142" s="144" t="s">
        <v>171</v>
      </c>
      <c r="E142" s="145" t="s">
        <v>44</v>
      </c>
      <c r="F142" s="146" t="s">
        <v>705</v>
      </c>
      <c r="H142" s="147">
        <v>2963</v>
      </c>
      <c r="I142" s="148"/>
      <c r="L142" s="143"/>
      <c r="M142" s="149"/>
      <c r="T142" s="150"/>
      <c r="AT142" s="145" t="s">
        <v>171</v>
      </c>
      <c r="AU142" s="145" t="s">
        <v>92</v>
      </c>
      <c r="AV142" s="12" t="s">
        <v>92</v>
      </c>
      <c r="AW142" s="12" t="s">
        <v>42</v>
      </c>
      <c r="AX142" s="12" t="s">
        <v>82</v>
      </c>
      <c r="AY142" s="145" t="s">
        <v>162</v>
      </c>
    </row>
    <row r="143" spans="2:51" s="12" customFormat="1" ht="11.25">
      <c r="B143" s="143"/>
      <c r="D143" s="144" t="s">
        <v>171</v>
      </c>
      <c r="E143" s="145" t="s">
        <v>44</v>
      </c>
      <c r="F143" s="146" t="s">
        <v>714</v>
      </c>
      <c r="H143" s="147">
        <v>811</v>
      </c>
      <c r="I143" s="148"/>
      <c r="L143" s="143"/>
      <c r="M143" s="149"/>
      <c r="T143" s="150"/>
      <c r="AT143" s="145" t="s">
        <v>171</v>
      </c>
      <c r="AU143" s="145" t="s">
        <v>92</v>
      </c>
      <c r="AV143" s="12" t="s">
        <v>92</v>
      </c>
      <c r="AW143" s="12" t="s">
        <v>42</v>
      </c>
      <c r="AX143" s="12" t="s">
        <v>82</v>
      </c>
      <c r="AY143" s="145" t="s">
        <v>162</v>
      </c>
    </row>
    <row r="144" spans="2:51" s="12" customFormat="1" ht="11.25">
      <c r="B144" s="143"/>
      <c r="D144" s="144" t="s">
        <v>171</v>
      </c>
      <c r="E144" s="145" t="s">
        <v>44</v>
      </c>
      <c r="F144" s="146" t="s">
        <v>711</v>
      </c>
      <c r="H144" s="147">
        <v>267</v>
      </c>
      <c r="I144" s="148"/>
      <c r="L144" s="143"/>
      <c r="M144" s="149"/>
      <c r="T144" s="150"/>
      <c r="AT144" s="145" t="s">
        <v>171</v>
      </c>
      <c r="AU144" s="145" t="s">
        <v>92</v>
      </c>
      <c r="AV144" s="12" t="s">
        <v>92</v>
      </c>
      <c r="AW144" s="12" t="s">
        <v>42</v>
      </c>
      <c r="AX144" s="12" t="s">
        <v>82</v>
      </c>
      <c r="AY144" s="145" t="s">
        <v>162</v>
      </c>
    </row>
    <row r="145" spans="2:51" s="13" customFormat="1" ht="11.25">
      <c r="B145" s="151"/>
      <c r="D145" s="144" t="s">
        <v>171</v>
      </c>
      <c r="E145" s="152" t="s">
        <v>44</v>
      </c>
      <c r="F145" s="153" t="s">
        <v>175</v>
      </c>
      <c r="H145" s="154">
        <v>18199</v>
      </c>
      <c r="I145" s="155"/>
      <c r="L145" s="151"/>
      <c r="M145" s="156"/>
      <c r="T145" s="157"/>
      <c r="AT145" s="152" t="s">
        <v>171</v>
      </c>
      <c r="AU145" s="152" t="s">
        <v>92</v>
      </c>
      <c r="AV145" s="13" t="s">
        <v>169</v>
      </c>
      <c r="AW145" s="13" t="s">
        <v>42</v>
      </c>
      <c r="AX145" s="13" t="s">
        <v>90</v>
      </c>
      <c r="AY145" s="152" t="s">
        <v>162</v>
      </c>
    </row>
    <row r="146" spans="2:65" s="1" customFormat="1" ht="24.2" customHeight="1">
      <c r="B146" s="34"/>
      <c r="C146" s="130" t="s">
        <v>304</v>
      </c>
      <c r="D146" s="130" t="s">
        <v>165</v>
      </c>
      <c r="E146" s="131" t="s">
        <v>798</v>
      </c>
      <c r="F146" s="132" t="s">
        <v>799</v>
      </c>
      <c r="G146" s="133" t="s">
        <v>110</v>
      </c>
      <c r="H146" s="134">
        <v>114.3</v>
      </c>
      <c r="I146" s="135"/>
      <c r="J146" s="136">
        <f>ROUND(I146*H146,2)</f>
        <v>0</v>
      </c>
      <c r="K146" s="132" t="s">
        <v>168</v>
      </c>
      <c r="L146" s="34"/>
      <c r="M146" s="137" t="s">
        <v>44</v>
      </c>
      <c r="N146" s="138" t="s">
        <v>53</v>
      </c>
      <c r="P146" s="139">
        <f>O146*H146</f>
        <v>0</v>
      </c>
      <c r="Q146" s="139">
        <v>1E-05</v>
      </c>
      <c r="R146" s="139">
        <f>Q146*H146</f>
        <v>0.0011430000000000001</v>
      </c>
      <c r="S146" s="139">
        <v>0</v>
      </c>
      <c r="T146" s="140">
        <f>S146*H146</f>
        <v>0</v>
      </c>
      <c r="AR146" s="141" t="s">
        <v>169</v>
      </c>
      <c r="AT146" s="141" t="s">
        <v>165</v>
      </c>
      <c r="AU146" s="141" t="s">
        <v>92</v>
      </c>
      <c r="AY146" s="18" t="s">
        <v>162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8" t="s">
        <v>90</v>
      </c>
      <c r="BK146" s="142">
        <f>ROUND(I146*H146,2)</f>
        <v>0</v>
      </c>
      <c r="BL146" s="18" t="s">
        <v>169</v>
      </c>
      <c r="BM146" s="141" t="s">
        <v>800</v>
      </c>
    </row>
    <row r="147" spans="2:51" s="12" customFormat="1" ht="11.25">
      <c r="B147" s="143"/>
      <c r="D147" s="144" t="s">
        <v>171</v>
      </c>
      <c r="E147" s="145" t="s">
        <v>44</v>
      </c>
      <c r="F147" s="146" t="s">
        <v>717</v>
      </c>
      <c r="H147" s="147">
        <v>114.3</v>
      </c>
      <c r="I147" s="148"/>
      <c r="L147" s="143"/>
      <c r="M147" s="149"/>
      <c r="T147" s="150"/>
      <c r="AT147" s="145" t="s">
        <v>171</v>
      </c>
      <c r="AU147" s="145" t="s">
        <v>92</v>
      </c>
      <c r="AV147" s="12" t="s">
        <v>92</v>
      </c>
      <c r="AW147" s="12" t="s">
        <v>42</v>
      </c>
      <c r="AX147" s="12" t="s">
        <v>90</v>
      </c>
      <c r="AY147" s="145" t="s">
        <v>162</v>
      </c>
    </row>
    <row r="148" spans="2:63" s="11" customFormat="1" ht="22.9" customHeight="1">
      <c r="B148" s="118"/>
      <c r="D148" s="119" t="s">
        <v>81</v>
      </c>
      <c r="E148" s="128" t="s">
        <v>567</v>
      </c>
      <c r="F148" s="128" t="s">
        <v>568</v>
      </c>
      <c r="I148" s="121"/>
      <c r="J148" s="129">
        <f>BK148</f>
        <v>0</v>
      </c>
      <c r="L148" s="118"/>
      <c r="M148" s="123"/>
      <c r="P148" s="124">
        <f>P149</f>
        <v>0</v>
      </c>
      <c r="R148" s="124">
        <f>R149</f>
        <v>0</v>
      </c>
      <c r="T148" s="125">
        <f>T149</f>
        <v>0</v>
      </c>
      <c r="AR148" s="119" t="s">
        <v>90</v>
      </c>
      <c r="AT148" s="126" t="s">
        <v>81</v>
      </c>
      <c r="AU148" s="126" t="s">
        <v>90</v>
      </c>
      <c r="AY148" s="119" t="s">
        <v>162</v>
      </c>
      <c r="BK148" s="127">
        <f>BK149</f>
        <v>0</v>
      </c>
    </row>
    <row r="149" spans="2:65" s="1" customFormat="1" ht="24.2" customHeight="1">
      <c r="B149" s="34"/>
      <c r="C149" s="130" t="s">
        <v>7</v>
      </c>
      <c r="D149" s="130" t="s">
        <v>165</v>
      </c>
      <c r="E149" s="131" t="s">
        <v>570</v>
      </c>
      <c r="F149" s="132" t="s">
        <v>571</v>
      </c>
      <c r="G149" s="133" t="s">
        <v>122</v>
      </c>
      <c r="H149" s="134">
        <v>10.159</v>
      </c>
      <c r="I149" s="135"/>
      <c r="J149" s="136">
        <f>ROUND(I149*H149,2)</f>
        <v>0</v>
      </c>
      <c r="K149" s="132" t="s">
        <v>168</v>
      </c>
      <c r="L149" s="34"/>
      <c r="M149" s="185" t="s">
        <v>44</v>
      </c>
      <c r="N149" s="186" t="s">
        <v>53</v>
      </c>
      <c r="O149" s="187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AR149" s="141" t="s">
        <v>169</v>
      </c>
      <c r="AT149" s="141" t="s">
        <v>165</v>
      </c>
      <c r="AU149" s="141" t="s">
        <v>92</v>
      </c>
      <c r="AY149" s="18" t="s">
        <v>162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8" t="s">
        <v>90</v>
      </c>
      <c r="BK149" s="142">
        <f>ROUND(I149*H149,2)</f>
        <v>0</v>
      </c>
      <c r="BL149" s="18" t="s">
        <v>169</v>
      </c>
      <c r="BM149" s="141" t="s">
        <v>801</v>
      </c>
    </row>
    <row r="150" spans="2:12" s="1" customFormat="1" ht="6.95" customHeight="1"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34"/>
    </row>
  </sheetData>
  <sheetProtection algorithmName="SHA-512" hashValue="dVoFYpyfuo1oiJTRIrV2CJTXhJvYf+0VYHRSMi6ZYYKFh9V1Vcn8TAETl/uZhvo1459tKUi5BhDunAxksde57Q==" saltValue="StKYaIAsFR3zz4qn4GNgqpkTXjT/ipZv8/ihEAxetgFwP7UH9V0hLhu0KgMr1noozDlfi9pPwn6UWDFruJyHkg==" spinCount="100000" sheet="1" objects="1" scenarios="1" formatColumns="0" formatRows="0" autoFilter="0"/>
  <autoFilter ref="C81:K14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115</v>
      </c>
      <c r="L4" s="21"/>
      <c r="M4" s="88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7" t="str">
        <f>'Rekapitulace stavby'!K6</f>
        <v>3 soupis prací (III/11628 Voznice, PD) - ZMĚNA 5</v>
      </c>
      <c r="F7" s="318"/>
      <c r="G7" s="318"/>
      <c r="H7" s="318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280" t="s">
        <v>802</v>
      </c>
      <c r="F9" s="319"/>
      <c r="G9" s="319"/>
      <c r="H9" s="319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1. 6. 2023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301"/>
      <c r="G18" s="301"/>
      <c r="H18" s="30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306" t="s">
        <v>47</v>
      </c>
      <c r="F27" s="306"/>
      <c r="G27" s="306"/>
      <c r="H27" s="306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ROUND(J87,2)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ROUND((SUM(BE87:BE114)),2)</f>
        <v>0</v>
      </c>
      <c r="I33" s="92">
        <v>0.21</v>
      </c>
      <c r="J33" s="91">
        <f>ROUND(((SUM(BE87:BE114))*I33),2)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ROUND((SUM(BF87:BF114)),2)</f>
        <v>0</v>
      </c>
      <c r="I34" s="92">
        <v>0.15</v>
      </c>
      <c r="J34" s="91">
        <f>ROUND(((SUM(BF87:BF114))*I34),2)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ROUND((SUM(BG87:BG114)),2)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ROUND((SUM(BH87:BH114)),2)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ROUND((SUM(BI87:BI114)),2)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7" t="str">
        <f>E7</f>
        <v>3 soupis prací (III/11628 Voznice, PD) - ZMĚNA 5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280" t="str">
        <f>E9</f>
        <v>SO 202 - Most na III/11628</v>
      </c>
      <c r="F50" s="319"/>
      <c r="G50" s="319"/>
      <c r="H50" s="319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1. 6. 2023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J87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J88</f>
        <v>0</v>
      </c>
      <c r="L60" s="102"/>
    </row>
    <row r="61" spans="2:12" s="9" customFormat="1" ht="19.9" customHeight="1">
      <c r="B61" s="106"/>
      <c r="D61" s="107" t="s">
        <v>140</v>
      </c>
      <c r="E61" s="108"/>
      <c r="F61" s="108"/>
      <c r="G61" s="108"/>
      <c r="H61" s="108"/>
      <c r="I61" s="108"/>
      <c r="J61" s="109">
        <f>J89</f>
        <v>0</v>
      </c>
      <c r="L61" s="106"/>
    </row>
    <row r="62" spans="2:12" s="9" customFormat="1" ht="19.9" customHeight="1">
      <c r="B62" s="106"/>
      <c r="D62" s="107" t="s">
        <v>141</v>
      </c>
      <c r="E62" s="108"/>
      <c r="F62" s="108"/>
      <c r="G62" s="108"/>
      <c r="H62" s="108"/>
      <c r="I62" s="108"/>
      <c r="J62" s="109">
        <f>J92</f>
        <v>0</v>
      </c>
      <c r="L62" s="106"/>
    </row>
    <row r="63" spans="2:12" s="9" customFormat="1" ht="19.9" customHeight="1">
      <c r="B63" s="106"/>
      <c r="D63" s="107" t="s">
        <v>583</v>
      </c>
      <c r="E63" s="108"/>
      <c r="F63" s="108"/>
      <c r="G63" s="108"/>
      <c r="H63" s="108"/>
      <c r="I63" s="108"/>
      <c r="J63" s="109">
        <f>J95</f>
        <v>0</v>
      </c>
      <c r="L63" s="106"/>
    </row>
    <row r="64" spans="2:12" s="9" customFormat="1" ht="19.9" customHeight="1">
      <c r="B64" s="106"/>
      <c r="D64" s="107" t="s">
        <v>803</v>
      </c>
      <c r="E64" s="108"/>
      <c r="F64" s="108"/>
      <c r="G64" s="108"/>
      <c r="H64" s="108"/>
      <c r="I64" s="108"/>
      <c r="J64" s="109">
        <f>J97</f>
        <v>0</v>
      </c>
      <c r="L64" s="106"/>
    </row>
    <row r="65" spans="2:12" s="9" customFormat="1" ht="19.9" customHeight="1">
      <c r="B65" s="106"/>
      <c r="D65" s="107" t="s">
        <v>144</v>
      </c>
      <c r="E65" s="108"/>
      <c r="F65" s="108"/>
      <c r="G65" s="108"/>
      <c r="H65" s="108"/>
      <c r="I65" s="108"/>
      <c r="J65" s="109">
        <f>J102</f>
        <v>0</v>
      </c>
      <c r="L65" s="106"/>
    </row>
    <row r="66" spans="2:12" s="9" customFormat="1" ht="19.9" customHeight="1">
      <c r="B66" s="106"/>
      <c r="D66" s="107" t="s">
        <v>145</v>
      </c>
      <c r="E66" s="108"/>
      <c r="F66" s="108"/>
      <c r="G66" s="108"/>
      <c r="H66" s="108"/>
      <c r="I66" s="108"/>
      <c r="J66" s="109">
        <f>J108</f>
        <v>0</v>
      </c>
      <c r="L66" s="106"/>
    </row>
    <row r="67" spans="2:12" s="9" customFormat="1" ht="19.9" customHeight="1">
      <c r="B67" s="106"/>
      <c r="D67" s="107" t="s">
        <v>146</v>
      </c>
      <c r="E67" s="108"/>
      <c r="F67" s="108"/>
      <c r="G67" s="108"/>
      <c r="H67" s="108"/>
      <c r="I67" s="108"/>
      <c r="J67" s="109">
        <f>J113</f>
        <v>0</v>
      </c>
      <c r="L67" s="106"/>
    </row>
    <row r="68" spans="2:12" s="1" customFormat="1" ht="21.75" customHeight="1">
      <c r="B68" s="34"/>
      <c r="L68" s="34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4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34"/>
    </row>
    <row r="74" spans="2:12" s="1" customFormat="1" ht="24.95" customHeight="1">
      <c r="B74" s="34"/>
      <c r="C74" s="22" t="s">
        <v>147</v>
      </c>
      <c r="L74" s="34"/>
    </row>
    <row r="75" spans="2:12" s="1" customFormat="1" ht="6.95" customHeight="1">
      <c r="B75" s="34"/>
      <c r="L75" s="34"/>
    </row>
    <row r="76" spans="2:12" s="1" customFormat="1" ht="12" customHeight="1">
      <c r="B76" s="34"/>
      <c r="C76" s="28" t="s">
        <v>16</v>
      </c>
      <c r="L76" s="34"/>
    </row>
    <row r="77" spans="2:12" s="1" customFormat="1" ht="16.5" customHeight="1">
      <c r="B77" s="34"/>
      <c r="E77" s="317" t="str">
        <f>E7</f>
        <v>3 soupis prací (III/11628 Voznice, PD) - ZMĚNA 5</v>
      </c>
      <c r="F77" s="318"/>
      <c r="G77" s="318"/>
      <c r="H77" s="318"/>
      <c r="L77" s="34"/>
    </row>
    <row r="78" spans="2:12" s="1" customFormat="1" ht="12" customHeight="1">
      <c r="B78" s="34"/>
      <c r="C78" s="28" t="s">
        <v>130</v>
      </c>
      <c r="L78" s="34"/>
    </row>
    <row r="79" spans="2:12" s="1" customFormat="1" ht="16.5" customHeight="1">
      <c r="B79" s="34"/>
      <c r="E79" s="280" t="str">
        <f>E9</f>
        <v>SO 202 - Most na III/11628</v>
      </c>
      <c r="F79" s="319"/>
      <c r="G79" s="319"/>
      <c r="H79" s="319"/>
      <c r="L79" s="34"/>
    </row>
    <row r="80" spans="2:12" s="1" customFormat="1" ht="6.95" customHeight="1">
      <c r="B80" s="34"/>
      <c r="L80" s="34"/>
    </row>
    <row r="81" spans="2:12" s="1" customFormat="1" ht="12" customHeight="1">
      <c r="B81" s="34"/>
      <c r="C81" s="28" t="s">
        <v>22</v>
      </c>
      <c r="F81" s="26" t="str">
        <f>F12</f>
        <v>Voznice</v>
      </c>
      <c r="I81" s="28" t="s">
        <v>24</v>
      </c>
      <c r="J81" s="51" t="str">
        <f>IF(J12="","",J12)</f>
        <v>1. 6. 2023</v>
      </c>
      <c r="L81" s="34"/>
    </row>
    <row r="82" spans="2:12" s="1" customFormat="1" ht="6.95" customHeight="1">
      <c r="B82" s="34"/>
      <c r="L82" s="34"/>
    </row>
    <row r="83" spans="2:12" s="1" customFormat="1" ht="25.7" customHeight="1">
      <c r="B83" s="34"/>
      <c r="C83" s="28" t="s">
        <v>30</v>
      </c>
      <c r="F83" s="26" t="str">
        <f>E15</f>
        <v>Krajská správa a údržba silnic Středočeského kraje</v>
      </c>
      <c r="I83" s="28" t="s">
        <v>38</v>
      </c>
      <c r="J83" s="32" t="str">
        <f>E21</f>
        <v>METROPROJEKT Praha a.s.</v>
      </c>
      <c r="L83" s="34"/>
    </row>
    <row r="84" spans="2:12" s="1" customFormat="1" ht="15.2" customHeight="1">
      <c r="B84" s="34"/>
      <c r="C84" s="28" t="s">
        <v>36</v>
      </c>
      <c r="F84" s="26" t="str">
        <f>IF(E18="","",E18)</f>
        <v>Vyplň údaj</v>
      </c>
      <c r="I84" s="28" t="s">
        <v>43</v>
      </c>
      <c r="J84" s="32" t="str">
        <f>E24</f>
        <v xml:space="preserve"> </v>
      </c>
      <c r="L84" s="34"/>
    </row>
    <row r="85" spans="2:12" s="1" customFormat="1" ht="10.35" customHeight="1">
      <c r="B85" s="34"/>
      <c r="L85" s="34"/>
    </row>
    <row r="86" spans="2:20" s="10" customFormat="1" ht="29.25" customHeight="1">
      <c r="B86" s="110"/>
      <c r="C86" s="111" t="s">
        <v>148</v>
      </c>
      <c r="D86" s="112" t="s">
        <v>67</v>
      </c>
      <c r="E86" s="112" t="s">
        <v>63</v>
      </c>
      <c r="F86" s="112" t="s">
        <v>64</v>
      </c>
      <c r="G86" s="112" t="s">
        <v>149</v>
      </c>
      <c r="H86" s="112" t="s">
        <v>150</v>
      </c>
      <c r="I86" s="112" t="s">
        <v>151</v>
      </c>
      <c r="J86" s="112" t="s">
        <v>137</v>
      </c>
      <c r="K86" s="113" t="s">
        <v>152</v>
      </c>
      <c r="L86" s="110"/>
      <c r="M86" s="58" t="s">
        <v>44</v>
      </c>
      <c r="N86" s="59" t="s">
        <v>52</v>
      </c>
      <c r="O86" s="59" t="s">
        <v>153</v>
      </c>
      <c r="P86" s="59" t="s">
        <v>154</v>
      </c>
      <c r="Q86" s="59" t="s">
        <v>155</v>
      </c>
      <c r="R86" s="59" t="s">
        <v>156</v>
      </c>
      <c r="S86" s="59" t="s">
        <v>157</v>
      </c>
      <c r="T86" s="60" t="s">
        <v>158</v>
      </c>
    </row>
    <row r="87" spans="2:63" s="1" customFormat="1" ht="22.9" customHeight="1">
      <c r="B87" s="34"/>
      <c r="C87" s="63" t="s">
        <v>159</v>
      </c>
      <c r="J87" s="114">
        <f>BK87</f>
        <v>0</v>
      </c>
      <c r="L87" s="34"/>
      <c r="M87" s="61"/>
      <c r="N87" s="52"/>
      <c r="O87" s="52"/>
      <c r="P87" s="115">
        <f>P88</f>
        <v>0</v>
      </c>
      <c r="Q87" s="52"/>
      <c r="R87" s="115">
        <f>R88</f>
        <v>242.69943199999994</v>
      </c>
      <c r="S87" s="52"/>
      <c r="T87" s="116">
        <f>T88</f>
        <v>122.56099999999999</v>
      </c>
      <c r="AT87" s="18" t="s">
        <v>81</v>
      </c>
      <c r="AU87" s="18" t="s">
        <v>138</v>
      </c>
      <c r="BK87" s="117">
        <f>BK88</f>
        <v>0</v>
      </c>
    </row>
    <row r="88" spans="2:63" s="11" customFormat="1" ht="25.9" customHeight="1">
      <c r="B88" s="118"/>
      <c r="D88" s="119" t="s">
        <v>81</v>
      </c>
      <c r="E88" s="120" t="s">
        <v>160</v>
      </c>
      <c r="F88" s="120" t="s">
        <v>161</v>
      </c>
      <c r="I88" s="121"/>
      <c r="J88" s="122">
        <f>BK88</f>
        <v>0</v>
      </c>
      <c r="L88" s="118"/>
      <c r="M88" s="123"/>
      <c r="P88" s="124">
        <f>P89+P92+P95+P97+P102+P108+P113</f>
        <v>0</v>
      </c>
      <c r="R88" s="124">
        <f>R89+R92+R95+R97+R102+R108+R113</f>
        <v>242.69943199999994</v>
      </c>
      <c r="T88" s="125">
        <f>T89+T92+T95+T97+T102+T108+T113</f>
        <v>122.56099999999999</v>
      </c>
      <c r="AR88" s="119" t="s">
        <v>90</v>
      </c>
      <c r="AT88" s="126" t="s">
        <v>81</v>
      </c>
      <c r="AU88" s="126" t="s">
        <v>82</v>
      </c>
      <c r="AY88" s="119" t="s">
        <v>162</v>
      </c>
      <c r="BK88" s="127">
        <f>BK89+BK92+BK95+BK97+BK102+BK108+BK113</f>
        <v>0</v>
      </c>
    </row>
    <row r="89" spans="2:63" s="11" customFormat="1" ht="22.9" customHeight="1">
      <c r="B89" s="118"/>
      <c r="D89" s="119" t="s">
        <v>81</v>
      </c>
      <c r="E89" s="128" t="s">
        <v>90</v>
      </c>
      <c r="F89" s="128" t="s">
        <v>163</v>
      </c>
      <c r="I89" s="121"/>
      <c r="J89" s="129">
        <f>BK89</f>
        <v>0</v>
      </c>
      <c r="L89" s="118"/>
      <c r="M89" s="123"/>
      <c r="P89" s="124">
        <f>SUM(P90:P91)</f>
        <v>0</v>
      </c>
      <c r="R89" s="124">
        <f>SUM(R90:R91)</f>
        <v>0</v>
      </c>
      <c r="T89" s="125">
        <f>SUM(T90:T91)</f>
        <v>122.55</v>
      </c>
      <c r="AR89" s="119" t="s">
        <v>90</v>
      </c>
      <c r="AT89" s="126" t="s">
        <v>81</v>
      </c>
      <c r="AU89" s="126" t="s">
        <v>90</v>
      </c>
      <c r="AY89" s="119" t="s">
        <v>162</v>
      </c>
      <c r="BK89" s="127">
        <f>SUM(BK90:BK91)</f>
        <v>0</v>
      </c>
    </row>
    <row r="90" spans="2:65" s="1" customFormat="1" ht="24.2" customHeight="1">
      <c r="B90" s="34"/>
      <c r="C90" s="130" t="s">
        <v>90</v>
      </c>
      <c r="D90" s="130" t="s">
        <v>165</v>
      </c>
      <c r="E90" s="131" t="s">
        <v>804</v>
      </c>
      <c r="F90" s="132" t="s">
        <v>805</v>
      </c>
      <c r="G90" s="133" t="s">
        <v>118</v>
      </c>
      <c r="H90" s="134">
        <v>64.5</v>
      </c>
      <c r="I90" s="135"/>
      <c r="J90" s="136">
        <f>ROUND(I90*H90,2)</f>
        <v>0</v>
      </c>
      <c r="K90" s="132" t="s">
        <v>168</v>
      </c>
      <c r="L90" s="34"/>
      <c r="M90" s="137" t="s">
        <v>44</v>
      </c>
      <c r="N90" s="138" t="s">
        <v>53</v>
      </c>
      <c r="P90" s="139">
        <f>O90*H90</f>
        <v>0</v>
      </c>
      <c r="Q90" s="139">
        <v>0</v>
      </c>
      <c r="R90" s="139">
        <f>Q90*H90</f>
        <v>0</v>
      </c>
      <c r="S90" s="139">
        <v>1.9</v>
      </c>
      <c r="T90" s="140">
        <f>S90*H90</f>
        <v>122.55</v>
      </c>
      <c r="AR90" s="141" t="s">
        <v>169</v>
      </c>
      <c r="AT90" s="141" t="s">
        <v>165</v>
      </c>
      <c r="AU90" s="141" t="s">
        <v>92</v>
      </c>
      <c r="AY90" s="18" t="s">
        <v>162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8" t="s">
        <v>90</v>
      </c>
      <c r="BK90" s="142">
        <f>ROUND(I90*H90,2)</f>
        <v>0</v>
      </c>
      <c r="BL90" s="18" t="s">
        <v>169</v>
      </c>
      <c r="BM90" s="141" t="s">
        <v>806</v>
      </c>
    </row>
    <row r="91" spans="2:51" s="12" customFormat="1" ht="11.25">
      <c r="B91" s="143"/>
      <c r="D91" s="144" t="s">
        <v>171</v>
      </c>
      <c r="E91" s="145" t="s">
        <v>44</v>
      </c>
      <c r="F91" s="146" t="s">
        <v>807</v>
      </c>
      <c r="H91" s="147">
        <v>64.5</v>
      </c>
      <c r="I91" s="148"/>
      <c r="L91" s="143"/>
      <c r="M91" s="149"/>
      <c r="T91" s="150"/>
      <c r="AT91" s="145" t="s">
        <v>171</v>
      </c>
      <c r="AU91" s="145" t="s">
        <v>92</v>
      </c>
      <c r="AV91" s="12" t="s">
        <v>92</v>
      </c>
      <c r="AW91" s="12" t="s">
        <v>42</v>
      </c>
      <c r="AX91" s="12" t="s">
        <v>90</v>
      </c>
      <c r="AY91" s="145" t="s">
        <v>162</v>
      </c>
    </row>
    <row r="92" spans="2:63" s="11" customFormat="1" ht="22.9" customHeight="1">
      <c r="B92" s="118"/>
      <c r="D92" s="119" t="s">
        <v>81</v>
      </c>
      <c r="E92" s="128" t="s">
        <v>92</v>
      </c>
      <c r="F92" s="128" t="s">
        <v>308</v>
      </c>
      <c r="I92" s="121"/>
      <c r="J92" s="129">
        <f>BK92</f>
        <v>0</v>
      </c>
      <c r="L92" s="118"/>
      <c r="M92" s="123"/>
      <c r="P92" s="124">
        <f>SUM(P93:P94)</f>
        <v>0</v>
      </c>
      <c r="R92" s="124">
        <f>SUM(R93:R94)</f>
        <v>0</v>
      </c>
      <c r="T92" s="125">
        <f>SUM(T93:T94)</f>
        <v>0</v>
      </c>
      <c r="AR92" s="119" t="s">
        <v>90</v>
      </c>
      <c r="AT92" s="126" t="s">
        <v>81</v>
      </c>
      <c r="AU92" s="126" t="s">
        <v>90</v>
      </c>
      <c r="AY92" s="119" t="s">
        <v>162</v>
      </c>
      <c r="BK92" s="127">
        <f>SUM(BK93:BK94)</f>
        <v>0</v>
      </c>
    </row>
    <row r="93" spans="2:65" s="1" customFormat="1" ht="16.5" customHeight="1">
      <c r="B93" s="34"/>
      <c r="C93" s="130" t="s">
        <v>92</v>
      </c>
      <c r="D93" s="130" t="s">
        <v>165</v>
      </c>
      <c r="E93" s="131" t="s">
        <v>808</v>
      </c>
      <c r="F93" s="132" t="s">
        <v>809</v>
      </c>
      <c r="G93" s="133" t="s">
        <v>118</v>
      </c>
      <c r="H93" s="134">
        <v>1.68</v>
      </c>
      <c r="I93" s="135"/>
      <c r="J93" s="136">
        <f>ROUND(I93*H93,2)</f>
        <v>0</v>
      </c>
      <c r="K93" s="132" t="s">
        <v>168</v>
      </c>
      <c r="L93" s="34"/>
      <c r="M93" s="137" t="s">
        <v>44</v>
      </c>
      <c r="N93" s="138" t="s">
        <v>53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169</v>
      </c>
      <c r="AT93" s="141" t="s">
        <v>165</v>
      </c>
      <c r="AU93" s="141" t="s">
        <v>92</v>
      </c>
      <c r="AY93" s="18" t="s">
        <v>162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8" t="s">
        <v>90</v>
      </c>
      <c r="BK93" s="142">
        <f>ROUND(I93*H93,2)</f>
        <v>0</v>
      </c>
      <c r="BL93" s="18" t="s">
        <v>169</v>
      </c>
      <c r="BM93" s="141" t="s">
        <v>810</v>
      </c>
    </row>
    <row r="94" spans="2:51" s="12" customFormat="1" ht="11.25">
      <c r="B94" s="143"/>
      <c r="D94" s="144" t="s">
        <v>171</v>
      </c>
      <c r="E94" s="145" t="s">
        <v>44</v>
      </c>
      <c r="F94" s="146" t="s">
        <v>811</v>
      </c>
      <c r="H94" s="147">
        <v>1.68</v>
      </c>
      <c r="I94" s="148"/>
      <c r="L94" s="143"/>
      <c r="M94" s="149"/>
      <c r="T94" s="150"/>
      <c r="AT94" s="145" t="s">
        <v>171</v>
      </c>
      <c r="AU94" s="145" t="s">
        <v>92</v>
      </c>
      <c r="AV94" s="12" t="s">
        <v>92</v>
      </c>
      <c r="AW94" s="12" t="s">
        <v>42</v>
      </c>
      <c r="AX94" s="12" t="s">
        <v>90</v>
      </c>
      <c r="AY94" s="145" t="s">
        <v>162</v>
      </c>
    </row>
    <row r="95" spans="2:63" s="11" customFormat="1" ht="22.9" customHeight="1">
      <c r="B95" s="118"/>
      <c r="D95" s="119" t="s">
        <v>81</v>
      </c>
      <c r="E95" s="128" t="s">
        <v>169</v>
      </c>
      <c r="F95" s="128" t="s">
        <v>626</v>
      </c>
      <c r="I95" s="121"/>
      <c r="J95" s="129">
        <f>BK95</f>
        <v>0</v>
      </c>
      <c r="L95" s="118"/>
      <c r="M95" s="123"/>
      <c r="P95" s="124">
        <f>P96</f>
        <v>0</v>
      </c>
      <c r="R95" s="124">
        <f>R96</f>
        <v>221.70799999999997</v>
      </c>
      <c r="T95" s="125">
        <f>T96</f>
        <v>0</v>
      </c>
      <c r="AR95" s="119" t="s">
        <v>90</v>
      </c>
      <c r="AT95" s="126" t="s">
        <v>81</v>
      </c>
      <c r="AU95" s="126" t="s">
        <v>90</v>
      </c>
      <c r="AY95" s="119" t="s">
        <v>162</v>
      </c>
      <c r="BK95" s="127">
        <f>BK96</f>
        <v>0</v>
      </c>
    </row>
    <row r="96" spans="2:65" s="1" customFormat="1" ht="24.2" customHeight="1">
      <c r="B96" s="34"/>
      <c r="C96" s="130" t="s">
        <v>191</v>
      </c>
      <c r="D96" s="130" t="s">
        <v>165</v>
      </c>
      <c r="E96" s="131" t="s">
        <v>627</v>
      </c>
      <c r="F96" s="132" t="s">
        <v>628</v>
      </c>
      <c r="G96" s="133" t="s">
        <v>110</v>
      </c>
      <c r="H96" s="134">
        <v>215</v>
      </c>
      <c r="I96" s="135"/>
      <c r="J96" s="136">
        <f>ROUND(I96*H96,2)</f>
        <v>0</v>
      </c>
      <c r="K96" s="132" t="s">
        <v>168</v>
      </c>
      <c r="L96" s="34"/>
      <c r="M96" s="137" t="s">
        <v>44</v>
      </c>
      <c r="N96" s="138" t="s">
        <v>53</v>
      </c>
      <c r="P96" s="139">
        <f>O96*H96</f>
        <v>0</v>
      </c>
      <c r="Q96" s="139">
        <v>1.0312</v>
      </c>
      <c r="R96" s="139">
        <f>Q96*H96</f>
        <v>221.70799999999997</v>
      </c>
      <c r="S96" s="139">
        <v>0</v>
      </c>
      <c r="T96" s="140">
        <f>S96*H96</f>
        <v>0</v>
      </c>
      <c r="AR96" s="141" t="s">
        <v>169</v>
      </c>
      <c r="AT96" s="141" t="s">
        <v>165</v>
      </c>
      <c r="AU96" s="141" t="s">
        <v>92</v>
      </c>
      <c r="AY96" s="18" t="s">
        <v>162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8" t="s">
        <v>90</v>
      </c>
      <c r="BK96" s="142">
        <f>ROUND(I96*H96,2)</f>
        <v>0</v>
      </c>
      <c r="BL96" s="18" t="s">
        <v>169</v>
      </c>
      <c r="BM96" s="141" t="s">
        <v>812</v>
      </c>
    </row>
    <row r="97" spans="2:63" s="11" customFormat="1" ht="22.9" customHeight="1">
      <c r="B97" s="118"/>
      <c r="D97" s="119" t="s">
        <v>81</v>
      </c>
      <c r="E97" s="128" t="s">
        <v>210</v>
      </c>
      <c r="F97" s="128" t="s">
        <v>813</v>
      </c>
      <c r="I97" s="121"/>
      <c r="J97" s="129">
        <f>BK97</f>
        <v>0</v>
      </c>
      <c r="L97" s="118"/>
      <c r="M97" s="123"/>
      <c r="P97" s="124">
        <f>SUM(P98:P101)</f>
        <v>0</v>
      </c>
      <c r="R97" s="124">
        <f>SUM(R98:R101)</f>
        <v>0.23214</v>
      </c>
      <c r="T97" s="125">
        <f>SUM(T98:T101)</f>
        <v>0</v>
      </c>
      <c r="AR97" s="119" t="s">
        <v>90</v>
      </c>
      <c r="AT97" s="126" t="s">
        <v>81</v>
      </c>
      <c r="AU97" s="126" t="s">
        <v>90</v>
      </c>
      <c r="AY97" s="119" t="s">
        <v>162</v>
      </c>
      <c r="BK97" s="127">
        <f>SUM(BK98:BK101)</f>
        <v>0</v>
      </c>
    </row>
    <row r="98" spans="2:65" s="1" customFormat="1" ht="24.2" customHeight="1">
      <c r="B98" s="34"/>
      <c r="C98" s="130" t="s">
        <v>169</v>
      </c>
      <c r="D98" s="130" t="s">
        <v>165</v>
      </c>
      <c r="E98" s="131" t="s">
        <v>814</v>
      </c>
      <c r="F98" s="132" t="s">
        <v>815</v>
      </c>
      <c r="G98" s="133" t="s">
        <v>110</v>
      </c>
      <c r="H98" s="134">
        <v>192</v>
      </c>
      <c r="I98" s="135"/>
      <c r="J98" s="136">
        <f>ROUND(I98*H98,2)</f>
        <v>0</v>
      </c>
      <c r="K98" s="132" t="s">
        <v>168</v>
      </c>
      <c r="L98" s="34"/>
      <c r="M98" s="137" t="s">
        <v>44</v>
      </c>
      <c r="N98" s="138" t="s">
        <v>53</v>
      </c>
      <c r="P98" s="139">
        <f>O98*H98</f>
        <v>0</v>
      </c>
      <c r="Q98" s="139">
        <v>0.00102</v>
      </c>
      <c r="R98" s="139">
        <f>Q98*H98</f>
        <v>0.19584000000000001</v>
      </c>
      <c r="S98" s="139">
        <v>0</v>
      </c>
      <c r="T98" s="140">
        <f>S98*H98</f>
        <v>0</v>
      </c>
      <c r="AR98" s="141" t="s">
        <v>169</v>
      </c>
      <c r="AT98" s="141" t="s">
        <v>165</v>
      </c>
      <c r="AU98" s="141" t="s">
        <v>92</v>
      </c>
      <c r="AY98" s="18" t="s">
        <v>162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8" t="s">
        <v>90</v>
      </c>
      <c r="BK98" s="142">
        <f>ROUND(I98*H98,2)</f>
        <v>0</v>
      </c>
      <c r="BL98" s="18" t="s">
        <v>169</v>
      </c>
      <c r="BM98" s="141" t="s">
        <v>816</v>
      </c>
    </row>
    <row r="99" spans="2:65" s="1" customFormat="1" ht="16.5" customHeight="1">
      <c r="B99" s="34"/>
      <c r="C99" s="130" t="s">
        <v>203</v>
      </c>
      <c r="D99" s="130" t="s">
        <v>165</v>
      </c>
      <c r="E99" s="131" t="s">
        <v>817</v>
      </c>
      <c r="F99" s="132" t="s">
        <v>818</v>
      </c>
      <c r="G99" s="133" t="s">
        <v>321</v>
      </c>
      <c r="H99" s="134">
        <v>110</v>
      </c>
      <c r="I99" s="135"/>
      <c r="J99" s="136">
        <f>ROUND(I99*H99,2)</f>
        <v>0</v>
      </c>
      <c r="K99" s="132" t="s">
        <v>44</v>
      </c>
      <c r="L99" s="34"/>
      <c r="M99" s="137" t="s">
        <v>44</v>
      </c>
      <c r="N99" s="138" t="s">
        <v>53</v>
      </c>
      <c r="P99" s="139">
        <f>O99*H99</f>
        <v>0</v>
      </c>
      <c r="Q99" s="139">
        <v>0.00033</v>
      </c>
      <c r="R99" s="139">
        <f>Q99*H99</f>
        <v>0.0363</v>
      </c>
      <c r="S99" s="139">
        <v>0</v>
      </c>
      <c r="T99" s="140">
        <f>S99*H99</f>
        <v>0</v>
      </c>
      <c r="AR99" s="141" t="s">
        <v>169</v>
      </c>
      <c r="AT99" s="141" t="s">
        <v>165</v>
      </c>
      <c r="AU99" s="141" t="s">
        <v>92</v>
      </c>
      <c r="AY99" s="18" t="s">
        <v>162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8" t="s">
        <v>90</v>
      </c>
      <c r="BK99" s="142">
        <f>ROUND(I99*H99,2)</f>
        <v>0</v>
      </c>
      <c r="BL99" s="18" t="s">
        <v>169</v>
      </c>
      <c r="BM99" s="141" t="s">
        <v>819</v>
      </c>
    </row>
    <row r="100" spans="2:47" s="1" customFormat="1" ht="29.25">
      <c r="B100" s="34"/>
      <c r="D100" s="144" t="s">
        <v>380</v>
      </c>
      <c r="F100" s="181" t="s">
        <v>820</v>
      </c>
      <c r="I100" s="182"/>
      <c r="L100" s="34"/>
      <c r="M100" s="183"/>
      <c r="T100" s="55"/>
      <c r="AT100" s="18" t="s">
        <v>380</v>
      </c>
      <c r="AU100" s="18" t="s">
        <v>92</v>
      </c>
    </row>
    <row r="101" spans="2:51" s="12" customFormat="1" ht="11.25">
      <c r="B101" s="143"/>
      <c r="D101" s="144" t="s">
        <v>171</v>
      </c>
      <c r="E101" s="145" t="s">
        <v>44</v>
      </c>
      <c r="F101" s="146" t="s">
        <v>821</v>
      </c>
      <c r="H101" s="147">
        <v>110</v>
      </c>
      <c r="I101" s="148"/>
      <c r="L101" s="143"/>
      <c r="M101" s="149"/>
      <c r="T101" s="150"/>
      <c r="AT101" s="145" t="s">
        <v>171</v>
      </c>
      <c r="AU101" s="145" t="s">
        <v>92</v>
      </c>
      <c r="AV101" s="12" t="s">
        <v>92</v>
      </c>
      <c r="AW101" s="12" t="s">
        <v>42</v>
      </c>
      <c r="AX101" s="12" t="s">
        <v>90</v>
      </c>
      <c r="AY101" s="145" t="s">
        <v>162</v>
      </c>
    </row>
    <row r="102" spans="2:63" s="11" customFormat="1" ht="22.9" customHeight="1">
      <c r="B102" s="118"/>
      <c r="D102" s="119" t="s">
        <v>81</v>
      </c>
      <c r="E102" s="128" t="s">
        <v>242</v>
      </c>
      <c r="F102" s="128" t="s">
        <v>469</v>
      </c>
      <c r="I102" s="121"/>
      <c r="J102" s="129">
        <f>BK102</f>
        <v>0</v>
      </c>
      <c r="L102" s="118"/>
      <c r="M102" s="123"/>
      <c r="P102" s="124">
        <f>SUM(P103:P107)</f>
        <v>0</v>
      </c>
      <c r="R102" s="124">
        <f>SUM(R103:R107)</f>
        <v>20.759292</v>
      </c>
      <c r="T102" s="125">
        <f>SUM(T103:T107)</f>
        <v>0.011</v>
      </c>
      <c r="AR102" s="119" t="s">
        <v>90</v>
      </c>
      <c r="AT102" s="126" t="s">
        <v>81</v>
      </c>
      <c r="AU102" s="126" t="s">
        <v>90</v>
      </c>
      <c r="AY102" s="119" t="s">
        <v>162</v>
      </c>
      <c r="BK102" s="127">
        <f>SUM(BK103:BK107)</f>
        <v>0</v>
      </c>
    </row>
    <row r="103" spans="2:65" s="1" customFormat="1" ht="24.2" customHeight="1">
      <c r="B103" s="34"/>
      <c r="C103" s="130" t="s">
        <v>210</v>
      </c>
      <c r="D103" s="130" t="s">
        <v>165</v>
      </c>
      <c r="E103" s="131" t="s">
        <v>476</v>
      </c>
      <c r="F103" s="132" t="s">
        <v>477</v>
      </c>
      <c r="G103" s="133" t="s">
        <v>321</v>
      </c>
      <c r="H103" s="134">
        <v>102.6</v>
      </c>
      <c r="I103" s="135"/>
      <c r="J103" s="136">
        <f>ROUND(I103*H103,2)</f>
        <v>0</v>
      </c>
      <c r="K103" s="132" t="s">
        <v>168</v>
      </c>
      <c r="L103" s="34"/>
      <c r="M103" s="137" t="s">
        <v>44</v>
      </c>
      <c r="N103" s="138" t="s">
        <v>53</v>
      </c>
      <c r="P103" s="139">
        <f>O103*H103</f>
        <v>0</v>
      </c>
      <c r="Q103" s="139">
        <v>0.1554</v>
      </c>
      <c r="R103" s="139">
        <f>Q103*H103</f>
        <v>15.94404</v>
      </c>
      <c r="S103" s="139">
        <v>0</v>
      </c>
      <c r="T103" s="140">
        <f>S103*H103</f>
        <v>0</v>
      </c>
      <c r="AR103" s="141" t="s">
        <v>169</v>
      </c>
      <c r="AT103" s="141" t="s">
        <v>165</v>
      </c>
      <c r="AU103" s="141" t="s">
        <v>92</v>
      </c>
      <c r="AY103" s="18" t="s">
        <v>162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8" t="s">
        <v>90</v>
      </c>
      <c r="BK103" s="142">
        <f>ROUND(I103*H103,2)</f>
        <v>0</v>
      </c>
      <c r="BL103" s="18" t="s">
        <v>169</v>
      </c>
      <c r="BM103" s="141" t="s">
        <v>822</v>
      </c>
    </row>
    <row r="104" spans="2:65" s="1" customFormat="1" ht="16.5" customHeight="1">
      <c r="B104" s="34"/>
      <c r="C104" s="171" t="s">
        <v>218</v>
      </c>
      <c r="D104" s="171" t="s">
        <v>275</v>
      </c>
      <c r="E104" s="172" t="s">
        <v>823</v>
      </c>
      <c r="F104" s="173" t="s">
        <v>824</v>
      </c>
      <c r="G104" s="174" t="s">
        <v>321</v>
      </c>
      <c r="H104" s="175">
        <v>104.652</v>
      </c>
      <c r="I104" s="176"/>
      <c r="J104" s="177">
        <f>ROUND(I104*H104,2)</f>
        <v>0</v>
      </c>
      <c r="K104" s="173" t="s">
        <v>168</v>
      </c>
      <c r="L104" s="178"/>
      <c r="M104" s="179" t="s">
        <v>44</v>
      </c>
      <c r="N104" s="180" t="s">
        <v>53</v>
      </c>
      <c r="P104" s="139">
        <f>O104*H104</f>
        <v>0</v>
      </c>
      <c r="Q104" s="139">
        <v>0.046</v>
      </c>
      <c r="R104" s="139">
        <f>Q104*H104</f>
        <v>4.813992</v>
      </c>
      <c r="S104" s="139">
        <v>0</v>
      </c>
      <c r="T104" s="140">
        <f>S104*H104</f>
        <v>0</v>
      </c>
      <c r="AR104" s="141" t="s">
        <v>226</v>
      </c>
      <c r="AT104" s="141" t="s">
        <v>275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825</v>
      </c>
    </row>
    <row r="105" spans="2:51" s="12" customFormat="1" ht="11.25">
      <c r="B105" s="143"/>
      <c r="D105" s="144" t="s">
        <v>171</v>
      </c>
      <c r="F105" s="146" t="s">
        <v>826</v>
      </c>
      <c r="H105" s="147">
        <v>104.652</v>
      </c>
      <c r="I105" s="148"/>
      <c r="L105" s="143"/>
      <c r="M105" s="149"/>
      <c r="T105" s="150"/>
      <c r="AT105" s="145" t="s">
        <v>171</v>
      </c>
      <c r="AU105" s="145" t="s">
        <v>92</v>
      </c>
      <c r="AV105" s="12" t="s">
        <v>92</v>
      </c>
      <c r="AW105" s="12" t="s">
        <v>4</v>
      </c>
      <c r="AX105" s="12" t="s">
        <v>90</v>
      </c>
      <c r="AY105" s="145" t="s">
        <v>162</v>
      </c>
    </row>
    <row r="106" spans="2:65" s="1" customFormat="1" ht="16.5" customHeight="1">
      <c r="B106" s="34"/>
      <c r="C106" s="130" t="s">
        <v>226</v>
      </c>
      <c r="D106" s="130" t="s">
        <v>165</v>
      </c>
      <c r="E106" s="131" t="s">
        <v>827</v>
      </c>
      <c r="F106" s="132" t="s">
        <v>828</v>
      </c>
      <c r="G106" s="133" t="s">
        <v>455</v>
      </c>
      <c r="H106" s="134">
        <v>21</v>
      </c>
      <c r="I106" s="135"/>
      <c r="J106" s="136">
        <f>ROUND(I106*H106,2)</f>
        <v>0</v>
      </c>
      <c r="K106" s="132" t="s">
        <v>168</v>
      </c>
      <c r="L106" s="34"/>
      <c r="M106" s="137" t="s">
        <v>44</v>
      </c>
      <c r="N106" s="138" t="s">
        <v>53</v>
      </c>
      <c r="P106" s="139">
        <f>O106*H106</f>
        <v>0</v>
      </c>
      <c r="Q106" s="139">
        <v>6E-05</v>
      </c>
      <c r="R106" s="139">
        <f>Q106*H106</f>
        <v>0.00126</v>
      </c>
      <c r="S106" s="139">
        <v>0</v>
      </c>
      <c r="T106" s="140">
        <f>S106*H106</f>
        <v>0</v>
      </c>
      <c r="AR106" s="141" t="s">
        <v>169</v>
      </c>
      <c r="AT106" s="141" t="s">
        <v>165</v>
      </c>
      <c r="AU106" s="141" t="s">
        <v>92</v>
      </c>
      <c r="AY106" s="18" t="s">
        <v>162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8" t="s">
        <v>90</v>
      </c>
      <c r="BK106" s="142">
        <f>ROUND(I106*H106,2)</f>
        <v>0</v>
      </c>
      <c r="BL106" s="18" t="s">
        <v>169</v>
      </c>
      <c r="BM106" s="141" t="s">
        <v>829</v>
      </c>
    </row>
    <row r="107" spans="2:65" s="1" customFormat="1" ht="16.5" customHeight="1">
      <c r="B107" s="34"/>
      <c r="C107" s="130" t="s">
        <v>242</v>
      </c>
      <c r="D107" s="130" t="s">
        <v>165</v>
      </c>
      <c r="E107" s="131" t="s">
        <v>830</v>
      </c>
      <c r="F107" s="132" t="s">
        <v>831</v>
      </c>
      <c r="G107" s="133" t="s">
        <v>321</v>
      </c>
      <c r="H107" s="134">
        <v>22</v>
      </c>
      <c r="I107" s="135"/>
      <c r="J107" s="136">
        <f>ROUND(I107*H107,2)</f>
        <v>0</v>
      </c>
      <c r="K107" s="132" t="s">
        <v>168</v>
      </c>
      <c r="L107" s="34"/>
      <c r="M107" s="137" t="s">
        <v>44</v>
      </c>
      <c r="N107" s="138" t="s">
        <v>53</v>
      </c>
      <c r="P107" s="139">
        <f>O107*H107</f>
        <v>0</v>
      </c>
      <c r="Q107" s="139">
        <v>0</v>
      </c>
      <c r="R107" s="139">
        <f>Q107*H107</f>
        <v>0</v>
      </c>
      <c r="S107" s="139">
        <v>0.0005</v>
      </c>
      <c r="T107" s="140">
        <f>S107*H107</f>
        <v>0.011</v>
      </c>
      <c r="AR107" s="141" t="s">
        <v>169</v>
      </c>
      <c r="AT107" s="141" t="s">
        <v>165</v>
      </c>
      <c r="AU107" s="141" t="s">
        <v>92</v>
      </c>
      <c r="AY107" s="18" t="s">
        <v>162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90</v>
      </c>
      <c r="BK107" s="142">
        <f>ROUND(I107*H107,2)</f>
        <v>0</v>
      </c>
      <c r="BL107" s="18" t="s">
        <v>169</v>
      </c>
      <c r="BM107" s="141" t="s">
        <v>832</v>
      </c>
    </row>
    <row r="108" spans="2:63" s="11" customFormat="1" ht="22.9" customHeight="1">
      <c r="B108" s="118"/>
      <c r="D108" s="119" t="s">
        <v>81</v>
      </c>
      <c r="E108" s="128" t="s">
        <v>526</v>
      </c>
      <c r="F108" s="128" t="s">
        <v>527</v>
      </c>
      <c r="I108" s="121"/>
      <c r="J108" s="129">
        <f>BK108</f>
        <v>0</v>
      </c>
      <c r="L108" s="118"/>
      <c r="M108" s="123"/>
      <c r="P108" s="124">
        <f>SUM(P109:P112)</f>
        <v>0</v>
      </c>
      <c r="R108" s="124">
        <f>SUM(R109:R112)</f>
        <v>0</v>
      </c>
      <c r="T108" s="125">
        <f>SUM(T109:T112)</f>
        <v>0</v>
      </c>
      <c r="AR108" s="119" t="s">
        <v>90</v>
      </c>
      <c r="AT108" s="126" t="s">
        <v>81</v>
      </c>
      <c r="AU108" s="126" t="s">
        <v>90</v>
      </c>
      <c r="AY108" s="119" t="s">
        <v>162</v>
      </c>
      <c r="BK108" s="127">
        <f>SUM(BK109:BK112)</f>
        <v>0</v>
      </c>
    </row>
    <row r="109" spans="2:65" s="1" customFormat="1" ht="21.75" customHeight="1">
      <c r="B109" s="34"/>
      <c r="C109" s="130" t="s">
        <v>249</v>
      </c>
      <c r="D109" s="130" t="s">
        <v>165</v>
      </c>
      <c r="E109" s="131" t="s">
        <v>833</v>
      </c>
      <c r="F109" s="132" t="s">
        <v>834</v>
      </c>
      <c r="G109" s="133" t="s">
        <v>122</v>
      </c>
      <c r="H109" s="134">
        <v>122.561</v>
      </c>
      <c r="I109" s="135"/>
      <c r="J109" s="136">
        <f>ROUND(I109*H109,2)</f>
        <v>0</v>
      </c>
      <c r="K109" s="132" t="s">
        <v>168</v>
      </c>
      <c r="L109" s="34"/>
      <c r="M109" s="137" t="s">
        <v>44</v>
      </c>
      <c r="N109" s="138" t="s">
        <v>53</v>
      </c>
      <c r="P109" s="139">
        <f>O109*H109</f>
        <v>0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AR109" s="141" t="s">
        <v>169</v>
      </c>
      <c r="AT109" s="141" t="s">
        <v>165</v>
      </c>
      <c r="AU109" s="141" t="s">
        <v>92</v>
      </c>
      <c r="AY109" s="18" t="s">
        <v>162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8" t="s">
        <v>90</v>
      </c>
      <c r="BK109" s="142">
        <f>ROUND(I109*H109,2)</f>
        <v>0</v>
      </c>
      <c r="BL109" s="18" t="s">
        <v>169</v>
      </c>
      <c r="BM109" s="141" t="s">
        <v>835</v>
      </c>
    </row>
    <row r="110" spans="2:65" s="1" customFormat="1" ht="24.2" customHeight="1">
      <c r="B110" s="34"/>
      <c r="C110" s="130" t="s">
        <v>254</v>
      </c>
      <c r="D110" s="130" t="s">
        <v>165</v>
      </c>
      <c r="E110" s="131" t="s">
        <v>836</v>
      </c>
      <c r="F110" s="132" t="s">
        <v>837</v>
      </c>
      <c r="G110" s="133" t="s">
        <v>122</v>
      </c>
      <c r="H110" s="134">
        <v>2941.464</v>
      </c>
      <c r="I110" s="135"/>
      <c r="J110" s="136">
        <f>ROUND(I110*H110,2)</f>
        <v>0</v>
      </c>
      <c r="K110" s="132" t="s">
        <v>168</v>
      </c>
      <c r="L110" s="34"/>
      <c r="M110" s="137" t="s">
        <v>44</v>
      </c>
      <c r="N110" s="138" t="s">
        <v>53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169</v>
      </c>
      <c r="AT110" s="141" t="s">
        <v>165</v>
      </c>
      <c r="AU110" s="141" t="s">
        <v>92</v>
      </c>
      <c r="AY110" s="18" t="s">
        <v>162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8" t="s">
        <v>90</v>
      </c>
      <c r="BK110" s="142">
        <f>ROUND(I110*H110,2)</f>
        <v>0</v>
      </c>
      <c r="BL110" s="18" t="s">
        <v>169</v>
      </c>
      <c r="BM110" s="141" t="s">
        <v>838</v>
      </c>
    </row>
    <row r="111" spans="2:51" s="12" customFormat="1" ht="11.25">
      <c r="B111" s="143"/>
      <c r="D111" s="144" t="s">
        <v>171</v>
      </c>
      <c r="F111" s="146" t="s">
        <v>839</v>
      </c>
      <c r="H111" s="147">
        <v>2941.464</v>
      </c>
      <c r="I111" s="148"/>
      <c r="L111" s="143"/>
      <c r="M111" s="149"/>
      <c r="T111" s="150"/>
      <c r="AT111" s="145" t="s">
        <v>171</v>
      </c>
      <c r="AU111" s="145" t="s">
        <v>92</v>
      </c>
      <c r="AV111" s="12" t="s">
        <v>92</v>
      </c>
      <c r="AW111" s="12" t="s">
        <v>4</v>
      </c>
      <c r="AX111" s="12" t="s">
        <v>90</v>
      </c>
      <c r="AY111" s="145" t="s">
        <v>162</v>
      </c>
    </row>
    <row r="112" spans="2:65" s="1" customFormat="1" ht="24.2" customHeight="1">
      <c r="B112" s="34"/>
      <c r="C112" s="130" t="s">
        <v>259</v>
      </c>
      <c r="D112" s="130" t="s">
        <v>165</v>
      </c>
      <c r="E112" s="131" t="s">
        <v>840</v>
      </c>
      <c r="F112" s="132" t="s">
        <v>841</v>
      </c>
      <c r="G112" s="133" t="s">
        <v>122</v>
      </c>
      <c r="H112" s="134">
        <v>122.561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842</v>
      </c>
    </row>
    <row r="113" spans="2:63" s="11" customFormat="1" ht="22.9" customHeight="1">
      <c r="B113" s="118"/>
      <c r="D113" s="119" t="s">
        <v>81</v>
      </c>
      <c r="E113" s="128" t="s">
        <v>567</v>
      </c>
      <c r="F113" s="128" t="s">
        <v>568</v>
      </c>
      <c r="I113" s="121"/>
      <c r="J113" s="129">
        <f>BK113</f>
        <v>0</v>
      </c>
      <c r="L113" s="118"/>
      <c r="M113" s="123"/>
      <c r="P113" s="124">
        <f>P114</f>
        <v>0</v>
      </c>
      <c r="R113" s="124">
        <f>R114</f>
        <v>0</v>
      </c>
      <c r="T113" s="125">
        <f>T114</f>
        <v>0</v>
      </c>
      <c r="AR113" s="119" t="s">
        <v>90</v>
      </c>
      <c r="AT113" s="126" t="s">
        <v>81</v>
      </c>
      <c r="AU113" s="126" t="s">
        <v>90</v>
      </c>
      <c r="AY113" s="119" t="s">
        <v>162</v>
      </c>
      <c r="BK113" s="127">
        <f>BK114</f>
        <v>0</v>
      </c>
    </row>
    <row r="114" spans="2:65" s="1" customFormat="1" ht="24.2" customHeight="1">
      <c r="B114" s="34"/>
      <c r="C114" s="130" t="s">
        <v>264</v>
      </c>
      <c r="D114" s="130" t="s">
        <v>165</v>
      </c>
      <c r="E114" s="131" t="s">
        <v>679</v>
      </c>
      <c r="F114" s="132" t="s">
        <v>680</v>
      </c>
      <c r="G114" s="133" t="s">
        <v>122</v>
      </c>
      <c r="H114" s="134">
        <v>242.699</v>
      </c>
      <c r="I114" s="135"/>
      <c r="J114" s="136">
        <f>ROUND(I114*H114,2)</f>
        <v>0</v>
      </c>
      <c r="K114" s="132" t="s">
        <v>168</v>
      </c>
      <c r="L114" s="34"/>
      <c r="M114" s="185" t="s">
        <v>44</v>
      </c>
      <c r="N114" s="186" t="s">
        <v>53</v>
      </c>
      <c r="O114" s="187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AR114" s="141" t="s">
        <v>169</v>
      </c>
      <c r="AT114" s="141" t="s">
        <v>165</v>
      </c>
      <c r="AU114" s="141" t="s">
        <v>92</v>
      </c>
      <c r="AY114" s="18" t="s">
        <v>162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8" t="s">
        <v>90</v>
      </c>
      <c r="BK114" s="142">
        <f>ROUND(I114*H114,2)</f>
        <v>0</v>
      </c>
      <c r="BL114" s="18" t="s">
        <v>169</v>
      </c>
      <c r="BM114" s="141" t="s">
        <v>843</v>
      </c>
    </row>
    <row r="115" spans="2:12" s="1" customFormat="1" ht="6.95" customHeight="1"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4"/>
    </row>
  </sheetData>
  <sheetProtection algorithmName="SHA-512" hashValue="TNzpOAnTuVDw3rkCagEI4lTy0wwY1SRrswGKzo9sMYkUkGEP+fyTLhbRSxYrkS/EngDQiAXszghSGTAn5QKZdw==" saltValue="lh3k0mnPa4RLcyjEdXjiwSkRoVvO8KLLlF9xxKtzzEXj+5OEKjWtTyU46DhRxjtSZFsUJe79L1zlStOspx75Xw==" spinCount="100000" sheet="1" objects="1" scenarios="1" formatColumns="0" formatRows="0" autoFilter="0"/>
  <autoFilter ref="C86:K11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115</v>
      </c>
      <c r="L4" s="21"/>
      <c r="M4" s="88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7" t="str">
        <f>'Rekapitulace stavby'!K6</f>
        <v>3 soupis prací (III/11628 Voznice, PD) - ZMĚNA 5</v>
      </c>
      <c r="F7" s="318"/>
      <c r="G7" s="318"/>
      <c r="H7" s="318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280" t="s">
        <v>844</v>
      </c>
      <c r="F9" s="319"/>
      <c r="G9" s="319"/>
      <c r="H9" s="319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1. 6. 2023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301"/>
      <c r="G18" s="301"/>
      <c r="H18" s="30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306" t="s">
        <v>47</v>
      </c>
      <c r="F27" s="306"/>
      <c r="G27" s="306"/>
      <c r="H27" s="306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ROUND(J81,2)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ROUND((SUM(BE81:BE127)),2)</f>
        <v>0</v>
      </c>
      <c r="I33" s="92">
        <v>0.21</v>
      </c>
      <c r="J33" s="91">
        <f>ROUND(((SUM(BE81:BE127))*I33),2)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ROUND((SUM(BF81:BF127)),2)</f>
        <v>0</v>
      </c>
      <c r="I34" s="92">
        <v>0.15</v>
      </c>
      <c r="J34" s="91">
        <f>ROUND(((SUM(BF81:BF127))*I34),2)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ROUND((SUM(BG81:BG127)),2)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ROUND((SUM(BH81:BH127)),2)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ROUND((SUM(BI81:BI127)),2)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7" t="str">
        <f>E7</f>
        <v>3 soupis prací (III/11628 Voznice, PD) - ZMĚNA 5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280" t="str">
        <f>E9</f>
        <v>E.2-DIO - Dopravně inženýrská opatření pro III/116</v>
      </c>
      <c r="F50" s="319"/>
      <c r="G50" s="319"/>
      <c r="H50" s="319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1. 6. 2023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J81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J82</f>
        <v>0</v>
      </c>
      <c r="L60" s="102"/>
    </row>
    <row r="61" spans="2:12" s="9" customFormat="1" ht="19.9" customHeight="1">
      <c r="B61" s="106"/>
      <c r="D61" s="107" t="s">
        <v>144</v>
      </c>
      <c r="E61" s="108"/>
      <c r="F61" s="108"/>
      <c r="G61" s="108"/>
      <c r="H61" s="108"/>
      <c r="I61" s="108"/>
      <c r="J61" s="109">
        <f>J83</f>
        <v>0</v>
      </c>
      <c r="L61" s="106"/>
    </row>
    <row r="62" spans="2:12" s="1" customFormat="1" ht="21.75" customHeight="1">
      <c r="B62" s="34"/>
      <c r="L62" s="34"/>
    </row>
    <row r="63" spans="2:12" s="1" customFormat="1" ht="6.95" customHeight="1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34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34"/>
    </row>
    <row r="68" spans="2:12" s="1" customFormat="1" ht="24.95" customHeight="1">
      <c r="B68" s="34"/>
      <c r="C68" s="22" t="s">
        <v>147</v>
      </c>
      <c r="L68" s="34"/>
    </row>
    <row r="69" spans="2:12" s="1" customFormat="1" ht="6.95" customHeight="1">
      <c r="B69" s="34"/>
      <c r="L69" s="34"/>
    </row>
    <row r="70" spans="2:12" s="1" customFormat="1" ht="12" customHeight="1">
      <c r="B70" s="34"/>
      <c r="C70" s="28" t="s">
        <v>16</v>
      </c>
      <c r="L70" s="34"/>
    </row>
    <row r="71" spans="2:12" s="1" customFormat="1" ht="16.5" customHeight="1">
      <c r="B71" s="34"/>
      <c r="E71" s="317" t="str">
        <f>E7</f>
        <v>3 soupis prací (III/11628 Voznice, PD) - ZMĚNA 5</v>
      </c>
      <c r="F71" s="318"/>
      <c r="G71" s="318"/>
      <c r="H71" s="318"/>
      <c r="L71" s="34"/>
    </row>
    <row r="72" spans="2:12" s="1" customFormat="1" ht="12" customHeight="1">
      <c r="B72" s="34"/>
      <c r="C72" s="28" t="s">
        <v>130</v>
      </c>
      <c r="L72" s="34"/>
    </row>
    <row r="73" spans="2:12" s="1" customFormat="1" ht="16.5" customHeight="1">
      <c r="B73" s="34"/>
      <c r="E73" s="280" t="str">
        <f>E9</f>
        <v>E.2-DIO - Dopravně inženýrská opatření pro III/116</v>
      </c>
      <c r="F73" s="319"/>
      <c r="G73" s="319"/>
      <c r="H73" s="319"/>
      <c r="L73" s="34"/>
    </row>
    <row r="74" spans="2:12" s="1" customFormat="1" ht="6.95" customHeight="1">
      <c r="B74" s="34"/>
      <c r="L74" s="34"/>
    </row>
    <row r="75" spans="2:12" s="1" customFormat="1" ht="12" customHeight="1">
      <c r="B75" s="34"/>
      <c r="C75" s="28" t="s">
        <v>22</v>
      </c>
      <c r="F75" s="26" t="str">
        <f>F12</f>
        <v>Voznice</v>
      </c>
      <c r="I75" s="28" t="s">
        <v>24</v>
      </c>
      <c r="J75" s="51" t="str">
        <f>IF(J12="","",J12)</f>
        <v>1. 6. 2023</v>
      </c>
      <c r="L75" s="34"/>
    </row>
    <row r="76" spans="2:12" s="1" customFormat="1" ht="6.95" customHeight="1">
      <c r="B76" s="34"/>
      <c r="L76" s="34"/>
    </row>
    <row r="77" spans="2:12" s="1" customFormat="1" ht="25.7" customHeight="1">
      <c r="B77" s="34"/>
      <c r="C77" s="28" t="s">
        <v>30</v>
      </c>
      <c r="F77" s="26" t="str">
        <f>E15</f>
        <v>Krajská správa a údržba silnic Středočeského kraje</v>
      </c>
      <c r="I77" s="28" t="s">
        <v>38</v>
      </c>
      <c r="J77" s="32" t="str">
        <f>E21</f>
        <v>METROPROJEKT Praha a.s.</v>
      </c>
      <c r="L77" s="34"/>
    </row>
    <row r="78" spans="2:12" s="1" customFormat="1" ht="15.2" customHeight="1">
      <c r="B78" s="34"/>
      <c r="C78" s="28" t="s">
        <v>36</v>
      </c>
      <c r="F78" s="26" t="str">
        <f>IF(E18="","",E18)</f>
        <v>Vyplň údaj</v>
      </c>
      <c r="I78" s="28" t="s">
        <v>43</v>
      </c>
      <c r="J78" s="32" t="str">
        <f>E24</f>
        <v xml:space="preserve"> </v>
      </c>
      <c r="L78" s="34"/>
    </row>
    <row r="79" spans="2:12" s="1" customFormat="1" ht="10.35" customHeight="1">
      <c r="B79" s="34"/>
      <c r="L79" s="34"/>
    </row>
    <row r="80" spans="2:20" s="10" customFormat="1" ht="29.25" customHeight="1">
      <c r="B80" s="110"/>
      <c r="C80" s="111" t="s">
        <v>148</v>
      </c>
      <c r="D80" s="112" t="s">
        <v>67</v>
      </c>
      <c r="E80" s="112" t="s">
        <v>63</v>
      </c>
      <c r="F80" s="112" t="s">
        <v>64</v>
      </c>
      <c r="G80" s="112" t="s">
        <v>149</v>
      </c>
      <c r="H80" s="112" t="s">
        <v>150</v>
      </c>
      <c r="I80" s="112" t="s">
        <v>151</v>
      </c>
      <c r="J80" s="112" t="s">
        <v>137</v>
      </c>
      <c r="K80" s="113" t="s">
        <v>152</v>
      </c>
      <c r="L80" s="110"/>
      <c r="M80" s="58" t="s">
        <v>44</v>
      </c>
      <c r="N80" s="59" t="s">
        <v>52</v>
      </c>
      <c r="O80" s="59" t="s">
        <v>153</v>
      </c>
      <c r="P80" s="59" t="s">
        <v>154</v>
      </c>
      <c r="Q80" s="59" t="s">
        <v>155</v>
      </c>
      <c r="R80" s="59" t="s">
        <v>156</v>
      </c>
      <c r="S80" s="59" t="s">
        <v>157</v>
      </c>
      <c r="T80" s="60" t="s">
        <v>158</v>
      </c>
    </row>
    <row r="81" spans="2:63" s="1" customFormat="1" ht="22.9" customHeight="1">
      <c r="B81" s="34"/>
      <c r="C81" s="63" t="s">
        <v>159</v>
      </c>
      <c r="J81" s="114">
        <f>BK81</f>
        <v>0</v>
      </c>
      <c r="L81" s="34"/>
      <c r="M81" s="61"/>
      <c r="N81" s="52"/>
      <c r="O81" s="52"/>
      <c r="P81" s="115">
        <f>P82</f>
        <v>0</v>
      </c>
      <c r="Q81" s="52"/>
      <c r="R81" s="115">
        <f>R82</f>
        <v>0.099495</v>
      </c>
      <c r="S81" s="52"/>
      <c r="T81" s="116">
        <f>T82</f>
        <v>0</v>
      </c>
      <c r="AT81" s="18" t="s">
        <v>81</v>
      </c>
      <c r="AU81" s="18" t="s">
        <v>138</v>
      </c>
      <c r="BK81" s="117">
        <f>BK82</f>
        <v>0</v>
      </c>
    </row>
    <row r="82" spans="2:63" s="11" customFormat="1" ht="25.9" customHeight="1">
      <c r="B82" s="118"/>
      <c r="D82" s="119" t="s">
        <v>81</v>
      </c>
      <c r="E82" s="120" t="s">
        <v>160</v>
      </c>
      <c r="F82" s="120" t="s">
        <v>161</v>
      </c>
      <c r="I82" s="121"/>
      <c r="J82" s="122">
        <f>BK82</f>
        <v>0</v>
      </c>
      <c r="L82" s="118"/>
      <c r="M82" s="123"/>
      <c r="P82" s="124">
        <f>P83</f>
        <v>0</v>
      </c>
      <c r="R82" s="124">
        <f>R83</f>
        <v>0.099495</v>
      </c>
      <c r="T82" s="125">
        <f>T83</f>
        <v>0</v>
      </c>
      <c r="AR82" s="119" t="s">
        <v>90</v>
      </c>
      <c r="AT82" s="126" t="s">
        <v>81</v>
      </c>
      <c r="AU82" s="126" t="s">
        <v>82</v>
      </c>
      <c r="AY82" s="119" t="s">
        <v>162</v>
      </c>
      <c r="BK82" s="127">
        <f>BK83</f>
        <v>0</v>
      </c>
    </row>
    <row r="83" spans="2:63" s="11" customFormat="1" ht="22.9" customHeight="1">
      <c r="B83" s="118"/>
      <c r="D83" s="119" t="s">
        <v>81</v>
      </c>
      <c r="E83" s="128" t="s">
        <v>242</v>
      </c>
      <c r="F83" s="128" t="s">
        <v>469</v>
      </c>
      <c r="I83" s="121"/>
      <c r="J83" s="129">
        <f>BK83</f>
        <v>0</v>
      </c>
      <c r="L83" s="118"/>
      <c r="M83" s="123"/>
      <c r="P83" s="124">
        <f>SUM(P84:P127)</f>
        <v>0</v>
      </c>
      <c r="R83" s="124">
        <f>SUM(R84:R127)</f>
        <v>0.099495</v>
      </c>
      <c r="T83" s="125">
        <f>SUM(T84:T127)</f>
        <v>0</v>
      </c>
      <c r="AR83" s="119" t="s">
        <v>90</v>
      </c>
      <c r="AT83" s="126" t="s">
        <v>81</v>
      </c>
      <c r="AU83" s="126" t="s">
        <v>90</v>
      </c>
      <c r="AY83" s="119" t="s">
        <v>162</v>
      </c>
      <c r="BK83" s="127">
        <f>SUM(BK84:BK127)</f>
        <v>0</v>
      </c>
    </row>
    <row r="84" spans="2:65" s="1" customFormat="1" ht="16.5" customHeight="1">
      <c r="B84" s="34"/>
      <c r="C84" s="130" t="s">
        <v>90</v>
      </c>
      <c r="D84" s="130" t="s">
        <v>165</v>
      </c>
      <c r="E84" s="131" t="s">
        <v>845</v>
      </c>
      <c r="F84" s="132" t="s">
        <v>846</v>
      </c>
      <c r="G84" s="133" t="s">
        <v>455</v>
      </c>
      <c r="H84" s="134">
        <v>61</v>
      </c>
      <c r="I84" s="135"/>
      <c r="J84" s="136">
        <f>ROUND(I84*H84,2)</f>
        <v>0</v>
      </c>
      <c r="K84" s="132" t="s">
        <v>168</v>
      </c>
      <c r="L84" s="34"/>
      <c r="M84" s="137" t="s">
        <v>44</v>
      </c>
      <c r="N84" s="138" t="s">
        <v>53</v>
      </c>
      <c r="P84" s="139">
        <f>O84*H84</f>
        <v>0</v>
      </c>
      <c r="Q84" s="139">
        <v>0</v>
      </c>
      <c r="R84" s="139">
        <f>Q84*H84</f>
        <v>0</v>
      </c>
      <c r="S84" s="139">
        <v>0</v>
      </c>
      <c r="T84" s="140">
        <f>S84*H84</f>
        <v>0</v>
      </c>
      <c r="AR84" s="141" t="s">
        <v>169</v>
      </c>
      <c r="AT84" s="141" t="s">
        <v>165</v>
      </c>
      <c r="AU84" s="141" t="s">
        <v>92</v>
      </c>
      <c r="AY84" s="18" t="s">
        <v>162</v>
      </c>
      <c r="BE84" s="142">
        <f>IF(N84="základní",J84,0)</f>
        <v>0</v>
      </c>
      <c r="BF84" s="142">
        <f>IF(N84="snížená",J84,0)</f>
        <v>0</v>
      </c>
      <c r="BG84" s="142">
        <f>IF(N84="zákl. přenesená",J84,0)</f>
        <v>0</v>
      </c>
      <c r="BH84" s="142">
        <f>IF(N84="sníž. přenesená",J84,0)</f>
        <v>0</v>
      </c>
      <c r="BI84" s="142">
        <f>IF(N84="nulová",J84,0)</f>
        <v>0</v>
      </c>
      <c r="BJ84" s="18" t="s">
        <v>90</v>
      </c>
      <c r="BK84" s="142">
        <f>ROUND(I84*H84,2)</f>
        <v>0</v>
      </c>
      <c r="BL84" s="18" t="s">
        <v>169</v>
      </c>
      <c r="BM84" s="141" t="s">
        <v>847</v>
      </c>
    </row>
    <row r="85" spans="2:51" s="12" customFormat="1" ht="11.25">
      <c r="B85" s="143"/>
      <c r="D85" s="144" t="s">
        <v>171</v>
      </c>
      <c r="E85" s="145" t="s">
        <v>44</v>
      </c>
      <c r="F85" s="146" t="s">
        <v>848</v>
      </c>
      <c r="H85" s="147">
        <v>55</v>
      </c>
      <c r="I85" s="148"/>
      <c r="L85" s="143"/>
      <c r="M85" s="149"/>
      <c r="T85" s="150"/>
      <c r="AT85" s="145" t="s">
        <v>171</v>
      </c>
      <c r="AU85" s="145" t="s">
        <v>92</v>
      </c>
      <c r="AV85" s="12" t="s">
        <v>92</v>
      </c>
      <c r="AW85" s="12" t="s">
        <v>42</v>
      </c>
      <c r="AX85" s="12" t="s">
        <v>82</v>
      </c>
      <c r="AY85" s="145" t="s">
        <v>162</v>
      </c>
    </row>
    <row r="86" spans="2:51" s="12" customFormat="1" ht="11.25">
      <c r="B86" s="143"/>
      <c r="D86" s="144" t="s">
        <v>171</v>
      </c>
      <c r="E86" s="145" t="s">
        <v>44</v>
      </c>
      <c r="F86" s="146" t="s">
        <v>849</v>
      </c>
      <c r="H86" s="147">
        <v>6</v>
      </c>
      <c r="I86" s="148"/>
      <c r="L86" s="143"/>
      <c r="M86" s="149"/>
      <c r="T86" s="150"/>
      <c r="AT86" s="145" t="s">
        <v>171</v>
      </c>
      <c r="AU86" s="145" t="s">
        <v>92</v>
      </c>
      <c r="AV86" s="12" t="s">
        <v>92</v>
      </c>
      <c r="AW86" s="12" t="s">
        <v>42</v>
      </c>
      <c r="AX86" s="12" t="s">
        <v>82</v>
      </c>
      <c r="AY86" s="145" t="s">
        <v>162</v>
      </c>
    </row>
    <row r="87" spans="2:51" s="13" customFormat="1" ht="11.25">
      <c r="B87" s="151"/>
      <c r="D87" s="144" t="s">
        <v>171</v>
      </c>
      <c r="E87" s="152" t="s">
        <v>44</v>
      </c>
      <c r="F87" s="153" t="s">
        <v>175</v>
      </c>
      <c r="H87" s="154">
        <v>61</v>
      </c>
      <c r="I87" s="155"/>
      <c r="L87" s="151"/>
      <c r="M87" s="156"/>
      <c r="T87" s="157"/>
      <c r="AT87" s="152" t="s">
        <v>171</v>
      </c>
      <c r="AU87" s="152" t="s">
        <v>92</v>
      </c>
      <c r="AV87" s="13" t="s">
        <v>169</v>
      </c>
      <c r="AW87" s="13" t="s">
        <v>42</v>
      </c>
      <c r="AX87" s="13" t="s">
        <v>90</v>
      </c>
      <c r="AY87" s="152" t="s">
        <v>162</v>
      </c>
    </row>
    <row r="88" spans="2:65" s="1" customFormat="1" ht="24.2" customHeight="1">
      <c r="B88" s="34"/>
      <c r="C88" s="130" t="s">
        <v>92</v>
      </c>
      <c r="D88" s="130" t="s">
        <v>165</v>
      </c>
      <c r="E88" s="131" t="s">
        <v>850</v>
      </c>
      <c r="F88" s="132" t="s">
        <v>851</v>
      </c>
      <c r="G88" s="133" t="s">
        <v>455</v>
      </c>
      <c r="H88" s="134">
        <v>4538</v>
      </c>
      <c r="I88" s="135"/>
      <c r="J88" s="136">
        <f>ROUND(I88*H88,2)</f>
        <v>0</v>
      </c>
      <c r="K88" s="132" t="s">
        <v>168</v>
      </c>
      <c r="L88" s="34"/>
      <c r="M88" s="137" t="s">
        <v>44</v>
      </c>
      <c r="N88" s="138" t="s">
        <v>53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169</v>
      </c>
      <c r="AT88" s="141" t="s">
        <v>165</v>
      </c>
      <c r="AU88" s="141" t="s">
        <v>92</v>
      </c>
      <c r="AY88" s="18" t="s">
        <v>162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8" t="s">
        <v>90</v>
      </c>
      <c r="BK88" s="142">
        <f>ROUND(I88*H88,2)</f>
        <v>0</v>
      </c>
      <c r="BL88" s="18" t="s">
        <v>169</v>
      </c>
      <c r="BM88" s="141" t="s">
        <v>852</v>
      </c>
    </row>
    <row r="89" spans="2:51" s="12" customFormat="1" ht="11.25">
      <c r="B89" s="143"/>
      <c r="D89" s="144" t="s">
        <v>171</v>
      </c>
      <c r="E89" s="145" t="s">
        <v>44</v>
      </c>
      <c r="F89" s="146" t="s">
        <v>853</v>
      </c>
      <c r="H89" s="147">
        <v>4125</v>
      </c>
      <c r="I89" s="148"/>
      <c r="L89" s="143"/>
      <c r="M89" s="149"/>
      <c r="T89" s="150"/>
      <c r="AT89" s="145" t="s">
        <v>171</v>
      </c>
      <c r="AU89" s="145" t="s">
        <v>92</v>
      </c>
      <c r="AV89" s="12" t="s">
        <v>92</v>
      </c>
      <c r="AW89" s="12" t="s">
        <v>42</v>
      </c>
      <c r="AX89" s="12" t="s">
        <v>82</v>
      </c>
      <c r="AY89" s="145" t="s">
        <v>162</v>
      </c>
    </row>
    <row r="90" spans="2:51" s="12" customFormat="1" ht="11.25">
      <c r="B90" s="143"/>
      <c r="D90" s="144" t="s">
        <v>171</v>
      </c>
      <c r="E90" s="145" t="s">
        <v>44</v>
      </c>
      <c r="F90" s="146" t="s">
        <v>854</v>
      </c>
      <c r="H90" s="147">
        <v>413</v>
      </c>
      <c r="I90" s="148"/>
      <c r="L90" s="143"/>
      <c r="M90" s="149"/>
      <c r="T90" s="150"/>
      <c r="AT90" s="145" t="s">
        <v>171</v>
      </c>
      <c r="AU90" s="145" t="s">
        <v>92</v>
      </c>
      <c r="AV90" s="12" t="s">
        <v>92</v>
      </c>
      <c r="AW90" s="12" t="s">
        <v>42</v>
      </c>
      <c r="AX90" s="12" t="s">
        <v>82</v>
      </c>
      <c r="AY90" s="145" t="s">
        <v>162</v>
      </c>
    </row>
    <row r="91" spans="2:51" s="13" customFormat="1" ht="11.25">
      <c r="B91" s="151"/>
      <c r="D91" s="144" t="s">
        <v>171</v>
      </c>
      <c r="E91" s="152" t="s">
        <v>44</v>
      </c>
      <c r="F91" s="153" t="s">
        <v>175</v>
      </c>
      <c r="H91" s="154">
        <v>4538</v>
      </c>
      <c r="I91" s="155"/>
      <c r="L91" s="151"/>
      <c r="M91" s="156"/>
      <c r="T91" s="157"/>
      <c r="AT91" s="152" t="s">
        <v>171</v>
      </c>
      <c r="AU91" s="152" t="s">
        <v>92</v>
      </c>
      <c r="AV91" s="13" t="s">
        <v>169</v>
      </c>
      <c r="AW91" s="13" t="s">
        <v>42</v>
      </c>
      <c r="AX91" s="13" t="s">
        <v>90</v>
      </c>
      <c r="AY91" s="152" t="s">
        <v>162</v>
      </c>
    </row>
    <row r="92" spans="2:65" s="1" customFormat="1" ht="21.75" customHeight="1">
      <c r="B92" s="34"/>
      <c r="C92" s="130" t="s">
        <v>191</v>
      </c>
      <c r="D92" s="130" t="s">
        <v>165</v>
      </c>
      <c r="E92" s="131" t="s">
        <v>855</v>
      </c>
      <c r="F92" s="132" t="s">
        <v>856</v>
      </c>
      <c r="G92" s="133" t="s">
        <v>455</v>
      </c>
      <c r="H92" s="134">
        <v>78</v>
      </c>
      <c r="I92" s="135"/>
      <c r="J92" s="136">
        <f>ROUND(I92*H92,2)</f>
        <v>0</v>
      </c>
      <c r="K92" s="132" t="s">
        <v>168</v>
      </c>
      <c r="L92" s="34"/>
      <c r="M92" s="137" t="s">
        <v>44</v>
      </c>
      <c r="N92" s="138" t="s">
        <v>53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169</v>
      </c>
      <c r="AT92" s="141" t="s">
        <v>165</v>
      </c>
      <c r="AU92" s="141" t="s">
        <v>92</v>
      </c>
      <c r="AY92" s="18" t="s">
        <v>162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8" t="s">
        <v>90</v>
      </c>
      <c r="BK92" s="142">
        <f>ROUND(I92*H92,2)</f>
        <v>0</v>
      </c>
      <c r="BL92" s="18" t="s">
        <v>169</v>
      </c>
      <c r="BM92" s="141" t="s">
        <v>857</v>
      </c>
    </row>
    <row r="93" spans="2:51" s="12" customFormat="1" ht="11.25">
      <c r="B93" s="143"/>
      <c r="D93" s="144" t="s">
        <v>171</v>
      </c>
      <c r="E93" s="145" t="s">
        <v>44</v>
      </c>
      <c r="F93" s="146" t="s">
        <v>858</v>
      </c>
      <c r="H93" s="147">
        <v>71</v>
      </c>
      <c r="I93" s="148"/>
      <c r="L93" s="143"/>
      <c r="M93" s="149"/>
      <c r="T93" s="150"/>
      <c r="AT93" s="145" t="s">
        <v>171</v>
      </c>
      <c r="AU93" s="145" t="s">
        <v>92</v>
      </c>
      <c r="AV93" s="12" t="s">
        <v>92</v>
      </c>
      <c r="AW93" s="12" t="s">
        <v>42</v>
      </c>
      <c r="AX93" s="12" t="s">
        <v>82</v>
      </c>
      <c r="AY93" s="145" t="s">
        <v>162</v>
      </c>
    </row>
    <row r="94" spans="2:51" s="12" customFormat="1" ht="11.25">
      <c r="B94" s="143"/>
      <c r="D94" s="144" t="s">
        <v>171</v>
      </c>
      <c r="E94" s="145" t="s">
        <v>44</v>
      </c>
      <c r="F94" s="146" t="s">
        <v>859</v>
      </c>
      <c r="H94" s="147">
        <v>7</v>
      </c>
      <c r="I94" s="148"/>
      <c r="L94" s="143"/>
      <c r="M94" s="149"/>
      <c r="T94" s="150"/>
      <c r="AT94" s="145" t="s">
        <v>171</v>
      </c>
      <c r="AU94" s="145" t="s">
        <v>92</v>
      </c>
      <c r="AV94" s="12" t="s">
        <v>92</v>
      </c>
      <c r="AW94" s="12" t="s">
        <v>42</v>
      </c>
      <c r="AX94" s="12" t="s">
        <v>82</v>
      </c>
      <c r="AY94" s="145" t="s">
        <v>162</v>
      </c>
    </row>
    <row r="95" spans="2:51" s="13" customFormat="1" ht="11.25">
      <c r="B95" s="151"/>
      <c r="D95" s="144" t="s">
        <v>171</v>
      </c>
      <c r="E95" s="152" t="s">
        <v>44</v>
      </c>
      <c r="F95" s="153" t="s">
        <v>175</v>
      </c>
      <c r="H95" s="154">
        <v>78</v>
      </c>
      <c r="I95" s="155"/>
      <c r="L95" s="151"/>
      <c r="M95" s="156"/>
      <c r="T95" s="157"/>
      <c r="AT95" s="152" t="s">
        <v>171</v>
      </c>
      <c r="AU95" s="152" t="s">
        <v>92</v>
      </c>
      <c r="AV95" s="13" t="s">
        <v>169</v>
      </c>
      <c r="AW95" s="13" t="s">
        <v>42</v>
      </c>
      <c r="AX95" s="13" t="s">
        <v>90</v>
      </c>
      <c r="AY95" s="152" t="s">
        <v>162</v>
      </c>
    </row>
    <row r="96" spans="2:65" s="1" customFormat="1" ht="21.75" customHeight="1">
      <c r="B96" s="34"/>
      <c r="C96" s="130" t="s">
        <v>169</v>
      </c>
      <c r="D96" s="130" t="s">
        <v>165</v>
      </c>
      <c r="E96" s="131" t="s">
        <v>860</v>
      </c>
      <c r="F96" s="132" t="s">
        <v>861</v>
      </c>
      <c r="G96" s="133" t="s">
        <v>455</v>
      </c>
      <c r="H96" s="134">
        <v>79</v>
      </c>
      <c r="I96" s="135"/>
      <c r="J96" s="136">
        <f>ROUND(I96*H96,2)</f>
        <v>0</v>
      </c>
      <c r="K96" s="132" t="s">
        <v>168</v>
      </c>
      <c r="L96" s="34"/>
      <c r="M96" s="137" t="s">
        <v>44</v>
      </c>
      <c r="N96" s="138" t="s">
        <v>53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169</v>
      </c>
      <c r="AT96" s="141" t="s">
        <v>165</v>
      </c>
      <c r="AU96" s="141" t="s">
        <v>92</v>
      </c>
      <c r="AY96" s="18" t="s">
        <v>162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8" t="s">
        <v>90</v>
      </c>
      <c r="BK96" s="142">
        <f>ROUND(I96*H96,2)</f>
        <v>0</v>
      </c>
      <c r="BL96" s="18" t="s">
        <v>169</v>
      </c>
      <c r="BM96" s="141" t="s">
        <v>862</v>
      </c>
    </row>
    <row r="97" spans="2:51" s="12" customFormat="1" ht="11.25">
      <c r="B97" s="143"/>
      <c r="D97" s="144" t="s">
        <v>171</v>
      </c>
      <c r="E97" s="145" t="s">
        <v>44</v>
      </c>
      <c r="F97" s="146" t="s">
        <v>863</v>
      </c>
      <c r="H97" s="147">
        <v>72</v>
      </c>
      <c r="I97" s="148"/>
      <c r="L97" s="143"/>
      <c r="M97" s="149"/>
      <c r="T97" s="150"/>
      <c r="AT97" s="145" t="s">
        <v>171</v>
      </c>
      <c r="AU97" s="145" t="s">
        <v>92</v>
      </c>
      <c r="AV97" s="12" t="s">
        <v>92</v>
      </c>
      <c r="AW97" s="12" t="s">
        <v>42</v>
      </c>
      <c r="AX97" s="12" t="s">
        <v>82</v>
      </c>
      <c r="AY97" s="145" t="s">
        <v>162</v>
      </c>
    </row>
    <row r="98" spans="2:51" s="12" customFormat="1" ht="11.25">
      <c r="B98" s="143"/>
      <c r="D98" s="144" t="s">
        <v>171</v>
      </c>
      <c r="E98" s="145" t="s">
        <v>44</v>
      </c>
      <c r="F98" s="146" t="s">
        <v>859</v>
      </c>
      <c r="H98" s="147">
        <v>7</v>
      </c>
      <c r="I98" s="148"/>
      <c r="L98" s="143"/>
      <c r="M98" s="149"/>
      <c r="T98" s="150"/>
      <c r="AT98" s="145" t="s">
        <v>171</v>
      </c>
      <c r="AU98" s="145" t="s">
        <v>92</v>
      </c>
      <c r="AV98" s="12" t="s">
        <v>92</v>
      </c>
      <c r="AW98" s="12" t="s">
        <v>42</v>
      </c>
      <c r="AX98" s="12" t="s">
        <v>82</v>
      </c>
      <c r="AY98" s="145" t="s">
        <v>162</v>
      </c>
    </row>
    <row r="99" spans="2:51" s="13" customFormat="1" ht="11.25">
      <c r="B99" s="151"/>
      <c r="D99" s="144" t="s">
        <v>171</v>
      </c>
      <c r="E99" s="152" t="s">
        <v>44</v>
      </c>
      <c r="F99" s="153" t="s">
        <v>175</v>
      </c>
      <c r="H99" s="154">
        <v>79</v>
      </c>
      <c r="I99" s="155"/>
      <c r="L99" s="151"/>
      <c r="M99" s="156"/>
      <c r="T99" s="157"/>
      <c r="AT99" s="152" t="s">
        <v>171</v>
      </c>
      <c r="AU99" s="152" t="s">
        <v>92</v>
      </c>
      <c r="AV99" s="13" t="s">
        <v>169</v>
      </c>
      <c r="AW99" s="13" t="s">
        <v>42</v>
      </c>
      <c r="AX99" s="13" t="s">
        <v>90</v>
      </c>
      <c r="AY99" s="152" t="s">
        <v>162</v>
      </c>
    </row>
    <row r="100" spans="2:65" s="1" customFormat="1" ht="24.2" customHeight="1">
      <c r="B100" s="34"/>
      <c r="C100" s="130" t="s">
        <v>203</v>
      </c>
      <c r="D100" s="130" t="s">
        <v>165</v>
      </c>
      <c r="E100" s="131" t="s">
        <v>864</v>
      </c>
      <c r="F100" s="132" t="s">
        <v>865</v>
      </c>
      <c r="G100" s="133" t="s">
        <v>455</v>
      </c>
      <c r="H100" s="134">
        <v>5858</v>
      </c>
      <c r="I100" s="135"/>
      <c r="J100" s="136">
        <f>ROUND(I100*H100,2)</f>
        <v>0</v>
      </c>
      <c r="K100" s="132" t="s">
        <v>168</v>
      </c>
      <c r="L100" s="34"/>
      <c r="M100" s="137" t="s">
        <v>44</v>
      </c>
      <c r="N100" s="138" t="s">
        <v>53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169</v>
      </c>
      <c r="AT100" s="141" t="s">
        <v>165</v>
      </c>
      <c r="AU100" s="141" t="s">
        <v>92</v>
      </c>
      <c r="AY100" s="18" t="s">
        <v>162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8" t="s">
        <v>90</v>
      </c>
      <c r="BK100" s="142">
        <f>ROUND(I100*H100,2)</f>
        <v>0</v>
      </c>
      <c r="BL100" s="18" t="s">
        <v>169</v>
      </c>
      <c r="BM100" s="141" t="s">
        <v>866</v>
      </c>
    </row>
    <row r="101" spans="2:51" s="12" customFormat="1" ht="11.25">
      <c r="B101" s="143"/>
      <c r="D101" s="144" t="s">
        <v>171</v>
      </c>
      <c r="E101" s="145" t="s">
        <v>44</v>
      </c>
      <c r="F101" s="146" t="s">
        <v>867</v>
      </c>
      <c r="H101" s="147">
        <v>5325</v>
      </c>
      <c r="I101" s="148"/>
      <c r="L101" s="143"/>
      <c r="M101" s="149"/>
      <c r="T101" s="150"/>
      <c r="AT101" s="145" t="s">
        <v>171</v>
      </c>
      <c r="AU101" s="145" t="s">
        <v>92</v>
      </c>
      <c r="AV101" s="12" t="s">
        <v>92</v>
      </c>
      <c r="AW101" s="12" t="s">
        <v>42</v>
      </c>
      <c r="AX101" s="12" t="s">
        <v>82</v>
      </c>
      <c r="AY101" s="145" t="s">
        <v>162</v>
      </c>
    </row>
    <row r="102" spans="2:51" s="12" customFormat="1" ht="11.25">
      <c r="B102" s="143"/>
      <c r="D102" s="144" t="s">
        <v>171</v>
      </c>
      <c r="E102" s="145" t="s">
        <v>44</v>
      </c>
      <c r="F102" s="146" t="s">
        <v>868</v>
      </c>
      <c r="H102" s="147">
        <v>533</v>
      </c>
      <c r="I102" s="148"/>
      <c r="L102" s="143"/>
      <c r="M102" s="149"/>
      <c r="T102" s="150"/>
      <c r="AT102" s="145" t="s">
        <v>171</v>
      </c>
      <c r="AU102" s="145" t="s">
        <v>92</v>
      </c>
      <c r="AV102" s="12" t="s">
        <v>92</v>
      </c>
      <c r="AW102" s="12" t="s">
        <v>42</v>
      </c>
      <c r="AX102" s="12" t="s">
        <v>82</v>
      </c>
      <c r="AY102" s="145" t="s">
        <v>162</v>
      </c>
    </row>
    <row r="103" spans="2:51" s="13" customFormat="1" ht="11.25">
      <c r="B103" s="151"/>
      <c r="D103" s="144" t="s">
        <v>171</v>
      </c>
      <c r="E103" s="152" t="s">
        <v>44</v>
      </c>
      <c r="F103" s="153" t="s">
        <v>175</v>
      </c>
      <c r="H103" s="154">
        <v>5858</v>
      </c>
      <c r="I103" s="155"/>
      <c r="L103" s="151"/>
      <c r="M103" s="156"/>
      <c r="T103" s="157"/>
      <c r="AT103" s="152" t="s">
        <v>171</v>
      </c>
      <c r="AU103" s="152" t="s">
        <v>92</v>
      </c>
      <c r="AV103" s="13" t="s">
        <v>169</v>
      </c>
      <c r="AW103" s="13" t="s">
        <v>42</v>
      </c>
      <c r="AX103" s="13" t="s">
        <v>90</v>
      </c>
      <c r="AY103" s="152" t="s">
        <v>162</v>
      </c>
    </row>
    <row r="104" spans="2:65" s="1" customFormat="1" ht="24.2" customHeight="1">
      <c r="B104" s="34"/>
      <c r="C104" s="130" t="s">
        <v>210</v>
      </c>
      <c r="D104" s="130" t="s">
        <v>165</v>
      </c>
      <c r="E104" s="131" t="s">
        <v>869</v>
      </c>
      <c r="F104" s="132" t="s">
        <v>870</v>
      </c>
      <c r="G104" s="133" t="s">
        <v>455</v>
      </c>
      <c r="H104" s="134">
        <v>17820</v>
      </c>
      <c r="I104" s="135"/>
      <c r="J104" s="136">
        <f>ROUND(I104*H104,2)</f>
        <v>0</v>
      </c>
      <c r="K104" s="132" t="s">
        <v>168</v>
      </c>
      <c r="L104" s="34"/>
      <c r="M104" s="137" t="s">
        <v>44</v>
      </c>
      <c r="N104" s="138" t="s">
        <v>53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169</v>
      </c>
      <c r="AT104" s="141" t="s">
        <v>165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871</v>
      </c>
    </row>
    <row r="105" spans="2:51" s="12" customFormat="1" ht="11.25">
      <c r="B105" s="143"/>
      <c r="D105" s="144" t="s">
        <v>171</v>
      </c>
      <c r="E105" s="145" t="s">
        <v>44</v>
      </c>
      <c r="F105" s="146" t="s">
        <v>872</v>
      </c>
      <c r="H105" s="147">
        <v>16200</v>
      </c>
      <c r="I105" s="148"/>
      <c r="L105" s="143"/>
      <c r="M105" s="149"/>
      <c r="T105" s="150"/>
      <c r="AT105" s="145" t="s">
        <v>171</v>
      </c>
      <c r="AU105" s="145" t="s">
        <v>92</v>
      </c>
      <c r="AV105" s="12" t="s">
        <v>92</v>
      </c>
      <c r="AW105" s="12" t="s">
        <v>42</v>
      </c>
      <c r="AX105" s="12" t="s">
        <v>82</v>
      </c>
      <c r="AY105" s="145" t="s">
        <v>162</v>
      </c>
    </row>
    <row r="106" spans="2:51" s="12" customFormat="1" ht="11.25">
      <c r="B106" s="143"/>
      <c r="D106" s="144" t="s">
        <v>171</v>
      </c>
      <c r="E106" s="145" t="s">
        <v>44</v>
      </c>
      <c r="F106" s="146" t="s">
        <v>873</v>
      </c>
      <c r="H106" s="147">
        <v>1620</v>
      </c>
      <c r="I106" s="148"/>
      <c r="L106" s="143"/>
      <c r="M106" s="149"/>
      <c r="T106" s="150"/>
      <c r="AT106" s="145" t="s">
        <v>171</v>
      </c>
      <c r="AU106" s="145" t="s">
        <v>92</v>
      </c>
      <c r="AV106" s="12" t="s">
        <v>92</v>
      </c>
      <c r="AW106" s="12" t="s">
        <v>42</v>
      </c>
      <c r="AX106" s="12" t="s">
        <v>82</v>
      </c>
      <c r="AY106" s="145" t="s">
        <v>162</v>
      </c>
    </row>
    <row r="107" spans="2:51" s="13" customFormat="1" ht="11.25">
      <c r="B107" s="151"/>
      <c r="D107" s="144" t="s">
        <v>171</v>
      </c>
      <c r="E107" s="152" t="s">
        <v>44</v>
      </c>
      <c r="F107" s="153" t="s">
        <v>175</v>
      </c>
      <c r="H107" s="154">
        <v>17820</v>
      </c>
      <c r="I107" s="155"/>
      <c r="L107" s="151"/>
      <c r="M107" s="156"/>
      <c r="T107" s="157"/>
      <c r="AT107" s="152" t="s">
        <v>171</v>
      </c>
      <c r="AU107" s="152" t="s">
        <v>92</v>
      </c>
      <c r="AV107" s="13" t="s">
        <v>169</v>
      </c>
      <c r="AW107" s="13" t="s">
        <v>42</v>
      </c>
      <c r="AX107" s="13" t="s">
        <v>90</v>
      </c>
      <c r="AY107" s="152" t="s">
        <v>162</v>
      </c>
    </row>
    <row r="108" spans="2:65" s="1" customFormat="1" ht="16.5" customHeight="1">
      <c r="B108" s="34"/>
      <c r="C108" s="130" t="s">
        <v>218</v>
      </c>
      <c r="D108" s="130" t="s">
        <v>165</v>
      </c>
      <c r="E108" s="131" t="s">
        <v>874</v>
      </c>
      <c r="F108" s="132" t="s">
        <v>875</v>
      </c>
      <c r="G108" s="133" t="s">
        <v>455</v>
      </c>
      <c r="H108" s="134">
        <v>13</v>
      </c>
      <c r="I108" s="135"/>
      <c r="J108" s="136">
        <f>ROUND(I108*H108,2)</f>
        <v>0</v>
      </c>
      <c r="K108" s="132" t="s">
        <v>168</v>
      </c>
      <c r="L108" s="34"/>
      <c r="M108" s="137" t="s">
        <v>44</v>
      </c>
      <c r="N108" s="138" t="s">
        <v>53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169</v>
      </c>
      <c r="AT108" s="141" t="s">
        <v>165</v>
      </c>
      <c r="AU108" s="141" t="s">
        <v>92</v>
      </c>
      <c r="AY108" s="18" t="s">
        <v>162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8" t="s">
        <v>90</v>
      </c>
      <c r="BK108" s="142">
        <f>ROUND(I108*H108,2)</f>
        <v>0</v>
      </c>
      <c r="BL108" s="18" t="s">
        <v>169</v>
      </c>
      <c r="BM108" s="141" t="s">
        <v>876</v>
      </c>
    </row>
    <row r="109" spans="2:51" s="12" customFormat="1" ht="11.25">
      <c r="B109" s="143"/>
      <c r="D109" s="144" t="s">
        <v>171</v>
      </c>
      <c r="E109" s="145" t="s">
        <v>44</v>
      </c>
      <c r="F109" s="146" t="s">
        <v>877</v>
      </c>
      <c r="H109" s="147">
        <v>12</v>
      </c>
      <c r="I109" s="148"/>
      <c r="L109" s="143"/>
      <c r="M109" s="149"/>
      <c r="T109" s="150"/>
      <c r="AT109" s="145" t="s">
        <v>171</v>
      </c>
      <c r="AU109" s="145" t="s">
        <v>92</v>
      </c>
      <c r="AV109" s="12" t="s">
        <v>92</v>
      </c>
      <c r="AW109" s="12" t="s">
        <v>42</v>
      </c>
      <c r="AX109" s="12" t="s">
        <v>82</v>
      </c>
      <c r="AY109" s="145" t="s">
        <v>162</v>
      </c>
    </row>
    <row r="110" spans="2:51" s="12" customFormat="1" ht="11.25">
      <c r="B110" s="143"/>
      <c r="D110" s="144" t="s">
        <v>171</v>
      </c>
      <c r="E110" s="145" t="s">
        <v>44</v>
      </c>
      <c r="F110" s="146" t="s">
        <v>878</v>
      </c>
      <c r="H110" s="147">
        <v>1</v>
      </c>
      <c r="I110" s="148"/>
      <c r="L110" s="143"/>
      <c r="M110" s="149"/>
      <c r="T110" s="150"/>
      <c r="AT110" s="145" t="s">
        <v>171</v>
      </c>
      <c r="AU110" s="145" t="s">
        <v>92</v>
      </c>
      <c r="AV110" s="12" t="s">
        <v>92</v>
      </c>
      <c r="AW110" s="12" t="s">
        <v>42</v>
      </c>
      <c r="AX110" s="12" t="s">
        <v>82</v>
      </c>
      <c r="AY110" s="145" t="s">
        <v>162</v>
      </c>
    </row>
    <row r="111" spans="2:51" s="13" customFormat="1" ht="11.25">
      <c r="B111" s="151"/>
      <c r="D111" s="144" t="s">
        <v>171</v>
      </c>
      <c r="E111" s="152" t="s">
        <v>44</v>
      </c>
      <c r="F111" s="153" t="s">
        <v>175</v>
      </c>
      <c r="H111" s="154">
        <v>13</v>
      </c>
      <c r="I111" s="155"/>
      <c r="L111" s="151"/>
      <c r="M111" s="156"/>
      <c r="T111" s="157"/>
      <c r="AT111" s="152" t="s">
        <v>171</v>
      </c>
      <c r="AU111" s="152" t="s">
        <v>92</v>
      </c>
      <c r="AV111" s="13" t="s">
        <v>169</v>
      </c>
      <c r="AW111" s="13" t="s">
        <v>42</v>
      </c>
      <c r="AX111" s="13" t="s">
        <v>90</v>
      </c>
      <c r="AY111" s="152" t="s">
        <v>162</v>
      </c>
    </row>
    <row r="112" spans="2:65" s="1" customFormat="1" ht="24.2" customHeight="1">
      <c r="B112" s="34"/>
      <c r="C112" s="130" t="s">
        <v>226</v>
      </c>
      <c r="D112" s="130" t="s">
        <v>165</v>
      </c>
      <c r="E112" s="131" t="s">
        <v>879</v>
      </c>
      <c r="F112" s="132" t="s">
        <v>880</v>
      </c>
      <c r="G112" s="133" t="s">
        <v>455</v>
      </c>
      <c r="H112" s="134">
        <v>703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881</v>
      </c>
    </row>
    <row r="113" spans="2:51" s="12" customFormat="1" ht="11.25">
      <c r="B113" s="143"/>
      <c r="D113" s="144" t="s">
        <v>171</v>
      </c>
      <c r="E113" s="145" t="s">
        <v>44</v>
      </c>
      <c r="F113" s="146" t="s">
        <v>882</v>
      </c>
      <c r="H113" s="147">
        <v>639</v>
      </c>
      <c r="I113" s="148"/>
      <c r="L113" s="143"/>
      <c r="M113" s="149"/>
      <c r="T113" s="150"/>
      <c r="AT113" s="145" t="s">
        <v>171</v>
      </c>
      <c r="AU113" s="145" t="s">
        <v>92</v>
      </c>
      <c r="AV113" s="12" t="s">
        <v>92</v>
      </c>
      <c r="AW113" s="12" t="s">
        <v>42</v>
      </c>
      <c r="AX113" s="12" t="s">
        <v>82</v>
      </c>
      <c r="AY113" s="145" t="s">
        <v>162</v>
      </c>
    </row>
    <row r="114" spans="2:51" s="12" customFormat="1" ht="11.25">
      <c r="B114" s="143"/>
      <c r="D114" s="144" t="s">
        <v>171</v>
      </c>
      <c r="E114" s="145" t="s">
        <v>44</v>
      </c>
      <c r="F114" s="146" t="s">
        <v>883</v>
      </c>
      <c r="H114" s="147">
        <v>64</v>
      </c>
      <c r="I114" s="148"/>
      <c r="L114" s="143"/>
      <c r="M114" s="149"/>
      <c r="T114" s="150"/>
      <c r="AT114" s="145" t="s">
        <v>171</v>
      </c>
      <c r="AU114" s="145" t="s">
        <v>92</v>
      </c>
      <c r="AV114" s="12" t="s">
        <v>92</v>
      </c>
      <c r="AW114" s="12" t="s">
        <v>42</v>
      </c>
      <c r="AX114" s="12" t="s">
        <v>82</v>
      </c>
      <c r="AY114" s="145" t="s">
        <v>162</v>
      </c>
    </row>
    <row r="115" spans="2:51" s="13" customFormat="1" ht="11.25">
      <c r="B115" s="151"/>
      <c r="D115" s="144" t="s">
        <v>171</v>
      </c>
      <c r="E115" s="152" t="s">
        <v>44</v>
      </c>
      <c r="F115" s="153" t="s">
        <v>175</v>
      </c>
      <c r="H115" s="154">
        <v>703</v>
      </c>
      <c r="I115" s="155"/>
      <c r="L115" s="151"/>
      <c r="M115" s="156"/>
      <c r="T115" s="157"/>
      <c r="AT115" s="152" t="s">
        <v>171</v>
      </c>
      <c r="AU115" s="152" t="s">
        <v>92</v>
      </c>
      <c r="AV115" s="13" t="s">
        <v>169</v>
      </c>
      <c r="AW115" s="13" t="s">
        <v>42</v>
      </c>
      <c r="AX115" s="13" t="s">
        <v>90</v>
      </c>
      <c r="AY115" s="152" t="s">
        <v>162</v>
      </c>
    </row>
    <row r="116" spans="2:65" s="1" customFormat="1" ht="16.5" customHeight="1">
      <c r="B116" s="34"/>
      <c r="C116" s="130" t="s">
        <v>242</v>
      </c>
      <c r="D116" s="130" t="s">
        <v>165</v>
      </c>
      <c r="E116" s="131" t="s">
        <v>884</v>
      </c>
      <c r="F116" s="132" t="s">
        <v>885</v>
      </c>
      <c r="G116" s="133" t="s">
        <v>455</v>
      </c>
      <c r="H116" s="134">
        <v>73</v>
      </c>
      <c r="I116" s="135"/>
      <c r="J116" s="136">
        <f>ROUND(I116*H116,2)</f>
        <v>0</v>
      </c>
      <c r="K116" s="132" t="s">
        <v>168</v>
      </c>
      <c r="L116" s="34"/>
      <c r="M116" s="137" t="s">
        <v>44</v>
      </c>
      <c r="N116" s="138" t="s">
        <v>53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169</v>
      </c>
      <c r="AT116" s="141" t="s">
        <v>165</v>
      </c>
      <c r="AU116" s="141" t="s">
        <v>92</v>
      </c>
      <c r="AY116" s="18" t="s">
        <v>162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8" t="s">
        <v>90</v>
      </c>
      <c r="BK116" s="142">
        <f>ROUND(I116*H116,2)</f>
        <v>0</v>
      </c>
      <c r="BL116" s="18" t="s">
        <v>169</v>
      </c>
      <c r="BM116" s="141" t="s">
        <v>886</v>
      </c>
    </row>
    <row r="117" spans="2:51" s="12" customFormat="1" ht="11.25">
      <c r="B117" s="143"/>
      <c r="D117" s="144" t="s">
        <v>171</v>
      </c>
      <c r="E117" s="145" t="s">
        <v>44</v>
      </c>
      <c r="F117" s="146" t="s">
        <v>887</v>
      </c>
      <c r="H117" s="147">
        <v>66</v>
      </c>
      <c r="I117" s="148"/>
      <c r="L117" s="143"/>
      <c r="M117" s="149"/>
      <c r="T117" s="150"/>
      <c r="AT117" s="145" t="s">
        <v>171</v>
      </c>
      <c r="AU117" s="145" t="s">
        <v>92</v>
      </c>
      <c r="AV117" s="12" t="s">
        <v>92</v>
      </c>
      <c r="AW117" s="12" t="s">
        <v>42</v>
      </c>
      <c r="AX117" s="12" t="s">
        <v>82</v>
      </c>
      <c r="AY117" s="145" t="s">
        <v>162</v>
      </c>
    </row>
    <row r="118" spans="2:51" s="12" customFormat="1" ht="11.25">
      <c r="B118" s="143"/>
      <c r="D118" s="144" t="s">
        <v>171</v>
      </c>
      <c r="E118" s="145" t="s">
        <v>44</v>
      </c>
      <c r="F118" s="146" t="s">
        <v>859</v>
      </c>
      <c r="H118" s="147">
        <v>7</v>
      </c>
      <c r="I118" s="148"/>
      <c r="L118" s="143"/>
      <c r="M118" s="149"/>
      <c r="T118" s="150"/>
      <c r="AT118" s="145" t="s">
        <v>171</v>
      </c>
      <c r="AU118" s="145" t="s">
        <v>92</v>
      </c>
      <c r="AV118" s="12" t="s">
        <v>92</v>
      </c>
      <c r="AW118" s="12" t="s">
        <v>42</v>
      </c>
      <c r="AX118" s="12" t="s">
        <v>82</v>
      </c>
      <c r="AY118" s="145" t="s">
        <v>162</v>
      </c>
    </row>
    <row r="119" spans="2:51" s="13" customFormat="1" ht="11.25">
      <c r="B119" s="151"/>
      <c r="D119" s="144" t="s">
        <v>171</v>
      </c>
      <c r="E119" s="152" t="s">
        <v>44</v>
      </c>
      <c r="F119" s="153" t="s">
        <v>175</v>
      </c>
      <c r="H119" s="154">
        <v>73</v>
      </c>
      <c r="I119" s="155"/>
      <c r="L119" s="151"/>
      <c r="M119" s="156"/>
      <c r="T119" s="157"/>
      <c r="AT119" s="152" t="s">
        <v>171</v>
      </c>
      <c r="AU119" s="152" t="s">
        <v>92</v>
      </c>
      <c r="AV119" s="13" t="s">
        <v>169</v>
      </c>
      <c r="AW119" s="13" t="s">
        <v>42</v>
      </c>
      <c r="AX119" s="13" t="s">
        <v>90</v>
      </c>
      <c r="AY119" s="152" t="s">
        <v>162</v>
      </c>
    </row>
    <row r="120" spans="2:65" s="1" customFormat="1" ht="24.2" customHeight="1">
      <c r="B120" s="34"/>
      <c r="C120" s="130" t="s">
        <v>249</v>
      </c>
      <c r="D120" s="130" t="s">
        <v>165</v>
      </c>
      <c r="E120" s="131" t="s">
        <v>888</v>
      </c>
      <c r="F120" s="132" t="s">
        <v>889</v>
      </c>
      <c r="G120" s="133" t="s">
        <v>455</v>
      </c>
      <c r="H120" s="134">
        <v>3267</v>
      </c>
      <c r="I120" s="135"/>
      <c r="J120" s="136">
        <f>ROUND(I120*H120,2)</f>
        <v>0</v>
      </c>
      <c r="K120" s="132" t="s">
        <v>168</v>
      </c>
      <c r="L120" s="34"/>
      <c r="M120" s="137" t="s">
        <v>44</v>
      </c>
      <c r="N120" s="138" t="s">
        <v>53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169</v>
      </c>
      <c r="AT120" s="141" t="s">
        <v>165</v>
      </c>
      <c r="AU120" s="141" t="s">
        <v>92</v>
      </c>
      <c r="AY120" s="18" t="s">
        <v>162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8" t="s">
        <v>90</v>
      </c>
      <c r="BK120" s="142">
        <f>ROUND(I120*H120,2)</f>
        <v>0</v>
      </c>
      <c r="BL120" s="18" t="s">
        <v>169</v>
      </c>
      <c r="BM120" s="141" t="s">
        <v>890</v>
      </c>
    </row>
    <row r="121" spans="2:51" s="12" customFormat="1" ht="11.25">
      <c r="B121" s="143"/>
      <c r="D121" s="144" t="s">
        <v>171</v>
      </c>
      <c r="E121" s="145" t="s">
        <v>44</v>
      </c>
      <c r="F121" s="146" t="s">
        <v>891</v>
      </c>
      <c r="H121" s="147">
        <v>2970</v>
      </c>
      <c r="I121" s="148"/>
      <c r="L121" s="143"/>
      <c r="M121" s="149"/>
      <c r="T121" s="150"/>
      <c r="AT121" s="145" t="s">
        <v>171</v>
      </c>
      <c r="AU121" s="145" t="s">
        <v>92</v>
      </c>
      <c r="AV121" s="12" t="s">
        <v>92</v>
      </c>
      <c r="AW121" s="12" t="s">
        <v>42</v>
      </c>
      <c r="AX121" s="12" t="s">
        <v>82</v>
      </c>
      <c r="AY121" s="145" t="s">
        <v>162</v>
      </c>
    </row>
    <row r="122" spans="2:51" s="12" customFormat="1" ht="11.25">
      <c r="B122" s="143"/>
      <c r="D122" s="144" t="s">
        <v>171</v>
      </c>
      <c r="E122" s="145" t="s">
        <v>44</v>
      </c>
      <c r="F122" s="146" t="s">
        <v>892</v>
      </c>
      <c r="H122" s="147">
        <v>297</v>
      </c>
      <c r="I122" s="148"/>
      <c r="L122" s="143"/>
      <c r="M122" s="149"/>
      <c r="T122" s="150"/>
      <c r="AT122" s="145" t="s">
        <v>171</v>
      </c>
      <c r="AU122" s="145" t="s">
        <v>92</v>
      </c>
      <c r="AV122" s="12" t="s">
        <v>92</v>
      </c>
      <c r="AW122" s="12" t="s">
        <v>42</v>
      </c>
      <c r="AX122" s="12" t="s">
        <v>82</v>
      </c>
      <c r="AY122" s="145" t="s">
        <v>162</v>
      </c>
    </row>
    <row r="123" spans="2:51" s="13" customFormat="1" ht="11.25">
      <c r="B123" s="151"/>
      <c r="D123" s="144" t="s">
        <v>171</v>
      </c>
      <c r="E123" s="152" t="s">
        <v>44</v>
      </c>
      <c r="F123" s="153" t="s">
        <v>175</v>
      </c>
      <c r="H123" s="154">
        <v>3267</v>
      </c>
      <c r="I123" s="155"/>
      <c r="L123" s="151"/>
      <c r="M123" s="156"/>
      <c r="T123" s="157"/>
      <c r="AT123" s="152" t="s">
        <v>171</v>
      </c>
      <c r="AU123" s="152" t="s">
        <v>92</v>
      </c>
      <c r="AV123" s="13" t="s">
        <v>169</v>
      </c>
      <c r="AW123" s="13" t="s">
        <v>42</v>
      </c>
      <c r="AX123" s="13" t="s">
        <v>90</v>
      </c>
      <c r="AY123" s="152" t="s">
        <v>162</v>
      </c>
    </row>
    <row r="124" spans="2:65" s="1" customFormat="1" ht="21.75" customHeight="1">
      <c r="B124" s="34"/>
      <c r="C124" s="130" t="s">
        <v>254</v>
      </c>
      <c r="D124" s="130" t="s">
        <v>165</v>
      </c>
      <c r="E124" s="131" t="s">
        <v>893</v>
      </c>
      <c r="F124" s="132" t="s">
        <v>894</v>
      </c>
      <c r="G124" s="133" t="s">
        <v>321</v>
      </c>
      <c r="H124" s="134">
        <v>49.5</v>
      </c>
      <c r="I124" s="135"/>
      <c r="J124" s="136">
        <f>ROUND(I124*H124,2)</f>
        <v>0</v>
      </c>
      <c r="K124" s="132" t="s">
        <v>168</v>
      </c>
      <c r="L124" s="34"/>
      <c r="M124" s="137" t="s">
        <v>44</v>
      </c>
      <c r="N124" s="138" t="s">
        <v>53</v>
      </c>
      <c r="P124" s="139">
        <f>O124*H124</f>
        <v>0</v>
      </c>
      <c r="Q124" s="139">
        <v>0.00201</v>
      </c>
      <c r="R124" s="139">
        <f>Q124*H124</f>
        <v>0.099495</v>
      </c>
      <c r="S124" s="139">
        <v>0</v>
      </c>
      <c r="T124" s="140">
        <f>S124*H124</f>
        <v>0</v>
      </c>
      <c r="AR124" s="141" t="s">
        <v>169</v>
      </c>
      <c r="AT124" s="141" t="s">
        <v>165</v>
      </c>
      <c r="AU124" s="141" t="s">
        <v>92</v>
      </c>
      <c r="AY124" s="18" t="s">
        <v>162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8" t="s">
        <v>90</v>
      </c>
      <c r="BK124" s="142">
        <f>ROUND(I124*H124,2)</f>
        <v>0</v>
      </c>
      <c r="BL124" s="18" t="s">
        <v>169</v>
      </c>
      <c r="BM124" s="141" t="s">
        <v>895</v>
      </c>
    </row>
    <row r="125" spans="2:51" s="12" customFormat="1" ht="11.25">
      <c r="B125" s="143"/>
      <c r="D125" s="144" t="s">
        <v>171</v>
      </c>
      <c r="E125" s="145" t="s">
        <v>44</v>
      </c>
      <c r="F125" s="146" t="s">
        <v>896</v>
      </c>
      <c r="H125" s="147">
        <v>49.5</v>
      </c>
      <c r="I125" s="148"/>
      <c r="L125" s="143"/>
      <c r="M125" s="149"/>
      <c r="T125" s="150"/>
      <c r="AT125" s="145" t="s">
        <v>171</v>
      </c>
      <c r="AU125" s="145" t="s">
        <v>92</v>
      </c>
      <c r="AV125" s="12" t="s">
        <v>92</v>
      </c>
      <c r="AW125" s="12" t="s">
        <v>42</v>
      </c>
      <c r="AX125" s="12" t="s">
        <v>90</v>
      </c>
      <c r="AY125" s="145" t="s">
        <v>162</v>
      </c>
    </row>
    <row r="126" spans="2:65" s="1" customFormat="1" ht="16.5" customHeight="1">
      <c r="B126" s="34"/>
      <c r="C126" s="130" t="s">
        <v>259</v>
      </c>
      <c r="D126" s="130" t="s">
        <v>165</v>
      </c>
      <c r="E126" s="131" t="s">
        <v>897</v>
      </c>
      <c r="F126" s="132" t="s">
        <v>898</v>
      </c>
      <c r="G126" s="133" t="s">
        <v>321</v>
      </c>
      <c r="H126" s="134">
        <v>49.5</v>
      </c>
      <c r="I126" s="135"/>
      <c r="J126" s="136">
        <f>ROUND(I126*H126,2)</f>
        <v>0</v>
      </c>
      <c r="K126" s="132" t="s">
        <v>168</v>
      </c>
      <c r="L126" s="34"/>
      <c r="M126" s="137" t="s">
        <v>44</v>
      </c>
      <c r="N126" s="138" t="s">
        <v>53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169</v>
      </c>
      <c r="AT126" s="141" t="s">
        <v>165</v>
      </c>
      <c r="AU126" s="141" t="s">
        <v>92</v>
      </c>
      <c r="AY126" s="18" t="s">
        <v>162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8" t="s">
        <v>90</v>
      </c>
      <c r="BK126" s="142">
        <f>ROUND(I126*H126,2)</f>
        <v>0</v>
      </c>
      <c r="BL126" s="18" t="s">
        <v>169</v>
      </c>
      <c r="BM126" s="141" t="s">
        <v>899</v>
      </c>
    </row>
    <row r="127" spans="2:51" s="12" customFormat="1" ht="11.25">
      <c r="B127" s="143"/>
      <c r="D127" s="144" t="s">
        <v>171</v>
      </c>
      <c r="E127" s="145" t="s">
        <v>44</v>
      </c>
      <c r="F127" s="146" t="s">
        <v>900</v>
      </c>
      <c r="H127" s="147">
        <v>49.5</v>
      </c>
      <c r="I127" s="148"/>
      <c r="L127" s="143"/>
      <c r="M127" s="190"/>
      <c r="N127" s="191"/>
      <c r="O127" s="191"/>
      <c r="P127" s="191"/>
      <c r="Q127" s="191"/>
      <c r="R127" s="191"/>
      <c r="S127" s="191"/>
      <c r="T127" s="192"/>
      <c r="AT127" s="145" t="s">
        <v>171</v>
      </c>
      <c r="AU127" s="145" t="s">
        <v>92</v>
      </c>
      <c r="AV127" s="12" t="s">
        <v>92</v>
      </c>
      <c r="AW127" s="12" t="s">
        <v>42</v>
      </c>
      <c r="AX127" s="12" t="s">
        <v>90</v>
      </c>
      <c r="AY127" s="145" t="s">
        <v>162</v>
      </c>
    </row>
    <row r="128" spans="2:12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34"/>
    </row>
  </sheetData>
  <sheetProtection algorithmName="SHA-512" hashValue="87QAIH76pfnJt6+Zlnc5LQv5X0tf2gskNt8cdQ2s4YPZJrdXR4L9jpq/4jSwmN/AoBzlNezcPZpJ4CdwXHCjzw==" saltValue="Um/nuymFcvA9qYrYPf42ZHMSuChguxBMpbX7lpTVYZ4ipOP232J81UIJm0htJiPb1Aw1MoRN5vynawTb74QG1w==" spinCount="100000" sheet="1" objects="1" scenarios="1" formatColumns="0" formatRows="0" autoFilter="0"/>
  <autoFilter ref="C80:K12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115</v>
      </c>
      <c r="L4" s="21"/>
      <c r="M4" s="88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7" t="str">
        <f>'Rekapitulace stavby'!K6</f>
        <v>3 soupis prací (III/11628 Voznice, PD) - ZMĚNA 5</v>
      </c>
      <c r="F7" s="318"/>
      <c r="G7" s="318"/>
      <c r="H7" s="318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280" t="s">
        <v>901</v>
      </c>
      <c r="F9" s="319"/>
      <c r="G9" s="319"/>
      <c r="H9" s="319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1. 6. 2023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301"/>
      <c r="G18" s="301"/>
      <c r="H18" s="30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306" t="s">
        <v>47</v>
      </c>
      <c r="F27" s="306"/>
      <c r="G27" s="306"/>
      <c r="H27" s="306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ROUND(J86,2)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ROUND((SUM(BE86:BE125)),2)</f>
        <v>0</v>
      </c>
      <c r="I33" s="92">
        <v>0.21</v>
      </c>
      <c r="J33" s="91">
        <f>ROUND(((SUM(BE86:BE125))*I33),2)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ROUND((SUM(BF86:BF125)),2)</f>
        <v>0</v>
      </c>
      <c r="I34" s="92">
        <v>0.15</v>
      </c>
      <c r="J34" s="91">
        <f>ROUND(((SUM(BF86:BF125))*I34),2)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ROUND((SUM(BG86:BG125)),2)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ROUND((SUM(BH86:BH125)),2)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ROUND((SUM(BI86:BI125)),2)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7" t="str">
        <f>E7</f>
        <v>3 soupis prací (III/11628 Voznice, PD) - ZMĚNA 5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280" t="str">
        <f>E9</f>
        <v>VON - Vedlejší a ostatní náklady</v>
      </c>
      <c r="F50" s="319"/>
      <c r="G50" s="319"/>
      <c r="H50" s="319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1. 6. 2023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J86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902</v>
      </c>
      <c r="E60" s="104"/>
      <c r="F60" s="104"/>
      <c r="G60" s="104"/>
      <c r="H60" s="104"/>
      <c r="I60" s="104"/>
      <c r="J60" s="105">
        <f>J87</f>
        <v>0</v>
      </c>
      <c r="L60" s="102"/>
    </row>
    <row r="61" spans="2:12" s="8" customFormat="1" ht="24.95" customHeight="1">
      <c r="B61" s="102"/>
      <c r="D61" s="103" t="s">
        <v>903</v>
      </c>
      <c r="E61" s="104"/>
      <c r="F61" s="104"/>
      <c r="G61" s="104"/>
      <c r="H61" s="104"/>
      <c r="I61" s="104"/>
      <c r="J61" s="105">
        <f>J90</f>
        <v>0</v>
      </c>
      <c r="L61" s="102"/>
    </row>
    <row r="62" spans="2:12" s="8" customFormat="1" ht="24.95" customHeight="1">
      <c r="B62" s="102"/>
      <c r="D62" s="103" t="s">
        <v>904</v>
      </c>
      <c r="E62" s="104"/>
      <c r="F62" s="104"/>
      <c r="G62" s="104"/>
      <c r="H62" s="104"/>
      <c r="I62" s="104"/>
      <c r="J62" s="105">
        <f>J97</f>
        <v>0</v>
      </c>
      <c r="L62" s="102"/>
    </row>
    <row r="63" spans="2:12" s="8" customFormat="1" ht="24.95" customHeight="1">
      <c r="B63" s="102"/>
      <c r="D63" s="103" t="s">
        <v>905</v>
      </c>
      <c r="E63" s="104"/>
      <c r="F63" s="104"/>
      <c r="G63" s="104"/>
      <c r="H63" s="104"/>
      <c r="I63" s="104"/>
      <c r="J63" s="105">
        <f>J102</f>
        <v>0</v>
      </c>
      <c r="L63" s="102"/>
    </row>
    <row r="64" spans="2:12" s="8" customFormat="1" ht="24.95" customHeight="1">
      <c r="B64" s="102"/>
      <c r="D64" s="103" t="s">
        <v>906</v>
      </c>
      <c r="E64" s="104"/>
      <c r="F64" s="104"/>
      <c r="G64" s="104"/>
      <c r="H64" s="104"/>
      <c r="I64" s="104"/>
      <c r="J64" s="105">
        <f>J111</f>
        <v>0</v>
      </c>
      <c r="L64" s="102"/>
    </row>
    <row r="65" spans="2:12" s="8" customFormat="1" ht="24.95" customHeight="1">
      <c r="B65" s="102"/>
      <c r="D65" s="103" t="s">
        <v>907</v>
      </c>
      <c r="E65" s="104"/>
      <c r="F65" s="104"/>
      <c r="G65" s="104"/>
      <c r="H65" s="104"/>
      <c r="I65" s="104"/>
      <c r="J65" s="105">
        <f>J113</f>
        <v>0</v>
      </c>
      <c r="L65" s="102"/>
    </row>
    <row r="66" spans="2:12" s="8" customFormat="1" ht="24.95" customHeight="1">
      <c r="B66" s="102"/>
      <c r="D66" s="103" t="s">
        <v>908</v>
      </c>
      <c r="E66" s="104"/>
      <c r="F66" s="104"/>
      <c r="G66" s="104"/>
      <c r="H66" s="104"/>
      <c r="I66" s="104"/>
      <c r="J66" s="105">
        <f>J124</f>
        <v>0</v>
      </c>
      <c r="L66" s="102"/>
    </row>
    <row r="67" spans="2:12" s="1" customFormat="1" ht="21.75" customHeight="1">
      <c r="B67" s="34"/>
      <c r="L67" s="34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4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34"/>
    </row>
    <row r="73" spans="2:12" s="1" customFormat="1" ht="24.95" customHeight="1">
      <c r="B73" s="34"/>
      <c r="C73" s="22" t="s">
        <v>147</v>
      </c>
      <c r="L73" s="34"/>
    </row>
    <row r="74" spans="2:12" s="1" customFormat="1" ht="6.95" customHeight="1">
      <c r="B74" s="34"/>
      <c r="L74" s="34"/>
    </row>
    <row r="75" spans="2:12" s="1" customFormat="1" ht="12" customHeight="1">
      <c r="B75" s="34"/>
      <c r="C75" s="28" t="s">
        <v>16</v>
      </c>
      <c r="L75" s="34"/>
    </row>
    <row r="76" spans="2:12" s="1" customFormat="1" ht="16.5" customHeight="1">
      <c r="B76" s="34"/>
      <c r="E76" s="317" t="str">
        <f>E7</f>
        <v>3 soupis prací (III/11628 Voznice, PD) - ZMĚNA 5</v>
      </c>
      <c r="F76" s="318"/>
      <c r="G76" s="318"/>
      <c r="H76" s="318"/>
      <c r="L76" s="34"/>
    </row>
    <row r="77" spans="2:12" s="1" customFormat="1" ht="12" customHeight="1">
      <c r="B77" s="34"/>
      <c r="C77" s="28" t="s">
        <v>130</v>
      </c>
      <c r="L77" s="34"/>
    </row>
    <row r="78" spans="2:12" s="1" customFormat="1" ht="16.5" customHeight="1">
      <c r="B78" s="34"/>
      <c r="E78" s="280" t="str">
        <f>E9</f>
        <v>VON - Vedlejší a ostatní náklady</v>
      </c>
      <c r="F78" s="319"/>
      <c r="G78" s="319"/>
      <c r="H78" s="319"/>
      <c r="L78" s="34"/>
    </row>
    <row r="79" spans="2:12" s="1" customFormat="1" ht="6.95" customHeight="1">
      <c r="B79" s="34"/>
      <c r="L79" s="34"/>
    </row>
    <row r="80" spans="2:12" s="1" customFormat="1" ht="12" customHeight="1">
      <c r="B80" s="34"/>
      <c r="C80" s="28" t="s">
        <v>22</v>
      </c>
      <c r="F80" s="26" t="str">
        <f>F12</f>
        <v>Voznice</v>
      </c>
      <c r="I80" s="28" t="s">
        <v>24</v>
      </c>
      <c r="J80" s="51" t="str">
        <f>IF(J12="","",J12)</f>
        <v>1. 6. 2023</v>
      </c>
      <c r="L80" s="34"/>
    </row>
    <row r="81" spans="2:12" s="1" customFormat="1" ht="6.95" customHeight="1">
      <c r="B81" s="34"/>
      <c r="L81" s="34"/>
    </row>
    <row r="82" spans="2:12" s="1" customFormat="1" ht="25.7" customHeight="1">
      <c r="B82" s="34"/>
      <c r="C82" s="28" t="s">
        <v>30</v>
      </c>
      <c r="F82" s="26" t="str">
        <f>E15</f>
        <v>Krajská správa a údržba silnic Středočeského kraje</v>
      </c>
      <c r="I82" s="28" t="s">
        <v>38</v>
      </c>
      <c r="J82" s="32" t="str">
        <f>E21</f>
        <v>METROPROJEKT Praha a.s.</v>
      </c>
      <c r="L82" s="34"/>
    </row>
    <row r="83" spans="2:12" s="1" customFormat="1" ht="15.2" customHeight="1">
      <c r="B83" s="34"/>
      <c r="C83" s="28" t="s">
        <v>36</v>
      </c>
      <c r="F83" s="26" t="str">
        <f>IF(E18="","",E18)</f>
        <v>Vyplň údaj</v>
      </c>
      <c r="I83" s="28" t="s">
        <v>43</v>
      </c>
      <c r="J83" s="32" t="str">
        <f>E24</f>
        <v xml:space="preserve"> </v>
      </c>
      <c r="L83" s="34"/>
    </row>
    <row r="84" spans="2:12" s="1" customFormat="1" ht="10.35" customHeight="1">
      <c r="B84" s="34"/>
      <c r="L84" s="34"/>
    </row>
    <row r="85" spans="2:20" s="10" customFormat="1" ht="29.25" customHeight="1">
      <c r="B85" s="110"/>
      <c r="C85" s="111" t="s">
        <v>148</v>
      </c>
      <c r="D85" s="112" t="s">
        <v>67</v>
      </c>
      <c r="E85" s="112" t="s">
        <v>63</v>
      </c>
      <c r="F85" s="112" t="s">
        <v>64</v>
      </c>
      <c r="G85" s="112" t="s">
        <v>149</v>
      </c>
      <c r="H85" s="112" t="s">
        <v>150</v>
      </c>
      <c r="I85" s="112" t="s">
        <v>151</v>
      </c>
      <c r="J85" s="112" t="s">
        <v>137</v>
      </c>
      <c r="K85" s="113" t="s">
        <v>152</v>
      </c>
      <c r="L85" s="110"/>
      <c r="M85" s="58" t="s">
        <v>44</v>
      </c>
      <c r="N85" s="59" t="s">
        <v>52</v>
      </c>
      <c r="O85" s="59" t="s">
        <v>153</v>
      </c>
      <c r="P85" s="59" t="s">
        <v>154</v>
      </c>
      <c r="Q85" s="59" t="s">
        <v>155</v>
      </c>
      <c r="R85" s="59" t="s">
        <v>156</v>
      </c>
      <c r="S85" s="59" t="s">
        <v>157</v>
      </c>
      <c r="T85" s="60" t="s">
        <v>158</v>
      </c>
    </row>
    <row r="86" spans="2:63" s="1" customFormat="1" ht="22.9" customHeight="1">
      <c r="B86" s="34"/>
      <c r="C86" s="63" t="s">
        <v>159</v>
      </c>
      <c r="J86" s="114">
        <f>BK86</f>
        <v>0</v>
      </c>
      <c r="L86" s="34"/>
      <c r="M86" s="61"/>
      <c r="N86" s="52"/>
      <c r="O86" s="52"/>
      <c r="P86" s="115">
        <f>P87+P90+P97+P102+P111+P113+P124</f>
        <v>0</v>
      </c>
      <c r="Q86" s="52"/>
      <c r="R86" s="115">
        <f>R87+R90+R97+R102+R111+R113+R124</f>
        <v>211.414</v>
      </c>
      <c r="S86" s="52"/>
      <c r="T86" s="116">
        <f>T87+T90+T97+T102+T111+T113+T124</f>
        <v>0</v>
      </c>
      <c r="AT86" s="18" t="s">
        <v>81</v>
      </c>
      <c r="AU86" s="18" t="s">
        <v>138</v>
      </c>
      <c r="BK86" s="117">
        <f>BK87+BK90+BK97+BK102+BK111+BK113+BK124</f>
        <v>0</v>
      </c>
    </row>
    <row r="87" spans="2:63" s="11" customFormat="1" ht="25.9" customHeight="1">
      <c r="B87" s="118"/>
      <c r="D87" s="119" t="s">
        <v>81</v>
      </c>
      <c r="E87" s="120" t="s">
        <v>909</v>
      </c>
      <c r="F87" s="120" t="s">
        <v>910</v>
      </c>
      <c r="I87" s="121"/>
      <c r="J87" s="122">
        <f>BK87</f>
        <v>0</v>
      </c>
      <c r="L87" s="118"/>
      <c r="M87" s="123"/>
      <c r="P87" s="124">
        <f>SUM(P88:P89)</f>
        <v>0</v>
      </c>
      <c r="R87" s="124">
        <f>SUM(R88:R89)</f>
        <v>0</v>
      </c>
      <c r="T87" s="125">
        <f>SUM(T88:T89)</f>
        <v>0</v>
      </c>
      <c r="AR87" s="119" t="s">
        <v>203</v>
      </c>
      <c r="AT87" s="126" t="s">
        <v>81</v>
      </c>
      <c r="AU87" s="126" t="s">
        <v>82</v>
      </c>
      <c r="AY87" s="119" t="s">
        <v>162</v>
      </c>
      <c r="BK87" s="127">
        <f>SUM(BK88:BK89)</f>
        <v>0</v>
      </c>
    </row>
    <row r="88" spans="2:65" s="1" customFormat="1" ht="24.2" customHeight="1">
      <c r="B88" s="34"/>
      <c r="C88" s="130" t="s">
        <v>90</v>
      </c>
      <c r="D88" s="130" t="s">
        <v>165</v>
      </c>
      <c r="E88" s="131" t="s">
        <v>911</v>
      </c>
      <c r="F88" s="132" t="s">
        <v>912</v>
      </c>
      <c r="G88" s="133" t="s">
        <v>913</v>
      </c>
      <c r="H88" s="134">
        <v>1</v>
      </c>
      <c r="I88" s="135"/>
      <c r="J88" s="136">
        <f>ROUND(I88*H88,2)</f>
        <v>0</v>
      </c>
      <c r="K88" s="132" t="s">
        <v>44</v>
      </c>
      <c r="L88" s="34"/>
      <c r="M88" s="137" t="s">
        <v>44</v>
      </c>
      <c r="N88" s="138" t="s">
        <v>53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914</v>
      </c>
      <c r="AT88" s="141" t="s">
        <v>165</v>
      </c>
      <c r="AU88" s="141" t="s">
        <v>90</v>
      </c>
      <c r="AY88" s="18" t="s">
        <v>162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8" t="s">
        <v>90</v>
      </c>
      <c r="BK88" s="142">
        <f>ROUND(I88*H88,2)</f>
        <v>0</v>
      </c>
      <c r="BL88" s="18" t="s">
        <v>914</v>
      </c>
      <c r="BM88" s="141" t="s">
        <v>915</v>
      </c>
    </row>
    <row r="89" spans="2:47" s="1" customFormat="1" ht="48.75">
      <c r="B89" s="34"/>
      <c r="D89" s="144" t="s">
        <v>380</v>
      </c>
      <c r="F89" s="181" t="s">
        <v>916</v>
      </c>
      <c r="I89" s="182"/>
      <c r="L89" s="34"/>
      <c r="M89" s="183"/>
      <c r="T89" s="55"/>
      <c r="AT89" s="18" t="s">
        <v>380</v>
      </c>
      <c r="AU89" s="18" t="s">
        <v>90</v>
      </c>
    </row>
    <row r="90" spans="2:63" s="11" customFormat="1" ht="25.9" customHeight="1">
      <c r="B90" s="118"/>
      <c r="D90" s="119" t="s">
        <v>81</v>
      </c>
      <c r="E90" s="120" t="s">
        <v>917</v>
      </c>
      <c r="F90" s="120" t="s">
        <v>918</v>
      </c>
      <c r="I90" s="121"/>
      <c r="J90" s="122">
        <f>BK90</f>
        <v>0</v>
      </c>
      <c r="L90" s="118"/>
      <c r="M90" s="123"/>
      <c r="P90" s="124">
        <f>SUM(P91:P96)</f>
        <v>0</v>
      </c>
      <c r="R90" s="124">
        <f>SUM(R91:R96)</f>
        <v>0</v>
      </c>
      <c r="T90" s="125">
        <f>SUM(T91:T96)</f>
        <v>0</v>
      </c>
      <c r="AR90" s="119" t="s">
        <v>203</v>
      </c>
      <c r="AT90" s="126" t="s">
        <v>81</v>
      </c>
      <c r="AU90" s="126" t="s">
        <v>82</v>
      </c>
      <c r="AY90" s="119" t="s">
        <v>162</v>
      </c>
      <c r="BK90" s="127">
        <f>SUM(BK91:BK96)</f>
        <v>0</v>
      </c>
    </row>
    <row r="91" spans="2:65" s="1" customFormat="1" ht="16.5" customHeight="1">
      <c r="B91" s="34"/>
      <c r="C91" s="130" t="s">
        <v>92</v>
      </c>
      <c r="D91" s="130" t="s">
        <v>165</v>
      </c>
      <c r="E91" s="131" t="s">
        <v>919</v>
      </c>
      <c r="F91" s="132" t="s">
        <v>920</v>
      </c>
      <c r="G91" s="133" t="s">
        <v>455</v>
      </c>
      <c r="H91" s="134">
        <v>1</v>
      </c>
      <c r="I91" s="135"/>
      <c r="J91" s="136">
        <f>ROUND(I91*H91,2)</f>
        <v>0</v>
      </c>
      <c r="K91" s="132" t="s">
        <v>44</v>
      </c>
      <c r="L91" s="34"/>
      <c r="M91" s="137" t="s">
        <v>44</v>
      </c>
      <c r="N91" s="138" t="s">
        <v>53</v>
      </c>
      <c r="P91" s="139">
        <f>O91*H91</f>
        <v>0</v>
      </c>
      <c r="Q91" s="139">
        <v>0</v>
      </c>
      <c r="R91" s="139">
        <f>Q91*H91</f>
        <v>0</v>
      </c>
      <c r="S91" s="139">
        <v>0</v>
      </c>
      <c r="T91" s="140">
        <f>S91*H91</f>
        <v>0</v>
      </c>
      <c r="AR91" s="141" t="s">
        <v>914</v>
      </c>
      <c r="AT91" s="141" t="s">
        <v>165</v>
      </c>
      <c r="AU91" s="141" t="s">
        <v>90</v>
      </c>
      <c r="AY91" s="18" t="s">
        <v>162</v>
      </c>
      <c r="BE91" s="142">
        <f>IF(N91="základní",J91,0)</f>
        <v>0</v>
      </c>
      <c r="BF91" s="142">
        <f>IF(N91="snížená",J91,0)</f>
        <v>0</v>
      </c>
      <c r="BG91" s="142">
        <f>IF(N91="zákl. přenesená",J91,0)</f>
        <v>0</v>
      </c>
      <c r="BH91" s="142">
        <f>IF(N91="sníž. přenesená",J91,0)</f>
        <v>0</v>
      </c>
      <c r="BI91" s="142">
        <f>IF(N91="nulová",J91,0)</f>
        <v>0</v>
      </c>
      <c r="BJ91" s="18" t="s">
        <v>90</v>
      </c>
      <c r="BK91" s="142">
        <f>ROUND(I91*H91,2)</f>
        <v>0</v>
      </c>
      <c r="BL91" s="18" t="s">
        <v>914</v>
      </c>
      <c r="BM91" s="141" t="s">
        <v>921</v>
      </c>
    </row>
    <row r="92" spans="2:47" s="1" customFormat="1" ht="19.5">
      <c r="B92" s="34"/>
      <c r="D92" s="144" t="s">
        <v>380</v>
      </c>
      <c r="F92" s="181" t="s">
        <v>922</v>
      </c>
      <c r="I92" s="182"/>
      <c r="L92" s="34"/>
      <c r="M92" s="183"/>
      <c r="T92" s="55"/>
      <c r="AT92" s="18" t="s">
        <v>380</v>
      </c>
      <c r="AU92" s="18" t="s">
        <v>90</v>
      </c>
    </row>
    <row r="93" spans="2:65" s="1" customFormat="1" ht="16.5" customHeight="1">
      <c r="B93" s="34"/>
      <c r="C93" s="130" t="s">
        <v>191</v>
      </c>
      <c r="D93" s="130" t="s">
        <v>165</v>
      </c>
      <c r="E93" s="131" t="s">
        <v>923</v>
      </c>
      <c r="F93" s="132" t="s">
        <v>924</v>
      </c>
      <c r="G93" s="133" t="s">
        <v>455</v>
      </c>
      <c r="H93" s="134">
        <v>1</v>
      </c>
      <c r="I93" s="135"/>
      <c r="J93" s="136">
        <f>ROUND(I93*H93,2)</f>
        <v>0</v>
      </c>
      <c r="K93" s="132" t="s">
        <v>44</v>
      </c>
      <c r="L93" s="34"/>
      <c r="M93" s="137" t="s">
        <v>44</v>
      </c>
      <c r="N93" s="138" t="s">
        <v>53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914</v>
      </c>
      <c r="AT93" s="141" t="s">
        <v>165</v>
      </c>
      <c r="AU93" s="141" t="s">
        <v>90</v>
      </c>
      <c r="AY93" s="18" t="s">
        <v>162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8" t="s">
        <v>90</v>
      </c>
      <c r="BK93" s="142">
        <f>ROUND(I93*H93,2)</f>
        <v>0</v>
      </c>
      <c r="BL93" s="18" t="s">
        <v>914</v>
      </c>
      <c r="BM93" s="141" t="s">
        <v>925</v>
      </c>
    </row>
    <row r="94" spans="2:47" s="1" customFormat="1" ht="19.5">
      <c r="B94" s="34"/>
      <c r="D94" s="144" t="s">
        <v>380</v>
      </c>
      <c r="F94" s="181" t="s">
        <v>922</v>
      </c>
      <c r="I94" s="182"/>
      <c r="L94" s="34"/>
      <c r="M94" s="183"/>
      <c r="T94" s="55"/>
      <c r="AT94" s="18" t="s">
        <v>380</v>
      </c>
      <c r="AU94" s="18" t="s">
        <v>90</v>
      </c>
    </row>
    <row r="95" spans="2:65" s="1" customFormat="1" ht="16.5" customHeight="1">
      <c r="B95" s="34"/>
      <c r="C95" s="130" t="s">
        <v>169</v>
      </c>
      <c r="D95" s="130" t="s">
        <v>165</v>
      </c>
      <c r="E95" s="131" t="s">
        <v>926</v>
      </c>
      <c r="F95" s="132" t="s">
        <v>927</v>
      </c>
      <c r="G95" s="133" t="s">
        <v>455</v>
      </c>
      <c r="H95" s="134">
        <v>1</v>
      </c>
      <c r="I95" s="135"/>
      <c r="J95" s="136">
        <f>ROUND(I95*H95,2)</f>
        <v>0</v>
      </c>
      <c r="K95" s="132" t="s">
        <v>44</v>
      </c>
      <c r="L95" s="34"/>
      <c r="M95" s="137" t="s">
        <v>44</v>
      </c>
      <c r="N95" s="138" t="s">
        <v>53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914</v>
      </c>
      <c r="AT95" s="141" t="s">
        <v>165</v>
      </c>
      <c r="AU95" s="141" t="s">
        <v>90</v>
      </c>
      <c r="AY95" s="18" t="s">
        <v>162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90</v>
      </c>
      <c r="BK95" s="142">
        <f>ROUND(I95*H95,2)</f>
        <v>0</v>
      </c>
      <c r="BL95" s="18" t="s">
        <v>914</v>
      </c>
      <c r="BM95" s="141" t="s">
        <v>928</v>
      </c>
    </row>
    <row r="96" spans="2:47" s="1" customFormat="1" ht="19.5">
      <c r="B96" s="34"/>
      <c r="D96" s="144" t="s">
        <v>380</v>
      </c>
      <c r="F96" s="181" t="s">
        <v>922</v>
      </c>
      <c r="I96" s="182"/>
      <c r="L96" s="34"/>
      <c r="M96" s="183"/>
      <c r="T96" s="55"/>
      <c r="AT96" s="18" t="s">
        <v>380</v>
      </c>
      <c r="AU96" s="18" t="s">
        <v>90</v>
      </c>
    </row>
    <row r="97" spans="2:63" s="11" customFormat="1" ht="25.9" customHeight="1">
      <c r="B97" s="118"/>
      <c r="D97" s="119" t="s">
        <v>81</v>
      </c>
      <c r="E97" s="120" t="s">
        <v>929</v>
      </c>
      <c r="F97" s="120" t="s">
        <v>930</v>
      </c>
      <c r="I97" s="121"/>
      <c r="J97" s="122">
        <f>BK97</f>
        <v>0</v>
      </c>
      <c r="L97" s="118"/>
      <c r="M97" s="123"/>
      <c r="P97" s="124">
        <f>SUM(P98:P101)</f>
        <v>0</v>
      </c>
      <c r="R97" s="124">
        <f>SUM(R98:R101)</f>
        <v>0</v>
      </c>
      <c r="T97" s="125">
        <f>SUM(T98:T101)</f>
        <v>0</v>
      </c>
      <c r="AR97" s="119" t="s">
        <v>203</v>
      </c>
      <c r="AT97" s="126" t="s">
        <v>81</v>
      </c>
      <c r="AU97" s="126" t="s">
        <v>82</v>
      </c>
      <c r="AY97" s="119" t="s">
        <v>162</v>
      </c>
      <c r="BK97" s="127">
        <f>SUM(BK98:BK101)</f>
        <v>0</v>
      </c>
    </row>
    <row r="98" spans="2:65" s="1" customFormat="1" ht="16.5" customHeight="1">
      <c r="B98" s="34"/>
      <c r="C98" s="130" t="s">
        <v>203</v>
      </c>
      <c r="D98" s="130" t="s">
        <v>165</v>
      </c>
      <c r="E98" s="131" t="s">
        <v>931</v>
      </c>
      <c r="F98" s="132" t="s">
        <v>932</v>
      </c>
      <c r="G98" s="133" t="s">
        <v>913</v>
      </c>
      <c r="H98" s="134">
        <v>1</v>
      </c>
      <c r="I98" s="135"/>
      <c r="J98" s="136">
        <f>ROUND(I98*H98,2)</f>
        <v>0</v>
      </c>
      <c r="K98" s="132" t="s">
        <v>44</v>
      </c>
      <c r="L98" s="34"/>
      <c r="M98" s="137" t="s">
        <v>44</v>
      </c>
      <c r="N98" s="138" t="s">
        <v>53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914</v>
      </c>
      <c r="AT98" s="141" t="s">
        <v>165</v>
      </c>
      <c r="AU98" s="141" t="s">
        <v>90</v>
      </c>
      <c r="AY98" s="18" t="s">
        <v>162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8" t="s">
        <v>90</v>
      </c>
      <c r="BK98" s="142">
        <f>ROUND(I98*H98,2)</f>
        <v>0</v>
      </c>
      <c r="BL98" s="18" t="s">
        <v>914</v>
      </c>
      <c r="BM98" s="141" t="s">
        <v>933</v>
      </c>
    </row>
    <row r="99" spans="2:65" s="1" customFormat="1" ht="16.5" customHeight="1">
      <c r="B99" s="34"/>
      <c r="C99" s="130" t="s">
        <v>210</v>
      </c>
      <c r="D99" s="130" t="s">
        <v>165</v>
      </c>
      <c r="E99" s="131" t="s">
        <v>934</v>
      </c>
      <c r="F99" s="132" t="s">
        <v>935</v>
      </c>
      <c r="G99" s="133" t="s">
        <v>913</v>
      </c>
      <c r="H99" s="134">
        <v>1</v>
      </c>
      <c r="I99" s="135"/>
      <c r="J99" s="136">
        <f>ROUND(I99*H99,2)</f>
        <v>0</v>
      </c>
      <c r="K99" s="132" t="s">
        <v>44</v>
      </c>
      <c r="L99" s="34"/>
      <c r="M99" s="137" t="s">
        <v>44</v>
      </c>
      <c r="N99" s="138" t="s">
        <v>53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41" t="s">
        <v>914</v>
      </c>
      <c r="AT99" s="141" t="s">
        <v>165</v>
      </c>
      <c r="AU99" s="141" t="s">
        <v>90</v>
      </c>
      <c r="AY99" s="18" t="s">
        <v>162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8" t="s">
        <v>90</v>
      </c>
      <c r="BK99" s="142">
        <f>ROUND(I99*H99,2)</f>
        <v>0</v>
      </c>
      <c r="BL99" s="18" t="s">
        <v>914</v>
      </c>
      <c r="BM99" s="141" t="s">
        <v>936</v>
      </c>
    </row>
    <row r="100" spans="2:65" s="1" customFormat="1" ht="16.5" customHeight="1">
      <c r="B100" s="34"/>
      <c r="C100" s="130" t="s">
        <v>218</v>
      </c>
      <c r="D100" s="130" t="s">
        <v>165</v>
      </c>
      <c r="E100" s="131" t="s">
        <v>937</v>
      </c>
      <c r="F100" s="132" t="s">
        <v>938</v>
      </c>
      <c r="G100" s="133" t="s">
        <v>455</v>
      </c>
      <c r="H100" s="134">
        <v>1</v>
      </c>
      <c r="I100" s="135"/>
      <c r="J100" s="136">
        <f>ROUND(I100*H100,2)</f>
        <v>0</v>
      </c>
      <c r="K100" s="132" t="s">
        <v>44</v>
      </c>
      <c r="L100" s="34"/>
      <c r="M100" s="137" t="s">
        <v>44</v>
      </c>
      <c r="N100" s="138" t="s">
        <v>53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914</v>
      </c>
      <c r="AT100" s="141" t="s">
        <v>165</v>
      </c>
      <c r="AU100" s="141" t="s">
        <v>90</v>
      </c>
      <c r="AY100" s="18" t="s">
        <v>162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8" t="s">
        <v>90</v>
      </c>
      <c r="BK100" s="142">
        <f>ROUND(I100*H100,2)</f>
        <v>0</v>
      </c>
      <c r="BL100" s="18" t="s">
        <v>914</v>
      </c>
      <c r="BM100" s="141" t="s">
        <v>939</v>
      </c>
    </row>
    <row r="101" spans="2:65" s="1" customFormat="1" ht="16.5" customHeight="1">
      <c r="B101" s="34"/>
      <c r="C101" s="130" t="s">
        <v>226</v>
      </c>
      <c r="D101" s="130" t="s">
        <v>165</v>
      </c>
      <c r="E101" s="131" t="s">
        <v>940</v>
      </c>
      <c r="F101" s="132" t="s">
        <v>941</v>
      </c>
      <c r="G101" s="133" t="s">
        <v>913</v>
      </c>
      <c r="H101" s="134">
        <v>1</v>
      </c>
      <c r="I101" s="135"/>
      <c r="J101" s="136">
        <f>ROUND(I101*H101,2)</f>
        <v>0</v>
      </c>
      <c r="K101" s="132" t="s">
        <v>44</v>
      </c>
      <c r="L101" s="34"/>
      <c r="M101" s="137" t="s">
        <v>44</v>
      </c>
      <c r="N101" s="138" t="s">
        <v>53</v>
      </c>
      <c r="P101" s="139">
        <f>O101*H101</f>
        <v>0</v>
      </c>
      <c r="Q101" s="139">
        <v>0</v>
      </c>
      <c r="R101" s="139">
        <f>Q101*H101</f>
        <v>0</v>
      </c>
      <c r="S101" s="139">
        <v>0</v>
      </c>
      <c r="T101" s="140">
        <f>S101*H101</f>
        <v>0</v>
      </c>
      <c r="AR101" s="141" t="s">
        <v>914</v>
      </c>
      <c r="AT101" s="141" t="s">
        <v>165</v>
      </c>
      <c r="AU101" s="141" t="s">
        <v>90</v>
      </c>
      <c r="AY101" s="18" t="s">
        <v>162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8" t="s">
        <v>90</v>
      </c>
      <c r="BK101" s="142">
        <f>ROUND(I101*H101,2)</f>
        <v>0</v>
      </c>
      <c r="BL101" s="18" t="s">
        <v>914</v>
      </c>
      <c r="BM101" s="141" t="s">
        <v>942</v>
      </c>
    </row>
    <row r="102" spans="2:63" s="11" customFormat="1" ht="25.9" customHeight="1">
      <c r="B102" s="118"/>
      <c r="D102" s="119" t="s">
        <v>81</v>
      </c>
      <c r="E102" s="120" t="s">
        <v>943</v>
      </c>
      <c r="F102" s="120" t="s">
        <v>944</v>
      </c>
      <c r="I102" s="121"/>
      <c r="J102" s="122">
        <f>BK102</f>
        <v>0</v>
      </c>
      <c r="L102" s="118"/>
      <c r="M102" s="123"/>
      <c r="P102" s="124">
        <f>SUM(P103:P110)</f>
        <v>0</v>
      </c>
      <c r="R102" s="124">
        <f>SUM(R103:R110)</f>
        <v>0</v>
      </c>
      <c r="T102" s="125">
        <f>SUM(T103:T110)</f>
        <v>0</v>
      </c>
      <c r="AR102" s="119" t="s">
        <v>203</v>
      </c>
      <c r="AT102" s="126" t="s">
        <v>81</v>
      </c>
      <c r="AU102" s="126" t="s">
        <v>82</v>
      </c>
      <c r="AY102" s="119" t="s">
        <v>162</v>
      </c>
      <c r="BK102" s="127">
        <f>SUM(BK103:BK110)</f>
        <v>0</v>
      </c>
    </row>
    <row r="103" spans="2:65" s="1" customFormat="1" ht="16.5" customHeight="1">
      <c r="B103" s="34"/>
      <c r="C103" s="130" t="s">
        <v>242</v>
      </c>
      <c r="D103" s="130" t="s">
        <v>165</v>
      </c>
      <c r="E103" s="131" t="s">
        <v>945</v>
      </c>
      <c r="F103" s="132" t="s">
        <v>946</v>
      </c>
      <c r="G103" s="133" t="s">
        <v>913</v>
      </c>
      <c r="H103" s="134">
        <v>1</v>
      </c>
      <c r="I103" s="135"/>
      <c r="J103" s="136">
        <f aca="true" t="shared" si="0" ref="J103:J109">ROUND(I103*H103,2)</f>
        <v>0</v>
      </c>
      <c r="K103" s="132" t="s">
        <v>44</v>
      </c>
      <c r="L103" s="34"/>
      <c r="M103" s="137" t="s">
        <v>44</v>
      </c>
      <c r="N103" s="138" t="s">
        <v>53</v>
      </c>
      <c r="P103" s="139">
        <f aca="true" t="shared" si="1" ref="P103:P109">O103*H103</f>
        <v>0</v>
      </c>
      <c r="Q103" s="139">
        <v>0</v>
      </c>
      <c r="R103" s="139">
        <f aca="true" t="shared" si="2" ref="R103:R109">Q103*H103</f>
        <v>0</v>
      </c>
      <c r="S103" s="139">
        <v>0</v>
      </c>
      <c r="T103" s="140">
        <f aca="true" t="shared" si="3" ref="T103:T109">S103*H103</f>
        <v>0</v>
      </c>
      <c r="AR103" s="141" t="s">
        <v>914</v>
      </c>
      <c r="AT103" s="141" t="s">
        <v>165</v>
      </c>
      <c r="AU103" s="141" t="s">
        <v>90</v>
      </c>
      <c r="AY103" s="18" t="s">
        <v>162</v>
      </c>
      <c r="BE103" s="142">
        <f aca="true" t="shared" si="4" ref="BE103:BE109">IF(N103="základní",J103,0)</f>
        <v>0</v>
      </c>
      <c r="BF103" s="142">
        <f aca="true" t="shared" si="5" ref="BF103:BF109">IF(N103="snížená",J103,0)</f>
        <v>0</v>
      </c>
      <c r="BG103" s="142">
        <f aca="true" t="shared" si="6" ref="BG103:BG109">IF(N103="zákl. přenesená",J103,0)</f>
        <v>0</v>
      </c>
      <c r="BH103" s="142">
        <f aca="true" t="shared" si="7" ref="BH103:BH109">IF(N103="sníž. přenesená",J103,0)</f>
        <v>0</v>
      </c>
      <c r="BI103" s="142">
        <f aca="true" t="shared" si="8" ref="BI103:BI109">IF(N103="nulová",J103,0)</f>
        <v>0</v>
      </c>
      <c r="BJ103" s="18" t="s">
        <v>90</v>
      </c>
      <c r="BK103" s="142">
        <f aca="true" t="shared" si="9" ref="BK103:BK109">ROUND(I103*H103,2)</f>
        <v>0</v>
      </c>
      <c r="BL103" s="18" t="s">
        <v>914</v>
      </c>
      <c r="BM103" s="141" t="s">
        <v>947</v>
      </c>
    </row>
    <row r="104" spans="2:65" s="1" customFormat="1" ht="16.5" customHeight="1">
      <c r="B104" s="34"/>
      <c r="C104" s="130" t="s">
        <v>249</v>
      </c>
      <c r="D104" s="130" t="s">
        <v>165</v>
      </c>
      <c r="E104" s="131" t="s">
        <v>948</v>
      </c>
      <c r="F104" s="132" t="s">
        <v>949</v>
      </c>
      <c r="G104" s="133" t="s">
        <v>913</v>
      </c>
      <c r="H104" s="134">
        <v>1</v>
      </c>
      <c r="I104" s="135"/>
      <c r="J104" s="136">
        <f t="shared" si="0"/>
        <v>0</v>
      </c>
      <c r="K104" s="132" t="s">
        <v>44</v>
      </c>
      <c r="L104" s="34"/>
      <c r="M104" s="137" t="s">
        <v>44</v>
      </c>
      <c r="N104" s="138" t="s">
        <v>53</v>
      </c>
      <c r="P104" s="139">
        <f t="shared" si="1"/>
        <v>0</v>
      </c>
      <c r="Q104" s="139">
        <v>0</v>
      </c>
      <c r="R104" s="139">
        <f t="shared" si="2"/>
        <v>0</v>
      </c>
      <c r="S104" s="139">
        <v>0</v>
      </c>
      <c r="T104" s="140">
        <f t="shared" si="3"/>
        <v>0</v>
      </c>
      <c r="AR104" s="141" t="s">
        <v>914</v>
      </c>
      <c r="AT104" s="141" t="s">
        <v>165</v>
      </c>
      <c r="AU104" s="141" t="s">
        <v>90</v>
      </c>
      <c r="AY104" s="18" t="s">
        <v>162</v>
      </c>
      <c r="BE104" s="142">
        <f t="shared" si="4"/>
        <v>0</v>
      </c>
      <c r="BF104" s="142">
        <f t="shared" si="5"/>
        <v>0</v>
      </c>
      <c r="BG104" s="142">
        <f t="shared" si="6"/>
        <v>0</v>
      </c>
      <c r="BH104" s="142">
        <f t="shared" si="7"/>
        <v>0</v>
      </c>
      <c r="BI104" s="142">
        <f t="shared" si="8"/>
        <v>0</v>
      </c>
      <c r="BJ104" s="18" t="s">
        <v>90</v>
      </c>
      <c r="BK104" s="142">
        <f t="shared" si="9"/>
        <v>0</v>
      </c>
      <c r="BL104" s="18" t="s">
        <v>914</v>
      </c>
      <c r="BM104" s="141" t="s">
        <v>950</v>
      </c>
    </row>
    <row r="105" spans="2:65" s="1" customFormat="1" ht="16.5" customHeight="1">
      <c r="B105" s="34"/>
      <c r="C105" s="130" t="s">
        <v>254</v>
      </c>
      <c r="D105" s="130" t="s">
        <v>165</v>
      </c>
      <c r="E105" s="131" t="s">
        <v>951</v>
      </c>
      <c r="F105" s="132" t="s">
        <v>952</v>
      </c>
      <c r="G105" s="133" t="s">
        <v>455</v>
      </c>
      <c r="H105" s="134">
        <v>2</v>
      </c>
      <c r="I105" s="135"/>
      <c r="J105" s="136">
        <f t="shared" si="0"/>
        <v>0</v>
      </c>
      <c r="K105" s="132" t="s">
        <v>44</v>
      </c>
      <c r="L105" s="34"/>
      <c r="M105" s="137" t="s">
        <v>44</v>
      </c>
      <c r="N105" s="138" t="s">
        <v>53</v>
      </c>
      <c r="P105" s="139">
        <f t="shared" si="1"/>
        <v>0</v>
      </c>
      <c r="Q105" s="139">
        <v>0</v>
      </c>
      <c r="R105" s="139">
        <f t="shared" si="2"/>
        <v>0</v>
      </c>
      <c r="S105" s="139">
        <v>0</v>
      </c>
      <c r="T105" s="140">
        <f t="shared" si="3"/>
        <v>0</v>
      </c>
      <c r="AR105" s="141" t="s">
        <v>914</v>
      </c>
      <c r="AT105" s="141" t="s">
        <v>165</v>
      </c>
      <c r="AU105" s="141" t="s">
        <v>90</v>
      </c>
      <c r="AY105" s="18" t="s">
        <v>162</v>
      </c>
      <c r="BE105" s="142">
        <f t="shared" si="4"/>
        <v>0</v>
      </c>
      <c r="BF105" s="142">
        <f t="shared" si="5"/>
        <v>0</v>
      </c>
      <c r="BG105" s="142">
        <f t="shared" si="6"/>
        <v>0</v>
      </c>
      <c r="BH105" s="142">
        <f t="shared" si="7"/>
        <v>0</v>
      </c>
      <c r="BI105" s="142">
        <f t="shared" si="8"/>
        <v>0</v>
      </c>
      <c r="BJ105" s="18" t="s">
        <v>90</v>
      </c>
      <c r="BK105" s="142">
        <f t="shared" si="9"/>
        <v>0</v>
      </c>
      <c r="BL105" s="18" t="s">
        <v>914</v>
      </c>
      <c r="BM105" s="141" t="s">
        <v>953</v>
      </c>
    </row>
    <row r="106" spans="2:65" s="1" customFormat="1" ht="16.5" customHeight="1">
      <c r="B106" s="34"/>
      <c r="C106" s="130" t="s">
        <v>259</v>
      </c>
      <c r="D106" s="130" t="s">
        <v>165</v>
      </c>
      <c r="E106" s="131" t="s">
        <v>954</v>
      </c>
      <c r="F106" s="132" t="s">
        <v>955</v>
      </c>
      <c r="G106" s="133" t="s">
        <v>913</v>
      </c>
      <c r="H106" s="134">
        <v>1</v>
      </c>
      <c r="I106" s="135"/>
      <c r="J106" s="136">
        <f t="shared" si="0"/>
        <v>0</v>
      </c>
      <c r="K106" s="132" t="s">
        <v>44</v>
      </c>
      <c r="L106" s="34"/>
      <c r="M106" s="137" t="s">
        <v>44</v>
      </c>
      <c r="N106" s="138" t="s">
        <v>53</v>
      </c>
      <c r="P106" s="139">
        <f t="shared" si="1"/>
        <v>0</v>
      </c>
      <c r="Q106" s="139">
        <v>0</v>
      </c>
      <c r="R106" s="139">
        <f t="shared" si="2"/>
        <v>0</v>
      </c>
      <c r="S106" s="139">
        <v>0</v>
      </c>
      <c r="T106" s="140">
        <f t="shared" si="3"/>
        <v>0</v>
      </c>
      <c r="AR106" s="141" t="s">
        <v>914</v>
      </c>
      <c r="AT106" s="141" t="s">
        <v>165</v>
      </c>
      <c r="AU106" s="141" t="s">
        <v>90</v>
      </c>
      <c r="AY106" s="18" t="s">
        <v>162</v>
      </c>
      <c r="BE106" s="142">
        <f t="shared" si="4"/>
        <v>0</v>
      </c>
      <c r="BF106" s="142">
        <f t="shared" si="5"/>
        <v>0</v>
      </c>
      <c r="BG106" s="142">
        <f t="shared" si="6"/>
        <v>0</v>
      </c>
      <c r="BH106" s="142">
        <f t="shared" si="7"/>
        <v>0</v>
      </c>
      <c r="BI106" s="142">
        <f t="shared" si="8"/>
        <v>0</v>
      </c>
      <c r="BJ106" s="18" t="s">
        <v>90</v>
      </c>
      <c r="BK106" s="142">
        <f t="shared" si="9"/>
        <v>0</v>
      </c>
      <c r="BL106" s="18" t="s">
        <v>914</v>
      </c>
      <c r="BM106" s="141" t="s">
        <v>956</v>
      </c>
    </row>
    <row r="107" spans="2:65" s="1" customFormat="1" ht="16.5" customHeight="1">
      <c r="B107" s="34"/>
      <c r="C107" s="130" t="s">
        <v>264</v>
      </c>
      <c r="D107" s="130" t="s">
        <v>165</v>
      </c>
      <c r="E107" s="131" t="s">
        <v>957</v>
      </c>
      <c r="F107" s="132" t="s">
        <v>958</v>
      </c>
      <c r="G107" s="133" t="s">
        <v>913</v>
      </c>
      <c r="H107" s="134">
        <v>1</v>
      </c>
      <c r="I107" s="135"/>
      <c r="J107" s="136">
        <f t="shared" si="0"/>
        <v>0</v>
      </c>
      <c r="K107" s="132" t="s">
        <v>44</v>
      </c>
      <c r="L107" s="34"/>
      <c r="M107" s="137" t="s">
        <v>44</v>
      </c>
      <c r="N107" s="138" t="s">
        <v>53</v>
      </c>
      <c r="P107" s="139">
        <f t="shared" si="1"/>
        <v>0</v>
      </c>
      <c r="Q107" s="139">
        <v>0</v>
      </c>
      <c r="R107" s="139">
        <f t="shared" si="2"/>
        <v>0</v>
      </c>
      <c r="S107" s="139">
        <v>0</v>
      </c>
      <c r="T107" s="140">
        <f t="shared" si="3"/>
        <v>0</v>
      </c>
      <c r="AR107" s="141" t="s">
        <v>914</v>
      </c>
      <c r="AT107" s="141" t="s">
        <v>165</v>
      </c>
      <c r="AU107" s="141" t="s">
        <v>90</v>
      </c>
      <c r="AY107" s="18" t="s">
        <v>162</v>
      </c>
      <c r="BE107" s="142">
        <f t="shared" si="4"/>
        <v>0</v>
      </c>
      <c r="BF107" s="142">
        <f t="shared" si="5"/>
        <v>0</v>
      </c>
      <c r="BG107" s="142">
        <f t="shared" si="6"/>
        <v>0</v>
      </c>
      <c r="BH107" s="142">
        <f t="shared" si="7"/>
        <v>0</v>
      </c>
      <c r="BI107" s="142">
        <f t="shared" si="8"/>
        <v>0</v>
      </c>
      <c r="BJ107" s="18" t="s">
        <v>90</v>
      </c>
      <c r="BK107" s="142">
        <f t="shared" si="9"/>
        <v>0</v>
      </c>
      <c r="BL107" s="18" t="s">
        <v>914</v>
      </c>
      <c r="BM107" s="141" t="s">
        <v>959</v>
      </c>
    </row>
    <row r="108" spans="2:65" s="1" customFormat="1" ht="16.5" customHeight="1">
      <c r="B108" s="34"/>
      <c r="C108" s="130" t="s">
        <v>274</v>
      </c>
      <c r="D108" s="130" t="s">
        <v>165</v>
      </c>
      <c r="E108" s="131" t="s">
        <v>960</v>
      </c>
      <c r="F108" s="132" t="s">
        <v>961</v>
      </c>
      <c r="G108" s="133" t="s">
        <v>913</v>
      </c>
      <c r="H108" s="134">
        <v>1</v>
      </c>
      <c r="I108" s="135"/>
      <c r="J108" s="136">
        <f t="shared" si="0"/>
        <v>0</v>
      </c>
      <c r="K108" s="132" t="s">
        <v>44</v>
      </c>
      <c r="L108" s="34"/>
      <c r="M108" s="137" t="s">
        <v>44</v>
      </c>
      <c r="N108" s="138" t="s">
        <v>53</v>
      </c>
      <c r="P108" s="139">
        <f t="shared" si="1"/>
        <v>0</v>
      </c>
      <c r="Q108" s="139">
        <v>0</v>
      </c>
      <c r="R108" s="139">
        <f t="shared" si="2"/>
        <v>0</v>
      </c>
      <c r="S108" s="139">
        <v>0</v>
      </c>
      <c r="T108" s="140">
        <f t="shared" si="3"/>
        <v>0</v>
      </c>
      <c r="AR108" s="141" t="s">
        <v>914</v>
      </c>
      <c r="AT108" s="141" t="s">
        <v>165</v>
      </c>
      <c r="AU108" s="141" t="s">
        <v>90</v>
      </c>
      <c r="AY108" s="18" t="s">
        <v>162</v>
      </c>
      <c r="BE108" s="142">
        <f t="shared" si="4"/>
        <v>0</v>
      </c>
      <c r="BF108" s="142">
        <f t="shared" si="5"/>
        <v>0</v>
      </c>
      <c r="BG108" s="142">
        <f t="shared" si="6"/>
        <v>0</v>
      </c>
      <c r="BH108" s="142">
        <f t="shared" si="7"/>
        <v>0</v>
      </c>
      <c r="BI108" s="142">
        <f t="shared" si="8"/>
        <v>0</v>
      </c>
      <c r="BJ108" s="18" t="s">
        <v>90</v>
      </c>
      <c r="BK108" s="142">
        <f t="shared" si="9"/>
        <v>0</v>
      </c>
      <c r="BL108" s="18" t="s">
        <v>914</v>
      </c>
      <c r="BM108" s="141" t="s">
        <v>962</v>
      </c>
    </row>
    <row r="109" spans="2:65" s="1" customFormat="1" ht="16.5" customHeight="1">
      <c r="B109" s="34"/>
      <c r="C109" s="130" t="s">
        <v>164</v>
      </c>
      <c r="D109" s="130" t="s">
        <v>165</v>
      </c>
      <c r="E109" s="131" t="s">
        <v>963</v>
      </c>
      <c r="F109" s="132" t="s">
        <v>964</v>
      </c>
      <c r="G109" s="133" t="s">
        <v>965</v>
      </c>
      <c r="H109" s="134">
        <v>4000000</v>
      </c>
      <c r="I109" s="135"/>
      <c r="J109" s="136">
        <f t="shared" si="0"/>
        <v>0</v>
      </c>
      <c r="K109" s="132" t="s">
        <v>44</v>
      </c>
      <c r="L109" s="34"/>
      <c r="M109" s="137" t="s">
        <v>44</v>
      </c>
      <c r="N109" s="138" t="s">
        <v>53</v>
      </c>
      <c r="P109" s="139">
        <f t="shared" si="1"/>
        <v>0</v>
      </c>
      <c r="Q109" s="139">
        <v>0</v>
      </c>
      <c r="R109" s="139">
        <f t="shared" si="2"/>
        <v>0</v>
      </c>
      <c r="S109" s="139">
        <v>0</v>
      </c>
      <c r="T109" s="140">
        <f t="shared" si="3"/>
        <v>0</v>
      </c>
      <c r="AR109" s="141" t="s">
        <v>169</v>
      </c>
      <c r="AT109" s="141" t="s">
        <v>165</v>
      </c>
      <c r="AU109" s="141" t="s">
        <v>90</v>
      </c>
      <c r="AY109" s="18" t="s">
        <v>162</v>
      </c>
      <c r="BE109" s="142">
        <f t="shared" si="4"/>
        <v>0</v>
      </c>
      <c r="BF109" s="142">
        <f t="shared" si="5"/>
        <v>0</v>
      </c>
      <c r="BG109" s="142">
        <f t="shared" si="6"/>
        <v>0</v>
      </c>
      <c r="BH109" s="142">
        <f t="shared" si="7"/>
        <v>0</v>
      </c>
      <c r="BI109" s="142">
        <f t="shared" si="8"/>
        <v>0</v>
      </c>
      <c r="BJ109" s="18" t="s">
        <v>90</v>
      </c>
      <c r="BK109" s="142">
        <f t="shared" si="9"/>
        <v>0</v>
      </c>
      <c r="BL109" s="18" t="s">
        <v>169</v>
      </c>
      <c r="BM109" s="141" t="s">
        <v>966</v>
      </c>
    </row>
    <row r="110" spans="2:47" s="1" customFormat="1" ht="97.5">
      <c r="B110" s="34"/>
      <c r="D110" s="144" t="s">
        <v>380</v>
      </c>
      <c r="F110" s="181" t="s">
        <v>967</v>
      </c>
      <c r="I110" s="182"/>
      <c r="L110" s="34"/>
      <c r="M110" s="183"/>
      <c r="T110" s="55"/>
      <c r="AT110" s="18" t="s">
        <v>380</v>
      </c>
      <c r="AU110" s="18" t="s">
        <v>90</v>
      </c>
    </row>
    <row r="111" spans="2:63" s="11" customFormat="1" ht="25.9" customHeight="1">
      <c r="B111" s="118"/>
      <c r="D111" s="119" t="s">
        <v>81</v>
      </c>
      <c r="E111" s="120" t="s">
        <v>968</v>
      </c>
      <c r="F111" s="120" t="s">
        <v>969</v>
      </c>
      <c r="I111" s="121"/>
      <c r="J111" s="122">
        <f>BK111</f>
        <v>0</v>
      </c>
      <c r="L111" s="118"/>
      <c r="M111" s="123"/>
      <c r="P111" s="124">
        <f>P112</f>
        <v>0</v>
      </c>
      <c r="R111" s="124">
        <f>R112</f>
        <v>0</v>
      </c>
      <c r="T111" s="125">
        <f>T112</f>
        <v>0</v>
      </c>
      <c r="AR111" s="119" t="s">
        <v>203</v>
      </c>
      <c r="AT111" s="126" t="s">
        <v>81</v>
      </c>
      <c r="AU111" s="126" t="s">
        <v>82</v>
      </c>
      <c r="AY111" s="119" t="s">
        <v>162</v>
      </c>
      <c r="BK111" s="127">
        <f>BK112</f>
        <v>0</v>
      </c>
    </row>
    <row r="112" spans="2:65" s="1" customFormat="1" ht="16.5" customHeight="1">
      <c r="B112" s="34"/>
      <c r="C112" s="130" t="s">
        <v>8</v>
      </c>
      <c r="D112" s="130" t="s">
        <v>165</v>
      </c>
      <c r="E112" s="131" t="s">
        <v>970</v>
      </c>
      <c r="F112" s="132" t="s">
        <v>971</v>
      </c>
      <c r="G112" s="133" t="s">
        <v>913</v>
      </c>
      <c r="H112" s="134">
        <v>1</v>
      </c>
      <c r="I112" s="135"/>
      <c r="J112" s="136">
        <f>ROUND(I112*H112,2)</f>
        <v>0</v>
      </c>
      <c r="K112" s="132" t="s">
        <v>44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914</v>
      </c>
      <c r="AT112" s="141" t="s">
        <v>165</v>
      </c>
      <c r="AU112" s="141" t="s">
        <v>90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914</v>
      </c>
      <c r="BM112" s="141" t="s">
        <v>972</v>
      </c>
    </row>
    <row r="113" spans="2:63" s="11" customFormat="1" ht="25.9" customHeight="1">
      <c r="B113" s="118"/>
      <c r="D113" s="119" t="s">
        <v>81</v>
      </c>
      <c r="E113" s="120" t="s">
        <v>973</v>
      </c>
      <c r="F113" s="120" t="s">
        <v>974</v>
      </c>
      <c r="I113" s="121"/>
      <c r="J113" s="122">
        <f>BK113</f>
        <v>0</v>
      </c>
      <c r="L113" s="118"/>
      <c r="M113" s="123"/>
      <c r="P113" s="124">
        <f>SUM(P114:P123)</f>
        <v>0</v>
      </c>
      <c r="R113" s="124">
        <f>SUM(R114:R123)</f>
        <v>211.414</v>
      </c>
      <c r="T113" s="125">
        <f>SUM(T114:T123)</f>
        <v>0</v>
      </c>
      <c r="AR113" s="119" t="s">
        <v>203</v>
      </c>
      <c r="AT113" s="126" t="s">
        <v>81</v>
      </c>
      <c r="AU113" s="126" t="s">
        <v>82</v>
      </c>
      <c r="AY113" s="119" t="s">
        <v>162</v>
      </c>
      <c r="BK113" s="127">
        <f>SUM(BK114:BK123)</f>
        <v>0</v>
      </c>
    </row>
    <row r="114" spans="2:65" s="1" customFormat="1" ht="16.5" customHeight="1">
      <c r="B114" s="34"/>
      <c r="C114" s="130" t="s">
        <v>284</v>
      </c>
      <c r="D114" s="130" t="s">
        <v>165</v>
      </c>
      <c r="E114" s="131" t="s">
        <v>975</v>
      </c>
      <c r="F114" s="132" t="s">
        <v>976</v>
      </c>
      <c r="G114" s="133" t="s">
        <v>913</v>
      </c>
      <c r="H114" s="134">
        <v>1</v>
      </c>
      <c r="I114" s="135"/>
      <c r="J114" s="136">
        <f>ROUND(I114*H114,2)</f>
        <v>0</v>
      </c>
      <c r="K114" s="132" t="s">
        <v>44</v>
      </c>
      <c r="L114" s="34"/>
      <c r="M114" s="137" t="s">
        <v>44</v>
      </c>
      <c r="N114" s="138" t="s">
        <v>53</v>
      </c>
      <c r="P114" s="139">
        <f>O114*H114</f>
        <v>0</v>
      </c>
      <c r="Q114" s="139">
        <v>0</v>
      </c>
      <c r="R114" s="139">
        <f>Q114*H114</f>
        <v>0</v>
      </c>
      <c r="S114" s="139">
        <v>0</v>
      </c>
      <c r="T114" s="140">
        <f>S114*H114</f>
        <v>0</v>
      </c>
      <c r="AR114" s="141" t="s">
        <v>914</v>
      </c>
      <c r="AT114" s="141" t="s">
        <v>165</v>
      </c>
      <c r="AU114" s="141" t="s">
        <v>90</v>
      </c>
      <c r="AY114" s="18" t="s">
        <v>162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8" t="s">
        <v>90</v>
      </c>
      <c r="BK114" s="142">
        <f>ROUND(I114*H114,2)</f>
        <v>0</v>
      </c>
      <c r="BL114" s="18" t="s">
        <v>914</v>
      </c>
      <c r="BM114" s="141" t="s">
        <v>977</v>
      </c>
    </row>
    <row r="115" spans="2:65" s="1" customFormat="1" ht="16.5" customHeight="1">
      <c r="B115" s="34"/>
      <c r="C115" s="130" t="s">
        <v>291</v>
      </c>
      <c r="D115" s="130" t="s">
        <v>165</v>
      </c>
      <c r="E115" s="131" t="s">
        <v>978</v>
      </c>
      <c r="F115" s="132" t="s">
        <v>979</v>
      </c>
      <c r="G115" s="133" t="s">
        <v>913</v>
      </c>
      <c r="H115" s="134">
        <v>1</v>
      </c>
      <c r="I115" s="135"/>
      <c r="J115" s="136">
        <f>ROUND(I115*H115,2)</f>
        <v>0</v>
      </c>
      <c r="K115" s="132" t="s">
        <v>44</v>
      </c>
      <c r="L115" s="34"/>
      <c r="M115" s="137" t="s">
        <v>44</v>
      </c>
      <c r="N115" s="138" t="s">
        <v>53</v>
      </c>
      <c r="P115" s="139">
        <f>O115*H115</f>
        <v>0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AR115" s="141" t="s">
        <v>914</v>
      </c>
      <c r="AT115" s="141" t="s">
        <v>165</v>
      </c>
      <c r="AU115" s="141" t="s">
        <v>90</v>
      </c>
      <c r="AY115" s="18" t="s">
        <v>162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8" t="s">
        <v>90</v>
      </c>
      <c r="BK115" s="142">
        <f>ROUND(I115*H115,2)</f>
        <v>0</v>
      </c>
      <c r="BL115" s="18" t="s">
        <v>914</v>
      </c>
      <c r="BM115" s="141" t="s">
        <v>980</v>
      </c>
    </row>
    <row r="116" spans="2:65" s="1" customFormat="1" ht="16.5" customHeight="1">
      <c r="B116" s="34"/>
      <c r="C116" s="130" t="s">
        <v>295</v>
      </c>
      <c r="D116" s="130" t="s">
        <v>165</v>
      </c>
      <c r="E116" s="131" t="s">
        <v>981</v>
      </c>
      <c r="F116" s="132" t="s">
        <v>982</v>
      </c>
      <c r="G116" s="133" t="s">
        <v>321</v>
      </c>
      <c r="H116" s="134">
        <v>70</v>
      </c>
      <c r="I116" s="135"/>
      <c r="J116" s="136">
        <f>ROUND(I116*H116,2)</f>
        <v>0</v>
      </c>
      <c r="K116" s="132" t="s">
        <v>168</v>
      </c>
      <c r="L116" s="34"/>
      <c r="M116" s="137" t="s">
        <v>44</v>
      </c>
      <c r="N116" s="138" t="s">
        <v>53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169</v>
      </c>
      <c r="AT116" s="141" t="s">
        <v>165</v>
      </c>
      <c r="AU116" s="141" t="s">
        <v>90</v>
      </c>
      <c r="AY116" s="18" t="s">
        <v>162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8" t="s">
        <v>90</v>
      </c>
      <c r="BK116" s="142">
        <f>ROUND(I116*H116,2)</f>
        <v>0</v>
      </c>
      <c r="BL116" s="18" t="s">
        <v>169</v>
      </c>
      <c r="BM116" s="141" t="s">
        <v>983</v>
      </c>
    </row>
    <row r="117" spans="2:51" s="12" customFormat="1" ht="11.25">
      <c r="B117" s="143"/>
      <c r="D117" s="144" t="s">
        <v>171</v>
      </c>
      <c r="E117" s="145" t="s">
        <v>44</v>
      </c>
      <c r="F117" s="146" t="s">
        <v>984</v>
      </c>
      <c r="H117" s="147">
        <v>70</v>
      </c>
      <c r="I117" s="148"/>
      <c r="L117" s="143"/>
      <c r="M117" s="149"/>
      <c r="T117" s="150"/>
      <c r="AT117" s="145" t="s">
        <v>171</v>
      </c>
      <c r="AU117" s="145" t="s">
        <v>90</v>
      </c>
      <c r="AV117" s="12" t="s">
        <v>92</v>
      </c>
      <c r="AW117" s="12" t="s">
        <v>42</v>
      </c>
      <c r="AX117" s="12" t="s">
        <v>90</v>
      </c>
      <c r="AY117" s="145" t="s">
        <v>162</v>
      </c>
    </row>
    <row r="118" spans="2:65" s="1" customFormat="1" ht="16.5" customHeight="1">
      <c r="B118" s="34"/>
      <c r="C118" s="130" t="s">
        <v>300</v>
      </c>
      <c r="D118" s="130" t="s">
        <v>165</v>
      </c>
      <c r="E118" s="131" t="s">
        <v>985</v>
      </c>
      <c r="F118" s="132" t="s">
        <v>986</v>
      </c>
      <c r="G118" s="133" t="s">
        <v>321</v>
      </c>
      <c r="H118" s="134">
        <v>70</v>
      </c>
      <c r="I118" s="135"/>
      <c r="J118" s="136">
        <f>ROUND(I118*H118,2)</f>
        <v>0</v>
      </c>
      <c r="K118" s="132" t="s">
        <v>168</v>
      </c>
      <c r="L118" s="34"/>
      <c r="M118" s="137" t="s">
        <v>44</v>
      </c>
      <c r="N118" s="138" t="s">
        <v>53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169</v>
      </c>
      <c r="AT118" s="141" t="s">
        <v>165</v>
      </c>
      <c r="AU118" s="141" t="s">
        <v>90</v>
      </c>
      <c r="AY118" s="18" t="s">
        <v>162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8" t="s">
        <v>90</v>
      </c>
      <c r="BK118" s="142">
        <f>ROUND(I118*H118,2)</f>
        <v>0</v>
      </c>
      <c r="BL118" s="18" t="s">
        <v>169</v>
      </c>
      <c r="BM118" s="141" t="s">
        <v>987</v>
      </c>
    </row>
    <row r="119" spans="2:51" s="12" customFormat="1" ht="11.25">
      <c r="B119" s="143"/>
      <c r="D119" s="144" t="s">
        <v>171</v>
      </c>
      <c r="E119" s="145" t="s">
        <v>44</v>
      </c>
      <c r="F119" s="146" t="s">
        <v>984</v>
      </c>
      <c r="H119" s="147">
        <v>70</v>
      </c>
      <c r="I119" s="148"/>
      <c r="L119" s="143"/>
      <c r="M119" s="149"/>
      <c r="T119" s="150"/>
      <c r="AT119" s="145" t="s">
        <v>171</v>
      </c>
      <c r="AU119" s="145" t="s">
        <v>90</v>
      </c>
      <c r="AV119" s="12" t="s">
        <v>92</v>
      </c>
      <c r="AW119" s="12" t="s">
        <v>42</v>
      </c>
      <c r="AX119" s="12" t="s">
        <v>90</v>
      </c>
      <c r="AY119" s="145" t="s">
        <v>162</v>
      </c>
    </row>
    <row r="120" spans="2:65" s="1" customFormat="1" ht="16.5" customHeight="1">
      <c r="B120" s="34"/>
      <c r="C120" s="130" t="s">
        <v>304</v>
      </c>
      <c r="D120" s="130" t="s">
        <v>165</v>
      </c>
      <c r="E120" s="131" t="s">
        <v>988</v>
      </c>
      <c r="F120" s="132" t="s">
        <v>989</v>
      </c>
      <c r="G120" s="133" t="s">
        <v>321</v>
      </c>
      <c r="H120" s="134">
        <v>70</v>
      </c>
      <c r="I120" s="135"/>
      <c r="J120" s="136">
        <f>ROUND(I120*H120,2)</f>
        <v>0</v>
      </c>
      <c r="K120" s="132" t="s">
        <v>44</v>
      </c>
      <c r="L120" s="34"/>
      <c r="M120" s="137" t="s">
        <v>44</v>
      </c>
      <c r="N120" s="138" t="s">
        <v>53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169</v>
      </c>
      <c r="AT120" s="141" t="s">
        <v>165</v>
      </c>
      <c r="AU120" s="141" t="s">
        <v>90</v>
      </c>
      <c r="AY120" s="18" t="s">
        <v>162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8" t="s">
        <v>90</v>
      </c>
      <c r="BK120" s="142">
        <f>ROUND(I120*H120,2)</f>
        <v>0</v>
      </c>
      <c r="BL120" s="18" t="s">
        <v>169</v>
      </c>
      <c r="BM120" s="141" t="s">
        <v>990</v>
      </c>
    </row>
    <row r="121" spans="2:51" s="12" customFormat="1" ht="11.25">
      <c r="B121" s="143"/>
      <c r="D121" s="144" t="s">
        <v>171</v>
      </c>
      <c r="E121" s="145" t="s">
        <v>44</v>
      </c>
      <c r="F121" s="146" t="s">
        <v>984</v>
      </c>
      <c r="H121" s="147">
        <v>70</v>
      </c>
      <c r="I121" s="148"/>
      <c r="L121" s="143"/>
      <c r="M121" s="149"/>
      <c r="T121" s="150"/>
      <c r="AT121" s="145" t="s">
        <v>171</v>
      </c>
      <c r="AU121" s="145" t="s">
        <v>90</v>
      </c>
      <c r="AV121" s="12" t="s">
        <v>92</v>
      </c>
      <c r="AW121" s="12" t="s">
        <v>42</v>
      </c>
      <c r="AX121" s="12" t="s">
        <v>90</v>
      </c>
      <c r="AY121" s="145" t="s">
        <v>162</v>
      </c>
    </row>
    <row r="122" spans="2:65" s="1" customFormat="1" ht="24.2" customHeight="1">
      <c r="B122" s="34"/>
      <c r="C122" s="130" t="s">
        <v>7</v>
      </c>
      <c r="D122" s="130" t="s">
        <v>165</v>
      </c>
      <c r="E122" s="131" t="s">
        <v>991</v>
      </c>
      <c r="F122" s="132" t="s">
        <v>992</v>
      </c>
      <c r="G122" s="133" t="s">
        <v>321</v>
      </c>
      <c r="H122" s="134">
        <v>70</v>
      </c>
      <c r="I122" s="135"/>
      <c r="J122" s="136">
        <f>ROUND(I122*H122,2)</f>
        <v>0</v>
      </c>
      <c r="K122" s="132" t="s">
        <v>168</v>
      </c>
      <c r="L122" s="34"/>
      <c r="M122" s="137" t="s">
        <v>44</v>
      </c>
      <c r="N122" s="138" t="s">
        <v>53</v>
      </c>
      <c r="P122" s="139">
        <f>O122*H122</f>
        <v>0</v>
      </c>
      <c r="Q122" s="139">
        <v>3.0202</v>
      </c>
      <c r="R122" s="139">
        <f>Q122*H122</f>
        <v>211.414</v>
      </c>
      <c r="S122" s="139">
        <v>0</v>
      </c>
      <c r="T122" s="140">
        <f>S122*H122</f>
        <v>0</v>
      </c>
      <c r="AR122" s="141" t="s">
        <v>169</v>
      </c>
      <c r="AT122" s="141" t="s">
        <v>165</v>
      </c>
      <c r="AU122" s="141" t="s">
        <v>90</v>
      </c>
      <c r="AY122" s="18" t="s">
        <v>162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8" t="s">
        <v>90</v>
      </c>
      <c r="BK122" s="142">
        <f>ROUND(I122*H122,2)</f>
        <v>0</v>
      </c>
      <c r="BL122" s="18" t="s">
        <v>169</v>
      </c>
      <c r="BM122" s="141" t="s">
        <v>993</v>
      </c>
    </row>
    <row r="123" spans="2:51" s="12" customFormat="1" ht="11.25">
      <c r="B123" s="143"/>
      <c r="D123" s="144" t="s">
        <v>171</v>
      </c>
      <c r="E123" s="145" t="s">
        <v>44</v>
      </c>
      <c r="F123" s="146" t="s">
        <v>984</v>
      </c>
      <c r="H123" s="147">
        <v>70</v>
      </c>
      <c r="I123" s="148"/>
      <c r="L123" s="143"/>
      <c r="M123" s="149"/>
      <c r="T123" s="150"/>
      <c r="AT123" s="145" t="s">
        <v>171</v>
      </c>
      <c r="AU123" s="145" t="s">
        <v>90</v>
      </c>
      <c r="AV123" s="12" t="s">
        <v>92</v>
      </c>
      <c r="AW123" s="12" t="s">
        <v>42</v>
      </c>
      <c r="AX123" s="12" t="s">
        <v>90</v>
      </c>
      <c r="AY123" s="145" t="s">
        <v>162</v>
      </c>
    </row>
    <row r="124" spans="2:63" s="11" customFormat="1" ht="25.9" customHeight="1">
      <c r="B124" s="118"/>
      <c r="D124" s="119" t="s">
        <v>81</v>
      </c>
      <c r="E124" s="120" t="s">
        <v>994</v>
      </c>
      <c r="F124" s="120" t="s">
        <v>995</v>
      </c>
      <c r="I124" s="121"/>
      <c r="J124" s="122">
        <f>BK124</f>
        <v>0</v>
      </c>
      <c r="L124" s="118"/>
      <c r="M124" s="123"/>
      <c r="P124" s="124">
        <f>P125</f>
        <v>0</v>
      </c>
      <c r="R124" s="124">
        <f>R125</f>
        <v>0</v>
      </c>
      <c r="T124" s="125">
        <f>T125</f>
        <v>0</v>
      </c>
      <c r="AR124" s="119" t="s">
        <v>203</v>
      </c>
      <c r="AT124" s="126" t="s">
        <v>81</v>
      </c>
      <c r="AU124" s="126" t="s">
        <v>82</v>
      </c>
      <c r="AY124" s="119" t="s">
        <v>162</v>
      </c>
      <c r="BK124" s="127">
        <f>BK125</f>
        <v>0</v>
      </c>
    </row>
    <row r="125" spans="2:65" s="1" customFormat="1" ht="16.5" customHeight="1">
      <c r="B125" s="34"/>
      <c r="C125" s="130" t="s">
        <v>313</v>
      </c>
      <c r="D125" s="130" t="s">
        <v>165</v>
      </c>
      <c r="E125" s="131" t="s">
        <v>996</v>
      </c>
      <c r="F125" s="132" t="s">
        <v>995</v>
      </c>
      <c r="G125" s="133" t="s">
        <v>913</v>
      </c>
      <c r="H125" s="134">
        <v>1</v>
      </c>
      <c r="I125" s="135"/>
      <c r="J125" s="136">
        <f>ROUND(I125*H125,2)</f>
        <v>0</v>
      </c>
      <c r="K125" s="132" t="s">
        <v>168</v>
      </c>
      <c r="L125" s="34"/>
      <c r="M125" s="185" t="s">
        <v>44</v>
      </c>
      <c r="N125" s="186" t="s">
        <v>53</v>
      </c>
      <c r="O125" s="187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AR125" s="141" t="s">
        <v>914</v>
      </c>
      <c r="AT125" s="141" t="s">
        <v>165</v>
      </c>
      <c r="AU125" s="141" t="s">
        <v>90</v>
      </c>
      <c r="AY125" s="18" t="s">
        <v>162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8" t="s">
        <v>90</v>
      </c>
      <c r="BK125" s="142">
        <f>ROUND(I125*H125,2)</f>
        <v>0</v>
      </c>
      <c r="BL125" s="18" t="s">
        <v>914</v>
      </c>
      <c r="BM125" s="141" t="s">
        <v>997</v>
      </c>
    </row>
    <row r="126" spans="2:12" s="1" customFormat="1" ht="6.95" customHeight="1"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34"/>
    </row>
  </sheetData>
  <sheetProtection algorithmName="SHA-512" hashValue="IqyfuZVioi/m0CF7jz3lZA8aPl9gC9pq9K+0zGehO4XpPwfE12u4DwTo7OO6M/YOr/GUHo8W09b8+chTTclqAQ==" saltValue="Rr1Fe/vqCpJ0UJ5svQxBtn8hWxzYOX0xWyiM7FBOmlnt730wZ2iKnieUTVpIrSnDgEg5ty/hHmGlxvSg/vb9og==" spinCount="100000" sheet="1" objects="1" scenarios="1" formatColumns="0" formatRows="0" autoFilter="0"/>
  <autoFilter ref="C85:K12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H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9"/>
      <c r="C3" s="20"/>
      <c r="D3" s="20"/>
      <c r="E3" s="20"/>
      <c r="F3" s="20"/>
      <c r="G3" s="20"/>
      <c r="H3" s="21"/>
    </row>
    <row r="4" spans="2:8" ht="24.95" customHeight="1">
      <c r="B4" s="21"/>
      <c r="C4" s="22" t="s">
        <v>998</v>
      </c>
      <c r="H4" s="21"/>
    </row>
    <row r="5" spans="2:8" ht="12" customHeight="1">
      <c r="B5" s="21"/>
      <c r="C5" s="25" t="s">
        <v>13</v>
      </c>
      <c r="D5" s="306" t="s">
        <v>14</v>
      </c>
      <c r="E5" s="302"/>
      <c r="F5" s="302"/>
      <c r="H5" s="21"/>
    </row>
    <row r="6" spans="2:8" ht="36.95" customHeight="1">
      <c r="B6" s="21"/>
      <c r="C6" s="27" t="s">
        <v>16</v>
      </c>
      <c r="D6" s="303" t="s">
        <v>17</v>
      </c>
      <c r="E6" s="302"/>
      <c r="F6" s="302"/>
      <c r="H6" s="21"/>
    </row>
    <row r="7" spans="2:8" ht="16.5" customHeight="1">
      <c r="B7" s="21"/>
      <c r="C7" s="28" t="s">
        <v>24</v>
      </c>
      <c r="D7" s="51" t="str">
        <f>'Rekapitulace stavby'!AN8</f>
        <v>1. 6. 2023</v>
      </c>
      <c r="H7" s="21"/>
    </row>
    <row r="8" spans="2:8" s="1" customFormat="1" ht="10.9" customHeight="1">
      <c r="B8" s="34"/>
      <c r="H8" s="34"/>
    </row>
    <row r="9" spans="2:8" s="10" customFormat="1" ht="29.25" customHeight="1">
      <c r="B9" s="110"/>
      <c r="C9" s="111" t="s">
        <v>63</v>
      </c>
      <c r="D9" s="112" t="s">
        <v>64</v>
      </c>
      <c r="E9" s="112" t="s">
        <v>149</v>
      </c>
      <c r="F9" s="113" t="s">
        <v>999</v>
      </c>
      <c r="H9" s="110"/>
    </row>
    <row r="10" spans="2:8" s="1" customFormat="1" ht="26.45" customHeight="1">
      <c r="B10" s="34"/>
      <c r="C10" s="193" t="s">
        <v>1000</v>
      </c>
      <c r="D10" s="193" t="s">
        <v>88</v>
      </c>
      <c r="H10" s="34"/>
    </row>
    <row r="11" spans="2:8" s="1" customFormat="1" ht="16.9" customHeight="1">
      <c r="B11" s="34"/>
      <c r="C11" s="194" t="s">
        <v>108</v>
      </c>
      <c r="D11" s="195" t="s">
        <v>109</v>
      </c>
      <c r="E11" s="196" t="s">
        <v>110</v>
      </c>
      <c r="F11" s="197">
        <v>455</v>
      </c>
      <c r="H11" s="34"/>
    </row>
    <row r="12" spans="2:8" s="1" customFormat="1" ht="16.9" customHeight="1">
      <c r="B12" s="34"/>
      <c r="C12" s="198" t="s">
        <v>44</v>
      </c>
      <c r="D12" s="198" t="s">
        <v>200</v>
      </c>
      <c r="E12" s="18" t="s">
        <v>44</v>
      </c>
      <c r="F12" s="199">
        <v>0</v>
      </c>
      <c r="H12" s="34"/>
    </row>
    <row r="13" spans="2:8" s="1" customFormat="1" ht="16.9" customHeight="1">
      <c r="B13" s="34"/>
      <c r="C13" s="198" t="s">
        <v>108</v>
      </c>
      <c r="D13" s="198" t="s">
        <v>201</v>
      </c>
      <c r="E13" s="18" t="s">
        <v>44</v>
      </c>
      <c r="F13" s="199">
        <v>455</v>
      </c>
      <c r="H13" s="34"/>
    </row>
    <row r="14" spans="2:8" s="1" customFormat="1" ht="16.9" customHeight="1">
      <c r="B14" s="34"/>
      <c r="C14" s="200" t="s">
        <v>1001</v>
      </c>
      <c r="H14" s="34"/>
    </row>
    <row r="15" spans="2:8" s="1" customFormat="1" ht="16.9" customHeight="1">
      <c r="B15" s="34"/>
      <c r="C15" s="198" t="s">
        <v>197</v>
      </c>
      <c r="D15" s="198" t="s">
        <v>1002</v>
      </c>
      <c r="E15" s="18" t="s">
        <v>110</v>
      </c>
      <c r="F15" s="199">
        <v>720.8</v>
      </c>
      <c r="H15" s="34"/>
    </row>
    <row r="16" spans="2:8" s="1" customFormat="1" ht="16.9" customHeight="1">
      <c r="B16" s="34"/>
      <c r="C16" s="198" t="s">
        <v>183</v>
      </c>
      <c r="D16" s="198" t="s">
        <v>1003</v>
      </c>
      <c r="E16" s="18" t="s">
        <v>110</v>
      </c>
      <c r="F16" s="199">
        <v>720.8</v>
      </c>
      <c r="H16" s="34"/>
    </row>
    <row r="17" spans="2:8" s="1" customFormat="1" ht="16.9" customHeight="1">
      <c r="B17" s="34"/>
      <c r="C17" s="198" t="s">
        <v>285</v>
      </c>
      <c r="D17" s="198" t="s">
        <v>1004</v>
      </c>
      <c r="E17" s="18" t="s">
        <v>110</v>
      </c>
      <c r="F17" s="199">
        <v>19956.8</v>
      </c>
      <c r="H17" s="34"/>
    </row>
    <row r="18" spans="2:8" s="1" customFormat="1" ht="16.9" customHeight="1">
      <c r="B18" s="34"/>
      <c r="C18" s="198" t="s">
        <v>344</v>
      </c>
      <c r="D18" s="198" t="s">
        <v>1005</v>
      </c>
      <c r="E18" s="18" t="s">
        <v>110</v>
      </c>
      <c r="F18" s="199">
        <v>29188.88</v>
      </c>
      <c r="H18" s="34"/>
    </row>
    <row r="19" spans="2:8" s="1" customFormat="1" ht="16.9" customHeight="1">
      <c r="B19" s="34"/>
      <c r="C19" s="198" t="s">
        <v>377</v>
      </c>
      <c r="D19" s="198" t="s">
        <v>1006</v>
      </c>
      <c r="E19" s="18" t="s">
        <v>110</v>
      </c>
      <c r="F19" s="199">
        <v>32344.8</v>
      </c>
      <c r="H19" s="34"/>
    </row>
    <row r="20" spans="2:8" s="1" customFormat="1" ht="16.9" customHeight="1">
      <c r="B20" s="34"/>
      <c r="C20" s="198" t="s">
        <v>386</v>
      </c>
      <c r="D20" s="198" t="s">
        <v>1007</v>
      </c>
      <c r="E20" s="18" t="s">
        <v>110</v>
      </c>
      <c r="F20" s="199">
        <v>32344.8</v>
      </c>
      <c r="H20" s="34"/>
    </row>
    <row r="21" spans="2:8" s="1" customFormat="1" ht="16.9" customHeight="1">
      <c r="B21" s="34"/>
      <c r="C21" s="198" t="s">
        <v>437</v>
      </c>
      <c r="D21" s="198" t="s">
        <v>1008</v>
      </c>
      <c r="E21" s="18" t="s">
        <v>110</v>
      </c>
      <c r="F21" s="199">
        <v>50880.8</v>
      </c>
      <c r="H21" s="34"/>
    </row>
    <row r="22" spans="2:8" s="1" customFormat="1" ht="16.9" customHeight="1">
      <c r="B22" s="34"/>
      <c r="C22" s="198" t="s">
        <v>442</v>
      </c>
      <c r="D22" s="198" t="s">
        <v>1009</v>
      </c>
      <c r="E22" s="18" t="s">
        <v>110</v>
      </c>
      <c r="F22" s="199">
        <v>50880.8</v>
      </c>
      <c r="H22" s="34"/>
    </row>
    <row r="23" spans="2:8" s="1" customFormat="1" ht="16.9" customHeight="1">
      <c r="B23" s="34"/>
      <c r="C23" s="194" t="s">
        <v>112</v>
      </c>
      <c r="D23" s="195" t="s">
        <v>113</v>
      </c>
      <c r="E23" s="196" t="s">
        <v>110</v>
      </c>
      <c r="F23" s="197">
        <v>16985.8</v>
      </c>
      <c r="H23" s="34"/>
    </row>
    <row r="24" spans="2:8" s="1" customFormat="1" ht="16.9" customHeight="1">
      <c r="B24" s="34"/>
      <c r="C24" s="198" t="s">
        <v>44</v>
      </c>
      <c r="D24" s="198" t="s">
        <v>268</v>
      </c>
      <c r="E24" s="18" t="s">
        <v>44</v>
      </c>
      <c r="F24" s="199">
        <v>0</v>
      </c>
      <c r="H24" s="34"/>
    </row>
    <row r="25" spans="2:8" s="1" customFormat="1" ht="16.9" customHeight="1">
      <c r="B25" s="34"/>
      <c r="C25" s="198" t="s">
        <v>44</v>
      </c>
      <c r="D25" s="198" t="s">
        <v>269</v>
      </c>
      <c r="E25" s="18" t="s">
        <v>44</v>
      </c>
      <c r="F25" s="199">
        <v>4654</v>
      </c>
      <c r="H25" s="34"/>
    </row>
    <row r="26" spans="2:8" s="1" customFormat="1" ht="16.9" customHeight="1">
      <c r="B26" s="34"/>
      <c r="C26" s="198" t="s">
        <v>44</v>
      </c>
      <c r="D26" s="198" t="s">
        <v>270</v>
      </c>
      <c r="E26" s="18" t="s">
        <v>44</v>
      </c>
      <c r="F26" s="199">
        <v>4290</v>
      </c>
      <c r="H26" s="34"/>
    </row>
    <row r="27" spans="2:8" s="1" customFormat="1" ht="16.9" customHeight="1">
      <c r="B27" s="34"/>
      <c r="C27" s="198" t="s">
        <v>44</v>
      </c>
      <c r="D27" s="198" t="s">
        <v>271</v>
      </c>
      <c r="E27" s="18" t="s">
        <v>44</v>
      </c>
      <c r="F27" s="199">
        <v>2964</v>
      </c>
      <c r="H27" s="34"/>
    </row>
    <row r="28" spans="2:8" s="1" customFormat="1" ht="16.9" customHeight="1">
      <c r="B28" s="34"/>
      <c r="C28" s="198" t="s">
        <v>44</v>
      </c>
      <c r="D28" s="198" t="s">
        <v>272</v>
      </c>
      <c r="E28" s="18" t="s">
        <v>44</v>
      </c>
      <c r="F28" s="199">
        <v>208</v>
      </c>
      <c r="H28" s="34"/>
    </row>
    <row r="29" spans="2:8" s="1" customFormat="1" ht="16.9" customHeight="1">
      <c r="B29" s="34"/>
      <c r="C29" s="198" t="s">
        <v>44</v>
      </c>
      <c r="D29" s="198" t="s">
        <v>273</v>
      </c>
      <c r="E29" s="18" t="s">
        <v>44</v>
      </c>
      <c r="F29" s="199">
        <v>4869.8</v>
      </c>
      <c r="H29" s="34"/>
    </row>
    <row r="30" spans="2:8" s="1" customFormat="1" ht="16.9" customHeight="1">
      <c r="B30" s="34"/>
      <c r="C30" s="198" t="s">
        <v>112</v>
      </c>
      <c r="D30" s="198" t="s">
        <v>175</v>
      </c>
      <c r="E30" s="18" t="s">
        <v>44</v>
      </c>
      <c r="F30" s="199">
        <v>16985.8</v>
      </c>
      <c r="H30" s="34"/>
    </row>
    <row r="31" spans="2:8" s="1" customFormat="1" ht="16.9" customHeight="1">
      <c r="B31" s="34"/>
      <c r="C31" s="200" t="s">
        <v>1001</v>
      </c>
      <c r="H31" s="34"/>
    </row>
    <row r="32" spans="2:8" s="1" customFormat="1" ht="16.9" customHeight="1">
      <c r="B32" s="34"/>
      <c r="C32" s="198" t="s">
        <v>265</v>
      </c>
      <c r="D32" s="198" t="s">
        <v>1010</v>
      </c>
      <c r="E32" s="18" t="s">
        <v>110</v>
      </c>
      <c r="F32" s="199">
        <v>16985.8</v>
      </c>
      <c r="H32" s="34"/>
    </row>
    <row r="33" spans="2:8" s="1" customFormat="1" ht="16.9" customHeight="1">
      <c r="B33" s="34"/>
      <c r="C33" s="198" t="s">
        <v>281</v>
      </c>
      <c r="D33" s="198" t="s">
        <v>1011</v>
      </c>
      <c r="E33" s="18" t="s">
        <v>110</v>
      </c>
      <c r="F33" s="199">
        <v>16985.8</v>
      </c>
      <c r="H33" s="34"/>
    </row>
    <row r="34" spans="2:8" s="1" customFormat="1" ht="16.9" customHeight="1">
      <c r="B34" s="34"/>
      <c r="C34" s="198" t="s">
        <v>292</v>
      </c>
      <c r="D34" s="198" t="s">
        <v>1012</v>
      </c>
      <c r="E34" s="18" t="s">
        <v>110</v>
      </c>
      <c r="F34" s="199">
        <v>16985.8</v>
      </c>
      <c r="H34" s="34"/>
    </row>
    <row r="35" spans="2:8" s="1" customFormat="1" ht="16.9" customHeight="1">
      <c r="B35" s="34"/>
      <c r="C35" s="198" t="s">
        <v>301</v>
      </c>
      <c r="D35" s="198" t="s">
        <v>1013</v>
      </c>
      <c r="E35" s="18" t="s">
        <v>110</v>
      </c>
      <c r="F35" s="199">
        <v>16985.8</v>
      </c>
      <c r="H35" s="34"/>
    </row>
    <row r="36" spans="2:8" s="1" customFormat="1" ht="16.9" customHeight="1">
      <c r="B36" s="34"/>
      <c r="C36" s="198" t="s">
        <v>305</v>
      </c>
      <c r="D36" s="198" t="s">
        <v>1014</v>
      </c>
      <c r="E36" s="18" t="s">
        <v>110</v>
      </c>
      <c r="F36" s="199">
        <v>16985.8</v>
      </c>
      <c r="H36" s="34"/>
    </row>
    <row r="37" spans="2:8" s="1" customFormat="1" ht="16.9" customHeight="1">
      <c r="B37" s="34"/>
      <c r="C37" s="194" t="s">
        <v>116</v>
      </c>
      <c r="D37" s="195" t="s">
        <v>117</v>
      </c>
      <c r="E37" s="196" t="s">
        <v>118</v>
      </c>
      <c r="F37" s="197">
        <v>14015.9</v>
      </c>
      <c r="H37" s="34"/>
    </row>
    <row r="38" spans="2:8" s="1" customFormat="1" ht="16.9" customHeight="1">
      <c r="B38" s="34"/>
      <c r="C38" s="198" t="s">
        <v>44</v>
      </c>
      <c r="D38" s="198" t="s">
        <v>230</v>
      </c>
      <c r="E38" s="18" t="s">
        <v>44</v>
      </c>
      <c r="F38" s="199">
        <v>0</v>
      </c>
      <c r="H38" s="34"/>
    </row>
    <row r="39" spans="2:8" s="1" customFormat="1" ht="16.9" customHeight="1">
      <c r="B39" s="34"/>
      <c r="C39" s="198" t="s">
        <v>44</v>
      </c>
      <c r="D39" s="198" t="s">
        <v>231</v>
      </c>
      <c r="E39" s="18" t="s">
        <v>44</v>
      </c>
      <c r="F39" s="199">
        <v>2327</v>
      </c>
      <c r="H39" s="34"/>
    </row>
    <row r="40" spans="2:8" s="1" customFormat="1" ht="16.9" customHeight="1">
      <c r="B40" s="34"/>
      <c r="C40" s="198" t="s">
        <v>44</v>
      </c>
      <c r="D40" s="198" t="s">
        <v>232</v>
      </c>
      <c r="E40" s="18" t="s">
        <v>44</v>
      </c>
      <c r="F40" s="199">
        <v>2145</v>
      </c>
      <c r="H40" s="34"/>
    </row>
    <row r="41" spans="2:8" s="1" customFormat="1" ht="16.9" customHeight="1">
      <c r="B41" s="34"/>
      <c r="C41" s="198" t="s">
        <v>44</v>
      </c>
      <c r="D41" s="198" t="s">
        <v>233</v>
      </c>
      <c r="E41" s="18" t="s">
        <v>44</v>
      </c>
      <c r="F41" s="199">
        <v>1482</v>
      </c>
      <c r="H41" s="34"/>
    </row>
    <row r="42" spans="2:8" s="1" customFormat="1" ht="16.9" customHeight="1">
      <c r="B42" s="34"/>
      <c r="C42" s="198" t="s">
        <v>44</v>
      </c>
      <c r="D42" s="198" t="s">
        <v>235</v>
      </c>
      <c r="E42" s="18" t="s">
        <v>44</v>
      </c>
      <c r="F42" s="199">
        <v>140</v>
      </c>
      <c r="H42" s="34"/>
    </row>
    <row r="43" spans="2:8" s="1" customFormat="1" ht="16.9" customHeight="1">
      <c r="B43" s="34"/>
      <c r="C43" s="198" t="s">
        <v>44</v>
      </c>
      <c r="D43" s="198" t="s">
        <v>236</v>
      </c>
      <c r="E43" s="18" t="s">
        <v>44</v>
      </c>
      <c r="F43" s="199">
        <v>0</v>
      </c>
      <c r="H43" s="34"/>
    </row>
    <row r="44" spans="2:8" s="1" customFormat="1" ht="16.9" customHeight="1">
      <c r="B44" s="34"/>
      <c r="C44" s="198" t="s">
        <v>44</v>
      </c>
      <c r="D44" s="198" t="s">
        <v>237</v>
      </c>
      <c r="E44" s="18" t="s">
        <v>44</v>
      </c>
      <c r="F44" s="199">
        <v>3007.2</v>
      </c>
      <c r="H44" s="34"/>
    </row>
    <row r="45" spans="2:8" s="1" customFormat="1" ht="16.9" customHeight="1">
      <c r="B45" s="34"/>
      <c r="C45" s="198" t="s">
        <v>44</v>
      </c>
      <c r="D45" s="198" t="s">
        <v>238</v>
      </c>
      <c r="E45" s="18" t="s">
        <v>44</v>
      </c>
      <c r="F45" s="199">
        <v>2772</v>
      </c>
      <c r="H45" s="34"/>
    </row>
    <row r="46" spans="2:8" s="1" customFormat="1" ht="16.9" customHeight="1">
      <c r="B46" s="34"/>
      <c r="C46" s="198" t="s">
        <v>44</v>
      </c>
      <c r="D46" s="198" t="s">
        <v>239</v>
      </c>
      <c r="E46" s="18" t="s">
        <v>44</v>
      </c>
      <c r="F46" s="199">
        <v>1915.2</v>
      </c>
      <c r="H46" s="34"/>
    </row>
    <row r="47" spans="2:8" s="1" customFormat="1" ht="16.9" customHeight="1">
      <c r="B47" s="34"/>
      <c r="C47" s="198" t="s">
        <v>44</v>
      </c>
      <c r="D47" s="198" t="s">
        <v>240</v>
      </c>
      <c r="E47" s="18" t="s">
        <v>44</v>
      </c>
      <c r="F47" s="199">
        <v>0</v>
      </c>
      <c r="H47" s="34"/>
    </row>
    <row r="48" spans="2:8" s="1" customFormat="1" ht="16.9" customHeight="1">
      <c r="B48" s="34"/>
      <c r="C48" s="198" t="s">
        <v>44</v>
      </c>
      <c r="D48" s="198" t="s">
        <v>241</v>
      </c>
      <c r="E48" s="18" t="s">
        <v>44</v>
      </c>
      <c r="F48" s="199">
        <v>227.5</v>
      </c>
      <c r="H48" s="34"/>
    </row>
    <row r="49" spans="2:8" s="1" customFormat="1" ht="16.9" customHeight="1">
      <c r="B49" s="34"/>
      <c r="C49" s="198" t="s">
        <v>116</v>
      </c>
      <c r="D49" s="198" t="s">
        <v>175</v>
      </c>
      <c r="E49" s="18" t="s">
        <v>44</v>
      </c>
      <c r="F49" s="199">
        <v>14015.9</v>
      </c>
      <c r="H49" s="34"/>
    </row>
    <row r="50" spans="2:8" s="1" customFormat="1" ht="16.9" customHeight="1">
      <c r="B50" s="34"/>
      <c r="C50" s="200" t="s">
        <v>1001</v>
      </c>
      <c r="H50" s="34"/>
    </row>
    <row r="51" spans="2:8" s="1" customFormat="1" ht="16.9" customHeight="1">
      <c r="B51" s="34"/>
      <c r="C51" s="198" t="s">
        <v>227</v>
      </c>
      <c r="D51" s="198" t="s">
        <v>1015</v>
      </c>
      <c r="E51" s="18" t="s">
        <v>118</v>
      </c>
      <c r="F51" s="199">
        <v>14015.9</v>
      </c>
      <c r="H51" s="34"/>
    </row>
    <row r="52" spans="2:8" s="1" customFormat="1" ht="16.9" customHeight="1">
      <c r="B52" s="34"/>
      <c r="C52" s="198" t="s">
        <v>250</v>
      </c>
      <c r="D52" s="198" t="s">
        <v>1016</v>
      </c>
      <c r="E52" s="18" t="s">
        <v>118</v>
      </c>
      <c r="F52" s="199">
        <v>14363.4</v>
      </c>
      <c r="H52" s="34"/>
    </row>
    <row r="53" spans="2:8" s="1" customFormat="1" ht="16.9" customHeight="1">
      <c r="B53" s="34"/>
      <c r="C53" s="198" t="s">
        <v>260</v>
      </c>
      <c r="D53" s="198" t="s">
        <v>1017</v>
      </c>
      <c r="E53" s="18" t="s">
        <v>122</v>
      </c>
      <c r="F53" s="199">
        <v>25854.12</v>
      </c>
      <c r="H53" s="34"/>
    </row>
    <row r="54" spans="2:8" s="1" customFormat="1" ht="16.9" customHeight="1">
      <c r="B54" s="34"/>
      <c r="C54" s="194" t="s">
        <v>120</v>
      </c>
      <c r="D54" s="195" t="s">
        <v>121</v>
      </c>
      <c r="E54" s="196" t="s">
        <v>122</v>
      </c>
      <c r="F54" s="197">
        <v>8557.056</v>
      </c>
      <c r="H54" s="34"/>
    </row>
    <row r="55" spans="2:8" s="1" customFormat="1" ht="16.9" customHeight="1">
      <c r="B55" s="34"/>
      <c r="C55" s="198" t="s">
        <v>120</v>
      </c>
      <c r="D55" s="198" t="s">
        <v>535</v>
      </c>
      <c r="E55" s="18" t="s">
        <v>44</v>
      </c>
      <c r="F55" s="199">
        <v>8557.056</v>
      </c>
      <c r="H55" s="34"/>
    </row>
    <row r="56" spans="2:8" s="1" customFormat="1" ht="16.9" customHeight="1">
      <c r="B56" s="34"/>
      <c r="C56" s="200" t="s">
        <v>1001</v>
      </c>
      <c r="H56" s="34"/>
    </row>
    <row r="57" spans="2:8" s="1" customFormat="1" ht="16.9" customHeight="1">
      <c r="B57" s="34"/>
      <c r="C57" s="198" t="s">
        <v>529</v>
      </c>
      <c r="D57" s="198" t="s">
        <v>1018</v>
      </c>
      <c r="E57" s="18" t="s">
        <v>122</v>
      </c>
      <c r="F57" s="199">
        <v>26476.576</v>
      </c>
      <c r="H57" s="34"/>
    </row>
    <row r="58" spans="2:8" s="1" customFormat="1" ht="16.9" customHeight="1">
      <c r="B58" s="34"/>
      <c r="C58" s="198" t="s">
        <v>537</v>
      </c>
      <c r="D58" s="198" t="s">
        <v>1019</v>
      </c>
      <c r="E58" s="18" t="s">
        <v>122</v>
      </c>
      <c r="F58" s="199">
        <v>498524.928</v>
      </c>
      <c r="H58" s="34"/>
    </row>
    <row r="59" spans="2:8" s="1" customFormat="1" ht="16.9" customHeight="1">
      <c r="B59" s="34"/>
      <c r="C59" s="194" t="s">
        <v>124</v>
      </c>
      <c r="D59" s="195" t="s">
        <v>125</v>
      </c>
      <c r="E59" s="196" t="s">
        <v>122</v>
      </c>
      <c r="F59" s="197">
        <v>17919.52</v>
      </c>
      <c r="H59" s="34"/>
    </row>
    <row r="60" spans="2:8" s="1" customFormat="1" ht="16.9" customHeight="1">
      <c r="B60" s="34"/>
      <c r="C60" s="198" t="s">
        <v>44</v>
      </c>
      <c r="D60" s="198" t="s">
        <v>532</v>
      </c>
      <c r="E60" s="18" t="s">
        <v>44</v>
      </c>
      <c r="F60" s="199">
        <v>6503.16</v>
      </c>
      <c r="H60" s="34"/>
    </row>
    <row r="61" spans="2:8" s="1" customFormat="1" ht="16.9" customHeight="1">
      <c r="B61" s="34"/>
      <c r="C61" s="198" t="s">
        <v>44</v>
      </c>
      <c r="D61" s="198" t="s">
        <v>533</v>
      </c>
      <c r="E61" s="18" t="s">
        <v>44</v>
      </c>
      <c r="F61" s="199">
        <v>7234.816</v>
      </c>
      <c r="H61" s="34"/>
    </row>
    <row r="62" spans="2:8" s="1" customFormat="1" ht="16.9" customHeight="1">
      <c r="B62" s="34"/>
      <c r="C62" s="198" t="s">
        <v>44</v>
      </c>
      <c r="D62" s="198" t="s">
        <v>534</v>
      </c>
      <c r="E62" s="18" t="s">
        <v>44</v>
      </c>
      <c r="F62" s="199">
        <v>4181.544</v>
      </c>
      <c r="H62" s="34"/>
    </row>
    <row r="63" spans="2:8" s="1" customFormat="1" ht="16.9" customHeight="1">
      <c r="B63" s="34"/>
      <c r="C63" s="198" t="s">
        <v>124</v>
      </c>
      <c r="D63" s="198" t="s">
        <v>234</v>
      </c>
      <c r="E63" s="18" t="s">
        <v>44</v>
      </c>
      <c r="F63" s="199">
        <v>17919.52</v>
      </c>
      <c r="H63" s="34"/>
    </row>
    <row r="64" spans="2:8" s="1" customFormat="1" ht="16.9" customHeight="1">
      <c r="B64" s="34"/>
      <c r="C64" s="200" t="s">
        <v>1001</v>
      </c>
      <c r="H64" s="34"/>
    </row>
    <row r="65" spans="2:8" s="1" customFormat="1" ht="16.9" customHeight="1">
      <c r="B65" s="34"/>
      <c r="C65" s="198" t="s">
        <v>529</v>
      </c>
      <c r="D65" s="198" t="s">
        <v>1018</v>
      </c>
      <c r="E65" s="18" t="s">
        <v>122</v>
      </c>
      <c r="F65" s="199">
        <v>26476.576</v>
      </c>
      <c r="H65" s="34"/>
    </row>
    <row r="66" spans="2:8" s="1" customFormat="1" ht="16.9" customHeight="1">
      <c r="B66" s="34"/>
      <c r="C66" s="198" t="s">
        <v>537</v>
      </c>
      <c r="D66" s="198" t="s">
        <v>1019</v>
      </c>
      <c r="E66" s="18" t="s">
        <v>122</v>
      </c>
      <c r="F66" s="199">
        <v>498524.928</v>
      </c>
      <c r="H66" s="34"/>
    </row>
    <row r="67" spans="2:8" s="1" customFormat="1" ht="16.9" customHeight="1">
      <c r="B67" s="34"/>
      <c r="C67" s="194" t="s">
        <v>127</v>
      </c>
      <c r="D67" s="195" t="s">
        <v>128</v>
      </c>
      <c r="E67" s="196" t="s">
        <v>110</v>
      </c>
      <c r="F67" s="197">
        <v>265.8</v>
      </c>
      <c r="H67" s="34"/>
    </row>
    <row r="68" spans="2:8" s="1" customFormat="1" ht="16.9" customHeight="1">
      <c r="B68" s="34"/>
      <c r="C68" s="198" t="s">
        <v>127</v>
      </c>
      <c r="D68" s="198" t="s">
        <v>202</v>
      </c>
      <c r="E68" s="18" t="s">
        <v>44</v>
      </c>
      <c r="F68" s="199">
        <v>265.8</v>
      </c>
      <c r="H68" s="34"/>
    </row>
    <row r="69" spans="2:8" s="1" customFormat="1" ht="16.9" customHeight="1">
      <c r="B69" s="34"/>
      <c r="C69" s="200" t="s">
        <v>1001</v>
      </c>
      <c r="H69" s="34"/>
    </row>
    <row r="70" spans="2:8" s="1" customFormat="1" ht="16.9" customHeight="1">
      <c r="B70" s="34"/>
      <c r="C70" s="198" t="s">
        <v>197</v>
      </c>
      <c r="D70" s="198" t="s">
        <v>1002</v>
      </c>
      <c r="E70" s="18" t="s">
        <v>110</v>
      </c>
      <c r="F70" s="199">
        <v>720.8</v>
      </c>
      <c r="H70" s="34"/>
    </row>
    <row r="71" spans="2:8" s="1" customFormat="1" ht="16.9" customHeight="1">
      <c r="B71" s="34"/>
      <c r="C71" s="198" t="s">
        <v>183</v>
      </c>
      <c r="D71" s="198" t="s">
        <v>1003</v>
      </c>
      <c r="E71" s="18" t="s">
        <v>110</v>
      </c>
      <c r="F71" s="199">
        <v>720.8</v>
      </c>
      <c r="H71" s="34"/>
    </row>
    <row r="72" spans="2:8" s="1" customFormat="1" ht="16.9" customHeight="1">
      <c r="B72" s="34"/>
      <c r="C72" s="198" t="s">
        <v>285</v>
      </c>
      <c r="D72" s="198" t="s">
        <v>1004</v>
      </c>
      <c r="E72" s="18" t="s">
        <v>110</v>
      </c>
      <c r="F72" s="199">
        <v>19956.8</v>
      </c>
      <c r="H72" s="34"/>
    </row>
    <row r="73" spans="2:8" s="1" customFormat="1" ht="16.9" customHeight="1">
      <c r="B73" s="34"/>
      <c r="C73" s="198" t="s">
        <v>344</v>
      </c>
      <c r="D73" s="198" t="s">
        <v>1005</v>
      </c>
      <c r="E73" s="18" t="s">
        <v>110</v>
      </c>
      <c r="F73" s="199">
        <v>29188.88</v>
      </c>
      <c r="H73" s="34"/>
    </row>
    <row r="74" spans="2:8" s="1" customFormat="1" ht="16.9" customHeight="1">
      <c r="B74" s="34"/>
      <c r="C74" s="198" t="s">
        <v>355</v>
      </c>
      <c r="D74" s="198" t="s">
        <v>1020</v>
      </c>
      <c r="E74" s="18" t="s">
        <v>110</v>
      </c>
      <c r="F74" s="199">
        <v>32344.8</v>
      </c>
      <c r="H74" s="34"/>
    </row>
    <row r="75" spans="2:8" s="1" customFormat="1" ht="16.9" customHeight="1">
      <c r="B75" s="34"/>
      <c r="C75" s="198" t="s">
        <v>366</v>
      </c>
      <c r="D75" s="198" t="s">
        <v>1021</v>
      </c>
      <c r="E75" s="18" t="s">
        <v>110</v>
      </c>
      <c r="F75" s="199">
        <v>720.8</v>
      </c>
      <c r="H75" s="34"/>
    </row>
    <row r="76" spans="2:8" s="1" customFormat="1" ht="16.9" customHeight="1">
      <c r="B76" s="34"/>
      <c r="C76" s="198" t="s">
        <v>377</v>
      </c>
      <c r="D76" s="198" t="s">
        <v>1006</v>
      </c>
      <c r="E76" s="18" t="s">
        <v>110</v>
      </c>
      <c r="F76" s="199">
        <v>32344.8</v>
      </c>
      <c r="H76" s="34"/>
    </row>
    <row r="77" spans="2:8" s="1" customFormat="1" ht="16.9" customHeight="1">
      <c r="B77" s="34"/>
      <c r="C77" s="198" t="s">
        <v>386</v>
      </c>
      <c r="D77" s="198" t="s">
        <v>1007</v>
      </c>
      <c r="E77" s="18" t="s">
        <v>110</v>
      </c>
      <c r="F77" s="199">
        <v>32344.8</v>
      </c>
      <c r="H77" s="34"/>
    </row>
    <row r="78" spans="2:8" s="1" customFormat="1" ht="16.9" customHeight="1">
      <c r="B78" s="34"/>
      <c r="C78" s="198" t="s">
        <v>426</v>
      </c>
      <c r="D78" s="198" t="s">
        <v>1022</v>
      </c>
      <c r="E78" s="18" t="s">
        <v>110</v>
      </c>
      <c r="F78" s="199">
        <v>101761.6</v>
      </c>
      <c r="H78" s="34"/>
    </row>
    <row r="79" spans="2:8" s="1" customFormat="1" ht="16.9" customHeight="1">
      <c r="B79" s="34"/>
      <c r="C79" s="198" t="s">
        <v>437</v>
      </c>
      <c r="D79" s="198" t="s">
        <v>1008</v>
      </c>
      <c r="E79" s="18" t="s">
        <v>110</v>
      </c>
      <c r="F79" s="199">
        <v>50880.8</v>
      </c>
      <c r="H79" s="34"/>
    </row>
    <row r="80" spans="2:8" s="1" customFormat="1" ht="16.9" customHeight="1">
      <c r="B80" s="34"/>
      <c r="C80" s="198" t="s">
        <v>442</v>
      </c>
      <c r="D80" s="198" t="s">
        <v>1009</v>
      </c>
      <c r="E80" s="18" t="s">
        <v>110</v>
      </c>
      <c r="F80" s="199">
        <v>50880.8</v>
      </c>
      <c r="H80" s="34"/>
    </row>
    <row r="81" spans="2:8" s="1" customFormat="1" ht="16.9" customHeight="1">
      <c r="B81" s="34"/>
      <c r="C81" s="194" t="s">
        <v>131</v>
      </c>
      <c r="D81" s="195" t="s">
        <v>132</v>
      </c>
      <c r="E81" s="196" t="s">
        <v>122</v>
      </c>
      <c r="F81" s="197">
        <v>-6323.712</v>
      </c>
      <c r="H81" s="34"/>
    </row>
    <row r="82" spans="2:8" s="1" customFormat="1" ht="26.45" customHeight="1">
      <c r="B82" s="34"/>
      <c r="C82" s="193" t="s">
        <v>1023</v>
      </c>
      <c r="D82" s="193" t="s">
        <v>97</v>
      </c>
      <c r="H82" s="34"/>
    </row>
    <row r="83" spans="2:8" s="1" customFormat="1" ht="16.9" customHeight="1">
      <c r="B83" s="34"/>
      <c r="C83" s="194" t="s">
        <v>705</v>
      </c>
      <c r="D83" s="195" t="s">
        <v>706</v>
      </c>
      <c r="E83" s="196" t="s">
        <v>321</v>
      </c>
      <c r="F83" s="197">
        <v>2963</v>
      </c>
      <c r="H83" s="34"/>
    </row>
    <row r="84" spans="2:8" s="1" customFormat="1" ht="16.9" customHeight="1">
      <c r="B84" s="34"/>
      <c r="C84" s="198" t="s">
        <v>44</v>
      </c>
      <c r="D84" s="198" t="s">
        <v>727</v>
      </c>
      <c r="E84" s="18" t="s">
        <v>44</v>
      </c>
      <c r="F84" s="199">
        <v>0</v>
      </c>
      <c r="H84" s="34"/>
    </row>
    <row r="85" spans="2:8" s="1" customFormat="1" ht="16.9" customHeight="1">
      <c r="B85" s="34"/>
      <c r="C85" s="198" t="s">
        <v>44</v>
      </c>
      <c r="D85" s="198" t="s">
        <v>763</v>
      </c>
      <c r="E85" s="18" t="s">
        <v>44</v>
      </c>
      <c r="F85" s="199">
        <v>2150</v>
      </c>
      <c r="H85" s="34"/>
    </row>
    <row r="86" spans="2:8" s="1" customFormat="1" ht="16.9" customHeight="1">
      <c r="B86" s="34"/>
      <c r="C86" s="198" t="s">
        <v>44</v>
      </c>
      <c r="D86" s="198" t="s">
        <v>764</v>
      </c>
      <c r="E86" s="18" t="s">
        <v>44</v>
      </c>
      <c r="F86" s="199">
        <v>363</v>
      </c>
      <c r="H86" s="34"/>
    </row>
    <row r="87" spans="2:8" s="1" customFormat="1" ht="16.9" customHeight="1">
      <c r="B87" s="34"/>
      <c r="C87" s="198" t="s">
        <v>44</v>
      </c>
      <c r="D87" s="198" t="s">
        <v>765</v>
      </c>
      <c r="E87" s="18" t="s">
        <v>44</v>
      </c>
      <c r="F87" s="199">
        <v>450</v>
      </c>
      <c r="H87" s="34"/>
    </row>
    <row r="88" spans="2:8" s="1" customFormat="1" ht="16.9" customHeight="1">
      <c r="B88" s="34"/>
      <c r="C88" s="198" t="s">
        <v>705</v>
      </c>
      <c r="D88" s="198" t="s">
        <v>175</v>
      </c>
      <c r="E88" s="18" t="s">
        <v>44</v>
      </c>
      <c r="F88" s="199">
        <v>2963</v>
      </c>
      <c r="H88" s="34"/>
    </row>
    <row r="89" spans="2:8" s="1" customFormat="1" ht="16.9" customHeight="1">
      <c r="B89" s="34"/>
      <c r="C89" s="200" t="s">
        <v>1001</v>
      </c>
      <c r="H89" s="34"/>
    </row>
    <row r="90" spans="2:8" s="1" customFormat="1" ht="16.9" customHeight="1">
      <c r="B90" s="34"/>
      <c r="C90" s="198" t="s">
        <v>760</v>
      </c>
      <c r="D90" s="198" t="s">
        <v>1024</v>
      </c>
      <c r="E90" s="18" t="s">
        <v>321</v>
      </c>
      <c r="F90" s="199">
        <v>2963</v>
      </c>
      <c r="H90" s="34"/>
    </row>
    <row r="91" spans="2:8" s="1" customFormat="1" ht="16.9" customHeight="1">
      <c r="B91" s="34"/>
      <c r="C91" s="198" t="s">
        <v>783</v>
      </c>
      <c r="D91" s="198" t="s">
        <v>1025</v>
      </c>
      <c r="E91" s="18" t="s">
        <v>321</v>
      </c>
      <c r="F91" s="199">
        <v>2963</v>
      </c>
      <c r="H91" s="34"/>
    </row>
    <row r="92" spans="2:8" s="1" customFormat="1" ht="16.9" customHeight="1">
      <c r="B92" s="34"/>
      <c r="C92" s="198" t="s">
        <v>795</v>
      </c>
      <c r="D92" s="198" t="s">
        <v>1026</v>
      </c>
      <c r="E92" s="18" t="s">
        <v>321</v>
      </c>
      <c r="F92" s="199">
        <v>18199</v>
      </c>
      <c r="H92" s="34"/>
    </row>
    <row r="93" spans="2:8" s="1" customFormat="1" ht="16.9" customHeight="1">
      <c r="B93" s="34"/>
      <c r="C93" s="194" t="s">
        <v>708</v>
      </c>
      <c r="D93" s="195" t="s">
        <v>709</v>
      </c>
      <c r="E93" s="196" t="s">
        <v>321</v>
      </c>
      <c r="F93" s="197">
        <v>14158</v>
      </c>
      <c r="H93" s="34"/>
    </row>
    <row r="94" spans="2:8" s="1" customFormat="1" ht="16.9" customHeight="1">
      <c r="B94" s="34"/>
      <c r="C94" s="198" t="s">
        <v>44</v>
      </c>
      <c r="D94" s="198" t="s">
        <v>727</v>
      </c>
      <c r="E94" s="18" t="s">
        <v>44</v>
      </c>
      <c r="F94" s="199">
        <v>0</v>
      </c>
      <c r="H94" s="34"/>
    </row>
    <row r="95" spans="2:8" s="1" customFormat="1" ht="16.9" customHeight="1">
      <c r="B95" s="34"/>
      <c r="C95" s="198" t="s">
        <v>44</v>
      </c>
      <c r="D95" s="198" t="s">
        <v>758</v>
      </c>
      <c r="E95" s="18" t="s">
        <v>44</v>
      </c>
      <c r="F95" s="199">
        <v>190</v>
      </c>
      <c r="H95" s="34"/>
    </row>
    <row r="96" spans="2:8" s="1" customFormat="1" ht="16.9" customHeight="1">
      <c r="B96" s="34"/>
      <c r="C96" s="198" t="s">
        <v>44</v>
      </c>
      <c r="D96" s="198" t="s">
        <v>759</v>
      </c>
      <c r="E96" s="18" t="s">
        <v>44</v>
      </c>
      <c r="F96" s="199">
        <v>13968</v>
      </c>
      <c r="H96" s="34"/>
    </row>
    <row r="97" spans="2:8" s="1" customFormat="1" ht="16.9" customHeight="1">
      <c r="B97" s="34"/>
      <c r="C97" s="198" t="s">
        <v>708</v>
      </c>
      <c r="D97" s="198" t="s">
        <v>175</v>
      </c>
      <c r="E97" s="18" t="s">
        <v>44</v>
      </c>
      <c r="F97" s="199">
        <v>14158</v>
      </c>
      <c r="H97" s="34"/>
    </row>
    <row r="98" spans="2:8" s="1" customFormat="1" ht="16.9" customHeight="1">
      <c r="B98" s="34"/>
      <c r="C98" s="200" t="s">
        <v>1001</v>
      </c>
      <c r="H98" s="34"/>
    </row>
    <row r="99" spans="2:8" s="1" customFormat="1" ht="16.9" customHeight="1">
      <c r="B99" s="34"/>
      <c r="C99" s="198" t="s">
        <v>755</v>
      </c>
      <c r="D99" s="198" t="s">
        <v>1027</v>
      </c>
      <c r="E99" s="18" t="s">
        <v>321</v>
      </c>
      <c r="F99" s="199">
        <v>14158</v>
      </c>
      <c r="H99" s="34"/>
    </row>
    <row r="100" spans="2:8" s="1" customFormat="1" ht="16.9" customHeight="1">
      <c r="B100" s="34"/>
      <c r="C100" s="198" t="s">
        <v>780</v>
      </c>
      <c r="D100" s="198" t="s">
        <v>1028</v>
      </c>
      <c r="E100" s="18" t="s">
        <v>321</v>
      </c>
      <c r="F100" s="199">
        <v>14158</v>
      </c>
      <c r="H100" s="34"/>
    </row>
    <row r="101" spans="2:8" s="1" customFormat="1" ht="16.9" customHeight="1">
      <c r="B101" s="34"/>
      <c r="C101" s="198" t="s">
        <v>795</v>
      </c>
      <c r="D101" s="198" t="s">
        <v>1026</v>
      </c>
      <c r="E101" s="18" t="s">
        <v>321</v>
      </c>
      <c r="F101" s="199">
        <v>18199</v>
      </c>
      <c r="H101" s="34"/>
    </row>
    <row r="102" spans="2:8" s="1" customFormat="1" ht="16.9" customHeight="1">
      <c r="B102" s="34"/>
      <c r="C102" s="194" t="s">
        <v>711</v>
      </c>
      <c r="D102" s="195" t="s">
        <v>712</v>
      </c>
      <c r="E102" s="196" t="s">
        <v>321</v>
      </c>
      <c r="F102" s="197">
        <v>267</v>
      </c>
      <c r="H102" s="34"/>
    </row>
    <row r="103" spans="2:8" s="1" customFormat="1" ht="16.9" customHeight="1">
      <c r="B103" s="34"/>
      <c r="C103" s="198" t="s">
        <v>44</v>
      </c>
      <c r="D103" s="198" t="s">
        <v>727</v>
      </c>
      <c r="E103" s="18" t="s">
        <v>44</v>
      </c>
      <c r="F103" s="199">
        <v>0</v>
      </c>
      <c r="H103" s="34"/>
    </row>
    <row r="104" spans="2:8" s="1" customFormat="1" ht="16.9" customHeight="1">
      <c r="B104" s="34"/>
      <c r="C104" s="198" t="s">
        <v>711</v>
      </c>
      <c r="D104" s="198" t="s">
        <v>773</v>
      </c>
      <c r="E104" s="18" t="s">
        <v>44</v>
      </c>
      <c r="F104" s="199">
        <v>267</v>
      </c>
      <c r="H104" s="34"/>
    </row>
    <row r="105" spans="2:8" s="1" customFormat="1" ht="16.9" customHeight="1">
      <c r="B105" s="34"/>
      <c r="C105" s="200" t="s">
        <v>1001</v>
      </c>
      <c r="H105" s="34"/>
    </row>
    <row r="106" spans="2:8" s="1" customFormat="1" ht="16.9" customHeight="1">
      <c r="B106" s="34"/>
      <c r="C106" s="198" t="s">
        <v>770</v>
      </c>
      <c r="D106" s="198" t="s">
        <v>1029</v>
      </c>
      <c r="E106" s="18" t="s">
        <v>321</v>
      </c>
      <c r="F106" s="199">
        <v>267</v>
      </c>
      <c r="H106" s="34"/>
    </row>
    <row r="107" spans="2:8" s="1" customFormat="1" ht="16.9" customHeight="1">
      <c r="B107" s="34"/>
      <c r="C107" s="198" t="s">
        <v>789</v>
      </c>
      <c r="D107" s="198" t="s">
        <v>1030</v>
      </c>
      <c r="E107" s="18" t="s">
        <v>321</v>
      </c>
      <c r="F107" s="199">
        <v>267</v>
      </c>
      <c r="H107" s="34"/>
    </row>
    <row r="108" spans="2:8" s="1" customFormat="1" ht="16.9" customHeight="1">
      <c r="B108" s="34"/>
      <c r="C108" s="198" t="s">
        <v>795</v>
      </c>
      <c r="D108" s="198" t="s">
        <v>1026</v>
      </c>
      <c r="E108" s="18" t="s">
        <v>321</v>
      </c>
      <c r="F108" s="199">
        <v>18199</v>
      </c>
      <c r="H108" s="34"/>
    </row>
    <row r="109" spans="2:8" s="1" customFormat="1" ht="16.9" customHeight="1">
      <c r="B109" s="34"/>
      <c r="C109" s="194" t="s">
        <v>714</v>
      </c>
      <c r="D109" s="195" t="s">
        <v>715</v>
      </c>
      <c r="E109" s="196" t="s">
        <v>321</v>
      </c>
      <c r="F109" s="197">
        <v>811</v>
      </c>
      <c r="H109" s="34"/>
    </row>
    <row r="110" spans="2:8" s="1" customFormat="1" ht="16.9" customHeight="1">
      <c r="B110" s="34"/>
      <c r="C110" s="198" t="s">
        <v>44</v>
      </c>
      <c r="D110" s="198" t="s">
        <v>727</v>
      </c>
      <c r="E110" s="18" t="s">
        <v>44</v>
      </c>
      <c r="F110" s="199">
        <v>0</v>
      </c>
      <c r="H110" s="34"/>
    </row>
    <row r="111" spans="2:8" s="1" customFormat="1" ht="16.9" customHeight="1">
      <c r="B111" s="34"/>
      <c r="C111" s="198" t="s">
        <v>714</v>
      </c>
      <c r="D111" s="198" t="s">
        <v>769</v>
      </c>
      <c r="E111" s="18" t="s">
        <v>44</v>
      </c>
      <c r="F111" s="199">
        <v>811</v>
      </c>
      <c r="H111" s="34"/>
    </row>
    <row r="112" spans="2:8" s="1" customFormat="1" ht="16.9" customHeight="1">
      <c r="B112" s="34"/>
      <c r="C112" s="200" t="s">
        <v>1001</v>
      </c>
      <c r="H112" s="34"/>
    </row>
    <row r="113" spans="2:8" s="1" customFormat="1" ht="16.9" customHeight="1">
      <c r="B113" s="34"/>
      <c r="C113" s="198" t="s">
        <v>766</v>
      </c>
      <c r="D113" s="198" t="s">
        <v>1031</v>
      </c>
      <c r="E113" s="18" t="s">
        <v>321</v>
      </c>
      <c r="F113" s="199">
        <v>811</v>
      </c>
      <c r="H113" s="34"/>
    </row>
    <row r="114" spans="2:8" s="1" customFormat="1" ht="16.9" customHeight="1">
      <c r="B114" s="34"/>
      <c r="C114" s="198" t="s">
        <v>786</v>
      </c>
      <c r="D114" s="198" t="s">
        <v>1032</v>
      </c>
      <c r="E114" s="18" t="s">
        <v>321</v>
      </c>
      <c r="F114" s="199">
        <v>811</v>
      </c>
      <c r="H114" s="34"/>
    </row>
    <row r="115" spans="2:8" s="1" customFormat="1" ht="16.9" customHeight="1">
      <c r="B115" s="34"/>
      <c r="C115" s="198" t="s">
        <v>795</v>
      </c>
      <c r="D115" s="198" t="s">
        <v>1026</v>
      </c>
      <c r="E115" s="18" t="s">
        <v>321</v>
      </c>
      <c r="F115" s="199">
        <v>18199</v>
      </c>
      <c r="H115" s="34"/>
    </row>
    <row r="116" spans="2:8" s="1" customFormat="1" ht="16.9" customHeight="1">
      <c r="B116" s="34"/>
      <c r="C116" s="194" t="s">
        <v>717</v>
      </c>
      <c r="D116" s="195" t="s">
        <v>718</v>
      </c>
      <c r="E116" s="196" t="s">
        <v>110</v>
      </c>
      <c r="F116" s="197">
        <v>114.3</v>
      </c>
      <c r="H116" s="34"/>
    </row>
    <row r="117" spans="2:8" s="1" customFormat="1" ht="16.9" customHeight="1">
      <c r="B117" s="34"/>
      <c r="C117" s="198" t="s">
        <v>44</v>
      </c>
      <c r="D117" s="198" t="s">
        <v>727</v>
      </c>
      <c r="E117" s="18" t="s">
        <v>44</v>
      </c>
      <c r="F117" s="199">
        <v>0</v>
      </c>
      <c r="H117" s="34"/>
    </row>
    <row r="118" spans="2:8" s="1" customFormat="1" ht="16.9" customHeight="1">
      <c r="B118" s="34"/>
      <c r="C118" s="198" t="s">
        <v>44</v>
      </c>
      <c r="D118" s="198" t="s">
        <v>777</v>
      </c>
      <c r="E118" s="18" t="s">
        <v>44</v>
      </c>
      <c r="F118" s="199">
        <v>4.5</v>
      </c>
      <c r="H118" s="34"/>
    </row>
    <row r="119" spans="2:8" s="1" customFormat="1" ht="16.9" customHeight="1">
      <c r="B119" s="34"/>
      <c r="C119" s="198" t="s">
        <v>44</v>
      </c>
      <c r="D119" s="198" t="s">
        <v>778</v>
      </c>
      <c r="E119" s="18" t="s">
        <v>44</v>
      </c>
      <c r="F119" s="199">
        <v>2.8</v>
      </c>
      <c r="H119" s="34"/>
    </row>
    <row r="120" spans="2:8" s="1" customFormat="1" ht="16.9" customHeight="1">
      <c r="B120" s="34"/>
      <c r="C120" s="198" t="s">
        <v>44</v>
      </c>
      <c r="D120" s="198" t="s">
        <v>779</v>
      </c>
      <c r="E120" s="18" t="s">
        <v>44</v>
      </c>
      <c r="F120" s="199">
        <v>107</v>
      </c>
      <c r="H120" s="34"/>
    </row>
    <row r="121" spans="2:8" s="1" customFormat="1" ht="16.9" customHeight="1">
      <c r="B121" s="34"/>
      <c r="C121" s="198" t="s">
        <v>717</v>
      </c>
      <c r="D121" s="198" t="s">
        <v>175</v>
      </c>
      <c r="E121" s="18" t="s">
        <v>44</v>
      </c>
      <c r="F121" s="199">
        <v>114.3</v>
      </c>
      <c r="H121" s="34"/>
    </row>
    <row r="122" spans="2:8" s="1" customFormat="1" ht="16.9" customHeight="1">
      <c r="B122" s="34"/>
      <c r="C122" s="200" t="s">
        <v>1001</v>
      </c>
      <c r="H122" s="34"/>
    </row>
    <row r="123" spans="2:8" s="1" customFormat="1" ht="16.9" customHeight="1">
      <c r="B123" s="34"/>
      <c r="C123" s="198" t="s">
        <v>774</v>
      </c>
      <c r="D123" s="198" t="s">
        <v>1033</v>
      </c>
      <c r="E123" s="18" t="s">
        <v>110</v>
      </c>
      <c r="F123" s="199">
        <v>114.3</v>
      </c>
      <c r="H123" s="34"/>
    </row>
    <row r="124" spans="2:8" s="1" customFormat="1" ht="16.9" customHeight="1">
      <c r="B124" s="34"/>
      <c r="C124" s="198" t="s">
        <v>792</v>
      </c>
      <c r="D124" s="198" t="s">
        <v>1034</v>
      </c>
      <c r="E124" s="18" t="s">
        <v>110</v>
      </c>
      <c r="F124" s="199">
        <v>114.3</v>
      </c>
      <c r="H124" s="34"/>
    </row>
    <row r="125" spans="2:8" s="1" customFormat="1" ht="16.9" customHeight="1">
      <c r="B125" s="34"/>
      <c r="C125" s="198" t="s">
        <v>798</v>
      </c>
      <c r="D125" s="198" t="s">
        <v>1035</v>
      </c>
      <c r="E125" s="18" t="s">
        <v>110</v>
      </c>
      <c r="F125" s="199">
        <v>114.3</v>
      </c>
      <c r="H125" s="34"/>
    </row>
    <row r="126" spans="2:8" s="1" customFormat="1" ht="7.35" customHeight="1">
      <c r="B126" s="43"/>
      <c r="C126" s="44"/>
      <c r="D126" s="44"/>
      <c r="E126" s="44"/>
      <c r="F126" s="44"/>
      <c r="G126" s="44"/>
      <c r="H126" s="34"/>
    </row>
    <row r="127" s="1" customFormat="1" ht="11.25"/>
  </sheetData>
  <sheetProtection algorithmName="SHA-512" hashValue="Xc2OkZvQzt8umGyHuoD7w3SQi7DeqrQsjSAITyhfQdOcdbKZrH3tl+2AHzGDOshaK5Fh/OnrhHeDW/nqlFMxSA==" saltValue="BlGpeZTCHbTHykOiFcMc/fCB49FLZ3Zied+rCgP+LbG6Fajlamr/7PDaapmOvEtzWG6OA2p+T7qBesxx0SgbTw==" spinCount="100000" sheet="1" objects="1" scenarios="1" formatColumns="0" formatRows="0"/>
  <mergeCells count="2">
    <mergeCell ref="D5:F5"/>
    <mergeCell ref="D6:F6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3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1" customWidth="1"/>
    <col min="2" max="2" width="1.7109375" style="201" customWidth="1"/>
    <col min="3" max="4" width="5.00390625" style="201" customWidth="1"/>
    <col min="5" max="5" width="11.7109375" style="201" customWidth="1"/>
    <col min="6" max="6" width="9.140625" style="201" customWidth="1"/>
    <col min="7" max="7" width="5.00390625" style="201" customWidth="1"/>
    <col min="8" max="8" width="77.8515625" style="201" customWidth="1"/>
    <col min="9" max="10" width="20.00390625" style="201" customWidth="1"/>
    <col min="11" max="11" width="1.7109375" style="201" customWidth="1"/>
  </cols>
  <sheetData>
    <row r="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16" customFormat="1" ht="45" customHeight="1">
      <c r="B3" s="205"/>
      <c r="C3" s="322" t="s">
        <v>1036</v>
      </c>
      <c r="D3" s="322"/>
      <c r="E3" s="322"/>
      <c r="F3" s="322"/>
      <c r="G3" s="322"/>
      <c r="H3" s="322"/>
      <c r="I3" s="322"/>
      <c r="J3" s="322"/>
      <c r="K3" s="206"/>
    </row>
    <row r="4" spans="2:11" ht="25.5" customHeight="1">
      <c r="B4" s="207"/>
      <c r="C4" s="327" t="s">
        <v>1037</v>
      </c>
      <c r="D4" s="327"/>
      <c r="E4" s="327"/>
      <c r="F4" s="327"/>
      <c r="G4" s="327"/>
      <c r="H4" s="327"/>
      <c r="I4" s="327"/>
      <c r="J4" s="327"/>
      <c r="K4" s="208"/>
    </row>
    <row r="5" spans="2:1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ht="15" customHeight="1">
      <c r="B6" s="207"/>
      <c r="C6" s="326" t="s">
        <v>1038</v>
      </c>
      <c r="D6" s="326"/>
      <c r="E6" s="326"/>
      <c r="F6" s="326"/>
      <c r="G6" s="326"/>
      <c r="H6" s="326"/>
      <c r="I6" s="326"/>
      <c r="J6" s="326"/>
      <c r="K6" s="208"/>
    </row>
    <row r="7" spans="2:11" ht="15" customHeight="1">
      <c r="B7" s="211"/>
      <c r="C7" s="326" t="s">
        <v>1039</v>
      </c>
      <c r="D7" s="326"/>
      <c r="E7" s="326"/>
      <c r="F7" s="326"/>
      <c r="G7" s="326"/>
      <c r="H7" s="326"/>
      <c r="I7" s="326"/>
      <c r="J7" s="326"/>
      <c r="K7" s="208"/>
    </row>
    <row r="8" spans="2:1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ht="15" customHeight="1">
      <c r="B9" s="211"/>
      <c r="C9" s="326" t="s">
        <v>1040</v>
      </c>
      <c r="D9" s="326"/>
      <c r="E9" s="326"/>
      <c r="F9" s="326"/>
      <c r="G9" s="326"/>
      <c r="H9" s="326"/>
      <c r="I9" s="326"/>
      <c r="J9" s="326"/>
      <c r="K9" s="208"/>
    </row>
    <row r="10" spans="2:11" ht="15" customHeight="1">
      <c r="B10" s="211"/>
      <c r="C10" s="210"/>
      <c r="D10" s="326" t="s">
        <v>1041</v>
      </c>
      <c r="E10" s="326"/>
      <c r="F10" s="326"/>
      <c r="G10" s="326"/>
      <c r="H10" s="326"/>
      <c r="I10" s="326"/>
      <c r="J10" s="326"/>
      <c r="K10" s="208"/>
    </row>
    <row r="11" spans="2:11" ht="15" customHeight="1">
      <c r="B11" s="211"/>
      <c r="C11" s="212"/>
      <c r="D11" s="326" t="s">
        <v>1042</v>
      </c>
      <c r="E11" s="326"/>
      <c r="F11" s="326"/>
      <c r="G11" s="326"/>
      <c r="H11" s="326"/>
      <c r="I11" s="326"/>
      <c r="J11" s="326"/>
      <c r="K11" s="208"/>
    </row>
    <row r="12" spans="2:11" ht="15" customHeight="1">
      <c r="B12" s="211"/>
      <c r="C12" s="212"/>
      <c r="D12" s="210"/>
      <c r="E12" s="210"/>
      <c r="F12" s="210"/>
      <c r="G12" s="210"/>
      <c r="H12" s="210"/>
      <c r="I12" s="210"/>
      <c r="J12" s="210"/>
      <c r="K12" s="208"/>
    </row>
    <row r="13" spans="2:11" ht="15" customHeight="1">
      <c r="B13" s="211"/>
      <c r="C13" s="212"/>
      <c r="D13" s="213" t="s">
        <v>1043</v>
      </c>
      <c r="E13" s="210"/>
      <c r="F13" s="210"/>
      <c r="G13" s="210"/>
      <c r="H13" s="210"/>
      <c r="I13" s="210"/>
      <c r="J13" s="210"/>
      <c r="K13" s="208"/>
    </row>
    <row r="14" spans="2:11" ht="12.75" customHeight="1">
      <c r="B14" s="211"/>
      <c r="C14" s="212"/>
      <c r="D14" s="212"/>
      <c r="E14" s="212"/>
      <c r="F14" s="212"/>
      <c r="G14" s="212"/>
      <c r="H14" s="212"/>
      <c r="I14" s="212"/>
      <c r="J14" s="212"/>
      <c r="K14" s="208"/>
    </row>
    <row r="15" spans="2:11" ht="15" customHeight="1">
      <c r="B15" s="211"/>
      <c r="C15" s="212"/>
      <c r="D15" s="326" t="s">
        <v>1044</v>
      </c>
      <c r="E15" s="326"/>
      <c r="F15" s="326"/>
      <c r="G15" s="326"/>
      <c r="H15" s="326"/>
      <c r="I15" s="326"/>
      <c r="J15" s="326"/>
      <c r="K15" s="208"/>
    </row>
    <row r="16" spans="2:11" ht="15" customHeight="1">
      <c r="B16" s="211"/>
      <c r="C16" s="212"/>
      <c r="D16" s="326" t="s">
        <v>1045</v>
      </c>
      <c r="E16" s="326"/>
      <c r="F16" s="326"/>
      <c r="G16" s="326"/>
      <c r="H16" s="326"/>
      <c r="I16" s="326"/>
      <c r="J16" s="326"/>
      <c r="K16" s="208"/>
    </row>
    <row r="17" spans="2:11" ht="15" customHeight="1">
      <c r="B17" s="211"/>
      <c r="C17" s="212"/>
      <c r="D17" s="326" t="s">
        <v>1046</v>
      </c>
      <c r="E17" s="326"/>
      <c r="F17" s="326"/>
      <c r="G17" s="326"/>
      <c r="H17" s="326"/>
      <c r="I17" s="326"/>
      <c r="J17" s="326"/>
      <c r="K17" s="208"/>
    </row>
    <row r="18" spans="2:11" ht="15" customHeight="1">
      <c r="B18" s="211"/>
      <c r="C18" s="212"/>
      <c r="D18" s="212"/>
      <c r="E18" s="214" t="s">
        <v>89</v>
      </c>
      <c r="F18" s="326" t="s">
        <v>1047</v>
      </c>
      <c r="G18" s="326"/>
      <c r="H18" s="326"/>
      <c r="I18" s="326"/>
      <c r="J18" s="326"/>
      <c r="K18" s="208"/>
    </row>
    <row r="19" spans="2:11" ht="15" customHeight="1">
      <c r="B19" s="211"/>
      <c r="C19" s="212"/>
      <c r="D19" s="212"/>
      <c r="E19" s="214" t="s">
        <v>1048</v>
      </c>
      <c r="F19" s="326" t="s">
        <v>1049</v>
      </c>
      <c r="G19" s="326"/>
      <c r="H19" s="326"/>
      <c r="I19" s="326"/>
      <c r="J19" s="326"/>
      <c r="K19" s="208"/>
    </row>
    <row r="20" spans="2:11" ht="15" customHeight="1">
      <c r="B20" s="211"/>
      <c r="C20" s="212"/>
      <c r="D20" s="212"/>
      <c r="E20" s="214" t="s">
        <v>1050</v>
      </c>
      <c r="F20" s="326" t="s">
        <v>1051</v>
      </c>
      <c r="G20" s="326"/>
      <c r="H20" s="326"/>
      <c r="I20" s="326"/>
      <c r="J20" s="326"/>
      <c r="K20" s="208"/>
    </row>
    <row r="21" spans="2:11" ht="15" customHeight="1">
      <c r="B21" s="211"/>
      <c r="C21" s="212"/>
      <c r="D21" s="212"/>
      <c r="E21" s="214" t="s">
        <v>105</v>
      </c>
      <c r="F21" s="326" t="s">
        <v>106</v>
      </c>
      <c r="G21" s="326"/>
      <c r="H21" s="326"/>
      <c r="I21" s="326"/>
      <c r="J21" s="326"/>
      <c r="K21" s="208"/>
    </row>
    <row r="22" spans="2:11" ht="15" customHeight="1">
      <c r="B22" s="211"/>
      <c r="C22" s="212"/>
      <c r="D22" s="212"/>
      <c r="E22" s="214" t="s">
        <v>1052</v>
      </c>
      <c r="F22" s="326" t="s">
        <v>1053</v>
      </c>
      <c r="G22" s="326"/>
      <c r="H22" s="326"/>
      <c r="I22" s="326"/>
      <c r="J22" s="326"/>
      <c r="K22" s="208"/>
    </row>
    <row r="23" spans="2:11" ht="15" customHeight="1">
      <c r="B23" s="211"/>
      <c r="C23" s="212"/>
      <c r="D23" s="212"/>
      <c r="E23" s="214" t="s">
        <v>1054</v>
      </c>
      <c r="F23" s="326" t="s">
        <v>1055</v>
      </c>
      <c r="G23" s="326"/>
      <c r="H23" s="326"/>
      <c r="I23" s="326"/>
      <c r="J23" s="326"/>
      <c r="K23" s="208"/>
    </row>
    <row r="24" spans="2:11" ht="12.75" customHeight="1">
      <c r="B24" s="211"/>
      <c r="C24" s="212"/>
      <c r="D24" s="212"/>
      <c r="E24" s="212"/>
      <c r="F24" s="212"/>
      <c r="G24" s="212"/>
      <c r="H24" s="212"/>
      <c r="I24" s="212"/>
      <c r="J24" s="212"/>
      <c r="K24" s="208"/>
    </row>
    <row r="25" spans="2:11" ht="15" customHeight="1">
      <c r="B25" s="211"/>
      <c r="C25" s="326" t="s">
        <v>1056</v>
      </c>
      <c r="D25" s="326"/>
      <c r="E25" s="326"/>
      <c r="F25" s="326"/>
      <c r="G25" s="326"/>
      <c r="H25" s="326"/>
      <c r="I25" s="326"/>
      <c r="J25" s="326"/>
      <c r="K25" s="208"/>
    </row>
    <row r="26" spans="2:11" ht="15" customHeight="1">
      <c r="B26" s="211"/>
      <c r="C26" s="326" t="s">
        <v>1057</v>
      </c>
      <c r="D26" s="326"/>
      <c r="E26" s="326"/>
      <c r="F26" s="326"/>
      <c r="G26" s="326"/>
      <c r="H26" s="326"/>
      <c r="I26" s="326"/>
      <c r="J26" s="326"/>
      <c r="K26" s="208"/>
    </row>
    <row r="27" spans="2:11" ht="15" customHeight="1">
      <c r="B27" s="211"/>
      <c r="C27" s="210"/>
      <c r="D27" s="326" t="s">
        <v>1058</v>
      </c>
      <c r="E27" s="326"/>
      <c r="F27" s="326"/>
      <c r="G27" s="326"/>
      <c r="H27" s="326"/>
      <c r="I27" s="326"/>
      <c r="J27" s="326"/>
      <c r="K27" s="208"/>
    </row>
    <row r="28" spans="2:11" ht="15" customHeight="1">
      <c r="B28" s="211"/>
      <c r="C28" s="212"/>
      <c r="D28" s="326" t="s">
        <v>1059</v>
      </c>
      <c r="E28" s="326"/>
      <c r="F28" s="326"/>
      <c r="G28" s="326"/>
      <c r="H28" s="326"/>
      <c r="I28" s="326"/>
      <c r="J28" s="326"/>
      <c r="K28" s="208"/>
    </row>
    <row r="29" spans="2:11" ht="12.75" customHeight="1">
      <c r="B29" s="211"/>
      <c r="C29" s="212"/>
      <c r="D29" s="212"/>
      <c r="E29" s="212"/>
      <c r="F29" s="212"/>
      <c r="G29" s="212"/>
      <c r="H29" s="212"/>
      <c r="I29" s="212"/>
      <c r="J29" s="212"/>
      <c r="K29" s="208"/>
    </row>
    <row r="30" spans="2:11" ht="15" customHeight="1">
      <c r="B30" s="211"/>
      <c r="C30" s="212"/>
      <c r="D30" s="326" t="s">
        <v>1060</v>
      </c>
      <c r="E30" s="326"/>
      <c r="F30" s="326"/>
      <c r="G30" s="326"/>
      <c r="H30" s="326"/>
      <c r="I30" s="326"/>
      <c r="J30" s="326"/>
      <c r="K30" s="208"/>
    </row>
    <row r="31" spans="2:11" ht="15" customHeight="1">
      <c r="B31" s="211"/>
      <c r="C31" s="212"/>
      <c r="D31" s="326" t="s">
        <v>1061</v>
      </c>
      <c r="E31" s="326"/>
      <c r="F31" s="326"/>
      <c r="G31" s="326"/>
      <c r="H31" s="326"/>
      <c r="I31" s="326"/>
      <c r="J31" s="326"/>
      <c r="K31" s="208"/>
    </row>
    <row r="32" spans="2:11" ht="12.75" customHeight="1">
      <c r="B32" s="211"/>
      <c r="C32" s="212"/>
      <c r="D32" s="212"/>
      <c r="E32" s="212"/>
      <c r="F32" s="212"/>
      <c r="G32" s="212"/>
      <c r="H32" s="212"/>
      <c r="I32" s="212"/>
      <c r="J32" s="212"/>
      <c r="K32" s="208"/>
    </row>
    <row r="33" spans="2:11" ht="15" customHeight="1">
      <c r="B33" s="211"/>
      <c r="C33" s="212"/>
      <c r="D33" s="326" t="s">
        <v>1062</v>
      </c>
      <c r="E33" s="326"/>
      <c r="F33" s="326"/>
      <c r="G33" s="326"/>
      <c r="H33" s="326"/>
      <c r="I33" s="326"/>
      <c r="J33" s="326"/>
      <c r="K33" s="208"/>
    </row>
    <row r="34" spans="2:11" ht="15" customHeight="1">
      <c r="B34" s="211"/>
      <c r="C34" s="212"/>
      <c r="D34" s="326" t="s">
        <v>1063</v>
      </c>
      <c r="E34" s="326"/>
      <c r="F34" s="326"/>
      <c r="G34" s="326"/>
      <c r="H34" s="326"/>
      <c r="I34" s="326"/>
      <c r="J34" s="326"/>
      <c r="K34" s="208"/>
    </row>
    <row r="35" spans="2:11" ht="15" customHeight="1">
      <c r="B35" s="211"/>
      <c r="C35" s="212"/>
      <c r="D35" s="326" t="s">
        <v>1064</v>
      </c>
      <c r="E35" s="326"/>
      <c r="F35" s="326"/>
      <c r="G35" s="326"/>
      <c r="H35" s="326"/>
      <c r="I35" s="326"/>
      <c r="J35" s="326"/>
      <c r="K35" s="208"/>
    </row>
    <row r="36" spans="2:11" ht="15" customHeight="1">
      <c r="B36" s="211"/>
      <c r="C36" s="212"/>
      <c r="D36" s="210"/>
      <c r="E36" s="213" t="s">
        <v>148</v>
      </c>
      <c r="F36" s="210"/>
      <c r="G36" s="326" t="s">
        <v>1065</v>
      </c>
      <c r="H36" s="326"/>
      <c r="I36" s="326"/>
      <c r="J36" s="326"/>
      <c r="K36" s="208"/>
    </row>
    <row r="37" spans="2:11" ht="30.75" customHeight="1">
      <c r="B37" s="211"/>
      <c r="C37" s="212"/>
      <c r="D37" s="210"/>
      <c r="E37" s="213" t="s">
        <v>1066</v>
      </c>
      <c r="F37" s="210"/>
      <c r="G37" s="326" t="s">
        <v>1067</v>
      </c>
      <c r="H37" s="326"/>
      <c r="I37" s="326"/>
      <c r="J37" s="326"/>
      <c r="K37" s="208"/>
    </row>
    <row r="38" spans="2:11" ht="15" customHeight="1">
      <c r="B38" s="211"/>
      <c r="C38" s="212"/>
      <c r="D38" s="210"/>
      <c r="E38" s="213" t="s">
        <v>63</v>
      </c>
      <c r="F38" s="210"/>
      <c r="G38" s="326" t="s">
        <v>1068</v>
      </c>
      <c r="H38" s="326"/>
      <c r="I38" s="326"/>
      <c r="J38" s="326"/>
      <c r="K38" s="208"/>
    </row>
    <row r="39" spans="2:11" ht="15" customHeight="1">
      <c r="B39" s="211"/>
      <c r="C39" s="212"/>
      <c r="D39" s="210"/>
      <c r="E39" s="213" t="s">
        <v>64</v>
      </c>
      <c r="F39" s="210"/>
      <c r="G39" s="326" t="s">
        <v>1069</v>
      </c>
      <c r="H39" s="326"/>
      <c r="I39" s="326"/>
      <c r="J39" s="326"/>
      <c r="K39" s="208"/>
    </row>
    <row r="40" spans="2:11" ht="15" customHeight="1">
      <c r="B40" s="211"/>
      <c r="C40" s="212"/>
      <c r="D40" s="210"/>
      <c r="E40" s="213" t="s">
        <v>149</v>
      </c>
      <c r="F40" s="210"/>
      <c r="G40" s="326" t="s">
        <v>1070</v>
      </c>
      <c r="H40" s="326"/>
      <c r="I40" s="326"/>
      <c r="J40" s="326"/>
      <c r="K40" s="208"/>
    </row>
    <row r="41" spans="2:11" ht="15" customHeight="1">
      <c r="B41" s="211"/>
      <c r="C41" s="212"/>
      <c r="D41" s="210"/>
      <c r="E41" s="213" t="s">
        <v>150</v>
      </c>
      <c r="F41" s="210"/>
      <c r="G41" s="326" t="s">
        <v>1071</v>
      </c>
      <c r="H41" s="326"/>
      <c r="I41" s="326"/>
      <c r="J41" s="326"/>
      <c r="K41" s="208"/>
    </row>
    <row r="42" spans="2:11" ht="15" customHeight="1">
      <c r="B42" s="211"/>
      <c r="C42" s="212"/>
      <c r="D42" s="210"/>
      <c r="E42" s="213" t="s">
        <v>1072</v>
      </c>
      <c r="F42" s="210"/>
      <c r="G42" s="326" t="s">
        <v>1073</v>
      </c>
      <c r="H42" s="326"/>
      <c r="I42" s="326"/>
      <c r="J42" s="326"/>
      <c r="K42" s="208"/>
    </row>
    <row r="43" spans="2:11" ht="15" customHeight="1">
      <c r="B43" s="211"/>
      <c r="C43" s="212"/>
      <c r="D43" s="210"/>
      <c r="E43" s="213"/>
      <c r="F43" s="210"/>
      <c r="G43" s="326" t="s">
        <v>1074</v>
      </c>
      <c r="H43" s="326"/>
      <c r="I43" s="326"/>
      <c r="J43" s="326"/>
      <c r="K43" s="208"/>
    </row>
    <row r="44" spans="2:11" ht="15" customHeight="1">
      <c r="B44" s="211"/>
      <c r="C44" s="212"/>
      <c r="D44" s="210"/>
      <c r="E44" s="213" t="s">
        <v>1075</v>
      </c>
      <c r="F44" s="210"/>
      <c r="G44" s="326" t="s">
        <v>1076</v>
      </c>
      <c r="H44" s="326"/>
      <c r="I44" s="326"/>
      <c r="J44" s="326"/>
      <c r="K44" s="208"/>
    </row>
    <row r="45" spans="2:11" ht="15" customHeight="1">
      <c r="B45" s="211"/>
      <c r="C45" s="212"/>
      <c r="D45" s="210"/>
      <c r="E45" s="213" t="s">
        <v>152</v>
      </c>
      <c r="F45" s="210"/>
      <c r="G45" s="326" t="s">
        <v>1077</v>
      </c>
      <c r="H45" s="326"/>
      <c r="I45" s="326"/>
      <c r="J45" s="326"/>
      <c r="K45" s="208"/>
    </row>
    <row r="46" spans="2:11" ht="12.75" customHeight="1">
      <c r="B46" s="211"/>
      <c r="C46" s="212"/>
      <c r="D46" s="210"/>
      <c r="E46" s="210"/>
      <c r="F46" s="210"/>
      <c r="G46" s="210"/>
      <c r="H46" s="210"/>
      <c r="I46" s="210"/>
      <c r="J46" s="210"/>
      <c r="K46" s="208"/>
    </row>
    <row r="47" spans="2:11" ht="15" customHeight="1">
      <c r="B47" s="211"/>
      <c r="C47" s="212"/>
      <c r="D47" s="326" t="s">
        <v>1078</v>
      </c>
      <c r="E47" s="326"/>
      <c r="F47" s="326"/>
      <c r="G47" s="326"/>
      <c r="H47" s="326"/>
      <c r="I47" s="326"/>
      <c r="J47" s="326"/>
      <c r="K47" s="208"/>
    </row>
    <row r="48" spans="2:11" ht="15" customHeight="1">
      <c r="B48" s="211"/>
      <c r="C48" s="212"/>
      <c r="D48" s="212"/>
      <c r="E48" s="326" t="s">
        <v>1079</v>
      </c>
      <c r="F48" s="326"/>
      <c r="G48" s="326"/>
      <c r="H48" s="326"/>
      <c r="I48" s="326"/>
      <c r="J48" s="326"/>
      <c r="K48" s="208"/>
    </row>
    <row r="49" spans="2:11" ht="15" customHeight="1">
      <c r="B49" s="211"/>
      <c r="C49" s="212"/>
      <c r="D49" s="212"/>
      <c r="E49" s="326" t="s">
        <v>1080</v>
      </c>
      <c r="F49" s="326"/>
      <c r="G49" s="326"/>
      <c r="H49" s="326"/>
      <c r="I49" s="326"/>
      <c r="J49" s="326"/>
      <c r="K49" s="208"/>
    </row>
    <row r="50" spans="2:11" ht="15" customHeight="1">
      <c r="B50" s="211"/>
      <c r="C50" s="212"/>
      <c r="D50" s="212"/>
      <c r="E50" s="326" t="s">
        <v>1081</v>
      </c>
      <c r="F50" s="326"/>
      <c r="G50" s="326"/>
      <c r="H50" s="326"/>
      <c r="I50" s="326"/>
      <c r="J50" s="326"/>
      <c r="K50" s="208"/>
    </row>
    <row r="51" spans="2:11" ht="15" customHeight="1">
      <c r="B51" s="211"/>
      <c r="C51" s="212"/>
      <c r="D51" s="326" t="s">
        <v>1082</v>
      </c>
      <c r="E51" s="326"/>
      <c r="F51" s="326"/>
      <c r="G51" s="326"/>
      <c r="H51" s="326"/>
      <c r="I51" s="326"/>
      <c r="J51" s="326"/>
      <c r="K51" s="208"/>
    </row>
    <row r="52" spans="2:11" ht="25.5" customHeight="1">
      <c r="B52" s="207"/>
      <c r="C52" s="327" t="s">
        <v>1083</v>
      </c>
      <c r="D52" s="327"/>
      <c r="E52" s="327"/>
      <c r="F52" s="327"/>
      <c r="G52" s="327"/>
      <c r="H52" s="327"/>
      <c r="I52" s="327"/>
      <c r="J52" s="327"/>
      <c r="K52" s="208"/>
    </row>
    <row r="53" spans="2:11" ht="5.25" customHeight="1">
      <c r="B53" s="207"/>
      <c r="C53" s="209"/>
      <c r="D53" s="209"/>
      <c r="E53" s="209"/>
      <c r="F53" s="209"/>
      <c r="G53" s="209"/>
      <c r="H53" s="209"/>
      <c r="I53" s="209"/>
      <c r="J53" s="209"/>
      <c r="K53" s="208"/>
    </row>
    <row r="54" spans="2:11" ht="15" customHeight="1">
      <c r="B54" s="207"/>
      <c r="C54" s="326" t="s">
        <v>1084</v>
      </c>
      <c r="D54" s="326"/>
      <c r="E54" s="326"/>
      <c r="F54" s="326"/>
      <c r="G54" s="326"/>
      <c r="H54" s="326"/>
      <c r="I54" s="326"/>
      <c r="J54" s="326"/>
      <c r="K54" s="208"/>
    </row>
    <row r="55" spans="2:11" ht="15" customHeight="1">
      <c r="B55" s="207"/>
      <c r="C55" s="326" t="s">
        <v>1085</v>
      </c>
      <c r="D55" s="326"/>
      <c r="E55" s="326"/>
      <c r="F55" s="326"/>
      <c r="G55" s="326"/>
      <c r="H55" s="326"/>
      <c r="I55" s="326"/>
      <c r="J55" s="326"/>
      <c r="K55" s="208"/>
    </row>
    <row r="56" spans="2:11" ht="12.75" customHeight="1">
      <c r="B56" s="207"/>
      <c r="C56" s="210"/>
      <c r="D56" s="210"/>
      <c r="E56" s="210"/>
      <c r="F56" s="210"/>
      <c r="G56" s="210"/>
      <c r="H56" s="210"/>
      <c r="I56" s="210"/>
      <c r="J56" s="210"/>
      <c r="K56" s="208"/>
    </row>
    <row r="57" spans="2:11" ht="15" customHeight="1">
      <c r="B57" s="207"/>
      <c r="C57" s="326" t="s">
        <v>1086</v>
      </c>
      <c r="D57" s="326"/>
      <c r="E57" s="326"/>
      <c r="F57" s="326"/>
      <c r="G57" s="326"/>
      <c r="H57" s="326"/>
      <c r="I57" s="326"/>
      <c r="J57" s="326"/>
      <c r="K57" s="208"/>
    </row>
    <row r="58" spans="2:11" ht="15" customHeight="1">
      <c r="B58" s="207"/>
      <c r="C58" s="212"/>
      <c r="D58" s="326" t="s">
        <v>1087</v>
      </c>
      <c r="E58" s="326"/>
      <c r="F58" s="326"/>
      <c r="G58" s="326"/>
      <c r="H58" s="326"/>
      <c r="I58" s="326"/>
      <c r="J58" s="326"/>
      <c r="K58" s="208"/>
    </row>
    <row r="59" spans="2:11" ht="15" customHeight="1">
      <c r="B59" s="207"/>
      <c r="C59" s="212"/>
      <c r="D59" s="326" t="s">
        <v>1088</v>
      </c>
      <c r="E59" s="326"/>
      <c r="F59" s="326"/>
      <c r="G59" s="326"/>
      <c r="H59" s="326"/>
      <c r="I59" s="326"/>
      <c r="J59" s="326"/>
      <c r="K59" s="208"/>
    </row>
    <row r="60" spans="2:11" ht="15" customHeight="1">
      <c r="B60" s="207"/>
      <c r="C60" s="212"/>
      <c r="D60" s="326" t="s">
        <v>1089</v>
      </c>
      <c r="E60" s="326"/>
      <c r="F60" s="326"/>
      <c r="G60" s="326"/>
      <c r="H60" s="326"/>
      <c r="I60" s="326"/>
      <c r="J60" s="326"/>
      <c r="K60" s="208"/>
    </row>
    <row r="61" spans="2:11" ht="15" customHeight="1">
      <c r="B61" s="207"/>
      <c r="C61" s="212"/>
      <c r="D61" s="326" t="s">
        <v>1090</v>
      </c>
      <c r="E61" s="326"/>
      <c r="F61" s="326"/>
      <c r="G61" s="326"/>
      <c r="H61" s="326"/>
      <c r="I61" s="326"/>
      <c r="J61" s="326"/>
      <c r="K61" s="208"/>
    </row>
    <row r="62" spans="2:11" ht="15" customHeight="1">
      <c r="B62" s="207"/>
      <c r="C62" s="212"/>
      <c r="D62" s="328" t="s">
        <v>1091</v>
      </c>
      <c r="E62" s="328"/>
      <c r="F62" s="328"/>
      <c r="G62" s="328"/>
      <c r="H62" s="328"/>
      <c r="I62" s="328"/>
      <c r="J62" s="328"/>
      <c r="K62" s="208"/>
    </row>
    <row r="63" spans="2:11" ht="15" customHeight="1">
      <c r="B63" s="207"/>
      <c r="C63" s="212"/>
      <c r="D63" s="326" t="s">
        <v>1092</v>
      </c>
      <c r="E63" s="326"/>
      <c r="F63" s="326"/>
      <c r="G63" s="326"/>
      <c r="H63" s="326"/>
      <c r="I63" s="326"/>
      <c r="J63" s="326"/>
      <c r="K63" s="208"/>
    </row>
    <row r="64" spans="2:11" ht="12.75" customHeight="1">
      <c r="B64" s="207"/>
      <c r="C64" s="212"/>
      <c r="D64" s="212"/>
      <c r="E64" s="215"/>
      <c r="F64" s="212"/>
      <c r="G64" s="212"/>
      <c r="H64" s="212"/>
      <c r="I64" s="212"/>
      <c r="J64" s="212"/>
      <c r="K64" s="208"/>
    </row>
    <row r="65" spans="2:11" ht="15" customHeight="1">
      <c r="B65" s="207"/>
      <c r="C65" s="212"/>
      <c r="D65" s="326" t="s">
        <v>1093</v>
      </c>
      <c r="E65" s="326"/>
      <c r="F65" s="326"/>
      <c r="G65" s="326"/>
      <c r="H65" s="326"/>
      <c r="I65" s="326"/>
      <c r="J65" s="326"/>
      <c r="K65" s="208"/>
    </row>
    <row r="66" spans="2:11" ht="15" customHeight="1">
      <c r="B66" s="207"/>
      <c r="C66" s="212"/>
      <c r="D66" s="328" t="s">
        <v>1094</v>
      </c>
      <c r="E66" s="328"/>
      <c r="F66" s="328"/>
      <c r="G66" s="328"/>
      <c r="H66" s="328"/>
      <c r="I66" s="328"/>
      <c r="J66" s="328"/>
      <c r="K66" s="208"/>
    </row>
    <row r="67" spans="2:11" ht="15" customHeight="1">
      <c r="B67" s="207"/>
      <c r="C67" s="212"/>
      <c r="D67" s="326" t="s">
        <v>1095</v>
      </c>
      <c r="E67" s="326"/>
      <c r="F67" s="326"/>
      <c r="G67" s="326"/>
      <c r="H67" s="326"/>
      <c r="I67" s="326"/>
      <c r="J67" s="326"/>
      <c r="K67" s="208"/>
    </row>
    <row r="68" spans="2:11" ht="15" customHeight="1">
      <c r="B68" s="207"/>
      <c r="C68" s="212"/>
      <c r="D68" s="326" t="s">
        <v>1096</v>
      </c>
      <c r="E68" s="326"/>
      <c r="F68" s="326"/>
      <c r="G68" s="326"/>
      <c r="H68" s="326"/>
      <c r="I68" s="326"/>
      <c r="J68" s="326"/>
      <c r="K68" s="208"/>
    </row>
    <row r="69" spans="2:11" ht="15" customHeight="1">
      <c r="B69" s="207"/>
      <c r="C69" s="212"/>
      <c r="D69" s="326" t="s">
        <v>1097</v>
      </c>
      <c r="E69" s="326"/>
      <c r="F69" s="326"/>
      <c r="G69" s="326"/>
      <c r="H69" s="326"/>
      <c r="I69" s="326"/>
      <c r="J69" s="326"/>
      <c r="K69" s="208"/>
    </row>
    <row r="70" spans="2:11" ht="15" customHeight="1">
      <c r="B70" s="207"/>
      <c r="C70" s="212"/>
      <c r="D70" s="326" t="s">
        <v>1098</v>
      </c>
      <c r="E70" s="326"/>
      <c r="F70" s="326"/>
      <c r="G70" s="326"/>
      <c r="H70" s="326"/>
      <c r="I70" s="326"/>
      <c r="J70" s="326"/>
      <c r="K70" s="208"/>
    </row>
    <row r="71" spans="2:11" ht="12.75" customHeight="1">
      <c r="B71" s="216"/>
      <c r="C71" s="217"/>
      <c r="D71" s="217"/>
      <c r="E71" s="217"/>
      <c r="F71" s="217"/>
      <c r="G71" s="217"/>
      <c r="H71" s="217"/>
      <c r="I71" s="217"/>
      <c r="J71" s="217"/>
      <c r="K71" s="218"/>
    </row>
    <row r="72" spans="2:11" ht="18.75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20"/>
    </row>
    <row r="73" spans="2:11" ht="18.75" customHeight="1"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spans="2:11" ht="7.5" customHeight="1">
      <c r="B74" s="221"/>
      <c r="C74" s="222"/>
      <c r="D74" s="222"/>
      <c r="E74" s="222"/>
      <c r="F74" s="222"/>
      <c r="G74" s="222"/>
      <c r="H74" s="222"/>
      <c r="I74" s="222"/>
      <c r="J74" s="222"/>
      <c r="K74" s="223"/>
    </row>
    <row r="75" spans="2:11" ht="45" customHeight="1">
      <c r="B75" s="224"/>
      <c r="C75" s="321" t="s">
        <v>1099</v>
      </c>
      <c r="D75" s="321"/>
      <c r="E75" s="321"/>
      <c r="F75" s="321"/>
      <c r="G75" s="321"/>
      <c r="H75" s="321"/>
      <c r="I75" s="321"/>
      <c r="J75" s="321"/>
      <c r="K75" s="225"/>
    </row>
    <row r="76" spans="2:11" ht="17.25" customHeight="1">
      <c r="B76" s="224"/>
      <c r="C76" s="226" t="s">
        <v>1100</v>
      </c>
      <c r="D76" s="226"/>
      <c r="E76" s="226"/>
      <c r="F76" s="226" t="s">
        <v>1101</v>
      </c>
      <c r="G76" s="227"/>
      <c r="H76" s="226" t="s">
        <v>64</v>
      </c>
      <c r="I76" s="226" t="s">
        <v>67</v>
      </c>
      <c r="J76" s="226" t="s">
        <v>1102</v>
      </c>
      <c r="K76" s="225"/>
    </row>
    <row r="77" spans="2:11" ht="17.25" customHeight="1">
      <c r="B77" s="224"/>
      <c r="C77" s="228" t="s">
        <v>1103</v>
      </c>
      <c r="D77" s="228"/>
      <c r="E77" s="228"/>
      <c r="F77" s="229" t="s">
        <v>1104</v>
      </c>
      <c r="G77" s="230"/>
      <c r="H77" s="228"/>
      <c r="I77" s="228"/>
      <c r="J77" s="228" t="s">
        <v>1105</v>
      </c>
      <c r="K77" s="225"/>
    </row>
    <row r="78" spans="2:11" ht="5.25" customHeight="1">
      <c r="B78" s="224"/>
      <c r="C78" s="231"/>
      <c r="D78" s="231"/>
      <c r="E78" s="231"/>
      <c r="F78" s="231"/>
      <c r="G78" s="232"/>
      <c r="H78" s="231"/>
      <c r="I78" s="231"/>
      <c r="J78" s="231"/>
      <c r="K78" s="225"/>
    </row>
    <row r="79" spans="2:11" ht="15" customHeight="1">
      <c r="B79" s="224"/>
      <c r="C79" s="213" t="s">
        <v>63</v>
      </c>
      <c r="D79" s="233"/>
      <c r="E79" s="233"/>
      <c r="F79" s="234" t="s">
        <v>1106</v>
      </c>
      <c r="G79" s="235"/>
      <c r="H79" s="213" t="s">
        <v>1107</v>
      </c>
      <c r="I79" s="213" t="s">
        <v>1108</v>
      </c>
      <c r="J79" s="213">
        <v>20</v>
      </c>
      <c r="K79" s="225"/>
    </row>
    <row r="80" spans="2:11" ht="15" customHeight="1">
      <c r="B80" s="224"/>
      <c r="C80" s="213" t="s">
        <v>1109</v>
      </c>
      <c r="D80" s="213"/>
      <c r="E80" s="213"/>
      <c r="F80" s="234" t="s">
        <v>1106</v>
      </c>
      <c r="G80" s="235"/>
      <c r="H80" s="213" t="s">
        <v>1110</v>
      </c>
      <c r="I80" s="213" t="s">
        <v>1108</v>
      </c>
      <c r="J80" s="213">
        <v>120</v>
      </c>
      <c r="K80" s="225"/>
    </row>
    <row r="81" spans="2:11" ht="15" customHeight="1">
      <c r="B81" s="236"/>
      <c r="C81" s="213" t="s">
        <v>1111</v>
      </c>
      <c r="D81" s="213"/>
      <c r="E81" s="213"/>
      <c r="F81" s="234" t="s">
        <v>1112</v>
      </c>
      <c r="G81" s="235"/>
      <c r="H81" s="213" t="s">
        <v>1113</v>
      </c>
      <c r="I81" s="213" t="s">
        <v>1108</v>
      </c>
      <c r="J81" s="213">
        <v>50</v>
      </c>
      <c r="K81" s="225"/>
    </row>
    <row r="82" spans="2:11" ht="15" customHeight="1">
      <c r="B82" s="236"/>
      <c r="C82" s="213" t="s">
        <v>1114</v>
      </c>
      <c r="D82" s="213"/>
      <c r="E82" s="213"/>
      <c r="F82" s="234" t="s">
        <v>1106</v>
      </c>
      <c r="G82" s="235"/>
      <c r="H82" s="213" t="s">
        <v>1115</v>
      </c>
      <c r="I82" s="213" t="s">
        <v>1116</v>
      </c>
      <c r="J82" s="213"/>
      <c r="K82" s="225"/>
    </row>
    <row r="83" spans="2:11" ht="15" customHeight="1">
      <c r="B83" s="236"/>
      <c r="C83" s="213" t="s">
        <v>1117</v>
      </c>
      <c r="D83" s="213"/>
      <c r="E83" s="213"/>
      <c r="F83" s="234" t="s">
        <v>1112</v>
      </c>
      <c r="G83" s="213"/>
      <c r="H83" s="213" t="s">
        <v>1118</v>
      </c>
      <c r="I83" s="213" t="s">
        <v>1108</v>
      </c>
      <c r="J83" s="213">
        <v>15</v>
      </c>
      <c r="K83" s="225"/>
    </row>
    <row r="84" spans="2:11" ht="15" customHeight="1">
      <c r="B84" s="236"/>
      <c r="C84" s="213" t="s">
        <v>1119</v>
      </c>
      <c r="D84" s="213"/>
      <c r="E84" s="213"/>
      <c r="F84" s="234" t="s">
        <v>1112</v>
      </c>
      <c r="G84" s="213"/>
      <c r="H84" s="213" t="s">
        <v>1120</v>
      </c>
      <c r="I84" s="213" t="s">
        <v>1108</v>
      </c>
      <c r="J84" s="213">
        <v>15</v>
      </c>
      <c r="K84" s="225"/>
    </row>
    <row r="85" spans="2:11" ht="15" customHeight="1">
      <c r="B85" s="236"/>
      <c r="C85" s="213" t="s">
        <v>1121</v>
      </c>
      <c r="D85" s="213"/>
      <c r="E85" s="213"/>
      <c r="F85" s="234" t="s">
        <v>1112</v>
      </c>
      <c r="G85" s="213"/>
      <c r="H85" s="213" t="s">
        <v>1122</v>
      </c>
      <c r="I85" s="213" t="s">
        <v>1108</v>
      </c>
      <c r="J85" s="213">
        <v>20</v>
      </c>
      <c r="K85" s="225"/>
    </row>
    <row r="86" spans="2:11" ht="15" customHeight="1">
      <c r="B86" s="236"/>
      <c r="C86" s="213" t="s">
        <v>1123</v>
      </c>
      <c r="D86" s="213"/>
      <c r="E86" s="213"/>
      <c r="F86" s="234" t="s">
        <v>1112</v>
      </c>
      <c r="G86" s="213"/>
      <c r="H86" s="213" t="s">
        <v>1124</v>
      </c>
      <c r="I86" s="213" t="s">
        <v>1108</v>
      </c>
      <c r="J86" s="213">
        <v>20</v>
      </c>
      <c r="K86" s="225"/>
    </row>
    <row r="87" spans="2:11" ht="15" customHeight="1">
      <c r="B87" s="236"/>
      <c r="C87" s="213" t="s">
        <v>1125</v>
      </c>
      <c r="D87" s="213"/>
      <c r="E87" s="213"/>
      <c r="F87" s="234" t="s">
        <v>1112</v>
      </c>
      <c r="G87" s="235"/>
      <c r="H87" s="213" t="s">
        <v>1126</v>
      </c>
      <c r="I87" s="213" t="s">
        <v>1108</v>
      </c>
      <c r="J87" s="213">
        <v>50</v>
      </c>
      <c r="K87" s="225"/>
    </row>
    <row r="88" spans="2:11" ht="15" customHeight="1">
      <c r="B88" s="236"/>
      <c r="C88" s="213" t="s">
        <v>1127</v>
      </c>
      <c r="D88" s="213"/>
      <c r="E88" s="213"/>
      <c r="F88" s="234" t="s">
        <v>1112</v>
      </c>
      <c r="G88" s="235"/>
      <c r="H88" s="213" t="s">
        <v>1128</v>
      </c>
      <c r="I88" s="213" t="s">
        <v>1108</v>
      </c>
      <c r="J88" s="213">
        <v>20</v>
      </c>
      <c r="K88" s="225"/>
    </row>
    <row r="89" spans="2:11" ht="15" customHeight="1">
      <c r="B89" s="236"/>
      <c r="C89" s="213" t="s">
        <v>1129</v>
      </c>
      <c r="D89" s="213"/>
      <c r="E89" s="213"/>
      <c r="F89" s="234" t="s">
        <v>1112</v>
      </c>
      <c r="G89" s="235"/>
      <c r="H89" s="213" t="s">
        <v>1130</v>
      </c>
      <c r="I89" s="213" t="s">
        <v>1108</v>
      </c>
      <c r="J89" s="213">
        <v>20</v>
      </c>
      <c r="K89" s="225"/>
    </row>
    <row r="90" spans="2:11" ht="15" customHeight="1">
      <c r="B90" s="236"/>
      <c r="C90" s="213" t="s">
        <v>1131</v>
      </c>
      <c r="D90" s="213"/>
      <c r="E90" s="213"/>
      <c r="F90" s="234" t="s">
        <v>1112</v>
      </c>
      <c r="G90" s="235"/>
      <c r="H90" s="213" t="s">
        <v>1132</v>
      </c>
      <c r="I90" s="213" t="s">
        <v>1108</v>
      </c>
      <c r="J90" s="213">
        <v>50</v>
      </c>
      <c r="K90" s="225"/>
    </row>
    <row r="91" spans="2:11" ht="15" customHeight="1">
      <c r="B91" s="236"/>
      <c r="C91" s="213" t="s">
        <v>1133</v>
      </c>
      <c r="D91" s="213"/>
      <c r="E91" s="213"/>
      <c r="F91" s="234" t="s">
        <v>1112</v>
      </c>
      <c r="G91" s="235"/>
      <c r="H91" s="213" t="s">
        <v>1133</v>
      </c>
      <c r="I91" s="213" t="s">
        <v>1108</v>
      </c>
      <c r="J91" s="213">
        <v>50</v>
      </c>
      <c r="K91" s="225"/>
    </row>
    <row r="92" spans="2:11" ht="15" customHeight="1">
      <c r="B92" s="236"/>
      <c r="C92" s="213" t="s">
        <v>1134</v>
      </c>
      <c r="D92" s="213"/>
      <c r="E92" s="213"/>
      <c r="F92" s="234" t="s">
        <v>1112</v>
      </c>
      <c r="G92" s="235"/>
      <c r="H92" s="213" t="s">
        <v>1135</v>
      </c>
      <c r="I92" s="213" t="s">
        <v>1108</v>
      </c>
      <c r="J92" s="213">
        <v>255</v>
      </c>
      <c r="K92" s="225"/>
    </row>
    <row r="93" spans="2:11" ht="15" customHeight="1">
      <c r="B93" s="236"/>
      <c r="C93" s="213" t="s">
        <v>1136</v>
      </c>
      <c r="D93" s="213"/>
      <c r="E93" s="213"/>
      <c r="F93" s="234" t="s">
        <v>1106</v>
      </c>
      <c r="G93" s="235"/>
      <c r="H93" s="213" t="s">
        <v>1137</v>
      </c>
      <c r="I93" s="213" t="s">
        <v>1138</v>
      </c>
      <c r="J93" s="213"/>
      <c r="K93" s="225"/>
    </row>
    <row r="94" spans="2:11" ht="15" customHeight="1">
      <c r="B94" s="236"/>
      <c r="C94" s="213" t="s">
        <v>1139</v>
      </c>
      <c r="D94" s="213"/>
      <c r="E94" s="213"/>
      <c r="F94" s="234" t="s">
        <v>1106</v>
      </c>
      <c r="G94" s="235"/>
      <c r="H94" s="213" t="s">
        <v>1140</v>
      </c>
      <c r="I94" s="213" t="s">
        <v>1141</v>
      </c>
      <c r="J94" s="213"/>
      <c r="K94" s="225"/>
    </row>
    <row r="95" spans="2:11" ht="15" customHeight="1">
      <c r="B95" s="236"/>
      <c r="C95" s="213" t="s">
        <v>1142</v>
      </c>
      <c r="D95" s="213"/>
      <c r="E95" s="213"/>
      <c r="F95" s="234" t="s">
        <v>1106</v>
      </c>
      <c r="G95" s="235"/>
      <c r="H95" s="213" t="s">
        <v>1142</v>
      </c>
      <c r="I95" s="213" t="s">
        <v>1141</v>
      </c>
      <c r="J95" s="213"/>
      <c r="K95" s="225"/>
    </row>
    <row r="96" spans="2:11" ht="15" customHeight="1">
      <c r="B96" s="236"/>
      <c r="C96" s="213" t="s">
        <v>48</v>
      </c>
      <c r="D96" s="213"/>
      <c r="E96" s="213"/>
      <c r="F96" s="234" t="s">
        <v>1106</v>
      </c>
      <c r="G96" s="235"/>
      <c r="H96" s="213" t="s">
        <v>1143</v>
      </c>
      <c r="I96" s="213" t="s">
        <v>1141</v>
      </c>
      <c r="J96" s="213"/>
      <c r="K96" s="225"/>
    </row>
    <row r="97" spans="2:11" ht="15" customHeight="1">
      <c r="B97" s="236"/>
      <c r="C97" s="213" t="s">
        <v>58</v>
      </c>
      <c r="D97" s="213"/>
      <c r="E97" s="213"/>
      <c r="F97" s="234" t="s">
        <v>1106</v>
      </c>
      <c r="G97" s="235"/>
      <c r="H97" s="213" t="s">
        <v>1144</v>
      </c>
      <c r="I97" s="213" t="s">
        <v>1141</v>
      </c>
      <c r="J97" s="213"/>
      <c r="K97" s="225"/>
    </row>
    <row r="98" spans="2:11" ht="15" customHeight="1">
      <c r="B98" s="237"/>
      <c r="C98" s="238"/>
      <c r="D98" s="238"/>
      <c r="E98" s="238"/>
      <c r="F98" s="238"/>
      <c r="G98" s="238"/>
      <c r="H98" s="238"/>
      <c r="I98" s="238"/>
      <c r="J98" s="238"/>
      <c r="K98" s="239"/>
    </row>
    <row r="99" spans="2:11" ht="18.7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0"/>
    </row>
    <row r="100" spans="2:11" ht="18.75" customHeight="1"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2:11" ht="7.5" customHeight="1">
      <c r="B101" s="221"/>
      <c r="C101" s="222"/>
      <c r="D101" s="222"/>
      <c r="E101" s="222"/>
      <c r="F101" s="222"/>
      <c r="G101" s="222"/>
      <c r="H101" s="222"/>
      <c r="I101" s="222"/>
      <c r="J101" s="222"/>
      <c r="K101" s="223"/>
    </row>
    <row r="102" spans="2:11" ht="45" customHeight="1">
      <c r="B102" s="224"/>
      <c r="C102" s="321" t="s">
        <v>1145</v>
      </c>
      <c r="D102" s="321"/>
      <c r="E102" s="321"/>
      <c r="F102" s="321"/>
      <c r="G102" s="321"/>
      <c r="H102" s="321"/>
      <c r="I102" s="321"/>
      <c r="J102" s="321"/>
      <c r="K102" s="225"/>
    </row>
    <row r="103" spans="2:11" ht="17.25" customHeight="1">
      <c r="B103" s="224"/>
      <c r="C103" s="226" t="s">
        <v>1100</v>
      </c>
      <c r="D103" s="226"/>
      <c r="E103" s="226"/>
      <c r="F103" s="226" t="s">
        <v>1101</v>
      </c>
      <c r="G103" s="227"/>
      <c r="H103" s="226" t="s">
        <v>64</v>
      </c>
      <c r="I103" s="226" t="s">
        <v>67</v>
      </c>
      <c r="J103" s="226" t="s">
        <v>1102</v>
      </c>
      <c r="K103" s="225"/>
    </row>
    <row r="104" spans="2:11" ht="17.25" customHeight="1">
      <c r="B104" s="224"/>
      <c r="C104" s="228" t="s">
        <v>1103</v>
      </c>
      <c r="D104" s="228"/>
      <c r="E104" s="228"/>
      <c r="F104" s="229" t="s">
        <v>1104</v>
      </c>
      <c r="G104" s="230"/>
      <c r="H104" s="228"/>
      <c r="I104" s="228"/>
      <c r="J104" s="228" t="s">
        <v>1105</v>
      </c>
      <c r="K104" s="225"/>
    </row>
    <row r="105" spans="2:11" ht="5.25" customHeight="1">
      <c r="B105" s="224"/>
      <c r="C105" s="226"/>
      <c r="D105" s="226"/>
      <c r="E105" s="226"/>
      <c r="F105" s="226"/>
      <c r="G105" s="242"/>
      <c r="H105" s="226"/>
      <c r="I105" s="226"/>
      <c r="J105" s="226"/>
      <c r="K105" s="225"/>
    </row>
    <row r="106" spans="2:11" ht="15" customHeight="1">
      <c r="B106" s="224"/>
      <c r="C106" s="213" t="s">
        <v>63</v>
      </c>
      <c r="D106" s="233"/>
      <c r="E106" s="233"/>
      <c r="F106" s="234" t="s">
        <v>1106</v>
      </c>
      <c r="G106" s="213"/>
      <c r="H106" s="213" t="s">
        <v>1146</v>
      </c>
      <c r="I106" s="213" t="s">
        <v>1108</v>
      </c>
      <c r="J106" s="213">
        <v>20</v>
      </c>
      <c r="K106" s="225"/>
    </row>
    <row r="107" spans="2:11" ht="15" customHeight="1">
      <c r="B107" s="224"/>
      <c r="C107" s="213" t="s">
        <v>1109</v>
      </c>
      <c r="D107" s="213"/>
      <c r="E107" s="213"/>
      <c r="F107" s="234" t="s">
        <v>1106</v>
      </c>
      <c r="G107" s="213"/>
      <c r="H107" s="213" t="s">
        <v>1146</v>
      </c>
      <c r="I107" s="213" t="s">
        <v>1108</v>
      </c>
      <c r="J107" s="213">
        <v>120</v>
      </c>
      <c r="K107" s="225"/>
    </row>
    <row r="108" spans="2:11" ht="15" customHeight="1">
      <c r="B108" s="236"/>
      <c r="C108" s="213" t="s">
        <v>1111</v>
      </c>
      <c r="D108" s="213"/>
      <c r="E108" s="213"/>
      <c r="F108" s="234" t="s">
        <v>1112</v>
      </c>
      <c r="G108" s="213"/>
      <c r="H108" s="213" t="s">
        <v>1146</v>
      </c>
      <c r="I108" s="213" t="s">
        <v>1108</v>
      </c>
      <c r="J108" s="213">
        <v>50</v>
      </c>
      <c r="K108" s="225"/>
    </row>
    <row r="109" spans="2:11" ht="15" customHeight="1">
      <c r="B109" s="236"/>
      <c r="C109" s="213" t="s">
        <v>1114</v>
      </c>
      <c r="D109" s="213"/>
      <c r="E109" s="213"/>
      <c r="F109" s="234" t="s">
        <v>1106</v>
      </c>
      <c r="G109" s="213"/>
      <c r="H109" s="213" t="s">
        <v>1146</v>
      </c>
      <c r="I109" s="213" t="s">
        <v>1116</v>
      </c>
      <c r="J109" s="213"/>
      <c r="K109" s="225"/>
    </row>
    <row r="110" spans="2:11" ht="15" customHeight="1">
      <c r="B110" s="236"/>
      <c r="C110" s="213" t="s">
        <v>1125</v>
      </c>
      <c r="D110" s="213"/>
      <c r="E110" s="213"/>
      <c r="F110" s="234" t="s">
        <v>1112</v>
      </c>
      <c r="G110" s="213"/>
      <c r="H110" s="213" t="s">
        <v>1146</v>
      </c>
      <c r="I110" s="213" t="s">
        <v>1108</v>
      </c>
      <c r="J110" s="213">
        <v>50</v>
      </c>
      <c r="K110" s="225"/>
    </row>
    <row r="111" spans="2:11" ht="15" customHeight="1">
      <c r="B111" s="236"/>
      <c r="C111" s="213" t="s">
        <v>1133</v>
      </c>
      <c r="D111" s="213"/>
      <c r="E111" s="213"/>
      <c r="F111" s="234" t="s">
        <v>1112</v>
      </c>
      <c r="G111" s="213"/>
      <c r="H111" s="213" t="s">
        <v>1146</v>
      </c>
      <c r="I111" s="213" t="s">
        <v>1108</v>
      </c>
      <c r="J111" s="213">
        <v>50</v>
      </c>
      <c r="K111" s="225"/>
    </row>
    <row r="112" spans="2:11" ht="15" customHeight="1">
      <c r="B112" s="236"/>
      <c r="C112" s="213" t="s">
        <v>1131</v>
      </c>
      <c r="D112" s="213"/>
      <c r="E112" s="213"/>
      <c r="F112" s="234" t="s">
        <v>1112</v>
      </c>
      <c r="G112" s="213"/>
      <c r="H112" s="213" t="s">
        <v>1146</v>
      </c>
      <c r="I112" s="213" t="s">
        <v>1108</v>
      </c>
      <c r="J112" s="213">
        <v>50</v>
      </c>
      <c r="K112" s="225"/>
    </row>
    <row r="113" spans="2:11" ht="15" customHeight="1">
      <c r="B113" s="236"/>
      <c r="C113" s="213" t="s">
        <v>63</v>
      </c>
      <c r="D113" s="213"/>
      <c r="E113" s="213"/>
      <c r="F113" s="234" t="s">
        <v>1106</v>
      </c>
      <c r="G113" s="213"/>
      <c r="H113" s="213" t="s">
        <v>1147</v>
      </c>
      <c r="I113" s="213" t="s">
        <v>1108</v>
      </c>
      <c r="J113" s="213">
        <v>20</v>
      </c>
      <c r="K113" s="225"/>
    </row>
    <row r="114" spans="2:11" ht="15" customHeight="1">
      <c r="B114" s="236"/>
      <c r="C114" s="213" t="s">
        <v>1148</v>
      </c>
      <c r="D114" s="213"/>
      <c r="E114" s="213"/>
      <c r="F114" s="234" t="s">
        <v>1106</v>
      </c>
      <c r="G114" s="213"/>
      <c r="H114" s="213" t="s">
        <v>1149</v>
      </c>
      <c r="I114" s="213" t="s">
        <v>1108</v>
      </c>
      <c r="J114" s="213">
        <v>120</v>
      </c>
      <c r="K114" s="225"/>
    </row>
    <row r="115" spans="2:11" ht="15" customHeight="1">
      <c r="B115" s="236"/>
      <c r="C115" s="213" t="s">
        <v>48</v>
      </c>
      <c r="D115" s="213"/>
      <c r="E115" s="213"/>
      <c r="F115" s="234" t="s">
        <v>1106</v>
      </c>
      <c r="G115" s="213"/>
      <c r="H115" s="213" t="s">
        <v>1150</v>
      </c>
      <c r="I115" s="213" t="s">
        <v>1141</v>
      </c>
      <c r="J115" s="213"/>
      <c r="K115" s="225"/>
    </row>
    <row r="116" spans="2:11" ht="15" customHeight="1">
      <c r="B116" s="236"/>
      <c r="C116" s="213" t="s">
        <v>58</v>
      </c>
      <c r="D116" s="213"/>
      <c r="E116" s="213"/>
      <c r="F116" s="234" t="s">
        <v>1106</v>
      </c>
      <c r="G116" s="213"/>
      <c r="H116" s="213" t="s">
        <v>1151</v>
      </c>
      <c r="I116" s="213" t="s">
        <v>1141</v>
      </c>
      <c r="J116" s="213"/>
      <c r="K116" s="225"/>
    </row>
    <row r="117" spans="2:11" ht="15" customHeight="1">
      <c r="B117" s="236"/>
      <c r="C117" s="213" t="s">
        <v>67</v>
      </c>
      <c r="D117" s="213"/>
      <c r="E117" s="213"/>
      <c r="F117" s="234" t="s">
        <v>1106</v>
      </c>
      <c r="G117" s="213"/>
      <c r="H117" s="213" t="s">
        <v>1152</v>
      </c>
      <c r="I117" s="213" t="s">
        <v>1153</v>
      </c>
      <c r="J117" s="213"/>
      <c r="K117" s="225"/>
    </row>
    <row r="118" spans="2:11" ht="15" customHeight="1">
      <c r="B118" s="237"/>
      <c r="C118" s="243"/>
      <c r="D118" s="243"/>
      <c r="E118" s="243"/>
      <c r="F118" s="243"/>
      <c r="G118" s="243"/>
      <c r="H118" s="243"/>
      <c r="I118" s="243"/>
      <c r="J118" s="243"/>
      <c r="K118" s="239"/>
    </row>
    <row r="119" spans="2:11" ht="18.75" customHeight="1">
      <c r="B119" s="244"/>
      <c r="C119" s="245"/>
      <c r="D119" s="245"/>
      <c r="E119" s="245"/>
      <c r="F119" s="246"/>
      <c r="G119" s="245"/>
      <c r="H119" s="245"/>
      <c r="I119" s="245"/>
      <c r="J119" s="245"/>
      <c r="K119" s="244"/>
    </row>
    <row r="120" spans="2:11" ht="18.75" customHeight="1"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2:1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ht="45" customHeight="1">
      <c r="B122" s="250"/>
      <c r="C122" s="322" t="s">
        <v>1154</v>
      </c>
      <c r="D122" s="322"/>
      <c r="E122" s="322"/>
      <c r="F122" s="322"/>
      <c r="G122" s="322"/>
      <c r="H122" s="322"/>
      <c r="I122" s="322"/>
      <c r="J122" s="322"/>
      <c r="K122" s="251"/>
    </row>
    <row r="123" spans="2:11" ht="17.25" customHeight="1">
      <c r="B123" s="252"/>
      <c r="C123" s="226" t="s">
        <v>1100</v>
      </c>
      <c r="D123" s="226"/>
      <c r="E123" s="226"/>
      <c r="F123" s="226" t="s">
        <v>1101</v>
      </c>
      <c r="G123" s="227"/>
      <c r="H123" s="226" t="s">
        <v>64</v>
      </c>
      <c r="I123" s="226" t="s">
        <v>67</v>
      </c>
      <c r="J123" s="226" t="s">
        <v>1102</v>
      </c>
      <c r="K123" s="253"/>
    </row>
    <row r="124" spans="2:11" ht="17.25" customHeight="1">
      <c r="B124" s="252"/>
      <c r="C124" s="228" t="s">
        <v>1103</v>
      </c>
      <c r="D124" s="228"/>
      <c r="E124" s="228"/>
      <c r="F124" s="229" t="s">
        <v>1104</v>
      </c>
      <c r="G124" s="230"/>
      <c r="H124" s="228"/>
      <c r="I124" s="228"/>
      <c r="J124" s="228" t="s">
        <v>1105</v>
      </c>
      <c r="K124" s="253"/>
    </row>
    <row r="125" spans="2:11" ht="5.25" customHeight="1">
      <c r="B125" s="254"/>
      <c r="C125" s="231"/>
      <c r="D125" s="231"/>
      <c r="E125" s="231"/>
      <c r="F125" s="231"/>
      <c r="G125" s="255"/>
      <c r="H125" s="231"/>
      <c r="I125" s="231"/>
      <c r="J125" s="231"/>
      <c r="K125" s="256"/>
    </row>
    <row r="126" spans="2:11" ht="15" customHeight="1">
      <c r="B126" s="254"/>
      <c r="C126" s="213" t="s">
        <v>1109</v>
      </c>
      <c r="D126" s="233"/>
      <c r="E126" s="233"/>
      <c r="F126" s="234" t="s">
        <v>1106</v>
      </c>
      <c r="G126" s="213"/>
      <c r="H126" s="213" t="s">
        <v>1146</v>
      </c>
      <c r="I126" s="213" t="s">
        <v>1108</v>
      </c>
      <c r="J126" s="213">
        <v>120</v>
      </c>
      <c r="K126" s="257"/>
    </row>
    <row r="127" spans="2:11" ht="15" customHeight="1">
      <c r="B127" s="254"/>
      <c r="C127" s="213" t="s">
        <v>1155</v>
      </c>
      <c r="D127" s="213"/>
      <c r="E127" s="213"/>
      <c r="F127" s="234" t="s">
        <v>1106</v>
      </c>
      <c r="G127" s="213"/>
      <c r="H127" s="213" t="s">
        <v>1156</v>
      </c>
      <c r="I127" s="213" t="s">
        <v>1108</v>
      </c>
      <c r="J127" s="213" t="s">
        <v>1157</v>
      </c>
      <c r="K127" s="257"/>
    </row>
    <row r="128" spans="2:11" ht="15" customHeight="1">
      <c r="B128" s="254"/>
      <c r="C128" s="213" t="s">
        <v>1054</v>
      </c>
      <c r="D128" s="213"/>
      <c r="E128" s="213"/>
      <c r="F128" s="234" t="s">
        <v>1106</v>
      </c>
      <c r="G128" s="213"/>
      <c r="H128" s="213" t="s">
        <v>1158</v>
      </c>
      <c r="I128" s="213" t="s">
        <v>1108</v>
      </c>
      <c r="J128" s="213" t="s">
        <v>1157</v>
      </c>
      <c r="K128" s="257"/>
    </row>
    <row r="129" spans="2:11" ht="15" customHeight="1">
      <c r="B129" s="254"/>
      <c r="C129" s="213" t="s">
        <v>1117</v>
      </c>
      <c r="D129" s="213"/>
      <c r="E129" s="213"/>
      <c r="F129" s="234" t="s">
        <v>1112</v>
      </c>
      <c r="G129" s="213"/>
      <c r="H129" s="213" t="s">
        <v>1118</v>
      </c>
      <c r="I129" s="213" t="s">
        <v>1108</v>
      </c>
      <c r="J129" s="213">
        <v>15</v>
      </c>
      <c r="K129" s="257"/>
    </row>
    <row r="130" spans="2:11" ht="15" customHeight="1">
      <c r="B130" s="254"/>
      <c r="C130" s="213" t="s">
        <v>1119</v>
      </c>
      <c r="D130" s="213"/>
      <c r="E130" s="213"/>
      <c r="F130" s="234" t="s">
        <v>1112</v>
      </c>
      <c r="G130" s="213"/>
      <c r="H130" s="213" t="s">
        <v>1120</v>
      </c>
      <c r="I130" s="213" t="s">
        <v>1108</v>
      </c>
      <c r="J130" s="213">
        <v>15</v>
      </c>
      <c r="K130" s="257"/>
    </row>
    <row r="131" spans="2:11" ht="15" customHeight="1">
      <c r="B131" s="254"/>
      <c r="C131" s="213" t="s">
        <v>1121</v>
      </c>
      <c r="D131" s="213"/>
      <c r="E131" s="213"/>
      <c r="F131" s="234" t="s">
        <v>1112</v>
      </c>
      <c r="G131" s="213"/>
      <c r="H131" s="213" t="s">
        <v>1122</v>
      </c>
      <c r="I131" s="213" t="s">
        <v>1108</v>
      </c>
      <c r="J131" s="213">
        <v>20</v>
      </c>
      <c r="K131" s="257"/>
    </row>
    <row r="132" spans="2:11" ht="15" customHeight="1">
      <c r="B132" s="254"/>
      <c r="C132" s="213" t="s">
        <v>1123</v>
      </c>
      <c r="D132" s="213"/>
      <c r="E132" s="213"/>
      <c r="F132" s="234" t="s">
        <v>1112</v>
      </c>
      <c r="G132" s="213"/>
      <c r="H132" s="213" t="s">
        <v>1124</v>
      </c>
      <c r="I132" s="213" t="s">
        <v>1108</v>
      </c>
      <c r="J132" s="213">
        <v>20</v>
      </c>
      <c r="K132" s="257"/>
    </row>
    <row r="133" spans="2:11" ht="15" customHeight="1">
      <c r="B133" s="254"/>
      <c r="C133" s="213" t="s">
        <v>1111</v>
      </c>
      <c r="D133" s="213"/>
      <c r="E133" s="213"/>
      <c r="F133" s="234" t="s">
        <v>1112</v>
      </c>
      <c r="G133" s="213"/>
      <c r="H133" s="213" t="s">
        <v>1146</v>
      </c>
      <c r="I133" s="213" t="s">
        <v>1108</v>
      </c>
      <c r="J133" s="213">
        <v>50</v>
      </c>
      <c r="K133" s="257"/>
    </row>
    <row r="134" spans="2:11" ht="15" customHeight="1">
      <c r="B134" s="254"/>
      <c r="C134" s="213" t="s">
        <v>1125</v>
      </c>
      <c r="D134" s="213"/>
      <c r="E134" s="213"/>
      <c r="F134" s="234" t="s">
        <v>1112</v>
      </c>
      <c r="G134" s="213"/>
      <c r="H134" s="213" t="s">
        <v>1146</v>
      </c>
      <c r="I134" s="213" t="s">
        <v>1108</v>
      </c>
      <c r="J134" s="213">
        <v>50</v>
      </c>
      <c r="K134" s="257"/>
    </row>
    <row r="135" spans="2:11" ht="15" customHeight="1">
      <c r="B135" s="254"/>
      <c r="C135" s="213" t="s">
        <v>1131</v>
      </c>
      <c r="D135" s="213"/>
      <c r="E135" s="213"/>
      <c r="F135" s="234" t="s">
        <v>1112</v>
      </c>
      <c r="G135" s="213"/>
      <c r="H135" s="213" t="s">
        <v>1146</v>
      </c>
      <c r="I135" s="213" t="s">
        <v>1108</v>
      </c>
      <c r="J135" s="213">
        <v>50</v>
      </c>
      <c r="K135" s="257"/>
    </row>
    <row r="136" spans="2:11" ht="15" customHeight="1">
      <c r="B136" s="254"/>
      <c r="C136" s="213" t="s">
        <v>1133</v>
      </c>
      <c r="D136" s="213"/>
      <c r="E136" s="213"/>
      <c r="F136" s="234" t="s">
        <v>1112</v>
      </c>
      <c r="G136" s="213"/>
      <c r="H136" s="213" t="s">
        <v>1146</v>
      </c>
      <c r="I136" s="213" t="s">
        <v>1108</v>
      </c>
      <c r="J136" s="213">
        <v>50</v>
      </c>
      <c r="K136" s="257"/>
    </row>
    <row r="137" spans="2:11" ht="15" customHeight="1">
      <c r="B137" s="254"/>
      <c r="C137" s="213" t="s">
        <v>1134</v>
      </c>
      <c r="D137" s="213"/>
      <c r="E137" s="213"/>
      <c r="F137" s="234" t="s">
        <v>1112</v>
      </c>
      <c r="G137" s="213"/>
      <c r="H137" s="213" t="s">
        <v>1159</v>
      </c>
      <c r="I137" s="213" t="s">
        <v>1108</v>
      </c>
      <c r="J137" s="213">
        <v>255</v>
      </c>
      <c r="K137" s="257"/>
    </row>
    <row r="138" spans="2:11" ht="15" customHeight="1">
      <c r="B138" s="254"/>
      <c r="C138" s="213" t="s">
        <v>1136</v>
      </c>
      <c r="D138" s="213"/>
      <c r="E138" s="213"/>
      <c r="F138" s="234" t="s">
        <v>1106</v>
      </c>
      <c r="G138" s="213"/>
      <c r="H138" s="213" t="s">
        <v>1160</v>
      </c>
      <c r="I138" s="213" t="s">
        <v>1138</v>
      </c>
      <c r="J138" s="213"/>
      <c r="K138" s="257"/>
    </row>
    <row r="139" spans="2:11" ht="15" customHeight="1">
      <c r="B139" s="254"/>
      <c r="C139" s="213" t="s">
        <v>1139</v>
      </c>
      <c r="D139" s="213"/>
      <c r="E139" s="213"/>
      <c r="F139" s="234" t="s">
        <v>1106</v>
      </c>
      <c r="G139" s="213"/>
      <c r="H139" s="213" t="s">
        <v>1161</v>
      </c>
      <c r="I139" s="213" t="s">
        <v>1141</v>
      </c>
      <c r="J139" s="213"/>
      <c r="K139" s="257"/>
    </row>
    <row r="140" spans="2:11" ht="15" customHeight="1">
      <c r="B140" s="254"/>
      <c r="C140" s="213" t="s">
        <v>1142</v>
      </c>
      <c r="D140" s="213"/>
      <c r="E140" s="213"/>
      <c r="F140" s="234" t="s">
        <v>1106</v>
      </c>
      <c r="G140" s="213"/>
      <c r="H140" s="213" t="s">
        <v>1142</v>
      </c>
      <c r="I140" s="213" t="s">
        <v>1141</v>
      </c>
      <c r="J140" s="213"/>
      <c r="K140" s="257"/>
    </row>
    <row r="141" spans="2:11" ht="15" customHeight="1">
      <c r="B141" s="254"/>
      <c r="C141" s="213" t="s">
        <v>48</v>
      </c>
      <c r="D141" s="213"/>
      <c r="E141" s="213"/>
      <c r="F141" s="234" t="s">
        <v>1106</v>
      </c>
      <c r="G141" s="213"/>
      <c r="H141" s="213" t="s">
        <v>1162</v>
      </c>
      <c r="I141" s="213" t="s">
        <v>1141</v>
      </c>
      <c r="J141" s="213"/>
      <c r="K141" s="257"/>
    </row>
    <row r="142" spans="2:11" ht="15" customHeight="1">
      <c r="B142" s="254"/>
      <c r="C142" s="213" t="s">
        <v>1163</v>
      </c>
      <c r="D142" s="213"/>
      <c r="E142" s="213"/>
      <c r="F142" s="234" t="s">
        <v>1106</v>
      </c>
      <c r="G142" s="213"/>
      <c r="H142" s="213" t="s">
        <v>1164</v>
      </c>
      <c r="I142" s="213" t="s">
        <v>1141</v>
      </c>
      <c r="J142" s="213"/>
      <c r="K142" s="257"/>
    </row>
    <row r="143" spans="2:11" ht="15" customHeight="1">
      <c r="B143" s="258"/>
      <c r="C143" s="259"/>
      <c r="D143" s="259"/>
      <c r="E143" s="259"/>
      <c r="F143" s="259"/>
      <c r="G143" s="259"/>
      <c r="H143" s="259"/>
      <c r="I143" s="259"/>
      <c r="J143" s="259"/>
      <c r="K143" s="260"/>
    </row>
    <row r="144" spans="2:11" ht="18.75" customHeight="1">
      <c r="B144" s="245"/>
      <c r="C144" s="245"/>
      <c r="D144" s="245"/>
      <c r="E144" s="245"/>
      <c r="F144" s="246"/>
      <c r="G144" s="245"/>
      <c r="H144" s="245"/>
      <c r="I144" s="245"/>
      <c r="J144" s="245"/>
      <c r="K144" s="245"/>
    </row>
    <row r="145" spans="2:11" ht="18.75" customHeight="1"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</row>
    <row r="146" spans="2:11" ht="7.5" customHeight="1">
      <c r="B146" s="221"/>
      <c r="C146" s="222"/>
      <c r="D146" s="222"/>
      <c r="E146" s="222"/>
      <c r="F146" s="222"/>
      <c r="G146" s="222"/>
      <c r="H146" s="222"/>
      <c r="I146" s="222"/>
      <c r="J146" s="222"/>
      <c r="K146" s="223"/>
    </row>
    <row r="147" spans="2:11" ht="45" customHeight="1">
      <c r="B147" s="224"/>
      <c r="C147" s="321" t="s">
        <v>1165</v>
      </c>
      <c r="D147" s="321"/>
      <c r="E147" s="321"/>
      <c r="F147" s="321"/>
      <c r="G147" s="321"/>
      <c r="H147" s="321"/>
      <c r="I147" s="321"/>
      <c r="J147" s="321"/>
      <c r="K147" s="225"/>
    </row>
    <row r="148" spans="2:11" ht="17.25" customHeight="1">
      <c r="B148" s="224"/>
      <c r="C148" s="226" t="s">
        <v>1100</v>
      </c>
      <c r="D148" s="226"/>
      <c r="E148" s="226"/>
      <c r="F148" s="226" t="s">
        <v>1101</v>
      </c>
      <c r="G148" s="227"/>
      <c r="H148" s="226" t="s">
        <v>64</v>
      </c>
      <c r="I148" s="226" t="s">
        <v>67</v>
      </c>
      <c r="J148" s="226" t="s">
        <v>1102</v>
      </c>
      <c r="K148" s="225"/>
    </row>
    <row r="149" spans="2:11" ht="17.25" customHeight="1">
      <c r="B149" s="224"/>
      <c r="C149" s="228" t="s">
        <v>1103</v>
      </c>
      <c r="D149" s="228"/>
      <c r="E149" s="228"/>
      <c r="F149" s="229" t="s">
        <v>1104</v>
      </c>
      <c r="G149" s="230"/>
      <c r="H149" s="228"/>
      <c r="I149" s="228"/>
      <c r="J149" s="228" t="s">
        <v>1105</v>
      </c>
      <c r="K149" s="225"/>
    </row>
    <row r="150" spans="2:11" ht="5.25" customHeight="1">
      <c r="B150" s="236"/>
      <c r="C150" s="231"/>
      <c r="D150" s="231"/>
      <c r="E150" s="231"/>
      <c r="F150" s="231"/>
      <c r="G150" s="232"/>
      <c r="H150" s="231"/>
      <c r="I150" s="231"/>
      <c r="J150" s="231"/>
      <c r="K150" s="257"/>
    </row>
    <row r="151" spans="2:11" ht="15" customHeight="1">
      <c r="B151" s="236"/>
      <c r="C151" s="261" t="s">
        <v>1109</v>
      </c>
      <c r="D151" s="213"/>
      <c r="E151" s="213"/>
      <c r="F151" s="262" t="s">
        <v>1106</v>
      </c>
      <c r="G151" s="213"/>
      <c r="H151" s="261" t="s">
        <v>1146</v>
      </c>
      <c r="I151" s="261" t="s">
        <v>1108</v>
      </c>
      <c r="J151" s="261">
        <v>120</v>
      </c>
      <c r="K151" s="257"/>
    </row>
    <row r="152" spans="2:11" ht="15" customHeight="1">
      <c r="B152" s="236"/>
      <c r="C152" s="261" t="s">
        <v>1155</v>
      </c>
      <c r="D152" s="213"/>
      <c r="E152" s="213"/>
      <c r="F152" s="262" t="s">
        <v>1106</v>
      </c>
      <c r="G152" s="213"/>
      <c r="H152" s="261" t="s">
        <v>1166</v>
      </c>
      <c r="I152" s="261" t="s">
        <v>1108</v>
      </c>
      <c r="J152" s="261" t="s">
        <v>1157</v>
      </c>
      <c r="K152" s="257"/>
    </row>
    <row r="153" spans="2:11" ht="15" customHeight="1">
      <c r="B153" s="236"/>
      <c r="C153" s="261" t="s">
        <v>1054</v>
      </c>
      <c r="D153" s="213"/>
      <c r="E153" s="213"/>
      <c r="F153" s="262" t="s">
        <v>1106</v>
      </c>
      <c r="G153" s="213"/>
      <c r="H153" s="261" t="s">
        <v>1167</v>
      </c>
      <c r="I153" s="261" t="s">
        <v>1108</v>
      </c>
      <c r="J153" s="261" t="s">
        <v>1157</v>
      </c>
      <c r="K153" s="257"/>
    </row>
    <row r="154" spans="2:11" ht="15" customHeight="1">
      <c r="B154" s="236"/>
      <c r="C154" s="261" t="s">
        <v>1111</v>
      </c>
      <c r="D154" s="213"/>
      <c r="E154" s="213"/>
      <c r="F154" s="262" t="s">
        <v>1112</v>
      </c>
      <c r="G154" s="213"/>
      <c r="H154" s="261" t="s">
        <v>1146</v>
      </c>
      <c r="I154" s="261" t="s">
        <v>1108</v>
      </c>
      <c r="J154" s="261">
        <v>50</v>
      </c>
      <c r="K154" s="257"/>
    </row>
    <row r="155" spans="2:11" ht="15" customHeight="1">
      <c r="B155" s="236"/>
      <c r="C155" s="261" t="s">
        <v>1114</v>
      </c>
      <c r="D155" s="213"/>
      <c r="E155" s="213"/>
      <c r="F155" s="262" t="s">
        <v>1106</v>
      </c>
      <c r="G155" s="213"/>
      <c r="H155" s="261" t="s">
        <v>1146</v>
      </c>
      <c r="I155" s="261" t="s">
        <v>1116</v>
      </c>
      <c r="J155" s="261"/>
      <c r="K155" s="257"/>
    </row>
    <row r="156" spans="2:11" ht="15" customHeight="1">
      <c r="B156" s="236"/>
      <c r="C156" s="261" t="s">
        <v>1125</v>
      </c>
      <c r="D156" s="213"/>
      <c r="E156" s="213"/>
      <c r="F156" s="262" t="s">
        <v>1112</v>
      </c>
      <c r="G156" s="213"/>
      <c r="H156" s="261" t="s">
        <v>1146</v>
      </c>
      <c r="I156" s="261" t="s">
        <v>1108</v>
      </c>
      <c r="J156" s="261">
        <v>50</v>
      </c>
      <c r="K156" s="257"/>
    </row>
    <row r="157" spans="2:11" ht="15" customHeight="1">
      <c r="B157" s="236"/>
      <c r="C157" s="261" t="s">
        <v>1133</v>
      </c>
      <c r="D157" s="213"/>
      <c r="E157" s="213"/>
      <c r="F157" s="262" t="s">
        <v>1112</v>
      </c>
      <c r="G157" s="213"/>
      <c r="H157" s="261" t="s">
        <v>1146</v>
      </c>
      <c r="I157" s="261" t="s">
        <v>1108</v>
      </c>
      <c r="J157" s="261">
        <v>50</v>
      </c>
      <c r="K157" s="257"/>
    </row>
    <row r="158" spans="2:11" ht="15" customHeight="1">
      <c r="B158" s="236"/>
      <c r="C158" s="261" t="s">
        <v>1131</v>
      </c>
      <c r="D158" s="213"/>
      <c r="E158" s="213"/>
      <c r="F158" s="262" t="s">
        <v>1112</v>
      </c>
      <c r="G158" s="213"/>
      <c r="H158" s="261" t="s">
        <v>1146</v>
      </c>
      <c r="I158" s="261" t="s">
        <v>1108</v>
      </c>
      <c r="J158" s="261">
        <v>50</v>
      </c>
      <c r="K158" s="257"/>
    </row>
    <row r="159" spans="2:11" ht="15" customHeight="1">
      <c r="B159" s="236"/>
      <c r="C159" s="261" t="s">
        <v>136</v>
      </c>
      <c r="D159" s="213"/>
      <c r="E159" s="213"/>
      <c r="F159" s="262" t="s">
        <v>1106</v>
      </c>
      <c r="G159" s="213"/>
      <c r="H159" s="261" t="s">
        <v>1168</v>
      </c>
      <c r="I159" s="261" t="s">
        <v>1108</v>
      </c>
      <c r="J159" s="261" t="s">
        <v>1169</v>
      </c>
      <c r="K159" s="257"/>
    </row>
    <row r="160" spans="2:11" ht="15" customHeight="1">
      <c r="B160" s="236"/>
      <c r="C160" s="261" t="s">
        <v>1170</v>
      </c>
      <c r="D160" s="213"/>
      <c r="E160" s="213"/>
      <c r="F160" s="262" t="s">
        <v>1106</v>
      </c>
      <c r="G160" s="213"/>
      <c r="H160" s="261" t="s">
        <v>1171</v>
      </c>
      <c r="I160" s="261" t="s">
        <v>1141</v>
      </c>
      <c r="J160" s="261"/>
      <c r="K160" s="257"/>
    </row>
    <row r="161" spans="2:11" ht="15" customHeight="1">
      <c r="B161" s="263"/>
      <c r="C161" s="243"/>
      <c r="D161" s="243"/>
      <c r="E161" s="243"/>
      <c r="F161" s="243"/>
      <c r="G161" s="243"/>
      <c r="H161" s="243"/>
      <c r="I161" s="243"/>
      <c r="J161" s="243"/>
      <c r="K161" s="264"/>
    </row>
    <row r="162" spans="2:11" ht="18.75" customHeight="1">
      <c r="B162" s="245"/>
      <c r="C162" s="255"/>
      <c r="D162" s="255"/>
      <c r="E162" s="255"/>
      <c r="F162" s="265"/>
      <c r="G162" s="255"/>
      <c r="H162" s="255"/>
      <c r="I162" s="255"/>
      <c r="J162" s="255"/>
      <c r="K162" s="245"/>
    </row>
    <row r="163" spans="2:11" ht="18.75" customHeight="1"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</row>
    <row r="164" spans="2:11" ht="7.5" customHeight="1">
      <c r="B164" s="202"/>
      <c r="C164" s="203"/>
      <c r="D164" s="203"/>
      <c r="E164" s="203"/>
      <c r="F164" s="203"/>
      <c r="G164" s="203"/>
      <c r="H164" s="203"/>
      <c r="I164" s="203"/>
      <c r="J164" s="203"/>
      <c r="K164" s="204"/>
    </row>
    <row r="165" spans="2:11" ht="45" customHeight="1">
      <c r="B165" s="205"/>
      <c r="C165" s="322" t="s">
        <v>1172</v>
      </c>
      <c r="D165" s="322"/>
      <c r="E165" s="322"/>
      <c r="F165" s="322"/>
      <c r="G165" s="322"/>
      <c r="H165" s="322"/>
      <c r="I165" s="322"/>
      <c r="J165" s="322"/>
      <c r="K165" s="206"/>
    </row>
    <row r="166" spans="2:11" ht="17.25" customHeight="1">
      <c r="B166" s="205"/>
      <c r="C166" s="226" t="s">
        <v>1100</v>
      </c>
      <c r="D166" s="226"/>
      <c r="E166" s="226"/>
      <c r="F166" s="226" t="s">
        <v>1101</v>
      </c>
      <c r="G166" s="266"/>
      <c r="H166" s="267" t="s">
        <v>64</v>
      </c>
      <c r="I166" s="267" t="s">
        <v>67</v>
      </c>
      <c r="J166" s="226" t="s">
        <v>1102</v>
      </c>
      <c r="K166" s="206"/>
    </row>
    <row r="167" spans="2:11" ht="17.25" customHeight="1">
      <c r="B167" s="207"/>
      <c r="C167" s="228" t="s">
        <v>1103</v>
      </c>
      <c r="D167" s="228"/>
      <c r="E167" s="228"/>
      <c r="F167" s="229" t="s">
        <v>1104</v>
      </c>
      <c r="G167" s="268"/>
      <c r="H167" s="269"/>
      <c r="I167" s="269"/>
      <c r="J167" s="228" t="s">
        <v>1105</v>
      </c>
      <c r="K167" s="208"/>
    </row>
    <row r="168" spans="2:11" ht="5.25" customHeight="1">
      <c r="B168" s="236"/>
      <c r="C168" s="231"/>
      <c r="D168" s="231"/>
      <c r="E168" s="231"/>
      <c r="F168" s="231"/>
      <c r="G168" s="232"/>
      <c r="H168" s="231"/>
      <c r="I168" s="231"/>
      <c r="J168" s="231"/>
      <c r="K168" s="257"/>
    </row>
    <row r="169" spans="2:11" ht="15" customHeight="1">
      <c r="B169" s="236"/>
      <c r="C169" s="213" t="s">
        <v>1109</v>
      </c>
      <c r="D169" s="213"/>
      <c r="E169" s="213"/>
      <c r="F169" s="234" t="s">
        <v>1106</v>
      </c>
      <c r="G169" s="213"/>
      <c r="H169" s="213" t="s">
        <v>1146</v>
      </c>
      <c r="I169" s="213" t="s">
        <v>1108</v>
      </c>
      <c r="J169" s="213">
        <v>120</v>
      </c>
      <c r="K169" s="257"/>
    </row>
    <row r="170" spans="2:11" ht="15" customHeight="1">
      <c r="B170" s="236"/>
      <c r="C170" s="213" t="s">
        <v>1155</v>
      </c>
      <c r="D170" s="213"/>
      <c r="E170" s="213"/>
      <c r="F170" s="234" t="s">
        <v>1106</v>
      </c>
      <c r="G170" s="213"/>
      <c r="H170" s="213" t="s">
        <v>1156</v>
      </c>
      <c r="I170" s="213" t="s">
        <v>1108</v>
      </c>
      <c r="J170" s="213" t="s">
        <v>1157</v>
      </c>
      <c r="K170" s="257"/>
    </row>
    <row r="171" spans="2:11" ht="15" customHeight="1">
      <c r="B171" s="236"/>
      <c r="C171" s="213" t="s">
        <v>1054</v>
      </c>
      <c r="D171" s="213"/>
      <c r="E171" s="213"/>
      <c r="F171" s="234" t="s">
        <v>1106</v>
      </c>
      <c r="G171" s="213"/>
      <c r="H171" s="213" t="s">
        <v>1173</v>
      </c>
      <c r="I171" s="213" t="s">
        <v>1108</v>
      </c>
      <c r="J171" s="213" t="s">
        <v>1157</v>
      </c>
      <c r="K171" s="257"/>
    </row>
    <row r="172" spans="2:11" ht="15" customHeight="1">
      <c r="B172" s="236"/>
      <c r="C172" s="213" t="s">
        <v>1111</v>
      </c>
      <c r="D172" s="213"/>
      <c r="E172" s="213"/>
      <c r="F172" s="234" t="s">
        <v>1112</v>
      </c>
      <c r="G172" s="213"/>
      <c r="H172" s="213" t="s">
        <v>1173</v>
      </c>
      <c r="I172" s="213" t="s">
        <v>1108</v>
      </c>
      <c r="J172" s="213">
        <v>50</v>
      </c>
      <c r="K172" s="257"/>
    </row>
    <row r="173" spans="2:11" ht="15" customHeight="1">
      <c r="B173" s="236"/>
      <c r="C173" s="213" t="s">
        <v>1114</v>
      </c>
      <c r="D173" s="213"/>
      <c r="E173" s="213"/>
      <c r="F173" s="234" t="s">
        <v>1106</v>
      </c>
      <c r="G173" s="213"/>
      <c r="H173" s="213" t="s">
        <v>1173</v>
      </c>
      <c r="I173" s="213" t="s">
        <v>1116</v>
      </c>
      <c r="J173" s="213"/>
      <c r="K173" s="257"/>
    </row>
    <row r="174" spans="2:11" ht="15" customHeight="1">
      <c r="B174" s="236"/>
      <c r="C174" s="213" t="s">
        <v>1125</v>
      </c>
      <c r="D174" s="213"/>
      <c r="E174" s="213"/>
      <c r="F174" s="234" t="s">
        <v>1112</v>
      </c>
      <c r="G174" s="213"/>
      <c r="H174" s="213" t="s">
        <v>1173</v>
      </c>
      <c r="I174" s="213" t="s">
        <v>1108</v>
      </c>
      <c r="J174" s="213">
        <v>50</v>
      </c>
      <c r="K174" s="257"/>
    </row>
    <row r="175" spans="2:11" ht="15" customHeight="1">
      <c r="B175" s="236"/>
      <c r="C175" s="213" t="s">
        <v>1133</v>
      </c>
      <c r="D175" s="213"/>
      <c r="E175" s="213"/>
      <c r="F175" s="234" t="s">
        <v>1112</v>
      </c>
      <c r="G175" s="213"/>
      <c r="H175" s="213" t="s">
        <v>1173</v>
      </c>
      <c r="I175" s="213" t="s">
        <v>1108</v>
      </c>
      <c r="J175" s="213">
        <v>50</v>
      </c>
      <c r="K175" s="257"/>
    </row>
    <row r="176" spans="2:11" ht="15" customHeight="1">
      <c r="B176" s="236"/>
      <c r="C176" s="213" t="s">
        <v>1131</v>
      </c>
      <c r="D176" s="213"/>
      <c r="E176" s="213"/>
      <c r="F176" s="234" t="s">
        <v>1112</v>
      </c>
      <c r="G176" s="213"/>
      <c r="H176" s="213" t="s">
        <v>1173</v>
      </c>
      <c r="I176" s="213" t="s">
        <v>1108</v>
      </c>
      <c r="J176" s="213">
        <v>50</v>
      </c>
      <c r="K176" s="257"/>
    </row>
    <row r="177" spans="2:11" ht="15" customHeight="1">
      <c r="B177" s="236"/>
      <c r="C177" s="213" t="s">
        <v>148</v>
      </c>
      <c r="D177" s="213"/>
      <c r="E177" s="213"/>
      <c r="F177" s="234" t="s">
        <v>1106</v>
      </c>
      <c r="G177" s="213"/>
      <c r="H177" s="213" t="s">
        <v>1174</v>
      </c>
      <c r="I177" s="213" t="s">
        <v>1175</v>
      </c>
      <c r="J177" s="213"/>
      <c r="K177" s="257"/>
    </row>
    <row r="178" spans="2:11" ht="15" customHeight="1">
      <c r="B178" s="236"/>
      <c r="C178" s="213" t="s">
        <v>67</v>
      </c>
      <c r="D178" s="213"/>
      <c r="E178" s="213"/>
      <c r="F178" s="234" t="s">
        <v>1106</v>
      </c>
      <c r="G178" s="213"/>
      <c r="H178" s="213" t="s">
        <v>1176</v>
      </c>
      <c r="I178" s="213" t="s">
        <v>1177</v>
      </c>
      <c r="J178" s="213">
        <v>1</v>
      </c>
      <c r="K178" s="257"/>
    </row>
    <row r="179" spans="2:11" ht="15" customHeight="1">
      <c r="B179" s="236"/>
      <c r="C179" s="213" t="s">
        <v>63</v>
      </c>
      <c r="D179" s="213"/>
      <c r="E179" s="213"/>
      <c r="F179" s="234" t="s">
        <v>1106</v>
      </c>
      <c r="G179" s="213"/>
      <c r="H179" s="213" t="s">
        <v>1178</v>
      </c>
      <c r="I179" s="213" t="s">
        <v>1108</v>
      </c>
      <c r="J179" s="213">
        <v>20</v>
      </c>
      <c r="K179" s="257"/>
    </row>
    <row r="180" spans="2:11" ht="15" customHeight="1">
      <c r="B180" s="236"/>
      <c r="C180" s="213" t="s">
        <v>64</v>
      </c>
      <c r="D180" s="213"/>
      <c r="E180" s="213"/>
      <c r="F180" s="234" t="s">
        <v>1106</v>
      </c>
      <c r="G180" s="213"/>
      <c r="H180" s="213" t="s">
        <v>1179</v>
      </c>
      <c r="I180" s="213" t="s">
        <v>1108</v>
      </c>
      <c r="J180" s="213">
        <v>255</v>
      </c>
      <c r="K180" s="257"/>
    </row>
    <row r="181" spans="2:11" ht="15" customHeight="1">
      <c r="B181" s="236"/>
      <c r="C181" s="213" t="s">
        <v>149</v>
      </c>
      <c r="D181" s="213"/>
      <c r="E181" s="213"/>
      <c r="F181" s="234" t="s">
        <v>1106</v>
      </c>
      <c r="G181" s="213"/>
      <c r="H181" s="213" t="s">
        <v>1070</v>
      </c>
      <c r="I181" s="213" t="s">
        <v>1108</v>
      </c>
      <c r="J181" s="213">
        <v>10</v>
      </c>
      <c r="K181" s="257"/>
    </row>
    <row r="182" spans="2:11" ht="15" customHeight="1">
      <c r="B182" s="236"/>
      <c r="C182" s="213" t="s">
        <v>150</v>
      </c>
      <c r="D182" s="213"/>
      <c r="E182" s="213"/>
      <c r="F182" s="234" t="s">
        <v>1106</v>
      </c>
      <c r="G182" s="213"/>
      <c r="H182" s="213" t="s">
        <v>1180</v>
      </c>
      <c r="I182" s="213" t="s">
        <v>1141</v>
      </c>
      <c r="J182" s="213"/>
      <c r="K182" s="257"/>
    </row>
    <row r="183" spans="2:11" ht="15" customHeight="1">
      <c r="B183" s="236"/>
      <c r="C183" s="213" t="s">
        <v>1181</v>
      </c>
      <c r="D183" s="213"/>
      <c r="E183" s="213"/>
      <c r="F183" s="234" t="s">
        <v>1106</v>
      </c>
      <c r="G183" s="213"/>
      <c r="H183" s="213" t="s">
        <v>1182</v>
      </c>
      <c r="I183" s="213" t="s">
        <v>1141</v>
      </c>
      <c r="J183" s="213"/>
      <c r="K183" s="257"/>
    </row>
    <row r="184" spans="2:11" ht="15" customHeight="1">
      <c r="B184" s="236"/>
      <c r="C184" s="213" t="s">
        <v>1170</v>
      </c>
      <c r="D184" s="213"/>
      <c r="E184" s="213"/>
      <c r="F184" s="234" t="s">
        <v>1106</v>
      </c>
      <c r="G184" s="213"/>
      <c r="H184" s="213" t="s">
        <v>1183</v>
      </c>
      <c r="I184" s="213" t="s">
        <v>1141</v>
      </c>
      <c r="J184" s="213"/>
      <c r="K184" s="257"/>
    </row>
    <row r="185" spans="2:11" ht="15" customHeight="1">
      <c r="B185" s="236"/>
      <c r="C185" s="213" t="s">
        <v>152</v>
      </c>
      <c r="D185" s="213"/>
      <c r="E185" s="213"/>
      <c r="F185" s="234" t="s">
        <v>1112</v>
      </c>
      <c r="G185" s="213"/>
      <c r="H185" s="213" t="s">
        <v>1184</v>
      </c>
      <c r="I185" s="213" t="s">
        <v>1108</v>
      </c>
      <c r="J185" s="213">
        <v>50</v>
      </c>
      <c r="K185" s="257"/>
    </row>
    <row r="186" spans="2:11" ht="15" customHeight="1">
      <c r="B186" s="236"/>
      <c r="C186" s="213" t="s">
        <v>1185</v>
      </c>
      <c r="D186" s="213"/>
      <c r="E186" s="213"/>
      <c r="F186" s="234" t="s">
        <v>1112</v>
      </c>
      <c r="G186" s="213"/>
      <c r="H186" s="213" t="s">
        <v>1186</v>
      </c>
      <c r="I186" s="213" t="s">
        <v>1187</v>
      </c>
      <c r="J186" s="213"/>
      <c r="K186" s="257"/>
    </row>
    <row r="187" spans="2:11" ht="15" customHeight="1">
      <c r="B187" s="236"/>
      <c r="C187" s="213" t="s">
        <v>1188</v>
      </c>
      <c r="D187" s="213"/>
      <c r="E187" s="213"/>
      <c r="F187" s="234" t="s">
        <v>1112</v>
      </c>
      <c r="G187" s="213"/>
      <c r="H187" s="213" t="s">
        <v>1189</v>
      </c>
      <c r="I187" s="213" t="s">
        <v>1187</v>
      </c>
      <c r="J187" s="213"/>
      <c r="K187" s="257"/>
    </row>
    <row r="188" spans="2:11" ht="15" customHeight="1">
      <c r="B188" s="236"/>
      <c r="C188" s="213" t="s">
        <v>1190</v>
      </c>
      <c r="D188" s="213"/>
      <c r="E188" s="213"/>
      <c r="F188" s="234" t="s">
        <v>1112</v>
      </c>
      <c r="G188" s="213"/>
      <c r="H188" s="213" t="s">
        <v>1191</v>
      </c>
      <c r="I188" s="213" t="s">
        <v>1187</v>
      </c>
      <c r="J188" s="213"/>
      <c r="K188" s="257"/>
    </row>
    <row r="189" spans="2:11" ht="15" customHeight="1">
      <c r="B189" s="236"/>
      <c r="C189" s="270" t="s">
        <v>1192</v>
      </c>
      <c r="D189" s="213"/>
      <c r="E189" s="213"/>
      <c r="F189" s="234" t="s">
        <v>1112</v>
      </c>
      <c r="G189" s="213"/>
      <c r="H189" s="213" t="s">
        <v>1193</v>
      </c>
      <c r="I189" s="213" t="s">
        <v>1194</v>
      </c>
      <c r="J189" s="271" t="s">
        <v>1195</v>
      </c>
      <c r="K189" s="257"/>
    </row>
    <row r="190" spans="2:11" ht="15" customHeight="1">
      <c r="B190" s="236"/>
      <c r="C190" s="270" t="s">
        <v>52</v>
      </c>
      <c r="D190" s="213"/>
      <c r="E190" s="213"/>
      <c r="F190" s="234" t="s">
        <v>1106</v>
      </c>
      <c r="G190" s="213"/>
      <c r="H190" s="210" t="s">
        <v>1196</v>
      </c>
      <c r="I190" s="213" t="s">
        <v>1197</v>
      </c>
      <c r="J190" s="213"/>
      <c r="K190" s="257"/>
    </row>
    <row r="191" spans="2:11" ht="15" customHeight="1">
      <c r="B191" s="236"/>
      <c r="C191" s="270" t="s">
        <v>1198</v>
      </c>
      <c r="D191" s="213"/>
      <c r="E191" s="213"/>
      <c r="F191" s="234" t="s">
        <v>1106</v>
      </c>
      <c r="G191" s="213"/>
      <c r="H191" s="213" t="s">
        <v>1199</v>
      </c>
      <c r="I191" s="213" t="s">
        <v>1141</v>
      </c>
      <c r="J191" s="213"/>
      <c r="K191" s="257"/>
    </row>
    <row r="192" spans="2:11" ht="15" customHeight="1">
      <c r="B192" s="236"/>
      <c r="C192" s="270" t="s">
        <v>1200</v>
      </c>
      <c r="D192" s="213"/>
      <c r="E192" s="213"/>
      <c r="F192" s="234" t="s">
        <v>1106</v>
      </c>
      <c r="G192" s="213"/>
      <c r="H192" s="213" t="s">
        <v>1201</v>
      </c>
      <c r="I192" s="213" t="s">
        <v>1141</v>
      </c>
      <c r="J192" s="213"/>
      <c r="K192" s="257"/>
    </row>
    <row r="193" spans="2:11" ht="15" customHeight="1">
      <c r="B193" s="236"/>
      <c r="C193" s="270" t="s">
        <v>1202</v>
      </c>
      <c r="D193" s="213"/>
      <c r="E193" s="213"/>
      <c r="F193" s="234" t="s">
        <v>1112</v>
      </c>
      <c r="G193" s="213"/>
      <c r="H193" s="213" t="s">
        <v>1203</v>
      </c>
      <c r="I193" s="213" t="s">
        <v>1141</v>
      </c>
      <c r="J193" s="213"/>
      <c r="K193" s="257"/>
    </row>
    <row r="194" spans="2:11" ht="15" customHeight="1">
      <c r="B194" s="263"/>
      <c r="C194" s="272"/>
      <c r="D194" s="243"/>
      <c r="E194" s="243"/>
      <c r="F194" s="243"/>
      <c r="G194" s="243"/>
      <c r="H194" s="243"/>
      <c r="I194" s="243"/>
      <c r="J194" s="243"/>
      <c r="K194" s="264"/>
    </row>
    <row r="195" spans="2:11" ht="18.75" customHeight="1">
      <c r="B195" s="245"/>
      <c r="C195" s="255"/>
      <c r="D195" s="255"/>
      <c r="E195" s="255"/>
      <c r="F195" s="265"/>
      <c r="G195" s="255"/>
      <c r="H195" s="255"/>
      <c r="I195" s="255"/>
      <c r="J195" s="255"/>
      <c r="K195" s="245"/>
    </row>
    <row r="196" spans="2:11" ht="18.75" customHeight="1">
      <c r="B196" s="245"/>
      <c r="C196" s="255"/>
      <c r="D196" s="255"/>
      <c r="E196" s="255"/>
      <c r="F196" s="265"/>
      <c r="G196" s="255"/>
      <c r="H196" s="255"/>
      <c r="I196" s="255"/>
      <c r="J196" s="255"/>
      <c r="K196" s="245"/>
    </row>
    <row r="197" spans="2:11" ht="18.75" customHeight="1"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</row>
    <row r="198" spans="2:11" ht="13.5">
      <c r="B198" s="202"/>
      <c r="C198" s="203"/>
      <c r="D198" s="203"/>
      <c r="E198" s="203"/>
      <c r="F198" s="203"/>
      <c r="G198" s="203"/>
      <c r="H198" s="203"/>
      <c r="I198" s="203"/>
      <c r="J198" s="203"/>
      <c r="K198" s="204"/>
    </row>
    <row r="199" spans="2:11" ht="21">
      <c r="B199" s="205"/>
      <c r="C199" s="322" t="s">
        <v>1204</v>
      </c>
      <c r="D199" s="322"/>
      <c r="E199" s="322"/>
      <c r="F199" s="322"/>
      <c r="G199" s="322"/>
      <c r="H199" s="322"/>
      <c r="I199" s="322"/>
      <c r="J199" s="322"/>
      <c r="K199" s="206"/>
    </row>
    <row r="200" spans="2:11" ht="25.5" customHeight="1">
      <c r="B200" s="205"/>
      <c r="C200" s="273" t="s">
        <v>1205</v>
      </c>
      <c r="D200" s="273"/>
      <c r="E200" s="273"/>
      <c r="F200" s="273" t="s">
        <v>1206</v>
      </c>
      <c r="G200" s="274"/>
      <c r="H200" s="323" t="s">
        <v>1207</v>
      </c>
      <c r="I200" s="323"/>
      <c r="J200" s="323"/>
      <c r="K200" s="206"/>
    </row>
    <row r="201" spans="2:11" ht="5.25" customHeight="1">
      <c r="B201" s="236"/>
      <c r="C201" s="231"/>
      <c r="D201" s="231"/>
      <c r="E201" s="231"/>
      <c r="F201" s="231"/>
      <c r="G201" s="255"/>
      <c r="H201" s="231"/>
      <c r="I201" s="231"/>
      <c r="J201" s="231"/>
      <c r="K201" s="257"/>
    </row>
    <row r="202" spans="2:11" ht="15" customHeight="1">
      <c r="B202" s="236"/>
      <c r="C202" s="213" t="s">
        <v>1197</v>
      </c>
      <c r="D202" s="213"/>
      <c r="E202" s="213"/>
      <c r="F202" s="234" t="s">
        <v>53</v>
      </c>
      <c r="G202" s="213"/>
      <c r="H202" s="324" t="s">
        <v>1208</v>
      </c>
      <c r="I202" s="324"/>
      <c r="J202" s="324"/>
      <c r="K202" s="257"/>
    </row>
    <row r="203" spans="2:11" ht="15" customHeight="1">
      <c r="B203" s="236"/>
      <c r="C203" s="213"/>
      <c r="D203" s="213"/>
      <c r="E203" s="213"/>
      <c r="F203" s="234" t="s">
        <v>54</v>
      </c>
      <c r="G203" s="213"/>
      <c r="H203" s="324" t="s">
        <v>1209</v>
      </c>
      <c r="I203" s="324"/>
      <c r="J203" s="324"/>
      <c r="K203" s="257"/>
    </row>
    <row r="204" spans="2:11" ht="15" customHeight="1">
      <c r="B204" s="236"/>
      <c r="C204" s="213"/>
      <c r="D204" s="213"/>
      <c r="E204" s="213"/>
      <c r="F204" s="234" t="s">
        <v>57</v>
      </c>
      <c r="G204" s="213"/>
      <c r="H204" s="324" t="s">
        <v>1210</v>
      </c>
      <c r="I204" s="324"/>
      <c r="J204" s="324"/>
      <c r="K204" s="257"/>
    </row>
    <row r="205" spans="2:11" ht="15" customHeight="1">
      <c r="B205" s="236"/>
      <c r="C205" s="213"/>
      <c r="D205" s="213"/>
      <c r="E205" s="213"/>
      <c r="F205" s="234" t="s">
        <v>55</v>
      </c>
      <c r="G205" s="213"/>
      <c r="H205" s="324" t="s">
        <v>1211</v>
      </c>
      <c r="I205" s="324"/>
      <c r="J205" s="324"/>
      <c r="K205" s="257"/>
    </row>
    <row r="206" spans="2:11" ht="15" customHeight="1">
      <c r="B206" s="236"/>
      <c r="C206" s="213"/>
      <c r="D206" s="213"/>
      <c r="E206" s="213"/>
      <c r="F206" s="234" t="s">
        <v>56</v>
      </c>
      <c r="G206" s="213"/>
      <c r="H206" s="324" t="s">
        <v>1212</v>
      </c>
      <c r="I206" s="324"/>
      <c r="J206" s="324"/>
      <c r="K206" s="257"/>
    </row>
    <row r="207" spans="2:11" ht="15" customHeight="1">
      <c r="B207" s="236"/>
      <c r="C207" s="213"/>
      <c r="D207" s="213"/>
      <c r="E207" s="213"/>
      <c r="F207" s="234"/>
      <c r="G207" s="213"/>
      <c r="H207" s="213"/>
      <c r="I207" s="213"/>
      <c r="J207" s="213"/>
      <c r="K207" s="257"/>
    </row>
    <row r="208" spans="2:11" ht="15" customHeight="1">
      <c r="B208" s="236"/>
      <c r="C208" s="213" t="s">
        <v>1153</v>
      </c>
      <c r="D208" s="213"/>
      <c r="E208" s="213"/>
      <c r="F208" s="234" t="s">
        <v>89</v>
      </c>
      <c r="G208" s="213"/>
      <c r="H208" s="324" t="s">
        <v>1213</v>
      </c>
      <c r="I208" s="324"/>
      <c r="J208" s="324"/>
      <c r="K208" s="257"/>
    </row>
    <row r="209" spans="2:11" ht="15" customHeight="1">
      <c r="B209" s="236"/>
      <c r="C209" s="213"/>
      <c r="D209" s="213"/>
      <c r="E209" s="213"/>
      <c r="F209" s="234" t="s">
        <v>1050</v>
      </c>
      <c r="G209" s="213"/>
      <c r="H209" s="324" t="s">
        <v>1051</v>
      </c>
      <c r="I209" s="324"/>
      <c r="J209" s="324"/>
      <c r="K209" s="257"/>
    </row>
    <row r="210" spans="2:11" ht="15" customHeight="1">
      <c r="B210" s="236"/>
      <c r="C210" s="213"/>
      <c r="D210" s="213"/>
      <c r="E210" s="213"/>
      <c r="F210" s="234" t="s">
        <v>1048</v>
      </c>
      <c r="G210" s="213"/>
      <c r="H210" s="324" t="s">
        <v>1214</v>
      </c>
      <c r="I210" s="324"/>
      <c r="J210" s="324"/>
      <c r="K210" s="257"/>
    </row>
    <row r="211" spans="2:11" ht="15" customHeight="1">
      <c r="B211" s="275"/>
      <c r="C211" s="213"/>
      <c r="D211" s="213"/>
      <c r="E211" s="213"/>
      <c r="F211" s="234" t="s">
        <v>105</v>
      </c>
      <c r="G211" s="270"/>
      <c r="H211" s="325" t="s">
        <v>106</v>
      </c>
      <c r="I211" s="325"/>
      <c r="J211" s="325"/>
      <c r="K211" s="276"/>
    </row>
    <row r="212" spans="2:11" ht="15" customHeight="1">
      <c r="B212" s="275"/>
      <c r="C212" s="213"/>
      <c r="D212" s="213"/>
      <c r="E212" s="213"/>
      <c r="F212" s="234" t="s">
        <v>1052</v>
      </c>
      <c r="G212" s="270"/>
      <c r="H212" s="325" t="s">
        <v>944</v>
      </c>
      <c r="I212" s="325"/>
      <c r="J212" s="325"/>
      <c r="K212" s="276"/>
    </row>
    <row r="213" spans="2:11" ht="15" customHeight="1">
      <c r="B213" s="275"/>
      <c r="C213" s="213"/>
      <c r="D213" s="213"/>
      <c r="E213" s="213"/>
      <c r="F213" s="234"/>
      <c r="G213" s="270"/>
      <c r="H213" s="261"/>
      <c r="I213" s="261"/>
      <c r="J213" s="261"/>
      <c r="K213" s="276"/>
    </row>
    <row r="214" spans="2:11" ht="15" customHeight="1">
      <c r="B214" s="275"/>
      <c r="C214" s="213" t="s">
        <v>1177</v>
      </c>
      <c r="D214" s="213"/>
      <c r="E214" s="213"/>
      <c r="F214" s="234">
        <v>1</v>
      </c>
      <c r="G214" s="270"/>
      <c r="H214" s="325" t="s">
        <v>1215</v>
      </c>
      <c r="I214" s="325"/>
      <c r="J214" s="325"/>
      <c r="K214" s="276"/>
    </row>
    <row r="215" spans="2:11" ht="15" customHeight="1">
      <c r="B215" s="275"/>
      <c r="C215" s="213"/>
      <c r="D215" s="213"/>
      <c r="E215" s="213"/>
      <c r="F215" s="234">
        <v>2</v>
      </c>
      <c r="G215" s="270"/>
      <c r="H215" s="325" t="s">
        <v>1216</v>
      </c>
      <c r="I215" s="325"/>
      <c r="J215" s="325"/>
      <c r="K215" s="276"/>
    </row>
    <row r="216" spans="2:11" ht="15" customHeight="1">
      <c r="B216" s="275"/>
      <c r="C216" s="213"/>
      <c r="D216" s="213"/>
      <c r="E216" s="213"/>
      <c r="F216" s="234">
        <v>3</v>
      </c>
      <c r="G216" s="270"/>
      <c r="H216" s="325" t="s">
        <v>1217</v>
      </c>
      <c r="I216" s="325"/>
      <c r="J216" s="325"/>
      <c r="K216" s="276"/>
    </row>
    <row r="217" spans="2:11" ht="15" customHeight="1">
      <c r="B217" s="275"/>
      <c r="C217" s="213"/>
      <c r="D217" s="213"/>
      <c r="E217" s="213"/>
      <c r="F217" s="234">
        <v>4</v>
      </c>
      <c r="G217" s="270"/>
      <c r="H217" s="325" t="s">
        <v>1218</v>
      </c>
      <c r="I217" s="325"/>
      <c r="J217" s="325"/>
      <c r="K217" s="276"/>
    </row>
    <row r="218" spans="2:11" ht="12.75" customHeight="1">
      <c r="B218" s="277"/>
      <c r="C218" s="278"/>
      <c r="D218" s="278"/>
      <c r="E218" s="278"/>
      <c r="F218" s="278"/>
      <c r="G218" s="278"/>
      <c r="H218" s="278"/>
      <c r="I218" s="278"/>
      <c r="J218" s="278"/>
      <c r="K218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Správce.KROS</dc:creator>
  <cp:keywords/>
  <dc:description/>
  <cp:lastModifiedBy>Vlach Martin Ing.</cp:lastModifiedBy>
  <cp:lastPrinted>2023-06-01T12:58:23Z</cp:lastPrinted>
  <dcterms:created xsi:type="dcterms:W3CDTF">2023-06-01T12:50:11Z</dcterms:created>
  <dcterms:modified xsi:type="dcterms:W3CDTF">2023-06-01T12:58:40Z</dcterms:modified>
  <cp:category/>
  <cp:version/>
  <cp:contentType/>
  <cp:contentStatus/>
</cp:coreProperties>
</file>