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/>
  <bookViews>
    <workbookView xWindow="28680" yWindow="65416" windowWidth="29040" windowHeight="17520" activeTab="0"/>
  </bookViews>
  <sheets>
    <sheet name="Rekapitulace stavby" sheetId="1" r:id="rId1"/>
    <sheet name="VOP k ceně díla" sheetId="6" r:id="rId2"/>
    <sheet name="SO 101 - Komunikace ul. P..." sheetId="2" r:id="rId3"/>
    <sheet name="DIO_DIR - Návrh DIO a DIR" sheetId="3" r:id="rId4"/>
    <sheet name="VON - Vedlejší a ostatní ..." sheetId="4" r:id="rId5"/>
    <sheet name="Pokyny pro vyplnění" sheetId="5" r:id="rId6"/>
  </sheets>
  <definedNames>
    <definedName name="_xlnm._FilterDatabase" localSheetId="3" hidden="1">'DIO_DIR - Návrh DIO a DIR'!$C$87:$K$295</definedName>
    <definedName name="_xlnm._FilterDatabase" localSheetId="2" hidden="1">'SO 101 - Komunikace ul. P...'!$C$87:$K$1032</definedName>
    <definedName name="_xlnm._FilterDatabase" localSheetId="4" hidden="1">'VON - Vedlejší a ostatní ...'!$C$84:$K$143</definedName>
    <definedName name="_xlnm.Print_Area" localSheetId="3">'DIO_DIR - Návrh DIO a DIR'!$C$4:$J$39,'DIO_DIR - Návrh DIO a DIR'!$C$45:$J$69,'DIO_DIR - Návrh DIO a DIR'!$C$75:$K$295</definedName>
    <definedName name="_xlnm.Print_Area" localSheetId="5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stavby'!$C$42:$AQ$58</definedName>
    <definedName name="_xlnm.Print_Area" localSheetId="2">'SO 101 - Komunikace ul. P...'!$C$4:$J$39,'SO 101 - Komunikace ul. P...'!$C$45:$J$69,'SO 101 - Komunikace ul. P...'!$C$75:$K$1032</definedName>
    <definedName name="_xlnm.Print_Area" localSheetId="4">'VON - Vedlejší a ostatní ...'!$C$4:$J$39,'VON - Vedlejší a ostatní ...'!$C$45:$J$66,'VON - Vedlejší a ostatní ...'!$C$72:$K$143</definedName>
    <definedName name="_xlnm.Print_Area" localSheetId="1">'VOP k ceně díla'!$A$1:$F$29</definedName>
    <definedName name="_xlnm.Print_Titles" localSheetId="0">'Rekapitulace stavby'!$52:$52</definedName>
    <definedName name="_xlnm.Print_Titles" localSheetId="2">'SO 101 - Komunikace ul. P...'!$87:$87</definedName>
    <definedName name="_xlnm.Print_Titles" localSheetId="3">'DIO_DIR - Návrh DIO a DIR'!$87:$87</definedName>
    <definedName name="_xlnm.Print_Titles" localSheetId="4">'VON - Vedlejší a ostatní ...'!$84:$84</definedName>
  </definedNames>
  <calcPr calcId="181029"/>
</workbook>
</file>

<file path=xl/sharedStrings.xml><?xml version="1.0" encoding="utf-8"?>
<sst xmlns="http://schemas.openxmlformats.org/spreadsheetml/2006/main" count="12469" uniqueCount="1630">
  <si>
    <t>Export Komplet</t>
  </si>
  <si>
    <t>VZ</t>
  </si>
  <si>
    <t>2.0</t>
  </si>
  <si>
    <t>ZAMOK</t>
  </si>
  <si>
    <t>False</t>
  </si>
  <si>
    <t>{a412beb6-f841-4765-863d-b48f19dae98e}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</si>
  <si>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</si>
  <si>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</si>
  <si>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</si>
  <si>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</si>
  <si>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</si>
  <si>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</si>
  <si>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</si>
  <si>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</si>
  <si>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R23-002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</si>
  <si>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</si>
  <si>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</si>
  <si>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Město Dobříš - stavební úpravy komunikace a chodníků v ul. Pražská (III/1 1628)</t>
  </si>
  <si>
    <t>KSO:</t>
  </si>
  <si>
    <t>822 2</t>
  </si>
  <si>
    <t>CC-CZ:</t>
  </si>
  <si>
    <t>2112</t>
  </si>
  <si>
    <t>Místo:</t>
  </si>
  <si>
    <t>Dobříš, ul. Pražská</t>
  </si>
  <si>
    <t>Datum:</t>
  </si>
  <si>
    <t>17. 3. 2023</t>
  </si>
  <si>
    <t>CZ-CPV:</t>
  </si>
  <si>
    <t>45000000-7</t>
  </si>
  <si>
    <t>CZ-CPA:</t>
  </si>
  <si>
    <t>42.1</t>
  </si>
  <si>
    <t>Zadavatel:</t>
  </si>
  <si>
    <t>IČ:</t>
  </si>
  <si>
    <t/>
  </si>
  <si>
    <t>Město Dobříš</t>
  </si>
  <si>
    <t>DIČ:</t>
  </si>
  <si>
    <t>Uchazeč:</t>
  </si>
  <si>
    <t>Vyplň údaj</t>
  </si>
  <si>
    <t>Projektant:</t>
  </si>
  <si>
    <t>DOPAS s.r.o.</t>
  </si>
  <si>
    <t>True</t>
  </si>
  <si>
    <t>Zpracovatel:</t>
  </si>
  <si>
    <t>L. Štuller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</si>
  <si>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</si>
  <si>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</si>
  <si>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</si>
  <si>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</si>
  <si>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</si>
  <si>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</si>
  <si>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</si>
  <si>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</si>
  <si>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</si>
  <si>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</si>
  <si>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</si>
  <si>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</si>
  <si>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</si>
  <si>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</si>
  <si>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</si>
  <si>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</si>
  <si>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</si>
  <si>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</si>
  <si>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</si>
  <si>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</si>
  <si>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</si>
  <si>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</si>
  <si>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</si>
  <si>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</si>
  <si>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</si>
  <si>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</si>
  <si>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</si>
  <si>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</si>
  <si>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</si>
  <si>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</si>
  <si>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</si>
  <si>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</si>
  <si>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</si>
  <si>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</si>
  <si>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</si>
  <si>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</si>
  <si>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</si>
  <si>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</si>
  <si>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</si>
  <si>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</si>
  <si>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</si>
  <si>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</si>
  <si>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 ul. Pražská III/1 1628</t>
  </si>
  <si>
    <t>STA</t>
  </si>
  <si>
    <t>1</t>
  </si>
  <si>
    <t>{084566c7-217a-4b16-9f66-b1de2f4ce986}</t>
  </si>
  <si>
    <t>2</t>
  </si>
  <si>
    <t>DIO_DIR</t>
  </si>
  <si>
    <t>Návrh DIO a DIR</t>
  </si>
  <si>
    <t>OST</t>
  </si>
  <si>
    <t>{61d54d8c-c4f0-4626-b74c-b23970dd96e5}</t>
  </si>
  <si>
    <t>VON</t>
  </si>
  <si>
    <t>Vedlejší a ostatní náklady</t>
  </si>
  <si>
    <t>{d0d78682-7125-40f4-9299-ec89191eb0f3}</t>
  </si>
  <si>
    <t>KRYCÍ LIST SOUPISU PRACÍ</t>
  </si>
  <si>
    <t>Objekt:</t>
  </si>
  <si>
    <t>SO 101 - Komunikace ul. Pražská III/1 1628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</si>
  <si>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</si>
  <si>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</si>
  <si>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</si>
  <si>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</si>
  <si>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</si>
  <si>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</si>
  <si>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</si>
  <si>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</si>
  <si>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</si>
  <si>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</si>
  <si>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</si>
  <si>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</si>
  <si>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</si>
  <si>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</si>
  <si>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</si>
  <si>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</si>
  <si>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</si>
  <si>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</si>
  <si>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</si>
  <si>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</si>
  <si>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</si>
  <si>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</si>
  <si>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</si>
  <si>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</si>
  <si>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</si>
  <si>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</si>
  <si>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</si>
  <si>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</si>
  <si>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</si>
  <si>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</si>
  <si>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</si>
  <si>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113106171</t>
  </si>
  <si>
    <t>Rozebrání dlažeb vozovek a ploch s přemístěním hmot na skládku na vzdálenost do 3 m nebo s naložením na dopravní prostředek, s jakoukoliv výplní spár ručně ze zámkové dlažby s ložem z kameniva</t>
  </si>
  <si>
    <t>m2</t>
  </si>
  <si>
    <t>CS ÚRS 2022 02</t>
  </si>
  <si>
    <t>4</t>
  </si>
  <si>
    <t>701692852</t>
  </si>
  <si>
    <t>Online PSC</t>
  </si>
  <si>
    <t>https://podminky.urs.cz/item/CS_URS_2022_02/113106171</t>
  </si>
  <si>
    <t>VV</t>
  </si>
  <si>
    <t>"D.101-2_Situace</t>
  </si>
  <si>
    <t>"vjezdy, chodník" 9,900</t>
  </si>
  <si>
    <t>Součet</t>
  </si>
  <si>
    <t>113107123</t>
  </si>
  <si>
    <t>Odstranění podkladů nebo krytů ručně s přemístěním hmot na skládku na vzdálenost do 3 m nebo s naložením na dopravní prostředek z kameniva hrubého drceného, o tl. vrstvy přes 200 do 300 mm</t>
  </si>
  <si>
    <t>-1915824895</t>
  </si>
  <si>
    <t>https://podminky.urs.cz/item/CS_URS_2022_02/113107123</t>
  </si>
  <si>
    <t>"podkladní vrstva ŠD</t>
  </si>
  <si>
    <t>"vjezdy, chodník" 4,000</t>
  </si>
  <si>
    <t>3</t>
  </si>
  <si>
    <t>113107136</t>
  </si>
  <si>
    <t>Odstranění podkladů nebo krytů ručně s přemístěním hmot na skládku na vzdálenost do 3 m nebo s naložením na dopravní prostředek z betonu vyztuženého sítěmi, o tl. vrstvy přes 100 do 150 mm</t>
  </si>
  <si>
    <t>1436762851</t>
  </si>
  <si>
    <t>https://podminky.urs.cz/item/CS_URS_2022_02/113107136</t>
  </si>
  <si>
    <t>"podkladní vrstva SC 8/10</t>
  </si>
  <si>
    <t>113107141</t>
  </si>
  <si>
    <t>Odstranění podkladů nebo krytů ručně s přemístěním hmot na skládku na vzdálenost do 3 m nebo s naložením na dopravní prostředek živičných, o tl. vrstvy do 50 mm</t>
  </si>
  <si>
    <t>48294711</t>
  </si>
  <si>
    <t>https://podminky.urs.cz/item/CS_URS_2022_02/113107141</t>
  </si>
  <si>
    <t>"obrusná vrstva</t>
  </si>
  <si>
    <t>5</t>
  </si>
  <si>
    <t>RKON0005</t>
  </si>
  <si>
    <t>Odstranění podkladů nebo krytů ručně kolem revizních šachet kanalizace a hrnců šoupat vody, s přemístěním hmot na skládku na vzdálenost do 3 m nebo s naložením na dopravní prostředek živičných, o tl. vrstvy přes 50 do 100 mm</t>
  </si>
  <si>
    <t>R - položka</t>
  </si>
  <si>
    <t>277677644</t>
  </si>
  <si>
    <t>"zvýšená pracnost u stavebních detailů jako např. kolem kanalizačních šachet, poklopů šoupat apod.</t>
  </si>
  <si>
    <t>"ložná vrstva" (2931,000+7,000)*10/100</t>
  </si>
  <si>
    <t>6</t>
  </si>
  <si>
    <t>RKON0004</t>
  </si>
  <si>
    <t>Odstranění podkladů nebo krytů kolem revizních šachet kanalizace a hrnců šoupat vody ručně s přemístěním hmot na skládku na vzdálenost do 3 m nebo s naložením na dopravní prostředek živičných, o tl. vrstvy do 50 mm</t>
  </si>
  <si>
    <t>1344859413</t>
  </si>
  <si>
    <t>"obrusná vrstva" (2931,000+7,000)*10/100</t>
  </si>
  <si>
    <t>7</t>
  </si>
  <si>
    <t>113107142</t>
  </si>
  <si>
    <t>Odstranění podkladů nebo krytů ručně s přemístěním hmot na skládku na vzdálenost do 3 m nebo s naložením na dopravní prostředek živičných, o tl. vrstvy přes 50 do 100 mm</t>
  </si>
  <si>
    <t>-652378476</t>
  </si>
  <si>
    <t>https://podminky.urs.cz/item/CS_URS_2022_02/113107142</t>
  </si>
  <si>
    <t>"ložná vrstva</t>
  </si>
  <si>
    <t>8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</si>
  <si>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</si>
  <si>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</si>
  <si>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1428301542</t>
  </si>
  <si>
    <t>https://podminky.urs.cz/item/CS_URS_2022_02/113107223</t>
  </si>
  <si>
    <t>"podkladní vrstva" 2931,000+7,000</t>
  </si>
  <si>
    <t>9</t>
  </si>
  <si>
    <t>113107231</t>
  </si>
  <si>
    <t>Odstranění podkladů nebo krytů strojně plochy jednotlivě přes 200 m2 s přemístěním hmot na skládku na vzdálenost do 20 m nebo s naložením na dopravní prostředek z betonu prostého, o tl. vrstvy přes 100 do 150 mm</t>
  </si>
  <si>
    <t>-760636887</t>
  </si>
  <si>
    <t>https://podminky.urs.cz/item/CS_URS_2022_02/113107231</t>
  </si>
  <si>
    <t>10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</si>
  <si>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</si>
  <si>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</si>
  <si>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-178102535</t>
  </si>
  <si>
    <t>https://podminky.urs.cz/item/CS_URS_2022_02/113107242</t>
  </si>
  <si>
    <t>11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</si>
  <si>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</si>
  <si>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</si>
  <si>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581683872</t>
  </si>
  <si>
    <t>https://podminky.urs.cz/item/CS_URS_2022_02/113107322</t>
  </si>
  <si>
    <t>12</t>
  </si>
  <si>
    <t>113154363</t>
  </si>
  <si>
    <t>Frézování živičného podkladu nebo krytu s naložením na dopravní prostředek plochy přes 1 000 do 10 000 m2 s překážkami v trase pruhu šířky přes 1 m do 2 m, tloušťky vrstvy 50 mm</t>
  </si>
  <si>
    <t>1428718033</t>
  </si>
  <si>
    <t>https://podminky.urs.cz/item/CS_URS_2022_02/113154363</t>
  </si>
  <si>
    <t>"obrusná vrstva" 2931,000+7,000</t>
  </si>
  <si>
    <t>13</t>
  </si>
  <si>
    <t>113154364</t>
  </si>
  <si>
    <t>Frézování živičného podkladu nebo krytu s naložením na dopravní prostředek plochy přes 1 000 do 10 000 m2 s překážkami v trase pruhu šířky přes 1 m do 2 m, tloušťky vrstvy 100 mm</t>
  </si>
  <si>
    <t>-709156069</t>
  </si>
  <si>
    <t>https://podminky.urs.cz/item/CS_URS_2022_02/113154364</t>
  </si>
  <si>
    <t>"ložná vrstva" 2931,000+7,000</t>
  </si>
  <si>
    <t>14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</si>
  <si>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</si>
  <si>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</si>
  <si>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</si>
  <si>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-1407107731</t>
  </si>
  <si>
    <t>https://podminky.urs.cz/item/CS_URS_2022_02/113202111</t>
  </si>
  <si>
    <t>"bet. obrubník" 3,000+31,500</t>
  </si>
  <si>
    <t>"kam. krajník" 26,950</t>
  </si>
  <si>
    <t>115101201</t>
  </si>
  <si>
    <t>Čerpání vody na dopravní výšku do 10 m s uvažovaným průměrným přítokem do 500 l/min</t>
  </si>
  <si>
    <t>hod</t>
  </si>
  <si>
    <t>-1477710261</t>
  </si>
  <si>
    <t>https://podminky.urs.cz/item/CS_URS_2022_02/115101201</t>
  </si>
  <si>
    <t>"pro případ výskytu podzemní a/nebo srážkové vody</t>
  </si>
  <si>
    <t>"bude upřesněno dle skutečné potřeby při realizaci (zápisem do stavebního deníku a/nebo osazením podružného měření za čerpadlem)</t>
  </si>
  <si>
    <t>"pro VV SP stanoven počet 250 hodin" 250,000</t>
  </si>
  <si>
    <t>16</t>
  </si>
  <si>
    <t>115101301</t>
  </si>
  <si>
    <t>Pohotovost záložní čerpací soupravy pro dopravní výšku do 10 m s uvažovaným průměrným přítokem do 500 l/min</t>
  </si>
  <si>
    <t>den</t>
  </si>
  <si>
    <t>1062092517</t>
  </si>
  <si>
    <t>https://podminky.urs.cz/item/CS_URS_2022_02/115101301</t>
  </si>
  <si>
    <t>"pro VV SP stanoven počet 70 dnů" 70,000</t>
  </si>
  <si>
    <t>17</t>
  </si>
  <si>
    <t>119001406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</si>
  <si>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plastového, jmenovité světlosti DN přes 200 do 500 mm</t>
  </si>
  <si>
    <t>953892739</t>
  </si>
  <si>
    <t>https://podminky.urs.cz/item/CS_URS_2022_02/119001406</t>
  </si>
  <si>
    <t>"D.101-8_Situace_odvodnění</t>
  </si>
  <si>
    <t>"D.101-10.1_Vzorový_výkres_uložení_potrubí_se_spodní_vodou</t>
  </si>
  <si>
    <t>"napojení UV1 - UV17 na stávající dešťovou kanalizaci</t>
  </si>
  <si>
    <t>"křížení stávajících IS</t>
  </si>
  <si>
    <t>"pro VV SP stanovena průměrná š. rýhy 1,0 m; průměrná hloubka výkopu 2,8 m</t>
  </si>
  <si>
    <t>"dešť. kanalizace ? DN 400?" 1,000*17</t>
  </si>
  <si>
    <t>18</t>
  </si>
  <si>
    <t>119001421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</si>
  <si>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</si>
  <si>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-864518297</t>
  </si>
  <si>
    <t>https://podminky.urs.cz/item/CS_URS_2022_02/119001421</t>
  </si>
  <si>
    <t>"vedení silnoproudu VN" 1,000*17</t>
  </si>
  <si>
    <t>"vedení silnoproudu NN" 1,000*17</t>
  </si>
  <si>
    <t>"vedení VO" 1,000*17</t>
  </si>
  <si>
    <t>"vedení sdělovací" 1,000*17</t>
  </si>
  <si>
    <t>19</t>
  </si>
  <si>
    <t>119003227</t>
  </si>
  <si>
    <t>Pomocné konstrukce při zabezpečení výkopu svislé ocelové mobilní oplocení, výšky přes 1,5 do 2,2 m panely vyplněné dráty zřízení</t>
  </si>
  <si>
    <t>1753043365</t>
  </si>
  <si>
    <t>https://podminky.urs.cz/item/CS_URS_2022_02/119003227</t>
  </si>
  <si>
    <t>"napojení UV na stávající dešťovou kanalizaci</t>
  </si>
  <si>
    <t>"UV1" 10,500*2+3,500*2</t>
  </si>
  <si>
    <t>"UV2" 3,500*2+3,500*2</t>
  </si>
  <si>
    <t>"UV3" 3,500*2+3,500*2</t>
  </si>
  <si>
    <t>"UV4" 3,500*2+3,500*2</t>
  </si>
  <si>
    <t>"UV5" 3,500*2+3,500*2</t>
  </si>
  <si>
    <t>"UV6" 3,500*2+3,500*2</t>
  </si>
  <si>
    <t>"UV7" 3,500*2+3,500*2</t>
  </si>
  <si>
    <t>"UV8" 3,500*2+3,500*2</t>
  </si>
  <si>
    <t>"UV9" 3,500*2+3,500*2</t>
  </si>
  <si>
    <t>"UV10" 3,500*2+3,500*2</t>
  </si>
  <si>
    <t>"UV11" 3,500*2+3,500*2</t>
  </si>
  <si>
    <t>"UV12" 3,500*2+3,500*2</t>
  </si>
  <si>
    <t>"UV13" 3,500*2+3,500*2</t>
  </si>
  <si>
    <t>"UV14" 7,000*2+3,500*2</t>
  </si>
  <si>
    <t>"UV15" 3,500*2+3,500*2</t>
  </si>
  <si>
    <t>"UV16" 7,000*2+3,500*2</t>
  </si>
  <si>
    <t>"UV17" 10,500*2+3,500*2</t>
  </si>
  <si>
    <t>20</t>
  </si>
  <si>
    <t>119003228</t>
  </si>
  <si>
    <t>Pomocné konstrukce při zabezpečení výkopu svislé ocelové mobilní oplocení, výšky přes 1,5 do 2,2 m panely vyplněné dráty odstranění</t>
  </si>
  <si>
    <t>2023433889</t>
  </si>
  <si>
    <t>https://podminky.urs.cz/item/CS_URS_2022_02/119003228</t>
  </si>
  <si>
    <t>280,000 " VV viz. 119003227</t>
  </si>
  <si>
    <t>119004111</t>
  </si>
  <si>
    <t>Pomocné konstrukce při zabezpečení výkopu bezpečný vstup nebo výstup žebříkem zřízení</t>
  </si>
  <si>
    <t>1852464582</t>
  </si>
  <si>
    <t>https://podminky.urs.cz/item/CS_URS_2022_02/119004111</t>
  </si>
  <si>
    <t>4,000*17</t>
  </si>
  <si>
    <t>22</t>
  </si>
  <si>
    <t>119004112</t>
  </si>
  <si>
    <t>Pomocné konstrukce při zabezpečení výkopu bezpečný vstup nebo výstup žebříkem odstranění</t>
  </si>
  <si>
    <t>311790018</t>
  </si>
  <si>
    <t>https://podminky.urs.cz/item/CS_URS_2022_02/119004112</t>
  </si>
  <si>
    <t>68,000 " VV viz. 119004111</t>
  </si>
  <si>
    <t>23</t>
  </si>
  <si>
    <t>132354201</t>
  </si>
  <si>
    <t>Hloubení zapažených rýh šířky přes 800 do 2 000 mm strojně s urovnáním dna do předepsaného profilu a spádu v hornině třídy těžitelnosti II skupiny 4 do 20 m3</t>
  </si>
  <si>
    <t>m3</t>
  </si>
  <si>
    <t>1892330673</t>
  </si>
  <si>
    <t>https://podminky.urs.cz/item/CS_URS_2022_02/132354201</t>
  </si>
  <si>
    <t>"UV1-UV17" 43,750*1,000*2,800</t>
  </si>
  <si>
    <t>24</t>
  </si>
  <si>
    <t>139001101</t>
  </si>
  <si>
    <t>Příplatek k cenám hloubených vykopávek za ztížení vykopávky v blízkosti podzemního vedení nebo výbušnin pro jakoukoliv třídu horniny</t>
  </si>
  <si>
    <t>-1140304597</t>
  </si>
  <si>
    <t>https://podminky.urs.cz/item/CS_URS_2022_02/139001101</t>
  </si>
  <si>
    <t>"dešť. kanalizace ? DN 400?" (1,000*17)*(1,400*1,900)</t>
  </si>
  <si>
    <t>"vedení silnoproudu VN" (1,000*17)*(1,000*1,500)</t>
  </si>
  <si>
    <t>"vedení silnoproudu NN" (1,000*17)*(1,000*1,500)</t>
  </si>
  <si>
    <t>"vedení VO" (1,000*17)*(1,000*1,500)</t>
  </si>
  <si>
    <t>"vedení sdělovací" (1,000*17)*(1,000*1,500)</t>
  </si>
  <si>
    <t>25</t>
  </si>
  <si>
    <t>151101102</t>
  </si>
  <si>
    <t>Zřízení pažení a rozepření stěn rýh pro podzemní vedení příložné pro jakoukoliv mezerovitost, hloubky přes 2 do 4 m</t>
  </si>
  <si>
    <t>848099421</t>
  </si>
  <si>
    <t>https://podminky.urs.cz/item/CS_URS_2022_02/151101102</t>
  </si>
  <si>
    <t>"UV1-UV17" 43,750*2*2,800</t>
  </si>
  <si>
    <t>26</t>
  </si>
  <si>
    <t>151101112</t>
  </si>
  <si>
    <t>Odstranění pažení a rozepření stěn rýh pro podzemní vedení s uložením materiálu na vzdálenost do 3 m od kraje výkopu příložné, hloubky přes 2 do 4 m</t>
  </si>
  <si>
    <t>-1634073173</t>
  </si>
  <si>
    <t>https://podminky.urs.cz/item/CS_URS_2022_02/151101112</t>
  </si>
  <si>
    <t>245,000 " VV viz. 151101102</t>
  </si>
  <si>
    <t>27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</si>
  <si>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</si>
  <si>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</si>
  <si>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1397734301</t>
  </si>
  <si>
    <t>https://podminky.urs.cz/item/CS_URS_2022_02/162751137</t>
  </si>
  <si>
    <t>"pro VV SP stanovena skládka vzd. 20 km</t>
  </si>
  <si>
    <t>"100% výkopku na trvalou skládku</t>
  </si>
  <si>
    <t>122,500 " VV viz. 132354201</t>
  </si>
  <si>
    <t>28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</si>
  <si>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</si>
  <si>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</si>
  <si>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1142413521</t>
  </si>
  <si>
    <t>https://podminky.urs.cz/item/CS_URS_2022_02/162751139</t>
  </si>
  <si>
    <t>122,500 " VV viz. 162751137</t>
  </si>
  <si>
    <t>122,5*10 'Přepočtené koeficientem množství</t>
  </si>
  <si>
    <t>29</t>
  </si>
  <si>
    <t>171111103</t>
  </si>
  <si>
    <t>Uložení sypanin do násypů ručně s rozprostřením sypaniny ve vrstvách a s hrubým urovnáním zhutněných z hornin soudržných jakékoliv třídy těžitelnosti</t>
  </si>
  <si>
    <t>470116440</t>
  </si>
  <si>
    <t>https://podminky.urs.cz/item/CS_URS_2022_02/171111103</t>
  </si>
  <si>
    <t>"přechodový ostrůvek - pod vrstvou kačírku (průřezová příčná plocha 0,25 m2)" (2,150+2,650)*0,250</t>
  </si>
  <si>
    <t>"přechodový ostrůvek - za bet. obrubouu (průřezová příčná plocha 0,15 m2)" (3,000+3,000+9,700)*0,150</t>
  </si>
  <si>
    <t>30</t>
  </si>
  <si>
    <t>M</t>
  </si>
  <si>
    <t>10364100</t>
  </si>
  <si>
    <t>zemina pro terénní úpravy - tříděná</t>
  </si>
  <si>
    <t>t</t>
  </si>
  <si>
    <t>-462861011</t>
  </si>
  <si>
    <t>3,555 " VV viz. 171111103</t>
  </si>
  <si>
    <t>3,555*1,6 'Přepočtené koeficientem množství</t>
  </si>
  <si>
    <t>31</t>
  </si>
  <si>
    <t>171111109</t>
  </si>
  <si>
    <t>Uložení sypanin do násypů ručně Příplatek k ceně za prohození sypaniny sítem</t>
  </si>
  <si>
    <t>-1582028561</t>
  </si>
  <si>
    <t>https://podminky.urs.cz/item/CS_URS_2022_02/171111109</t>
  </si>
  <si>
    <t>32</t>
  </si>
  <si>
    <t>171152111</t>
  </si>
  <si>
    <t>Uložení sypaniny do zhutněných násypů pro silnice, dálnice a letiště s rozprostřením sypaniny ve vrstvách, s hrubým urovnáním a uzavřením povrchu násypu z hornin nesoudržných sypkých v aktivní zóně</t>
  </si>
  <si>
    <t>1005715522</t>
  </si>
  <si>
    <t>https://podminky.urs.cz/item/CS_URS_2022_02/171152111</t>
  </si>
  <si>
    <t>"násyp ŠD v aktivní zóně komunikace tl. 500 mm</t>
  </si>
  <si>
    <t>"UV1-UV17" 43,750*1,000*0,500</t>
  </si>
  <si>
    <t>33</t>
  </si>
  <si>
    <t>58344003</t>
  </si>
  <si>
    <t>kamenivo drcené hrubé frakce 63/125</t>
  </si>
  <si>
    <t>52530380</t>
  </si>
  <si>
    <t>21,875*2 'Přepočtené koeficientem množství</t>
  </si>
  <si>
    <t>34</t>
  </si>
  <si>
    <t>171201231</t>
  </si>
  <si>
    <t>Poplatek za uložení stavebního odpadu na recyklační skládce (skládkovné) zeminy a kamení zatříděného do Katalogu odpadů pod kódem 17 05 04</t>
  </si>
  <si>
    <t>-876087869</t>
  </si>
  <si>
    <t>https://podminky.urs.cz/item/CS_URS_2022_02/171201231</t>
  </si>
  <si>
    <t>"pro VV SP stanovena objemová hmotnost výkopku 1800 kg/m3</t>
  </si>
  <si>
    <t>122,5*1,8 'Přepočtené koeficientem množství</t>
  </si>
  <si>
    <t>35</t>
  </si>
  <si>
    <t>171251201</t>
  </si>
  <si>
    <t>Uložení sypaniny na skládky nebo meziskládky bez hutnění s upravením uložené sypaniny do předepsaného tvaru</t>
  </si>
  <si>
    <t>149199515</t>
  </si>
  <si>
    <t>https://podminky.urs.cz/item/CS_URS_2022_02/171251201</t>
  </si>
  <si>
    <t>36</t>
  </si>
  <si>
    <t>174151101</t>
  </si>
  <si>
    <t>Zásyp sypaninou z jakékoliv horniny strojně s uložením výkopku ve vrstvách se zhutněním jam, šachet, rýh nebo kolem objektů v těchto vykopávkách</t>
  </si>
  <si>
    <t>-1513882254</t>
  </si>
  <si>
    <t>https://podminky.urs.cz/item/CS_URS_2022_02/174151101</t>
  </si>
  <si>
    <t>"zpětný zásyp nesedavým nakupovaným materiálem (ŠD fr. 0-32)</t>
  </si>
  <si>
    <t>43,750*1,000*2,800</t>
  </si>
  <si>
    <t>"odpočet ŠTP lože" -43,7500*1,000*0,100</t>
  </si>
  <si>
    <t>"odpočet ŠTP obsypu" -43,750*1,000*0,300</t>
  </si>
  <si>
    <t>"odpočet drenážní štěrkové vrstvy" -43,750*0,210</t>
  </si>
  <si>
    <t>"odpočet násypu ŠD v aktivní zóně komunikace" -43,750*1,000*0,500</t>
  </si>
  <si>
    <t>37</t>
  </si>
  <si>
    <t>58344171</t>
  </si>
  <si>
    <t>štěrkodrť frakce 0/32</t>
  </si>
  <si>
    <t>1360496930</t>
  </si>
  <si>
    <t>73,937*2 'Přepočtené koeficientem množství</t>
  </si>
  <si>
    <t>38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</si>
  <si>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</si>
  <si>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</si>
  <si>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-10513999</t>
  </si>
  <si>
    <t>https://podminky.urs.cz/item/CS_URS_2022_02/175151101</t>
  </si>
  <si>
    <t>"pro VV SP stanovena průměrná š. rýhy 1,0 m</t>
  </si>
  <si>
    <t>"min. 0,2 m nad vrchol potrubí</t>
  </si>
  <si>
    <t>"UV1-UV17" 43,750*1,000*0,300</t>
  </si>
  <si>
    <t>"odpočet potrubí DN 200" -(Pi*(0,100)^2)*43,750</t>
  </si>
  <si>
    <t>39</t>
  </si>
  <si>
    <t>58337302</t>
  </si>
  <si>
    <t>štěrkopísek frakce 0/16</t>
  </si>
  <si>
    <t>-1180172478</t>
  </si>
  <si>
    <t>11,751*2 'Přepočtené koeficientem množství</t>
  </si>
  <si>
    <t>40</t>
  </si>
  <si>
    <t>181152302</t>
  </si>
  <si>
    <t>Úprava pláně na stavbách silnic a dálnic strojně v zářezech mimo skalních se zhutněním</t>
  </si>
  <si>
    <t>747781843</t>
  </si>
  <si>
    <t>https://podminky.urs.cz/item/CS_URS_2022_02/181152302</t>
  </si>
  <si>
    <t>"D.101-4_Vzorový_příčný_řez_a_detaily_napojení</t>
  </si>
  <si>
    <t>"viz. skladba 1</t>
  </si>
  <si>
    <t>"plocha komunikace" 1739,700+1000,550</t>
  </si>
  <si>
    <t>Zakládání</t>
  </si>
  <si>
    <t>41</t>
  </si>
  <si>
    <t>211531111</t>
  </si>
  <si>
    <t>Výplň kamenivem do rýh odvodňovacích žeber nebo trativodů bez zhutnění, s úpravou povrchu výplně kamenivem hrubým drceným frakce 16 až 63 mm</t>
  </si>
  <si>
    <t>-1428830413</t>
  </si>
  <si>
    <t>https://podminky.urs.cz/item/CS_URS_2022_02/211531111</t>
  </si>
  <si>
    <t>"průměrná průřezová plocha 0,21 m2/m´</t>
  </si>
  <si>
    <t>"UV1-UV17" 43,750*0,210</t>
  </si>
  <si>
    <t>42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</si>
  <si>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</si>
  <si>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</si>
  <si>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314505823</t>
  </si>
  <si>
    <t>https://podminky.urs.cz/item/CS_URS_2022_02/211971121</t>
  </si>
  <si>
    <t>"separační vrstva drenážní vrstvy</t>
  </si>
  <si>
    <t>"UV1-UV17" 43,750*1,000</t>
  </si>
  <si>
    <t>43</t>
  </si>
  <si>
    <t>69311068</t>
  </si>
  <si>
    <t>geotextilie netkaná separační, ochranná, filtrační, drenážní PP 300g/m2</t>
  </si>
  <si>
    <t>-202340380</t>
  </si>
  <si>
    <t>43,75*1,1845 'Přepočtené koeficientem množství</t>
  </si>
  <si>
    <t>44</t>
  </si>
  <si>
    <t>212752401</t>
  </si>
  <si>
    <t>Trativody z drenážních trubek pro liniové stavby a komunikace se zřízením štěrkového lože pod trubky a s jejich obsypem v otevřeném výkopu trubka korugovaná sendvičová PE-HD SN 8 celoperforovaná 360° DN 100</t>
  </si>
  <si>
    <t>-733331256</t>
  </si>
  <si>
    <t>https://podminky.urs.cz/item/CS_URS_2022_02/212752401</t>
  </si>
  <si>
    <t>"UV1" 9,200</t>
  </si>
  <si>
    <t>"UV2" 2,100</t>
  </si>
  <si>
    <t>"UV3" 0,900</t>
  </si>
  <si>
    <t>"UV4" 2,800</t>
  </si>
  <si>
    <t>"UV5" 2,100</t>
  </si>
  <si>
    <t>"UV6" 1,400</t>
  </si>
  <si>
    <t>"UV7" 2,100</t>
  </si>
  <si>
    <t>"UV8" 1,400</t>
  </si>
  <si>
    <t>"UV9" 1,100</t>
  </si>
  <si>
    <t>"UV10" 0,600</t>
  </si>
  <si>
    <t>"UV11" 0,750</t>
  </si>
  <si>
    <t>"UV12" 0,900</t>
  </si>
  <si>
    <t>"UV13" 1,600</t>
  </si>
  <si>
    <t>"UV14" 3,400</t>
  </si>
  <si>
    <t>"UV15" 0,700</t>
  </si>
  <si>
    <t>"UV16" 2,900</t>
  </si>
  <si>
    <t>"UV17" 9,800</t>
  </si>
  <si>
    <t>45</t>
  </si>
  <si>
    <t>212752601</t>
  </si>
  <si>
    <t>Trativody z drenážních trubek pro liniové stavby a komunikace se zřízením štěrkového lože pod trubky a s jejich obsypem v otevřeném výkopu trubka korugovaná PP SN 16 celoperforovaná 360° DN 150</t>
  </si>
  <si>
    <t>360894891</t>
  </si>
  <si>
    <t>https://podminky.urs.cz/item/CS_URS_2022_02/212752601</t>
  </si>
  <si>
    <t>"odvodnění pláně PE-HD</t>
  </si>
  <si>
    <t>33,500+41,100+42,300+37,700+42,300+48,000+37,100+24,400+18,800+51,900+41,100+42,200+39,200+53,700+31,300+35,800+15,100</t>
  </si>
  <si>
    <t>46</t>
  </si>
  <si>
    <t>212972113</t>
  </si>
  <si>
    <t>Opláštění drenážních trub filtrační textilií DN 160</t>
  </si>
  <si>
    <t>-1325722452</t>
  </si>
  <si>
    <t>https://podminky.urs.cz/item/CS_URS_2022_02/212972113</t>
  </si>
  <si>
    <t>635,500 " VV viz. 212752601</t>
  </si>
  <si>
    <t>Vodorovné konstrukce</t>
  </si>
  <si>
    <t>47</t>
  </si>
  <si>
    <t>451317777</t>
  </si>
  <si>
    <t>Podklad nebo lože pod dlažbu (přídlažbu) v ploše vodorovné nebo ve sklonu do 1:5, tloušťky od 50 do 100 mm z betonu prostého</t>
  </si>
  <si>
    <t>1493786409</t>
  </si>
  <si>
    <t>https://podminky.urs.cz/item/CS_URS_2022_02/451317777</t>
  </si>
  <si>
    <t>"kamenná přídlažba přechodového ostrůvku</t>
  </si>
  <si>
    <t>"viz. skladba 1A</t>
  </si>
  <si>
    <t>"přípočet lože nad tl. 50 mm - beton C25/30 XF2" 33,350-11,900</t>
  </si>
  <si>
    <t>48</t>
  </si>
  <si>
    <t>451573111</t>
  </si>
  <si>
    <t>Lože pod potrubí, stoky a drobné objekty v otevřeném výkopu z písku a štěrkopísku do 63 mm</t>
  </si>
  <si>
    <t>428539893</t>
  </si>
  <si>
    <t>https://podminky.urs.cz/item/CS_URS_2022_02/451573111</t>
  </si>
  <si>
    <t>"D.101-11_Vzorový_výkres_napojení_vpustí</t>
  </si>
  <si>
    <t>"průměrná š. rýhy 1,0 m</t>
  </si>
  <si>
    <t>"UV1" 9,200*1,000*0,100</t>
  </si>
  <si>
    <t>"UV2" 2,100*1,000*0,100</t>
  </si>
  <si>
    <t>"UV3" 0,900*1,000*0,100</t>
  </si>
  <si>
    <t>"UV4" 2,800*1,000*0,100</t>
  </si>
  <si>
    <t>"UV5" 2,100*1,000*0,100</t>
  </si>
  <si>
    <t>"UV6" 1,400*1,000*0,100</t>
  </si>
  <si>
    <t>"UV7" 2,100*1,000*0,100</t>
  </si>
  <si>
    <t>"UV8" 1,400*1,000*0,100</t>
  </si>
  <si>
    <t>"UV9" 1,100*1,000*0,100</t>
  </si>
  <si>
    <t>"UV10" 0,600*1,000*0,100</t>
  </si>
  <si>
    <t>"UV11" 0,750*1,000*0,100</t>
  </si>
  <si>
    <t>"UV12" 0,900*1,000*0,100</t>
  </si>
  <si>
    <t>"UV13" 1,600*1,000*0,100</t>
  </si>
  <si>
    <t>"UV14" 3,400*1,000*0,100</t>
  </si>
  <si>
    <t>"UV15" 0,700*1,000*0,100</t>
  </si>
  <si>
    <t>"UV16" 2,900*1,000*0,100</t>
  </si>
  <si>
    <t>"UV17" 9,800*1,000*0,100</t>
  </si>
  <si>
    <t>49</t>
  </si>
  <si>
    <t>452112112</t>
  </si>
  <si>
    <t>Osazení betonových dílců prstenců nebo rámů pod poklopy a mříže, výšky do 100 mm</t>
  </si>
  <si>
    <t>kus</t>
  </si>
  <si>
    <t>1290321664</t>
  </si>
  <si>
    <t>https://podminky.urs.cz/item/CS_URS_2022_02/452112112</t>
  </si>
  <si>
    <t>"D.101-9_Vzorový_výkres_uliční_vpusť</t>
  </si>
  <si>
    <t>"UV1 - UV17" 17,000</t>
  </si>
  <si>
    <t>50</t>
  </si>
  <si>
    <t>59223864</t>
  </si>
  <si>
    <t>prstenec pro uliční vpusť vyrovnávací betonový 390x60x130mm (10a)</t>
  </si>
  <si>
    <t>-2054902491</t>
  </si>
  <si>
    <t>17*1,02 'Přepočtené koeficientem množství</t>
  </si>
  <si>
    <t>51</t>
  </si>
  <si>
    <t>452313131</t>
  </si>
  <si>
    <t>Podkladní a zajišťovací konstrukce z betonu prostého v otevřeném výkopu bloky pro potrubí z betonu tř. C 12/15</t>
  </si>
  <si>
    <t>1455226622</t>
  </si>
  <si>
    <t>https://podminky.urs.cz/item/CS_URS_2022_02/452313131</t>
  </si>
  <si>
    <t>"blok v patě svislého potrubí 750x750x750 mm</t>
  </si>
  <si>
    <t>"UV1-UV17" (0,750*0,750*0,750)*17</t>
  </si>
  <si>
    <t>52</t>
  </si>
  <si>
    <t>452353101</t>
  </si>
  <si>
    <t>Bednění podkladních a zajišťovacích konstrukcí v otevřeném výkopu bloků pro potrubí</t>
  </si>
  <si>
    <t>1856634564</t>
  </si>
  <si>
    <t>https://podminky.urs.cz/item/CS_URS_2022_02/452353101</t>
  </si>
  <si>
    <t>"UV1-UV17" (0,750*4*0,750)*17</t>
  </si>
  <si>
    <t>Komunikace pozemní</t>
  </si>
  <si>
    <t>53</t>
  </si>
  <si>
    <t>564851011</t>
  </si>
  <si>
    <t>Podklad ze štěrkodrti ŠD s rozprostřením a zhutněním plochy jednotlivě do 100 m2, po zhutnění tl. 150 mm</t>
  </si>
  <si>
    <t>-925724618</t>
  </si>
  <si>
    <t>https://podminky.urs.cz/item/CS_URS_2022_02/564851011</t>
  </si>
  <si>
    <t>"betonová dlažba přechodového ostrůvku</t>
  </si>
  <si>
    <t>"viz. skladba 3</t>
  </si>
  <si>
    <t xml:space="preserve">"hladká bet. dlažba" 1,100*0,900*2 </t>
  </si>
  <si>
    <t>"hmatná bet. dlažba" 3,000*1,750-(1,100*0,900*2)</t>
  </si>
  <si>
    <t>54</t>
  </si>
  <si>
    <t>564871011</t>
  </si>
  <si>
    <t>Podklad ze štěrkodrti ŠD s rozprostřením a zhutněním plochy jednotlivě do 100 m2, po zhutnění tl. 250 mm</t>
  </si>
  <si>
    <t>-1388456209</t>
  </si>
  <si>
    <t>https://podminky.urs.cz/item/CS_URS_2022_02/564871011</t>
  </si>
  <si>
    <t>"beton C25/30 XF2" 33,350-11,900</t>
  </si>
  <si>
    <t>55</t>
  </si>
  <si>
    <t>564871111</t>
  </si>
  <si>
    <t>Podklad ze štěrkodrti ŠD s rozprostřením a zhutněním plochy přes 100 m2, po zhutnění tl. 250 mm</t>
  </si>
  <si>
    <t>246199884</t>
  </si>
  <si>
    <t>https://podminky.urs.cz/item/CS_URS_2022_02/564871111</t>
  </si>
  <si>
    <t>56</t>
  </si>
  <si>
    <t>565156111</t>
  </si>
  <si>
    <t>Asfaltový beton vrstva podkladní ACP 22 (obalované kamenivo hrubozrnné - OKH) s rozprostřením a zhutněním v pruhu šířky přes 1,5 do 3 m, po zhutnění tl. 70 mm</t>
  </si>
  <si>
    <t>-1655621270</t>
  </si>
  <si>
    <t>https://podminky.urs.cz/item/CS_URS_2022_02/565156111</t>
  </si>
  <si>
    <t>57</t>
  </si>
  <si>
    <t>567122111</t>
  </si>
  <si>
    <t>Podklad ze směsi stmelené cementem SC bez dilatačních spár, s rozprostřením a zhutněním SC C 8/10 (KSC I), po zhutnění tl. 120 mm</t>
  </si>
  <si>
    <t>201076763</t>
  </si>
  <si>
    <t>https://podminky.urs.cz/item/CS_URS_2022_02/567122111</t>
  </si>
  <si>
    <t>58</t>
  </si>
  <si>
    <t>567132112</t>
  </si>
  <si>
    <t>Podklad ze směsi stmelené cementem SC bez dilatačních spár, s rozprostřením a zhutněním SC C 8/10 (KSC I), po zhutnění tl. 170 mm</t>
  </si>
  <si>
    <t>1998874948</t>
  </si>
  <si>
    <t>https://podminky.urs.cz/item/CS_URS_2022_02/567132112</t>
  </si>
  <si>
    <t>59</t>
  </si>
  <si>
    <t>571901111</t>
  </si>
  <si>
    <t>Posyp podkladu nebo krytu s rozprostřením a zhutněním kamenivem drceným nebo těženým, v množství do 5 kg/m2</t>
  </si>
  <si>
    <t>-202809209</t>
  </si>
  <si>
    <t>https://podminky.urs.cz/item/CS_URS_2022_02/571901111</t>
  </si>
  <si>
    <t>60</t>
  </si>
  <si>
    <t>591241111</t>
  </si>
  <si>
    <t>Kladení dlažby z kostek s provedením lože do tl. 50 mm, s vyplněním spár, s dvojím beraněním a se smetením přebytečného materiálu na krajnici drobných z kamene, do lože z cementové malty</t>
  </si>
  <si>
    <t>-700804230</t>
  </si>
  <si>
    <t>https://podminky.urs.cz/item/CS_URS_2022_02/591241111</t>
  </si>
  <si>
    <t>61</t>
  </si>
  <si>
    <t>58381015</t>
  </si>
  <si>
    <t>kostka řezanoštípaná dlažební žula 10x10x10cm</t>
  </si>
  <si>
    <t>-1186313662</t>
  </si>
  <si>
    <t>21,45*1,02 'Přepočtené koeficientem množství</t>
  </si>
  <si>
    <t>62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</si>
  <si>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</si>
  <si>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</si>
  <si>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1503840529</t>
  </si>
  <si>
    <t>https://podminky.urs.cz/item/CS_URS_2022_02/596211110</t>
  </si>
  <si>
    <t>63</t>
  </si>
  <si>
    <t>59245018</t>
  </si>
  <si>
    <t>dlažba tvar obdélník betonová 200x100x60mm přírodní</t>
  </si>
  <si>
    <t>-834036272</t>
  </si>
  <si>
    <t>1,98*1,03 'Přepočtené koeficientem množství</t>
  </si>
  <si>
    <t>64</t>
  </si>
  <si>
    <t>59245006</t>
  </si>
  <si>
    <t>dlažba tvar obdélník betonová pro nevidomé 200x100x60mm barevná</t>
  </si>
  <si>
    <t>724163155</t>
  </si>
  <si>
    <t>3,27*1,03 'Přepočtené koeficientem množství</t>
  </si>
  <si>
    <t>65</t>
  </si>
  <si>
    <t>RKON0002</t>
  </si>
  <si>
    <t>Kryt vymývaným dekoračním kamenivem (kačírkem) tl. 100 mm</t>
  </si>
  <si>
    <t>1062265351</t>
  </si>
  <si>
    <t>"přechodový ostrůvek" 2,150+2,650</t>
  </si>
  <si>
    <t>66</t>
  </si>
  <si>
    <t>573111112</t>
  </si>
  <si>
    <t>Postřik infiltrační PI z asfaltu silničního s posypem kamenivem, v množství 1,00 kg/m2</t>
  </si>
  <si>
    <t>-692405069</t>
  </si>
  <si>
    <t>https://podminky.urs.cz/item/CS_URS_2022_02/573111112</t>
  </si>
  <si>
    <t>67</t>
  </si>
  <si>
    <t>573211107</t>
  </si>
  <si>
    <t>Postřik spojovací PS bez posypu kamenivem z asfaltu silničního, v množství 0,30 kg/m2</t>
  </si>
  <si>
    <t>124589489</t>
  </si>
  <si>
    <t>https://podminky.urs.cz/item/CS_URS_2022_02/573211107</t>
  </si>
  <si>
    <t>"pro obrusnou vrstvu ACO 11+" 2813,150</t>
  </si>
  <si>
    <t>"pro ložnou vrstvu ACL 16+" 2776,700</t>
  </si>
  <si>
    <t>68</t>
  </si>
  <si>
    <t>577134111</t>
  </si>
  <si>
    <t>Asfaltový beton vrstva obrusná ACO 11 (ABS) s rozprostřením a se zhutněním z nemodifikovaného asfaltu v pruhu šířky do 3 m tř. I, po zhutnění tl. 40 mm</t>
  </si>
  <si>
    <t>-1334872886</t>
  </si>
  <si>
    <t>https://podminky.urs.cz/item/CS_URS_2022_02/577134111</t>
  </si>
  <si>
    <t>"napojení přes odskoky" 5,000+28,100+6,000+10,700+15,100+8,000</t>
  </si>
  <si>
    <t>69</t>
  </si>
  <si>
    <t>577155112</t>
  </si>
  <si>
    <t>Asfaltový beton vrstva ložní ACL 16 (ABH) s rozprostřením a zhutněním z nemodifikovaného asfaltu v pruhu šířky do 3 m, po zhutnění tl. 60 mm</t>
  </si>
  <si>
    <t>-909631098</t>
  </si>
  <si>
    <t>https://podminky.urs.cz/item/CS_URS_2022_02/577155112</t>
  </si>
  <si>
    <t>"napojení přes odskoky" 2,500+14,050+3,000+5,350+7,550+4,000</t>
  </si>
  <si>
    <t>70</t>
  </si>
  <si>
    <t>RKON0001</t>
  </si>
  <si>
    <t>Zdrsňovací posyp asfaltu z kameniva drobného drceného obaleného asfaltem se zaválcováním a s odstraněním přebytečného materiálu s povrchu, v množství do 2 kg/m2</t>
  </si>
  <si>
    <t>-1721549467</t>
  </si>
  <si>
    <t>Trubní vedení</t>
  </si>
  <si>
    <t>71</t>
  </si>
  <si>
    <t>871355241</t>
  </si>
  <si>
    <t>Kanalizační potrubí z tvrdého PVC v otevřeném výkopu ve sklonu do 20 %, hladkého plnostěnného vícevrstvého, tuhost třídy SN 12 DN 200</t>
  </si>
  <si>
    <t>-1615804073</t>
  </si>
  <si>
    <t>https://podminky.urs.cz/item/CS_URS_2022_02/871355241</t>
  </si>
  <si>
    <t>"svislé potrubí pro UV1-UV17" 1,000*17</t>
  </si>
  <si>
    <t>72</t>
  </si>
  <si>
    <t>877350440</t>
  </si>
  <si>
    <t>Montáž tvarovek na kanalizačním plastovém potrubí z polypropylenu PP korugovaného nebo žebrovaného šachtových vložek DN 200</t>
  </si>
  <si>
    <t>1572781478</t>
  </si>
  <si>
    <t>https://podminky.urs.cz/item/CS_URS_2022_02/877350440</t>
  </si>
  <si>
    <t>"napojení UV13 do stávající RŠ" 1,000</t>
  </si>
  <si>
    <t>73</t>
  </si>
  <si>
    <t>28612251</t>
  </si>
  <si>
    <t>vložka šachtová kanalizační DN 200</t>
  </si>
  <si>
    <t>887595955</t>
  </si>
  <si>
    <t>1*1,03 'Přepočtené koeficientem množství</t>
  </si>
  <si>
    <t>74</t>
  </si>
  <si>
    <t>877355211</t>
  </si>
  <si>
    <t>Montáž tvarovek na kanalizačním potrubí z trub z plastu z tvrdého PVC nebo z polypropylenu v otevřeném výkopu jednoosých DN 200</t>
  </si>
  <si>
    <t>773386948</t>
  </si>
  <si>
    <t>https://podminky.urs.cz/item/CS_URS_2022_02/877355211</t>
  </si>
  <si>
    <t>"UV1-UV17</t>
  </si>
  <si>
    <t>"2x K-15°" 2,000*17</t>
  </si>
  <si>
    <t>"1x K-45°" 1,000*17</t>
  </si>
  <si>
    <t>"2x K-67°" 2,000*17</t>
  </si>
  <si>
    <t>75</t>
  </si>
  <si>
    <t>28611364</t>
  </si>
  <si>
    <t>koleno kanalizace PVC KG 200x15°</t>
  </si>
  <si>
    <t>-1488862782</t>
  </si>
  <si>
    <t>34*1,03 'Přepočtené koeficientem množství</t>
  </si>
  <si>
    <t>76</t>
  </si>
  <si>
    <t>28611366</t>
  </si>
  <si>
    <t>koleno kanalizace PVC KG 200x45°</t>
  </si>
  <si>
    <t>1028228057</t>
  </si>
  <si>
    <t>17*1,03 'Přepočtené koeficientem množství</t>
  </si>
  <si>
    <t>77</t>
  </si>
  <si>
    <t>28611367</t>
  </si>
  <si>
    <t>koleno kanalizace PVC KG 200x67°</t>
  </si>
  <si>
    <t>270591271</t>
  </si>
  <si>
    <t>78</t>
  </si>
  <si>
    <t>877395121</t>
  </si>
  <si>
    <t>Výřez a montáž odbočné tvarovky na potrubí z trub z tvrdého PVC DN 400</t>
  </si>
  <si>
    <t>142299873</t>
  </si>
  <si>
    <t>https://podminky.urs.cz/item/CS_URS_2022_02/877395121</t>
  </si>
  <si>
    <t>"napojení UV na stávající dešťovou kanalizaci ? DN 400 ?</t>
  </si>
  <si>
    <t>"UV1-UV17" 17,000</t>
  </si>
  <si>
    <t>79</t>
  </si>
  <si>
    <t>28612232</t>
  </si>
  <si>
    <t>odbočka kanalizační plastová PVC KG DN 400x200/45° SN12/16</t>
  </si>
  <si>
    <t>-1610353082</t>
  </si>
  <si>
    <t>80</t>
  </si>
  <si>
    <t>877395211</t>
  </si>
  <si>
    <t>Montáž tvarovek na kanalizačním potrubí z trub z plastu z tvrdého PVC nebo z polypropylenu v otevřeném výkopu jednoosých DN 400</t>
  </si>
  <si>
    <t>-1958688177</t>
  </si>
  <si>
    <t>https://podminky.urs.cz/item/CS_URS_2022_02/877395211</t>
  </si>
  <si>
    <t>"napojení UV na stávající dešťovou kanalizaci ? DN 400 ? po osazení odbočky</t>
  </si>
  <si>
    <t>81</t>
  </si>
  <si>
    <t>28612247</t>
  </si>
  <si>
    <t>přesuvka kanalizační plastová PVC KG DN 400 SN12/16</t>
  </si>
  <si>
    <t>-1051634845</t>
  </si>
  <si>
    <t>82</t>
  </si>
  <si>
    <t>890411811</t>
  </si>
  <si>
    <t>Bourání šachet a jímek ručně velikosti obestavěného prostoru do 1,5 m3 z prefabrikovaných skruží</t>
  </si>
  <si>
    <t>-593587703</t>
  </si>
  <si>
    <t>https://podminky.urs.cz/item/CS_URS_2022_02/890411811</t>
  </si>
  <si>
    <t>"22x původní UV" (Pi*(0,250)^2)*1,600*22</t>
  </si>
  <si>
    <t>83</t>
  </si>
  <si>
    <t>892351111</t>
  </si>
  <si>
    <t>Zkoušky kanalizačního potrubí vodou na potrubí DN 150 nebo 200</t>
  </si>
  <si>
    <t>-739824282</t>
  </si>
  <si>
    <t>https://podminky.urs.cz/item/CS_URS_2022_02/892351111</t>
  </si>
  <si>
    <t>60,750 " VV viz. 871355241</t>
  </si>
  <si>
    <t>84</t>
  </si>
  <si>
    <t>892352121</t>
  </si>
  <si>
    <t>Tlakové zkoušky vzduchem těsnícími vaky ucpávkovými DN 200</t>
  </si>
  <si>
    <t>úsek</t>
  </si>
  <si>
    <t>-307506579</t>
  </si>
  <si>
    <t>https://podminky.urs.cz/item/CS_URS_2022_02/892352121</t>
  </si>
  <si>
    <t>85</t>
  </si>
  <si>
    <t>895941301</t>
  </si>
  <si>
    <t>Osazení vpusti uliční z betonových dílců DN 450 dno s výtokem</t>
  </si>
  <si>
    <t>1287730164</t>
  </si>
  <si>
    <t>https://podminky.urs.cz/item/CS_URS_2022_02/895941301</t>
  </si>
  <si>
    <t>"UV2" 1,000</t>
  </si>
  <si>
    <t>86</t>
  </si>
  <si>
    <t>59223850</t>
  </si>
  <si>
    <t>dno pro uliční vpusť s výtokovým otvorem betonové 450x330x50mm (1a)</t>
  </si>
  <si>
    <t>993657064</t>
  </si>
  <si>
    <t>87</t>
  </si>
  <si>
    <t>895941302</t>
  </si>
  <si>
    <t>Osazení vpusti uliční z betonových dílců DN 450 dno s kalištěm</t>
  </si>
  <si>
    <t>10725762</t>
  </si>
  <si>
    <t>https://podminky.urs.cz/item/CS_URS_2022_02/895941302</t>
  </si>
  <si>
    <t>"UV1; UV3-UV17" 16,000</t>
  </si>
  <si>
    <t>88</t>
  </si>
  <si>
    <t>59223852</t>
  </si>
  <si>
    <t>dno pro uliční vpusť s kalovou prohlubní betonové 450x300x50mm (2a)</t>
  </si>
  <si>
    <t>1983842151</t>
  </si>
  <si>
    <t>16*1,02 'Přepočtené koeficientem množství</t>
  </si>
  <si>
    <t>89</t>
  </si>
  <si>
    <t>895941313</t>
  </si>
  <si>
    <t>Osazení vpusti uliční z betonových dílců DN 450 skruž horní 295 mm</t>
  </si>
  <si>
    <t>349077529</t>
  </si>
  <si>
    <t>https://podminky.urs.cz/item/CS_URS_2022_02/895941313</t>
  </si>
  <si>
    <t>"UV1-UV17 (5b)" 17,000</t>
  </si>
  <si>
    <t>"UV2 (5d)" 1,000</t>
  </si>
  <si>
    <t>90</t>
  </si>
  <si>
    <t>59223857</t>
  </si>
  <si>
    <t>skruž pro uliční vpusť horní betonová 450x295x50mm (5b)</t>
  </si>
  <si>
    <t>821618427</t>
  </si>
  <si>
    <t>91</t>
  </si>
  <si>
    <t>59223858</t>
  </si>
  <si>
    <t>skruž pro uliční vpusť horní betonová 450x570x50mm (5d)</t>
  </si>
  <si>
    <t>1787598246</t>
  </si>
  <si>
    <t>1*1,02 'Přepočtené koeficientem množství</t>
  </si>
  <si>
    <t>92</t>
  </si>
  <si>
    <t>895941322</t>
  </si>
  <si>
    <t>Osazení vpusti uliční z betonových dílců DN 450 skruž středová 295 mm</t>
  </si>
  <si>
    <t>-662976471</t>
  </si>
  <si>
    <t>https://podminky.urs.cz/item/CS_URS_2022_02/895941322</t>
  </si>
  <si>
    <t>93</t>
  </si>
  <si>
    <t>59223862</t>
  </si>
  <si>
    <t>skruž pro uliční vpusť středová betonová 450x295x50mm (6a)</t>
  </si>
  <si>
    <t>-2107753248</t>
  </si>
  <si>
    <t>94</t>
  </si>
  <si>
    <t>895941331</t>
  </si>
  <si>
    <t>Osazení vpusti uliční z betonových dílců DN 450 skruž průběžná s výtokem</t>
  </si>
  <si>
    <t>-238460920</t>
  </si>
  <si>
    <t>https://podminky.urs.cz/item/CS_URS_2022_02/895941331</t>
  </si>
  <si>
    <t>95</t>
  </si>
  <si>
    <t>59223854</t>
  </si>
  <si>
    <t>skruž pro uliční vpusť s výtokovým otvorem PVC betonová 450x450x50mm (3d)</t>
  </si>
  <si>
    <t>1332663846</t>
  </si>
  <si>
    <t>96</t>
  </si>
  <si>
    <t>899202211</t>
  </si>
  <si>
    <t>Demontáž mříží litinových včetně rámů, hmotnosti jednotlivě přes 50 do 100 Kg</t>
  </si>
  <si>
    <t>1077536991</t>
  </si>
  <si>
    <t>https://podminky.urs.cz/item/CS_URS_2022_02/899202211</t>
  </si>
  <si>
    <t>"22x původní UV" 22,000</t>
  </si>
  <si>
    <t>97</t>
  </si>
  <si>
    <t>899204112</t>
  </si>
  <si>
    <t>Osazení mříží litinových včetně rámů a košů na bahno pro třídu zatížení D400, E600</t>
  </si>
  <si>
    <t>1822847656</t>
  </si>
  <si>
    <t>https://podminky.urs.cz/item/CS_URS_2022_02/899204112</t>
  </si>
  <si>
    <t>98</t>
  </si>
  <si>
    <t>59224481</t>
  </si>
  <si>
    <t>mříž vtoková s rámem pro uliční vpusť 500x500, zatížení 40 tun</t>
  </si>
  <si>
    <t>254712292</t>
  </si>
  <si>
    <t>"UV1" 1,000</t>
  </si>
  <si>
    <t>99</t>
  </si>
  <si>
    <t>59224481.1</t>
  </si>
  <si>
    <t>mříž vtoková chodníková s rámem pro uliční vpusť 650x500, zatížení 12,5 tun</t>
  </si>
  <si>
    <t>52019437</t>
  </si>
  <si>
    <t>P</t>
  </si>
  <si>
    <t>Poznámka k položce:
referenční typ např. typ radbuza</t>
  </si>
  <si>
    <t>"UV2-UV17" 16,000</t>
  </si>
  <si>
    <t>100</t>
  </si>
  <si>
    <t>55241001</t>
  </si>
  <si>
    <t>koš kalový pod kruhovou mříž - těžký</t>
  </si>
  <si>
    <t>134564990</t>
  </si>
  <si>
    <t>101</t>
  </si>
  <si>
    <t>899623141</t>
  </si>
  <si>
    <t>Obetonování potrubí nebo zdiva stok betonem prostým v otevřeném výkopu, betonem tř. C 12/15</t>
  </si>
  <si>
    <t>-1260672096</t>
  </si>
  <si>
    <t>https://podminky.urs.cz/item/CS_URS_2022_02/899623141</t>
  </si>
  <si>
    <t>"svislá část napojení UV1-UV17</t>
  </si>
  <si>
    <t>(0,600*0,600*1,000)*17</t>
  </si>
  <si>
    <t>"odpočet potrubí DN 200" -(Pi*(0,100)^2)*1,000*17</t>
  </si>
  <si>
    <t>102</t>
  </si>
  <si>
    <t>899643111</t>
  </si>
  <si>
    <t>Bednění pro obetonování potrubí v otevřeném výkopu</t>
  </si>
  <si>
    <t>13728839</t>
  </si>
  <si>
    <t>https://podminky.urs.cz/item/CS_URS_2022_02/899643111</t>
  </si>
  <si>
    <t>(0,600*3*1,000)*17</t>
  </si>
  <si>
    <t>Ostatní konstrukce a práce, bourání</t>
  </si>
  <si>
    <t>103</t>
  </si>
  <si>
    <t>914111111</t>
  </si>
  <si>
    <t>Montáž svislé dopravní značky základní velikosti do 1 m2 objímkami na sloupky nebo konzoly</t>
  </si>
  <si>
    <t>-696353421</t>
  </si>
  <si>
    <t>https://podminky.urs.cz/item/CS_URS_2022_02/914111111</t>
  </si>
  <si>
    <t>"D.101-6_Situace_dopravního_značení</t>
  </si>
  <si>
    <t>"nové SDZ</t>
  </si>
  <si>
    <t>"P2" 1,000</t>
  </si>
  <si>
    <t>"P6" 1,000</t>
  </si>
  <si>
    <t>"P4" 2,000</t>
  </si>
  <si>
    <t>"P2+E2d" 1,000+1,000</t>
  </si>
  <si>
    <t>"E2d" 1,000</t>
  </si>
  <si>
    <t>"C4a" 2,000</t>
  </si>
  <si>
    <t>"přesunuté SDZ</t>
  </si>
  <si>
    <t>"IP6" 1,000</t>
  </si>
  <si>
    <t>104</t>
  </si>
  <si>
    <t>40445610</t>
  </si>
  <si>
    <t>značky upravující přednost P1, P4 1250mm retroreflexní</t>
  </si>
  <si>
    <t>154144347</t>
  </si>
  <si>
    <t>105</t>
  </si>
  <si>
    <t>40445613</t>
  </si>
  <si>
    <t>značky upravující přednost P2, P3, P8 1250mm retroreflexní</t>
  </si>
  <si>
    <t>-719979663</t>
  </si>
  <si>
    <t>"P2" 2,000</t>
  </si>
  <si>
    <t>106</t>
  </si>
  <si>
    <t>40445616</t>
  </si>
  <si>
    <t>značky upravující přednost P6 900mm retroreflexní</t>
  </si>
  <si>
    <t>875663451</t>
  </si>
  <si>
    <t>107</t>
  </si>
  <si>
    <t>40445620</t>
  </si>
  <si>
    <t>zákazové, příkazové dopravní značky B1-B34, C1-15 700mm</t>
  </si>
  <si>
    <t>1884225480</t>
  </si>
  <si>
    <t>108</t>
  </si>
  <si>
    <t>40445648</t>
  </si>
  <si>
    <t>dodatkové tabulky E2c,d , E11 500x700mm</t>
  </si>
  <si>
    <t>385113360</t>
  </si>
  <si>
    <t>"E2d" 2,000</t>
  </si>
  <si>
    <t>109</t>
  </si>
  <si>
    <t>40445257</t>
  </si>
  <si>
    <t>svorka upínací na sloupek D 70mm</t>
  </si>
  <si>
    <t>334669502</t>
  </si>
  <si>
    <t>110</t>
  </si>
  <si>
    <t>914111121</t>
  </si>
  <si>
    <t>Montáž svislé dopravní značky základní velikosti do 2 m2 objímkami na sloupky nebo konzoly</t>
  </si>
  <si>
    <t>1935220032</t>
  </si>
  <si>
    <t>https://podminky.urs.cz/item/CS_URS_2022_02/914111121</t>
  </si>
  <si>
    <t>"IP19" 1,000</t>
  </si>
  <si>
    <t>"IP22" 2,000</t>
  </si>
  <si>
    <t>111</t>
  </si>
  <si>
    <t>40445627</t>
  </si>
  <si>
    <t>informativní značky provozní IP14-IP29, IP31 1000x1500mm</t>
  </si>
  <si>
    <t>-584432045</t>
  </si>
  <si>
    <t>112</t>
  </si>
  <si>
    <t>976286831</t>
  </si>
  <si>
    <t>113</t>
  </si>
  <si>
    <t>914511113</t>
  </si>
  <si>
    <t>Montáž sloupku dopravních značek délky do 3,5 m do hliníkové patky pro sloupek D 70 mm</t>
  </si>
  <si>
    <t>-591123518</t>
  </si>
  <si>
    <t>https://podminky.urs.cz/item/CS_URS_2022_02/914511113</t>
  </si>
  <si>
    <t>"P2+E2d" 1,000</t>
  </si>
  <si>
    <t>"IP22" 2,000*2</t>
  </si>
  <si>
    <t>"IP19" 2,000</t>
  </si>
  <si>
    <t>114</t>
  </si>
  <si>
    <t>40445230</t>
  </si>
  <si>
    <t>sloupek pro dopravní značku Zn D 70mm v 3,5m</t>
  </si>
  <si>
    <t>-1779153440</t>
  </si>
  <si>
    <t>115</t>
  </si>
  <si>
    <t>916111122</t>
  </si>
  <si>
    <t>Osazení silniční obruby z dlažebních kostek v jedné řadě s ložem tl. přes 50 do 100 mm, s vyplněním a zatřením spár polymercementovou maltou z drobných kostek bez boční opěry, do lože z betonu prostého</t>
  </si>
  <si>
    <t>1051376922</t>
  </si>
  <si>
    <t>https://podminky.urs.cz/item/CS_URS_2022_02/916111122</t>
  </si>
  <si>
    <t>"dvouřádek kamenné dlažby podél obrub</t>
  </si>
  <si>
    <t>351,000+100,000+243,000</t>
  </si>
  <si>
    <t>116</t>
  </si>
  <si>
    <t>1749368666</t>
  </si>
  <si>
    <t>694*0,102 'Přepočtené koeficientem množství</t>
  </si>
  <si>
    <t>117</t>
  </si>
  <si>
    <t>916111123</t>
  </si>
  <si>
    <t>Osazení silniční obruby z dlažebních kostek v jedné řadě s ložem tl. přes 50 do 100 mm, s vyplněním a zatřením spár polymercementovou maltou z drobných kostek s boční opěrou z betonu prostého, do lože z betonu prostého téže značky</t>
  </si>
  <si>
    <t>877538092</t>
  </si>
  <si>
    <t>https://podminky.urs.cz/item/CS_URS_2022_02/916111123</t>
  </si>
  <si>
    <t>118</t>
  </si>
  <si>
    <t>-1180209229</t>
  </si>
  <si>
    <t>119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</si>
  <si>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</si>
  <si>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</si>
  <si>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-1900955840</t>
  </si>
  <si>
    <t>https://podminky.urs.cz/item/CS_URS_2022_02/916131213</t>
  </si>
  <si>
    <t>"D.101-7_Situace_obrub</t>
  </si>
  <si>
    <t>"obruba 150x250 mm" 3,120+2,570+4,000</t>
  </si>
  <si>
    <t>"obruba 150x150 mm" 3,000+3,000</t>
  </si>
  <si>
    <t>120</t>
  </si>
  <si>
    <t>59217026</t>
  </si>
  <si>
    <t>obrubník betonový silniční 500x150x250mm</t>
  </si>
  <si>
    <t>-942699242</t>
  </si>
  <si>
    <t>9,69*1,02 'Přepočtené koeficientem množství</t>
  </si>
  <si>
    <t>121</t>
  </si>
  <si>
    <t>59217032</t>
  </si>
  <si>
    <t>obrubník betonový silniční 1000x150x150mm</t>
  </si>
  <si>
    <t>685059484</t>
  </si>
  <si>
    <t>6*1,02 'Přepočtené koeficientem množství</t>
  </si>
  <si>
    <t>122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</si>
  <si>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</si>
  <si>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</si>
  <si>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-404491919</t>
  </si>
  <si>
    <t>https://podminky.urs.cz/item/CS_URS_2022_02/916231213</t>
  </si>
  <si>
    <t>"obruba 50x200 mm" 1,700+1,700</t>
  </si>
  <si>
    <t>123</t>
  </si>
  <si>
    <t>59217002</t>
  </si>
  <si>
    <t>obrubník betonový zahradní šedý 1000x50x200mm</t>
  </si>
  <si>
    <t>1246753283</t>
  </si>
  <si>
    <t>3,4*1,02 'Přepočtené koeficientem množství</t>
  </si>
  <si>
    <t>124</t>
  </si>
  <si>
    <t>916991121</t>
  </si>
  <si>
    <t>Lože pod obrubníky, krajníky nebo obruby z dlažebních kostek z betonu prostého</t>
  </si>
  <si>
    <t>-2044025801</t>
  </si>
  <si>
    <t>https://podminky.urs.cz/item/CS_URS_2022_02/916991121</t>
  </si>
  <si>
    <t>"přípočet tl 100 mm lože nad základní tl. v položce osazení</t>
  </si>
  <si>
    <t>"dvouřádek kamenné dlažby podél obrub" (351,000+100,000+243,000)*0,350*0,100</t>
  </si>
  <si>
    <t>"obruba 150x250 mm" (3,120+2,570+4,000)*0,250*0,100</t>
  </si>
  <si>
    <t>"obruba 150x150 mm" (3,000+3,000)*0,250*0,100</t>
  </si>
  <si>
    <t>125</t>
  </si>
  <si>
    <t>919112111</t>
  </si>
  <si>
    <t>Řezání dilatačních spár v živičném krytu příčných nebo podélných, šířky 4 mm, hloubky do 60 mm</t>
  </si>
  <si>
    <t>-1510054481</t>
  </si>
  <si>
    <t>https://podminky.urs.cz/item/CS_URS_2022_02/919112111</t>
  </si>
  <si>
    <t>"v místě napojení na jiné stavební konstrukce</t>
  </si>
  <si>
    <t>"kamenný dvojřádek" 694,000</t>
  </si>
  <si>
    <t>"kamenná přídlažba přechodového ostrůvku" 33,500</t>
  </si>
  <si>
    <t>126</t>
  </si>
  <si>
    <t>919112212</t>
  </si>
  <si>
    <t>Řezání dilatačních spár v živičném krytu vytvoření komůrky pro těsnící zálivku šířky 10 mm, hloubky 20 mm</t>
  </si>
  <si>
    <t>-872429010</t>
  </si>
  <si>
    <t>https://podminky.urs.cz/item/CS_URS_2022_02/919112212</t>
  </si>
  <si>
    <t>727,500 " VV viz. 919112111</t>
  </si>
  <si>
    <t>127</t>
  </si>
  <si>
    <t>919122111</t>
  </si>
  <si>
    <t>Utěsnění dilatačních spár zálivkou za tepla v cementobetonovém nebo živičném krytu včetně adhezního nátěru s těsnicím profilem pod zálivkou, pro komůrky šířky 10 mm, hloubky 20 mm</t>
  </si>
  <si>
    <t>224235292</t>
  </si>
  <si>
    <t>https://podminky.urs.cz/item/CS_URS_2022_02/919122111</t>
  </si>
  <si>
    <t>128</t>
  </si>
  <si>
    <t>919125111</t>
  </si>
  <si>
    <t>Těsnění svislé spáry mezi živičným krytem a ostatními prvky asfaltovou páskou samolepicí šířky 35 mm tl. 8 mm</t>
  </si>
  <si>
    <t>341791878</t>
  </si>
  <si>
    <t>https://podminky.urs.cz/item/CS_URS_2022_02/919125111</t>
  </si>
  <si>
    <t>129</t>
  </si>
  <si>
    <t>919726123</t>
  </si>
  <si>
    <t>Geotextilie netkaná pro ochranu, separaci nebo filtraci měrná hmotnost přes 300 do 500 g/m2</t>
  </si>
  <si>
    <t>1188516593</t>
  </si>
  <si>
    <t>https://podminky.urs.cz/item/CS_URS_2022_02/919726123</t>
  </si>
  <si>
    <t>"viz. skladba 1, 1A a 3</t>
  </si>
  <si>
    <t>"měřeno v ose komunikace" (0,800+4,250+4,250+0,800)*350,500</t>
  </si>
  <si>
    <t>130</t>
  </si>
  <si>
    <t>919731121</t>
  </si>
  <si>
    <t>Zarovnání styčné plochy podkladu nebo krytu podél vybourané části komunikace nebo zpevněné plochy živičné tl. do 50 mm</t>
  </si>
  <si>
    <t>-675257585</t>
  </si>
  <si>
    <t>https://podminky.urs.cz/item/CS_URS_2022_02/919731121</t>
  </si>
  <si>
    <t>"napojení na stávající stav přes odskoky" 0,550+9,500+0,550+23,500+11,000+18,100+14,500+29,500+16,000+0,500</t>
  </si>
  <si>
    <t>"napojení na stávající stav" 14,000+33,500+12,750+9,000</t>
  </si>
  <si>
    <t>131</t>
  </si>
  <si>
    <t>919731122</t>
  </si>
  <si>
    <t>Zarovnání styčné plochy podkladu nebo krytu podél vybourané části komunikace nebo zpevněné plochy živičné tl. přes 50 do 100 mm</t>
  </si>
  <si>
    <t>-1836142022</t>
  </si>
  <si>
    <t>https://podminky.urs.cz/item/CS_URS_2022_02/919731122</t>
  </si>
  <si>
    <t>"napojení na stávající stav přes odskoky" 0,275+9,000+0,275+23,500+11,000+18,100+14,500+29,250+15,500+0,250</t>
  </si>
  <si>
    <t>132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</si>
  <si>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</si>
  <si>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</si>
  <si>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-2061726058</t>
  </si>
  <si>
    <t>https://podminky.urs.cz/item/CS_URS_2022_02/919732211</t>
  </si>
  <si>
    <t>133</t>
  </si>
  <si>
    <t>919735111</t>
  </si>
  <si>
    <t>Řezání stávajícího živičného krytu nebo podkladu hloubky do 50 mm</t>
  </si>
  <si>
    <t>345505592</t>
  </si>
  <si>
    <t>https://podminky.urs.cz/item/CS_URS_2022_02/919735111</t>
  </si>
  <si>
    <t>134</t>
  </si>
  <si>
    <t>919735112</t>
  </si>
  <si>
    <t>Řezání stávajícího živičného krytu nebo podkladu hloubky přes 50 do 100 mm</t>
  </si>
  <si>
    <t>-2066665876</t>
  </si>
  <si>
    <t>https://podminky.urs.cz/item/CS_URS_2022_02/919735112</t>
  </si>
  <si>
    <t>"podkladní vrstva</t>
  </si>
  <si>
    <t>135</t>
  </si>
  <si>
    <t>919735123</t>
  </si>
  <si>
    <t>Řezání stávajícího betonového krytu nebo podkladu hloubky přes 100 do 150 mm</t>
  </si>
  <si>
    <t>1516402194</t>
  </si>
  <si>
    <t>https://podminky.urs.cz/item/CS_URS_2022_02/919735123</t>
  </si>
  <si>
    <t>"napojení na stávající stav" 0,275+9,000+0,275+23,500+11,000+18,100+14,500+29,250+15,500+0,250+14,000+33,500+12,750+9,000</t>
  </si>
  <si>
    <t>136</t>
  </si>
  <si>
    <t>938908411</t>
  </si>
  <si>
    <t>Čištění vozovek splachováním vodou povrchu podkladu nebo krytu živičného, betonového nebo dlážděného</t>
  </si>
  <si>
    <t>-246860540</t>
  </si>
  <si>
    <t>https://podminky.urs.cz/item/CS_URS_2022_02/938908411</t>
  </si>
  <si>
    <t>137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</si>
  <si>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</si>
  <si>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</si>
  <si>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-963019382</t>
  </si>
  <si>
    <t>https://podminky.urs.cz/item/CS_URS_2022_02/938909311</t>
  </si>
  <si>
    <t>2813,150 " VV viz. 938908411</t>
  </si>
  <si>
    <t>138</t>
  </si>
  <si>
    <t>938909331</t>
  </si>
  <si>
    <t>Čištění vozovek metením bláta, prachu nebo hlinitého nánosu s odklizením na hromady na vzdálenost do 20 m nebo naložením na dopravní prostředek ručně povrchu podkladu nebo krytu betonového nebo živičného</t>
  </si>
  <si>
    <t>1196775711</t>
  </si>
  <si>
    <t>https://podminky.urs.cz/item/CS_URS_2022_02/938909331</t>
  </si>
  <si>
    <t>139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</si>
  <si>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</si>
  <si>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</si>
  <si>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2111707484</t>
  </si>
  <si>
    <t>https://podminky.urs.cz/item/CS_URS_2022_02/966006132</t>
  </si>
  <si>
    <t>"rušené SDZ" 5,000</t>
  </si>
  <si>
    <t>"přesunuté SDZ" 2,000</t>
  </si>
  <si>
    <t>140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</si>
  <si>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</si>
  <si>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</si>
  <si>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-1393294200</t>
  </si>
  <si>
    <t>https://podminky.urs.cz/item/CS_URS_2022_02/966006211</t>
  </si>
  <si>
    <t>"přesunuté SDZ" 4,000</t>
  </si>
  <si>
    <t>141</t>
  </si>
  <si>
    <t>RKON0003</t>
  </si>
  <si>
    <t>Odstranění sloupku zahrazovacího s odklizením materiálu na vzdálenost do 20 m nebo s naložením na dopravní prostředek ocelového pevného</t>
  </si>
  <si>
    <t>1721655047</t>
  </si>
  <si>
    <t>"ochranný sloupek" 5,000</t>
  </si>
  <si>
    <t>142</t>
  </si>
  <si>
    <t>977151126</t>
  </si>
  <si>
    <t>Jádrové vrty diamantovými korunkami do stavebních materiálů (železobetonu, betonu, cihel, obkladů, dlažeb, kamene) průměru přes 200 do 225 mm</t>
  </si>
  <si>
    <t>-1184017591</t>
  </si>
  <si>
    <t>https://podminky.urs.cz/item/CS_URS_2022_02/977151126</t>
  </si>
  <si>
    <t>"napojení UV13 do stávající RŠ" 0,150*1</t>
  </si>
  <si>
    <t>143</t>
  </si>
  <si>
    <t>977151911</t>
  </si>
  <si>
    <t>Jádrové vrty diamantovými korunkami do stavebních materiálů (železobetonu, betonu, cihel, obkladů, dlažeb, kamene) Příplatek k cenám za práci ve stísněném prostoru</t>
  </si>
  <si>
    <t>-1596817703</t>
  </si>
  <si>
    <t>https://podminky.urs.cz/item/CS_URS_2022_02/977151911</t>
  </si>
  <si>
    <t>0,150 " VV viz. 977151126</t>
  </si>
  <si>
    <t>997</t>
  </si>
  <si>
    <t>Přesun sutě</t>
  </si>
  <si>
    <t>144</t>
  </si>
  <si>
    <t>997221551</t>
  </si>
  <si>
    <t>Vodorovná doprava suti bez naložení, ale se složením a s hrubým urovnáním ze sypkých materiálů, na vzdálenost do 1 km</t>
  </si>
  <si>
    <t>-270937016</t>
  </si>
  <si>
    <t>https://podminky.urs.cz/item/CS_URS_2022_02/997221551</t>
  </si>
  <si>
    <t>"pro VV SP stanovena skládka stavební suti vzd. 20 km</t>
  </si>
  <si>
    <t>"podkl. drcené kamenivo" 1,760+2,871+1292,720</t>
  </si>
  <si>
    <t>"asfaltová fréza" 337,870+675,740</t>
  </si>
  <si>
    <t>"uliční smetky" 28,132+56,263+0,105</t>
  </si>
  <si>
    <t>145</t>
  </si>
  <si>
    <t>997221559</t>
  </si>
  <si>
    <t>Vodorovná doprava suti bez naložení, ale se složením a s hrubým urovnáním Příplatek k ceně za každý další i započatý 1 km přes 1 km</t>
  </si>
  <si>
    <t>1392602920</t>
  </si>
  <si>
    <t>https://podminky.urs.cz/item/CS_URS_2022_02/997221559</t>
  </si>
  <si>
    <t>2395,461 " VV viz. 997221551</t>
  </si>
  <si>
    <t>2395,461*19 'Přepočtené koeficientem množství</t>
  </si>
  <si>
    <t>146</t>
  </si>
  <si>
    <t>997221561</t>
  </si>
  <si>
    <t>Vodorovná doprava suti bez naložení, ale se složením a s hrubým urovnáním z kusových materiálů, na vzdálenost do 1 km</t>
  </si>
  <si>
    <t>1682883353</t>
  </si>
  <si>
    <t>https://podminky.urs.cz/item/CS_URS_2022_02/997221561</t>
  </si>
  <si>
    <t>"podkladní beton (KSC)" 1,320+954,850</t>
  </si>
  <si>
    <t>"asfaltové kry" 0,392+64,636+28,792+0,880+646,360</t>
  </si>
  <si>
    <t>"jádrový vývrt betonový" 0,013</t>
  </si>
  <si>
    <t>"bet. dlažba" 2,921</t>
  </si>
  <si>
    <t>"bet. a kam. obruba" 12,597</t>
  </si>
  <si>
    <t>"prefa prvky UV" 13,271</t>
  </si>
  <si>
    <t>147</t>
  </si>
  <si>
    <t>997221569</t>
  </si>
  <si>
    <t>745783103</t>
  </si>
  <si>
    <t>https://podminky.urs.cz/item/CS_URS_2022_02/997221569</t>
  </si>
  <si>
    <t>1726,032 " VV viz. 997221561</t>
  </si>
  <si>
    <t>1726,032*19 'Přepočtené koeficientem množství</t>
  </si>
  <si>
    <t>148</t>
  </si>
  <si>
    <t>997221571</t>
  </si>
  <si>
    <t>Vodorovná doprava vybouraných hmot bez naložení, ale se složením a s hrubým urovnáním na vzdálenost do 1 km</t>
  </si>
  <si>
    <t>-756249726</t>
  </si>
  <si>
    <t>https://podminky.urs.cz/item/CS_URS_2022_02/997221571</t>
  </si>
  <si>
    <t>"pro VV SP stanoven odvoz správci komunikace vzd. 55 km</t>
  </si>
  <si>
    <t>"SDZ" 0,574+0,036+0,042</t>
  </si>
  <si>
    <t>"LTH mříž" 2,200</t>
  </si>
  <si>
    <t>149</t>
  </si>
  <si>
    <t>997221579</t>
  </si>
  <si>
    <t>Vodorovná doprava vybouraných hmot bez naložení, ale se složením a s hrubým urovnáním na vzdálenost Příplatek k ceně za každý další i započatý 1 km přes 1 km</t>
  </si>
  <si>
    <t>-251545466</t>
  </si>
  <si>
    <t>https://podminky.urs.cz/item/CS_URS_2022_02/997221579</t>
  </si>
  <si>
    <t>2,852 " VV viz. 997221571</t>
  </si>
  <si>
    <t>2,852*54 'Přepočtené koeficientem množství</t>
  </si>
  <si>
    <t>150</t>
  </si>
  <si>
    <t>997221611</t>
  </si>
  <si>
    <t>Nakládání na dopravní prostředky pro vodorovnou dopravu suti</t>
  </si>
  <si>
    <t>1842824288</t>
  </si>
  <si>
    <t>https://podminky.urs.cz/item/CS_URS_2022_02/997221611</t>
  </si>
  <si>
    <t>151</t>
  </si>
  <si>
    <t>997221612</t>
  </si>
  <si>
    <t>Nakládání na dopravní prostředky pro vodorovnou dopravu vybouraných hmot</t>
  </si>
  <si>
    <t>-465538891</t>
  </si>
  <si>
    <t>https://podminky.urs.cz/item/CS_URS_2022_02/997221612</t>
  </si>
  <si>
    <t>152</t>
  </si>
  <si>
    <t>997221861</t>
  </si>
  <si>
    <t>Poplatek za uložení stavebního odpadu na recyklační skládce (skládkovné) z prostého betonu zatříděného do Katalogu odpadů pod kódem 17 01 01</t>
  </si>
  <si>
    <t>-523271164</t>
  </si>
  <si>
    <t>https://podminky.urs.cz/item/CS_URS_2022_02/997221861</t>
  </si>
  <si>
    <t>153</t>
  </si>
  <si>
    <t>997221873</t>
  </si>
  <si>
    <t>2141882162</t>
  </si>
  <si>
    <t>https://podminky.urs.cz/item/CS_URS_2022_02/997221873</t>
  </si>
  <si>
    <t>154</t>
  </si>
  <si>
    <t>997221875</t>
  </si>
  <si>
    <t>Poplatek za uložení stavebního odpadu na recyklační skládce (skládkovné) asfaltového bez obsahu dehtu zatříděného do Katalogu odpadů pod kódem 17 03 02</t>
  </si>
  <si>
    <t>1628754054</t>
  </si>
  <si>
    <t>https://podminky.urs.cz/item/CS_URS_2022_02/997221875</t>
  </si>
  <si>
    <t>998</t>
  </si>
  <si>
    <t>Přesun hmot</t>
  </si>
  <si>
    <t>155</t>
  </si>
  <si>
    <t>998225111</t>
  </si>
  <si>
    <t>Přesun hmot pro komunikace s krytem z kameniva, monolitickým betonovým nebo živičným dopravní vzdálenost do 200 m jakékoliv délky objektu</t>
  </si>
  <si>
    <t>-1178953615</t>
  </si>
  <si>
    <t>https://podminky.urs.cz/item/CS_URS_2022_02/998225111</t>
  </si>
  <si>
    <t>156</t>
  </si>
  <si>
    <t>998225191</t>
  </si>
  <si>
    <t>Přesun hmot pro komunikace s krytem z kameniva, monolitickým betonovým nebo živičným Příplatek k ceně za zvětšený přesun přes vymezenou největší dopravní vzdálenost do 1000 m</t>
  </si>
  <si>
    <t>720391880</t>
  </si>
  <si>
    <t>https://podminky.urs.cz/item/CS_URS_2022_02/998225191</t>
  </si>
  <si>
    <t>DIO_DIR - Návrh DIO a DIR</t>
  </si>
  <si>
    <t xml:space="preserve">      9.DIO_1.etapa - Návrh DIO pro 1. etapu</t>
  </si>
  <si>
    <t xml:space="preserve">      9.DIO_2.etapa - Návrh DIO pro 2. etapu</t>
  </si>
  <si>
    <t xml:space="preserve">      9.DIO_3.etapa - Návrh DIO pro 3. etapu</t>
  </si>
  <si>
    <t xml:space="preserve">      9.DIO_OBJ_1.etapa - Návrh objízdné trasy pro 1. etapu</t>
  </si>
  <si>
    <t xml:space="preserve">      9.DIO_OBJ_2 - Návrh objízdné trasy pro 2. etapu</t>
  </si>
  <si>
    <t xml:space="preserve">      9.DIO_OBJ_3.etapa - Návrh objízdné trasy pro 3. etapu</t>
  </si>
  <si>
    <t>9.DIO_1.etapa</t>
  </si>
  <si>
    <t>Návrh DIO pro 1. etapu</t>
  </si>
  <si>
    <t>119002411</t>
  </si>
  <si>
    <t>Pomocné konstrukce při zabezpečení výkopu vodorovné pojízdné z tlustého ocelového plechu šířky výkopu do 1 m zřízení</t>
  </si>
  <si>
    <t>-1629833709</t>
  </si>
  <si>
    <t>https://podminky.urs.cz/item/CS_URS_2022_02/119002411</t>
  </si>
  <si>
    <t>"C.3.1_Speciální_výkres_situace_ZOV_hrubý_návrh_DIO_1.etapa</t>
  </si>
  <si>
    <t>"vjezd/výjezd (dle skutečné potřeby v místě překopu)" 3,000*2,000*10</t>
  </si>
  <si>
    <t>119002412</t>
  </si>
  <si>
    <t>Pomocné konstrukce při zabezpečení výkopu vodorovné pojízdné z tlustého ocelového plechu šířky výkopu do 1 m odstranění</t>
  </si>
  <si>
    <t>-341032093</t>
  </si>
  <si>
    <t>https://podminky.urs.cz/item/CS_URS_2022_02/119002412</t>
  </si>
  <si>
    <t>60,000 " VV viz. 119002411</t>
  </si>
  <si>
    <t>119003141</t>
  </si>
  <si>
    <t>Pomocné konstrukce při zabezpečení výkopu svislé plastový plot zřízení</t>
  </si>
  <si>
    <t>815732709</t>
  </si>
  <si>
    <t>https://podminky.urs.cz/item/CS_URS_2022_02/119003141</t>
  </si>
  <si>
    <t>"koridor pro pěší" 234,000*2</t>
  </si>
  <si>
    <t>119003142</t>
  </si>
  <si>
    <t>Pomocné konstrukce při zabezpečení výkopu svislé plastový plot odstranění</t>
  </si>
  <si>
    <t>1808153019</t>
  </si>
  <si>
    <t>https://podminky.urs.cz/item/CS_URS_2022_02/119003142</t>
  </si>
  <si>
    <t>468,000 " VV viz. 119003141</t>
  </si>
  <si>
    <t>913111115</t>
  </si>
  <si>
    <t>Montáž a demontáž dočasných dopravních značek samostatných značek základních</t>
  </si>
  <si>
    <t>-1715756873</t>
  </si>
  <si>
    <t>https://podminky.urs.cz/item/CS_URS_2022_02/913111115</t>
  </si>
  <si>
    <t>"E3a" 1,000</t>
  </si>
  <si>
    <t>913111215</t>
  </si>
  <si>
    <t>Montáž a demontáž dočasných dopravních značek Příplatek za první a každý další den použití dočasných dopravních značek k ceně 11-1115</t>
  </si>
  <si>
    <t>1964333747</t>
  </si>
  <si>
    <t>https://podminky.urs.cz/item/CS_URS_2022_02/913111215</t>
  </si>
  <si>
    <t>1,000 " VV viz. 913111115</t>
  </si>
  <si>
    <t>1*75 'Přepočtené koeficientem množství</t>
  </si>
  <si>
    <t>913121111</t>
  </si>
  <si>
    <t>Montáž a demontáž dočasných dopravních značek kompletních značek vč. podstavce a sloupku základních</t>
  </si>
  <si>
    <t>2104471503</t>
  </si>
  <si>
    <t>https://podminky.urs.cz/item/CS_URS_2022_02/913121111</t>
  </si>
  <si>
    <t>"IP10a" 2,000</t>
  </si>
  <si>
    <t>"IP10b" 3,000</t>
  </si>
  <si>
    <t>"IS11b" 6,000</t>
  </si>
  <si>
    <t>"A15" 1,000</t>
  </si>
  <si>
    <t>"C3a" 1,000</t>
  </si>
  <si>
    <t>"C3b" 1,000</t>
  </si>
  <si>
    <t>913121211</t>
  </si>
  <si>
    <t>Montáž a demontáž dočasných dopravních značek Příplatek za první a každý další den použití dočasných dopravních značek k ceně 12-1111</t>
  </si>
  <si>
    <t>204322683</t>
  </si>
  <si>
    <t>https://podminky.urs.cz/item/CS_URS_2022_02/913121211</t>
  </si>
  <si>
    <t>14,000 " VV viz. 913121111</t>
  </si>
  <si>
    <t>14*75 'Přepočtené koeficientem množství</t>
  </si>
  <si>
    <t>913121112</t>
  </si>
  <si>
    <t>Montáž a demontáž dočasných dopravních značek kompletních značek vč. podstavce a sloupku zvětšených</t>
  </si>
  <si>
    <t>-1169515875</t>
  </si>
  <si>
    <t>https://podminky.urs.cz/item/CS_URS_2022_02/913121112</t>
  </si>
  <si>
    <t>"IP22" 1,000</t>
  </si>
  <si>
    <t>913121212</t>
  </si>
  <si>
    <t>Montáž a demontáž dočasných dopravních značek Příplatek za první a každý další den použití dočasných dopravních značek k ceně 12-1112</t>
  </si>
  <si>
    <t>595623518</t>
  </si>
  <si>
    <t>https://podminky.urs.cz/item/CS_URS_2022_02/913121212</t>
  </si>
  <si>
    <t>1,000 " VV viz. 913121112</t>
  </si>
  <si>
    <t>913221111</t>
  </si>
  <si>
    <t>Montáž a demontáž dočasných dopravních zábran světelných včetně zásobníku na akumulátor, šířky 1,5 m, 3 světla</t>
  </si>
  <si>
    <t>242669706</t>
  </si>
  <si>
    <t>https://podminky.urs.cz/item/CS_URS_2022_02/913221111</t>
  </si>
  <si>
    <t>"Z2 + 3x S7 typ 1" 2,000</t>
  </si>
  <si>
    <t>913221211</t>
  </si>
  <si>
    <t>Montáž a demontáž dočasných dopravních zábran Příplatek za první a každý další den použití dočasných dopravních zábran k ceně 22-1111</t>
  </si>
  <si>
    <t>486849017</t>
  </si>
  <si>
    <t>https://podminky.urs.cz/item/CS_URS_2022_02/913221211</t>
  </si>
  <si>
    <t>2,000 " VV viz. 913221111</t>
  </si>
  <si>
    <t>2*75 'Přepočtené koeficientem množství</t>
  </si>
  <si>
    <t>913331115</t>
  </si>
  <si>
    <t>Montáž a demontáž dočasných dopravních vodících zařízení signální svítilny včetně akumulátoru</t>
  </si>
  <si>
    <t>2096981461</t>
  </si>
  <si>
    <t>https://podminky.urs.cz/item/CS_URS_2022_02/913331115</t>
  </si>
  <si>
    <t xml:space="preserve">"koridor pro pěší - bodové osvětlení á 5 m" 47,000 </t>
  </si>
  <si>
    <t>913331215</t>
  </si>
  <si>
    <t>Montáž a demontáž dočasných dopravních vodících zařízení Příplatek za první a každý další den použití dočasných dopravních vodících zařízení k ceně 33-1115</t>
  </si>
  <si>
    <t>280992755</t>
  </si>
  <si>
    <t>https://podminky.urs.cz/item/CS_URS_2022_02/913331215</t>
  </si>
  <si>
    <t>47,000 " VV viz. 913331115</t>
  </si>
  <si>
    <t>47*75 'Přepočtené koeficientem množství</t>
  </si>
  <si>
    <t>9.DIO_2.etapa</t>
  </si>
  <si>
    <t>Návrh DIO pro 2. etapu</t>
  </si>
  <si>
    <t>-1758764711</t>
  </si>
  <si>
    <t>"C.3.2_Speciální_výkres_situace_ZOV_hrubý_návrh_DIO_2.etapa</t>
  </si>
  <si>
    <t>"vjezd/výjezd (dle skutečné potřeby v místě překopu)" 3,000*2,000*4</t>
  </si>
  <si>
    <t>-876337254</t>
  </si>
  <si>
    <t>24,000 " VV viz. 119002411</t>
  </si>
  <si>
    <t>-66430142</t>
  </si>
  <si>
    <t>"koridor pro pěší" (88,000+16,500)*2</t>
  </si>
  <si>
    <t>488687421</t>
  </si>
  <si>
    <t>209,000 " VV viz. 119003141</t>
  </si>
  <si>
    <t>2111925280</t>
  </si>
  <si>
    <t>"využití SDZ z 1. etapy</t>
  </si>
  <si>
    <t>"IP10a" 1,000</t>
  </si>
  <si>
    <t>"IP10b" 2,000</t>
  </si>
  <si>
    <t>"IS11" 1,000</t>
  </si>
  <si>
    <t>"IS11b" 5,000</t>
  </si>
  <si>
    <t>10*30 'Přepočtené koeficientem množství</t>
  </si>
  <si>
    <t>-1966375615</t>
  </si>
  <si>
    <t>1*30 'Přepočtené koeficientem množství</t>
  </si>
  <si>
    <t>566840727</t>
  </si>
  <si>
    <t>"Z2 + 3x S7 typ 1" 3,000</t>
  </si>
  <si>
    <t>-704334353</t>
  </si>
  <si>
    <t>3,000 " VV viz. 913221211</t>
  </si>
  <si>
    <t>3*30 'Přepočtené koeficientem množství</t>
  </si>
  <si>
    <t>-1456867775</t>
  </si>
  <si>
    <t>"koridor pro pěší - bodové osvětlení á 5 m" 21,000</t>
  </si>
  <si>
    <t>258250177</t>
  </si>
  <si>
    <t>21,000 " VV viz. 913331215</t>
  </si>
  <si>
    <t>21*30 'Přepočtené koeficientem množství</t>
  </si>
  <si>
    <t>9.DIO_3.etapa</t>
  </si>
  <si>
    <t>Návrh DIO pro 3. etapu</t>
  </si>
  <si>
    <t>187291726</t>
  </si>
  <si>
    <t>"C.3.3_Speciální_výkres_situace_ZOV_hrubý_návrh_DIO_3.etapa</t>
  </si>
  <si>
    <t>"IS11b" 4,000</t>
  </si>
  <si>
    <t>7*14 'Přepočtené koeficientem množství</t>
  </si>
  <si>
    <t>1661180946</t>
  </si>
  <si>
    <t>400363450</t>
  </si>
  <si>
    <t>3,000 " VV viz. 913221111</t>
  </si>
  <si>
    <t>3*14 'Přepočtené koeficientem množství</t>
  </si>
  <si>
    <t>9.DIO_OBJ_1.etapa</t>
  </si>
  <si>
    <t>Návrh objízdné trasy pro 1. etapu</t>
  </si>
  <si>
    <t>-1208116630</t>
  </si>
  <si>
    <t>"C.3.4_Speciální_výkres_objízdná_trasa_pro_1_a_2_etapu</t>
  </si>
  <si>
    <t>-1175980765</t>
  </si>
  <si>
    <t>6,000 " VV viz. 913121111</t>
  </si>
  <si>
    <t>6*75 'Přepočtené koeficientem množství</t>
  </si>
  <si>
    <t>-228927546</t>
  </si>
  <si>
    <t>"IP22" 4,000</t>
  </si>
  <si>
    <t>1027177520</t>
  </si>
  <si>
    <t>4,000 " VV viz. 913121112</t>
  </si>
  <si>
    <t>4*75 'Přepočtené koeficientem množství</t>
  </si>
  <si>
    <t>9.DIO_OBJ_2</t>
  </si>
  <si>
    <t>Návrh objízdné trasy pro 2. etapu</t>
  </si>
  <si>
    <t>-1825763884</t>
  </si>
  <si>
    <t>"IS11" 4,000</t>
  </si>
  <si>
    <t>-971798494</t>
  </si>
  <si>
    <t>" použití SDZ z 1. etapy" 6,000 " VV viz. 913121111</t>
  </si>
  <si>
    <t>9,000 " VV viz. 913121111</t>
  </si>
  <si>
    <t>15*30 'Přepočtené koeficientem množství</t>
  </si>
  <si>
    <t>1472405263</t>
  </si>
  <si>
    <t>74736199</t>
  </si>
  <si>
    <t>"použití SDZ z 1. etapy" 4,000 " VV viz. 913121112</t>
  </si>
  <si>
    <t>8*30 'Přepočtené koeficientem množství</t>
  </si>
  <si>
    <t>9.DIO_OBJ_3.etapa</t>
  </si>
  <si>
    <t>Návrh objízdné trasy pro 3. etapu</t>
  </si>
  <si>
    <t>-1371265378</t>
  </si>
  <si>
    <t>"C.3.5_Speciální_výkres_objízdná_trasa_pro_3_etapu</t>
  </si>
  <si>
    <t>"IS11" 5,000</t>
  </si>
  <si>
    <t xml:space="preserve">"IS11b" 8,000 </t>
  </si>
  <si>
    <t>"IS11c" 1,000</t>
  </si>
  <si>
    <t>-1341452990</t>
  </si>
  <si>
    <t>14*14 'Přepočtené koeficientem množství</t>
  </si>
  <si>
    <t>1231763762</t>
  </si>
  <si>
    <t>"IP22" 7,000</t>
  </si>
  <si>
    <t>404873574</t>
  </si>
  <si>
    <t>7,000 " VV viz. 913121112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</si>
  <si>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</si>
  <si>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</si>
  <si>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</si>
  <si>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</si>
  <si>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</si>
  <si>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</si>
  <si>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</si>
  <si>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</si>
  <si>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</si>
  <si>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</si>
  <si>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</si>
  <si>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011134000</t>
  </si>
  <si>
    <t>Hydrogeologický průzkum - účast oprávněného geologa při výkopových pracích za účelem posouzení a zatřídění hornin dle platných ČSN-EN</t>
  </si>
  <si>
    <t>komplet</t>
  </si>
  <si>
    <t>1024</t>
  </si>
  <si>
    <t>-1316920821</t>
  </si>
  <si>
    <t>https://podminky.urs.cz/item/CS_URS_2022_02/011134000</t>
  </si>
  <si>
    <t>011314000</t>
  </si>
  <si>
    <t>Archeologický dohled oprávněných pracovníků Archeologického ústavu AV ČR dle platné legislavity</t>
  </si>
  <si>
    <t>1675076987</t>
  </si>
  <si>
    <t>https://podminky.urs.cz/item/CS_URS_2022_02/011314000</t>
  </si>
  <si>
    <t>012203000</t>
  </si>
  <si>
    <t>Geodetické práce při provádění stavby - prostorové (směrové+výškové) vytýčení stavby, stanovení a udržování fixního výškového bodu po celou dobu provádění prací, průběžná a kontrolní měření během provádění prací apod.</t>
  </si>
  <si>
    <t>-975911462</t>
  </si>
  <si>
    <t>https://podminky.urs.cz/item/CS_URS_2022_02/012203000</t>
  </si>
  <si>
    <t>012303000</t>
  </si>
  <si>
    <t>Geodetické práce po výstavbě - geodetické zaměření po provedení prací a vypracování geometrického plánu pro vklad do digitální KM</t>
  </si>
  <si>
    <t>1873977542</t>
  </si>
  <si>
    <t>https://podminky.urs.cz/item/CS_URS_2022_02/012303000</t>
  </si>
  <si>
    <t>013244000</t>
  </si>
  <si>
    <t>Dokumentace pro provádění stavby - dílenská a/nebo výrobní dokumentace, detaily řešení apod.</t>
  </si>
  <si>
    <t>-1353183924</t>
  </si>
  <si>
    <t>https://podminky.urs.cz/item/CS_URS_2022_02/013244000</t>
  </si>
  <si>
    <t>013254000</t>
  </si>
  <si>
    <t>Dokumentace skutečného provedení stavby 4x v tištěné podobě + 1x v digitální podobě na CD</t>
  </si>
  <si>
    <t>843812381</t>
  </si>
  <si>
    <t>https://podminky.urs.cz/item/CS_URS_2022_02/013254000</t>
  </si>
  <si>
    <t>013274000</t>
  </si>
  <si>
    <t>Pasportizace okolních objektů před započetím prací - pořízení fotodokumentace a zakreslení stávajícího stavu sousedních okolních stavebních objektů</t>
  </si>
  <si>
    <t>-890792533</t>
  </si>
  <si>
    <t>https://podminky.urs.cz/item/CS_URS_2022_02/013274000</t>
  </si>
  <si>
    <t>013294000</t>
  </si>
  <si>
    <t>Ostatní dokumentace - fotodokumentace z průběhu provádění prací (1x CD)</t>
  </si>
  <si>
    <t>-367637031</t>
  </si>
  <si>
    <t>https://podminky.urs.cz/item/CS_URS_2022_02/013294000</t>
  </si>
  <si>
    <t>VRN3</t>
  </si>
  <si>
    <t>Zařízení staveniště</t>
  </si>
  <si>
    <t>031103000</t>
  </si>
  <si>
    <t>Projektové práce pro zařízení staveniště</t>
  </si>
  <si>
    <t>767316065</t>
  </si>
  <si>
    <t>https://podminky.urs.cz/item/CS_URS_2022_02/031103000</t>
  </si>
  <si>
    <t>031203000</t>
  </si>
  <si>
    <t>Terénní úpravy pro zařízení staveniště - vyklizení a příprava poskytnutého prostoru pro ZS, úprava zpevněných ploch v rozsahu a potřebě zhotovitele</t>
  </si>
  <si>
    <t>-1323733874</t>
  </si>
  <si>
    <t>https://podminky.urs.cz/item/CS_URS_2022_02/031203000</t>
  </si>
  <si>
    <t>032103000</t>
  </si>
  <si>
    <t>Náklady na stavební buňky a ostatní vybavení ZS - 1x kancelářská, 1x šatní, 2x skladovací buňka, 2x 1m3 nádrž na vodu</t>
  </si>
  <si>
    <t>624221616</t>
  </si>
  <si>
    <t>https://podminky.urs.cz/item/CS_URS_2022_02/032103000</t>
  </si>
  <si>
    <t>032503000</t>
  </si>
  <si>
    <t>Skládky na staveništi</t>
  </si>
  <si>
    <t>1129189529</t>
  </si>
  <si>
    <t>https://podminky.urs.cz/item/CS_URS_2022_02/032503000</t>
  </si>
  <si>
    <t>032603000</t>
  </si>
  <si>
    <t>Mycí centrum pro očištění NA před vjezdem ze staveniště na ostatní komunikce</t>
  </si>
  <si>
    <t>1311817294</t>
  </si>
  <si>
    <t>https://podminky.urs.cz/item/CS_URS_2022_02/032603000</t>
  </si>
  <si>
    <t>032803000</t>
  </si>
  <si>
    <t>Ostatní vybavení staveniště - mobilní chemické toalety včetně nákladů na provozování a udržování v rozsahu dle plánovaného počtu pracovníků zhotovitele a jeho podzhotovitelů</t>
  </si>
  <si>
    <t>-1034291</t>
  </si>
  <si>
    <t>https://podminky.urs.cz/item/CS_URS_2022_02/032803000</t>
  </si>
  <si>
    <t>032903000</t>
  </si>
  <si>
    <t>Náklady na provoz a údržbu zařízení a vybavení staveniště po celou dobu provozování ZS</t>
  </si>
  <si>
    <t>-530086076</t>
  </si>
  <si>
    <t>https://podminky.urs.cz/item/CS_URS_2022_02/032903000</t>
  </si>
  <si>
    <t>034103000</t>
  </si>
  <si>
    <t>Oplocení staveniště mobilním ocelovým rámovým oplocením v patkách včetně vjezdových uzamykatelných vrat</t>
  </si>
  <si>
    <t>-491620421</t>
  </si>
  <si>
    <t>https://podminky.urs.cz/item/CS_URS_2022_02/034103000</t>
  </si>
  <si>
    <t>034503000</t>
  </si>
  <si>
    <t>Informační tabule na staveništi se základními a nezbytnými údaji o názvu akce, objednateli, zhotoviteli, AD a TDS, termíny realizace a případného financování díla</t>
  </si>
  <si>
    <t>-1186789548</t>
  </si>
  <si>
    <t>https://podminky.urs.cz/item/CS_URS_2022_02/034503000</t>
  </si>
  <si>
    <t>035103001</t>
  </si>
  <si>
    <t>Pronájem ploch pro ZS a staveništní skládky dle potřeb zhotovitele (předpoklad 200 m2)</t>
  </si>
  <si>
    <t>-1246606515</t>
  </si>
  <si>
    <t>https://podminky.urs.cz/item/CS_URS_2022_02/035103001</t>
  </si>
  <si>
    <t>039103000</t>
  </si>
  <si>
    <t>Rozebrání, bourání a odvoz zařízení staveniště včetně staveništních skládek</t>
  </si>
  <si>
    <t>-1016386356</t>
  </si>
  <si>
    <t>https://podminky.urs.cz/item/CS_URS_2022_02/039103000</t>
  </si>
  <si>
    <t>039203000</t>
  </si>
  <si>
    <t>Úprava dotčeného terénu do původního stavu po zrušení zařízení staveniště</t>
  </si>
  <si>
    <t>-279780782</t>
  </si>
  <si>
    <t>https://podminky.urs.cz/item/CS_URS_2022_02/039203000</t>
  </si>
  <si>
    <t>VRN4</t>
  </si>
  <si>
    <t>Inženýrská činnost</t>
  </si>
  <si>
    <t>042603000</t>
  </si>
  <si>
    <t>Vypracování KZP (kontrolní zkušební plán) a TP (technologický postup) pro jednotlivé stavební operace, předložení a odsouhlasení těchto KZP a TP objednatelem a TDS</t>
  </si>
  <si>
    <t>-952776450</t>
  </si>
  <si>
    <t>https://podminky.urs.cz/item/CS_URS_2022_02/042603000</t>
  </si>
  <si>
    <t>043154000</t>
  </si>
  <si>
    <t>Zkoušky hutnicí v rozsahu a množství dle ČSN-EN</t>
  </si>
  <si>
    <t>-206754096</t>
  </si>
  <si>
    <t>https://podminky.urs.cz/item/CS_URS_2022_02/043154000</t>
  </si>
  <si>
    <t>045303000</t>
  </si>
  <si>
    <t>Koordinační činnost zhotovitele po celou dobu provádění díla</t>
  </si>
  <si>
    <t>795724169</t>
  </si>
  <si>
    <t>https://podminky.urs.cz/item/CS_URS_2022_02/045303000</t>
  </si>
  <si>
    <t>VRN7</t>
  </si>
  <si>
    <t>Provozní vlivy</t>
  </si>
  <si>
    <t>072103002</t>
  </si>
  <si>
    <t>Zpracování, projednání návrhu DIO s dotčenými orgány státní správy a zajištění kladného stanoviska DIR komunikace I. třídy</t>
  </si>
  <si>
    <t>1245875433</t>
  </si>
  <si>
    <t>https://podminky.urs.cz/item/CS_URS_2022_02/072103002</t>
  </si>
  <si>
    <t>VRN9</t>
  </si>
  <si>
    <t>Ostatní náklady</t>
  </si>
  <si>
    <t>091704000</t>
  </si>
  <si>
    <t>Náklady na opravu objízdných tras vedoucích po MK a/nebo po komunikacích se správě SÚS včetně nákladů na zřízení náhradních zastávek - prelimiářová položka</t>
  </si>
  <si>
    <t>1273078869</t>
  </si>
  <si>
    <t>https://podminky.urs.cz/item/CS_URS_2022_02/091704000</t>
  </si>
  <si>
    <t>094104000</t>
  </si>
  <si>
    <t>Náklady na opatření BOZP a PO v rámci staveniště a ZS dle platné legislativy</t>
  </si>
  <si>
    <t>-39577260</t>
  </si>
  <si>
    <t>https://podminky.urs.cz/item/CS_URS_2022_02/094104000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</si>
  <si>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</si>
  <si>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</si>
  <si>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</si>
  <si>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</si>
  <si>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</si>
  <si>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</si>
  <si>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</si>
  <si>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</si>
  <si>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</si>
  <si>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</si>
  <si>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</si>
  <si>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</si>
  <si>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</si>
  <si>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</si>
  <si>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</si>
  <si>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</si>
  <si>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</si>
  <si>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</si>
  <si>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</si>
  <si>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</si>
  <si>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</si>
  <si>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</si>
  <si>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</si>
  <si>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</si>
  <si>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</si>
  <si>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</si>
  <si>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</si>
  <si>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</si>
  <si>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</si>
  <si>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</si>
  <si>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</si>
  <si>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</si>
  <si>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</si>
  <si>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</si>
  <si>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</si>
  <si>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</si>
  <si>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</si>
  <si>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</si>
  <si>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</si>
  <si>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</si>
  <si>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</si>
  <si>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</si>
  <si>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</si>
  <si>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</si>
  <si>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</si>
  <si>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</si>
  <si>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</si>
  <si>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</si>
  <si>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</si>
  <si>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</si>
  <si>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</si>
  <si>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</si>
  <si>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</si>
  <si>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</si>
  <si>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</si>
  <si>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</si>
  <si>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</si>
  <si>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</si>
  <si>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</si>
  <si>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</si>
  <si>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</si>
  <si>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</si>
  <si>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</si>
  <si>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</si>
  <si>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</si>
  <si>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</si>
  <si>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</si>
  <si>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</si>
  <si>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</si>
  <si>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</si>
  <si>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</si>
  <si>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</si>
  <si>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</si>
  <si>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</si>
  <si>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</si>
  <si>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</si>
  <si>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</si>
  <si>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</si>
  <si>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</si>
  <si>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</si>
  <si>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</si>
  <si>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</si>
  <si>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</si>
  <si>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</si>
  <si>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</si>
  <si>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</si>
  <si>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</si>
  <si>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</si>
  <si>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</si>
  <si>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</si>
  <si>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</si>
  <si>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</si>
  <si>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</si>
  <si>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</si>
  <si>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</si>
  <si>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</si>
  <si>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</si>
  <si>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</si>
  <si>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</si>
  <si>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</si>
  <si>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</si>
  <si>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</si>
  <si>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</si>
  <si>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</si>
  <si>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</si>
  <si>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</si>
  <si>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</si>
  <si>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</si>
  <si>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</si>
  <si>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</si>
  <si>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</si>
  <si>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</si>
  <si>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</si>
  <si>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</si>
  <si>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</si>
  <si>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</si>
  <si>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</si>
  <si>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</si>
  <si>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</si>
  <si>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</si>
  <si>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</si>
  <si>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</si>
  <si>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</si>
  <si>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</si>
  <si>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</si>
  <si>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</si>
  <si>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</si>
  <si>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</si>
  <si>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</si>
  <si>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</si>
  <si>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</si>
  <si>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</si>
  <si>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</si>
  <si>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</si>
  <si>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</si>
  <si>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</si>
  <si>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</si>
  <si>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</si>
  <si>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</si>
  <si>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</si>
  <si>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</si>
  <si>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</si>
  <si>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</si>
  <si>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</si>
  <si>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</si>
  <si>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</si>
  <si>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</si>
  <si>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</si>
  <si>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</si>
  <si>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</si>
  <si>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</si>
  <si>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</si>
  <si>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</si>
  <si>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</si>
  <si>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</si>
  <si>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</si>
  <si>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</si>
  <si>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</si>
  <si>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</si>
  <si>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</si>
  <si>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</si>
  <si>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</si>
  <si>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</si>
  <si>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</si>
  <si>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</si>
  <si>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</si>
  <si>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</si>
  <si>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</si>
  <si>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</si>
  <si>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</si>
  <si>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</si>
  <si>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</si>
  <si>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</si>
  <si>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</si>
  <si>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</si>
  <si>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</si>
  <si>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</si>
  <si>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</si>
  <si>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</si>
  <si>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</si>
  <si>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</si>
  <si>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</si>
  <si>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Všeobecné podmínky k ceně díla</t>
  </si>
  <si>
    <r>
      <t>1)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Nabídková cena obsahuje veškeré práce a dodávky, které jsou zřejmé z projektové dokumentace, zejména technické zprávy, výkresů, výkazu výměr a výpisů materiálů.</t>
    </r>
  </si>
  <si>
    <r>
      <t>2)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Pro stanovení ceny je nutné prostudovat veškeré dostupné podklady a zejména prohlédnout vlastní staveniště.</t>
    </r>
  </si>
  <si>
    <r>
      <t>3)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Věcné ani výměrové údaje ve všech soupisech prací a dodávek nesmějí být zhotovitelem při zpracování nabídky měněny. Výměry materiálů ve specifikacích jsou uvedeny v teoretické (vypočítané) výměře, náklady na prořez či ztratné zohlední dodavatel v jednotkové ceně. Celkové ceny jednotlivých položek i kapitol budou odpovídat uvedené věcné náplni a výměrám v soupisu prací a dodávek.</t>
    </r>
  </si>
  <si>
    <r>
      <t>4)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Zhotovitel při vypracování nabídky zohlední všechny údaje a požadavky uvedené v projektu a v technických standardech. Pokud tak neučiní, nebude v průběhu provádění stavby brán zřetel na jeho eventuální požadavky na uznání víceprací vyplývajících z údajů a požadavků uvedených ve výše zmíněné projektové dokumentaci.</t>
    </r>
  </si>
  <si>
    <r>
      <t>5)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Výkaz výměr, dodávek a prací nemusí být úplný a vyčerpávající. Je souhrnný, tzn.že poskytuje ucelený přehled o rozsahu dodávky pomocí položek, které mají vliv na celkovou a pevnou cenu díla. Je pouze jednou částí dokumentace. Uchazeč je povinen při sestavování rozpočtu kontrolovat VV s PD. Pokud narazí při sestavování nabídkového rozpočtu na nesrovnalost mezi PD a VV je povinen o tom neprodleně informovat zadavatele. Pokud tak neučiní, nebude brán zřetel na případně pozdější požadované vícepráce a vícenáklady.</t>
    </r>
  </si>
  <si>
    <r>
      <t>6)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Jsou-li ve výkazu výměr uvedeny odkazy na obchodní firmy, názvy nebo specifická označení výrobků apod., jsou takové odkazy pouze informativní a zadavatel umožňuje použít i jiných, zejména kvalitativně a technicky stejných řešení.</t>
    </r>
  </si>
  <si>
    <r>
      <t>7)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Nabídka a jednotková cena zahrnuje, pokud není v následujících specifikacích uvedeno jinak, dodávku a montáž materiálu a výrobku podle níže uvedené specifikace, včetně dopravy na staveniště, povinných zkoušek materiálů, vzorků a prací ve smyslu platných norem a předpisů. Předmětem díla a povinností zhotovitele je dále provedení veškerých kotevních a spojovacích prvků, pomocných konstrukcí, stavebních připomoci a ostatních prací přímo nespecifikovaných v těchto podkladech a projektové dokumentaci, ale nezbytných pro zhotovení a plnou funkčnost a požadovanou kvalitu díla.</t>
    </r>
  </si>
  <si>
    <r>
      <t>8)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Do nabídky budou započítány i náklady na stavební přípomoce pro provedení technických instalací jako např. zemní práce, zásypy, obsypy, zhotovení nik, chrániček a těsnění prostupů požárních a akustických a náklady na výpomocné práce pro práce dokončovací a pro technologie včetně potřebných lešení, pažení a jiných dočasných konstrukcí.</t>
    </r>
  </si>
  <si>
    <r>
      <t>9)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Cena díla zahrnuje i veškeré náklady potřebné k provedení díla, tj. včetně věcí opatřených zhotovitelem k provedení díla, včetně nákladů na napojení na objekty stávající nebo budované, pomocných prací, výrobků, materiálů, revizí, kontrol, prohlídek, předepsaných zkoušek, posudků, nákladů na požární dohled a nákladů na bezpečnost práce.</t>
    </r>
  </si>
  <si>
    <r>
      <t>10)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Do cen budou započítány všechny nezbytné režijní náklady stavby, náklady na průběžný úklid stavby a okolí a náklady na závěrečný úklid stavby a okolí.</t>
    </r>
  </si>
  <si>
    <r>
      <t>11)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 ceně budou zahrnuty náklady na střežení staveniště po celou dobu výstavby včetně nákladů pojištění rizik při realizaci stavby.</t>
    </r>
  </si>
  <si>
    <r>
      <t>12)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Součástí ceny díla je vytýčení, ochrana a zajištění veškerých stávajících inženýrských sítí (křižujících nebo v souběhu s prováděnými pracemi). Tyto práce a dodávky jsou součástí nabídky a nebudou zvlášť hrazeny.</t>
    </r>
  </si>
  <si>
    <r>
      <t>13)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Cena díla obsahuje náklady na napojení a rozvody staveništních médií  a ceny médií spotřebovaných při realizaci díla.</t>
    </r>
  </si>
  <si>
    <r>
      <t>14)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Uchazeč má právo navštívit staveniště. Doporučuje se, aby každý uchazeč před zpracováním nabídky budoucí staveniště navštívil a podrobně se seznámil se všemi podmínkami a okolnostmi staveniště, které mohou ovlivnit jeho nabídku.</t>
    </r>
  </si>
  <si>
    <r>
      <t>15)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Dodatečné požadavky, zejména na prodloužení lhůt, úpravu kvality prací, zvýšení ceny z titulu nedokonalého zhodnocení situace či nedostatečných informací, nebudou akceptovány.</t>
    </r>
  </si>
  <si>
    <r>
      <t>16)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Veškeré případné vícenáklady, které vyplynou v průběhu stavby a pokud nebudou vyvolány dodatečnými požadavky objednatele, jsou součástí celkové nabídkové ceny a nebudou zvlášť hrazeny.</t>
    </r>
  </si>
  <si>
    <r>
      <t>17)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Všechny použité stavební materiály a technická zařízení musí splňovat požadavky platných příslušných norem ČSN a EN (v případě nesouladu platí přísnější) na jejich použití v daných stavebních konstrukcích a zhotovitel je povinen doložit jejich certifikáty o vhodnosti pro použití pro dané stavební konstrukce.</t>
    </r>
  </si>
  <si>
    <r>
      <t>18)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Výroba konstrukcí, stavebních prvků nebo příprava stavebních hmot a směsí ve vlastní výrobně zhotovitele mimo staveniště nezakládá nárok na zvýšení jednotkové ceny.</t>
    </r>
  </si>
  <si>
    <r>
      <t>19)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Zhotovitel provede všechny povinné zkoušky, zkoušky rozvodů a zařízení technického vybavení budov, přípojek a venkovních nadzemních a podzemních vedení, vyhotoví potřebné protokoly o nich, zajistí revizní zprávy, návody na obsluhu zařízení v českém jazyce, případně zajistí proškolení a zajistí pokud je to nutné, odsouhlasení a převzetí díla správce sítí. Rovněž provede pasport přilehlých nemovitostí a vyhotoví zprávu s fotodokumentací. Náklady na výše uvedené práce je nutno zahrnout do jednotkových cen a nebudou zvlášť hrazeny.</t>
    </r>
  </si>
  <si>
    <r>
      <t>20)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Veškeré prostupy potrubí a kabelů požárně dělícími konstrukcemi musí být utěsněny dle ustanovení ČSN 73 0802, čl.8.6.1. systémovými atestovanými hmotami s požární odolností shodnou s požární odolností konstrukce, kterou prostupují. Náklady je nutno zahrnout do jednotkových cen.</t>
    </r>
  </si>
  <si>
    <r>
      <t>21)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 průběhu provádění prací budou respektovány všechny příslušné platné předpisy a požadavky BOZP. Náklady vyplývající z jejich dodržení jsou součástí jednotkové ceny a nebudou zvlášť hrazeny.</t>
    </r>
  </si>
  <si>
    <r>
      <t>22)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Vzorky materiálů : výsledný materiál musí odpovídat kvalitou, barvou a jakostí povrchu materiálovým vzorkům, které je povinen zhotovitel předložit k odsouhlasení objednateli v dostatečném předstihu před zahájením prací.</t>
    </r>
  </si>
  <si>
    <r>
      <t>23)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 dostatečném předstihu před zahájením výroby je zhotovitel povinen předložit objednateli, architektovi a projektantovi k odsouhlasení dílenské výkresy, včetně výrobních detailů atypických prvků a katalogové materiály typových výrobků a předloží vzorky materiálů a konstrukcí. Náklady na tyto práce je nutné zahrnout do jednotkové ceny a nebudou zvlášť hrazeny. Teprve na základě písemného souhlasu objednatele je možné zahájit výrobu.</t>
    </r>
  </si>
  <si>
    <r>
      <t>24)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Barva všech výrobků musí být odsouhlasena objednatelem, architektem a projektantem.</t>
    </r>
  </si>
  <si>
    <r>
      <t>25)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 případě, že zhotovitel zváží nutnost doplnit výkaz výměr o další položky nutné k provedení díla, uvede tyto včetně ocenění na samostatnou přílohu, kterou doplní za výkaz výměr.</t>
    </r>
  </si>
  <si>
    <r>
      <t>26)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Cena nebude v průběhu stavby zvyšována z titulu inflace nebo kurzovních rozdílů.</t>
    </r>
  </si>
  <si>
    <r>
      <t>27)</t>
    </r>
    <r>
      <rPr>
        <sz val="10"/>
        <rFont val="Times New Roman"/>
        <family val="1"/>
      </rPr>
      <t xml:space="preserve">   </t>
    </r>
    <r>
      <rPr>
        <sz val="10"/>
        <rFont val="Calibri"/>
        <family val="2"/>
      </rPr>
      <t>Pevná nabídková cena musí zahrnovat veškeré náklady spojené s úplným dokončením díla včetně veškerých průvodních činností a nákladů spojených s realizací a předáním díla.</t>
    </r>
  </si>
  <si>
    <r>
      <t>28)</t>
    </r>
    <r>
      <rPr>
        <sz val="10"/>
        <rFont val="Times New Roman"/>
        <family val="1"/>
      </rPr>
      <t xml:space="preserve">   </t>
    </r>
    <r>
      <rPr>
        <sz val="10"/>
        <rFont val="Calibri"/>
        <family val="2"/>
      </rPr>
      <t xml:space="preserve"> DPH bude uvedena zvlášť.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</si>
</sst>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sz val="8"/>
      <name val="MS Sans Serif"/>
      <family val="2"/>
    </font>
    <font>
      <b/>
      <sz val="10"/>
      <color rgb="FF8DB3E2"/>
      <name val="Calibri"/>
      <family val="2"/>
    </font>
    <font>
      <sz val="10"/>
      <name val="Calibri"/>
      <family val="2"/>
    </font>
    <font>
      <sz val="7"/>
      <name val="Times New Roman"/>
      <family val="1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0">
      <alignment/>
      <protection locked="0"/>
    </xf>
  </cellStyleXfs>
  <cellXfs count="31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2" fillId="0" borderId="22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167" fontId="22" fillId="0" borderId="22" xfId="0" applyNumberFormat="1" applyFont="1" applyBorder="1" applyAlignment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49" fontId="37" fillId="0" borderId="22" xfId="0" applyNumberFormat="1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center" vertical="center" wrapText="1"/>
    </xf>
    <xf numFmtId="167" fontId="37" fillId="0" borderId="22" xfId="0" applyNumberFormat="1" applyFont="1" applyBorder="1" applyAlignment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/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50" fillId="0" borderId="0" xfId="21" applyFont="1" applyAlignment="1" applyProtection="1">
      <alignment vertical="top"/>
      <protection locked="0"/>
    </xf>
    <xf numFmtId="0" fontId="49" fillId="0" borderId="0" xfId="21" applyAlignment="1" applyProtection="1">
      <alignment vertical="top"/>
      <protection locked="0"/>
    </xf>
    <xf numFmtId="0" fontId="51" fillId="0" borderId="0" xfId="21" applyFont="1" applyAlignment="1" applyProtection="1">
      <alignment horizontal="justify" vertical="top"/>
      <protection locked="0"/>
    </xf>
    <xf numFmtId="0" fontId="51" fillId="0" borderId="0" xfId="21" applyFont="1" applyAlignment="1" applyProtection="1">
      <alignment vertical="top"/>
      <protection locked="0"/>
    </xf>
    <xf numFmtId="0" fontId="0" fillId="0" borderId="0" xfId="0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 wrapText="1"/>
    </xf>
    <xf numFmtId="0" fontId="41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6171" TargetMode="External" /><Relationship Id="rId2" Type="http://schemas.openxmlformats.org/officeDocument/2006/relationships/hyperlink" Target="https://podminky.urs.cz/item/CS_URS_2022_02/113107123" TargetMode="External" /><Relationship Id="rId3" Type="http://schemas.openxmlformats.org/officeDocument/2006/relationships/hyperlink" Target="https://podminky.urs.cz/item/CS_URS_2022_02/113107136" TargetMode="External" /><Relationship Id="rId4" Type="http://schemas.openxmlformats.org/officeDocument/2006/relationships/hyperlink" Target="https://podminky.urs.cz/item/CS_URS_2022_02/113107141" TargetMode="External" /><Relationship Id="rId5" Type="http://schemas.openxmlformats.org/officeDocument/2006/relationships/hyperlink" Target="https://podminky.urs.cz/item/CS_URS_2022_02/113107142" TargetMode="External" /><Relationship Id="rId6" Type="http://schemas.openxmlformats.org/officeDocument/2006/relationships/hyperlink" Target="https://podminky.urs.cz/item/CS_URS_2022_02/113107223" TargetMode="External" /><Relationship Id="rId7" Type="http://schemas.openxmlformats.org/officeDocument/2006/relationships/hyperlink" Target="https://podminky.urs.cz/item/CS_URS_2022_02/113107231" TargetMode="External" /><Relationship Id="rId8" Type="http://schemas.openxmlformats.org/officeDocument/2006/relationships/hyperlink" Target="https://podminky.urs.cz/item/CS_URS_2022_02/113107242" TargetMode="External" /><Relationship Id="rId9" Type="http://schemas.openxmlformats.org/officeDocument/2006/relationships/hyperlink" Target="https://podminky.urs.cz/item/CS_URS_2022_02/113107322" TargetMode="External" /><Relationship Id="rId10" Type="http://schemas.openxmlformats.org/officeDocument/2006/relationships/hyperlink" Target="https://podminky.urs.cz/item/CS_URS_2022_02/113154363" TargetMode="External" /><Relationship Id="rId11" Type="http://schemas.openxmlformats.org/officeDocument/2006/relationships/hyperlink" Target="https://podminky.urs.cz/item/CS_URS_2022_02/113154364" TargetMode="External" /><Relationship Id="rId12" Type="http://schemas.openxmlformats.org/officeDocument/2006/relationships/hyperlink" Target="https://podminky.urs.cz/item/CS_URS_2022_02/113202111" TargetMode="External" /><Relationship Id="rId13" Type="http://schemas.openxmlformats.org/officeDocument/2006/relationships/hyperlink" Target="https://podminky.urs.cz/item/CS_URS_2022_02/115101201" TargetMode="External" /><Relationship Id="rId14" Type="http://schemas.openxmlformats.org/officeDocument/2006/relationships/hyperlink" Target="https://podminky.urs.cz/item/CS_URS_2022_02/115101301" TargetMode="External" /><Relationship Id="rId15" Type="http://schemas.openxmlformats.org/officeDocument/2006/relationships/hyperlink" Target="https://podminky.urs.cz/item/CS_URS_2022_02/119001406" TargetMode="External" /><Relationship Id="rId16" Type="http://schemas.openxmlformats.org/officeDocument/2006/relationships/hyperlink" Target="https://podminky.urs.cz/item/CS_URS_2022_02/119001421" TargetMode="External" /><Relationship Id="rId17" Type="http://schemas.openxmlformats.org/officeDocument/2006/relationships/hyperlink" Target="https://podminky.urs.cz/item/CS_URS_2022_02/119003227" TargetMode="External" /><Relationship Id="rId18" Type="http://schemas.openxmlformats.org/officeDocument/2006/relationships/hyperlink" Target="https://podminky.urs.cz/item/CS_URS_2022_02/119003228" TargetMode="External" /><Relationship Id="rId19" Type="http://schemas.openxmlformats.org/officeDocument/2006/relationships/hyperlink" Target="https://podminky.urs.cz/item/CS_URS_2022_02/119004111" TargetMode="External" /><Relationship Id="rId20" Type="http://schemas.openxmlformats.org/officeDocument/2006/relationships/hyperlink" Target="https://podminky.urs.cz/item/CS_URS_2022_02/119004112" TargetMode="External" /><Relationship Id="rId21" Type="http://schemas.openxmlformats.org/officeDocument/2006/relationships/hyperlink" Target="https://podminky.urs.cz/item/CS_URS_2022_02/132354201" TargetMode="External" /><Relationship Id="rId22" Type="http://schemas.openxmlformats.org/officeDocument/2006/relationships/hyperlink" Target="https://podminky.urs.cz/item/CS_URS_2022_02/139001101" TargetMode="External" /><Relationship Id="rId23" Type="http://schemas.openxmlformats.org/officeDocument/2006/relationships/hyperlink" Target="https://podminky.urs.cz/item/CS_URS_2022_02/151101102" TargetMode="External" /><Relationship Id="rId24" Type="http://schemas.openxmlformats.org/officeDocument/2006/relationships/hyperlink" Target="https://podminky.urs.cz/item/CS_URS_2022_02/151101112" TargetMode="External" /><Relationship Id="rId25" Type="http://schemas.openxmlformats.org/officeDocument/2006/relationships/hyperlink" Target="https://podminky.urs.cz/item/CS_URS_2022_02/162751137" TargetMode="External" /><Relationship Id="rId26" Type="http://schemas.openxmlformats.org/officeDocument/2006/relationships/hyperlink" Target="https://podminky.urs.cz/item/CS_URS_2022_02/162751139" TargetMode="External" /><Relationship Id="rId27" Type="http://schemas.openxmlformats.org/officeDocument/2006/relationships/hyperlink" Target="https://podminky.urs.cz/item/CS_URS_2022_02/171111103" TargetMode="External" /><Relationship Id="rId28" Type="http://schemas.openxmlformats.org/officeDocument/2006/relationships/hyperlink" Target="https://podminky.urs.cz/item/CS_URS_2022_02/171111109" TargetMode="External" /><Relationship Id="rId29" Type="http://schemas.openxmlformats.org/officeDocument/2006/relationships/hyperlink" Target="https://podminky.urs.cz/item/CS_URS_2022_02/171152111" TargetMode="External" /><Relationship Id="rId30" Type="http://schemas.openxmlformats.org/officeDocument/2006/relationships/hyperlink" Target="https://podminky.urs.cz/item/CS_URS_2022_02/171201231" TargetMode="External" /><Relationship Id="rId31" Type="http://schemas.openxmlformats.org/officeDocument/2006/relationships/hyperlink" Target="https://podminky.urs.cz/item/CS_URS_2022_02/171251201" TargetMode="External" /><Relationship Id="rId32" Type="http://schemas.openxmlformats.org/officeDocument/2006/relationships/hyperlink" Target="https://podminky.urs.cz/item/CS_URS_2022_02/174151101" TargetMode="External" /><Relationship Id="rId33" Type="http://schemas.openxmlformats.org/officeDocument/2006/relationships/hyperlink" Target="https://podminky.urs.cz/item/CS_URS_2022_02/175151101" TargetMode="External" /><Relationship Id="rId34" Type="http://schemas.openxmlformats.org/officeDocument/2006/relationships/hyperlink" Target="https://podminky.urs.cz/item/CS_URS_2022_02/181152302" TargetMode="External" /><Relationship Id="rId35" Type="http://schemas.openxmlformats.org/officeDocument/2006/relationships/hyperlink" Target="https://podminky.urs.cz/item/CS_URS_2022_02/211531111" TargetMode="External" /><Relationship Id="rId36" Type="http://schemas.openxmlformats.org/officeDocument/2006/relationships/hyperlink" Target="https://podminky.urs.cz/item/CS_URS_2022_02/211971121" TargetMode="External" /><Relationship Id="rId37" Type="http://schemas.openxmlformats.org/officeDocument/2006/relationships/hyperlink" Target="https://podminky.urs.cz/item/CS_URS_2022_02/212752401" TargetMode="External" /><Relationship Id="rId38" Type="http://schemas.openxmlformats.org/officeDocument/2006/relationships/hyperlink" Target="https://podminky.urs.cz/item/CS_URS_2022_02/212752601" TargetMode="External" /><Relationship Id="rId39" Type="http://schemas.openxmlformats.org/officeDocument/2006/relationships/hyperlink" Target="https://podminky.urs.cz/item/CS_URS_2022_02/212972113" TargetMode="External" /><Relationship Id="rId40" Type="http://schemas.openxmlformats.org/officeDocument/2006/relationships/hyperlink" Target="https://podminky.urs.cz/item/CS_URS_2022_02/451317777" TargetMode="External" /><Relationship Id="rId41" Type="http://schemas.openxmlformats.org/officeDocument/2006/relationships/hyperlink" Target="https://podminky.urs.cz/item/CS_URS_2022_02/451573111" TargetMode="External" /><Relationship Id="rId42" Type="http://schemas.openxmlformats.org/officeDocument/2006/relationships/hyperlink" Target="https://podminky.urs.cz/item/CS_URS_2022_02/452112112" TargetMode="External" /><Relationship Id="rId43" Type="http://schemas.openxmlformats.org/officeDocument/2006/relationships/hyperlink" Target="https://podminky.urs.cz/item/CS_URS_2022_02/452313131" TargetMode="External" /><Relationship Id="rId44" Type="http://schemas.openxmlformats.org/officeDocument/2006/relationships/hyperlink" Target="https://podminky.urs.cz/item/CS_URS_2022_02/452353101" TargetMode="External" /><Relationship Id="rId45" Type="http://schemas.openxmlformats.org/officeDocument/2006/relationships/hyperlink" Target="https://podminky.urs.cz/item/CS_URS_2022_02/564851011" TargetMode="External" /><Relationship Id="rId46" Type="http://schemas.openxmlformats.org/officeDocument/2006/relationships/hyperlink" Target="https://podminky.urs.cz/item/CS_URS_2022_02/564871011" TargetMode="External" /><Relationship Id="rId47" Type="http://schemas.openxmlformats.org/officeDocument/2006/relationships/hyperlink" Target="https://podminky.urs.cz/item/CS_URS_2022_02/564871111" TargetMode="External" /><Relationship Id="rId48" Type="http://schemas.openxmlformats.org/officeDocument/2006/relationships/hyperlink" Target="https://podminky.urs.cz/item/CS_URS_2022_02/565156111" TargetMode="External" /><Relationship Id="rId49" Type="http://schemas.openxmlformats.org/officeDocument/2006/relationships/hyperlink" Target="https://podminky.urs.cz/item/CS_URS_2022_02/567122111" TargetMode="External" /><Relationship Id="rId50" Type="http://schemas.openxmlformats.org/officeDocument/2006/relationships/hyperlink" Target="https://podminky.urs.cz/item/CS_URS_2022_02/567132112" TargetMode="External" /><Relationship Id="rId51" Type="http://schemas.openxmlformats.org/officeDocument/2006/relationships/hyperlink" Target="https://podminky.urs.cz/item/CS_URS_2022_02/571901111" TargetMode="External" /><Relationship Id="rId52" Type="http://schemas.openxmlformats.org/officeDocument/2006/relationships/hyperlink" Target="https://podminky.urs.cz/item/CS_URS_2022_02/591241111" TargetMode="External" /><Relationship Id="rId53" Type="http://schemas.openxmlformats.org/officeDocument/2006/relationships/hyperlink" Target="https://podminky.urs.cz/item/CS_URS_2022_02/596211110" TargetMode="External" /><Relationship Id="rId54" Type="http://schemas.openxmlformats.org/officeDocument/2006/relationships/hyperlink" Target="https://podminky.urs.cz/item/CS_URS_2022_02/573111112" TargetMode="External" /><Relationship Id="rId55" Type="http://schemas.openxmlformats.org/officeDocument/2006/relationships/hyperlink" Target="https://podminky.urs.cz/item/CS_URS_2022_02/573211107" TargetMode="External" /><Relationship Id="rId56" Type="http://schemas.openxmlformats.org/officeDocument/2006/relationships/hyperlink" Target="https://podminky.urs.cz/item/CS_URS_2022_02/577134111" TargetMode="External" /><Relationship Id="rId57" Type="http://schemas.openxmlformats.org/officeDocument/2006/relationships/hyperlink" Target="https://podminky.urs.cz/item/CS_URS_2022_02/577155112" TargetMode="External" /><Relationship Id="rId58" Type="http://schemas.openxmlformats.org/officeDocument/2006/relationships/hyperlink" Target="https://podminky.urs.cz/item/CS_URS_2022_02/871355241" TargetMode="External" /><Relationship Id="rId59" Type="http://schemas.openxmlformats.org/officeDocument/2006/relationships/hyperlink" Target="https://podminky.urs.cz/item/CS_URS_2022_02/877350440" TargetMode="External" /><Relationship Id="rId60" Type="http://schemas.openxmlformats.org/officeDocument/2006/relationships/hyperlink" Target="https://podminky.urs.cz/item/CS_URS_2022_02/877355211" TargetMode="External" /><Relationship Id="rId61" Type="http://schemas.openxmlformats.org/officeDocument/2006/relationships/hyperlink" Target="https://podminky.urs.cz/item/CS_URS_2022_02/877395121" TargetMode="External" /><Relationship Id="rId62" Type="http://schemas.openxmlformats.org/officeDocument/2006/relationships/hyperlink" Target="https://podminky.urs.cz/item/CS_URS_2022_02/877395211" TargetMode="External" /><Relationship Id="rId63" Type="http://schemas.openxmlformats.org/officeDocument/2006/relationships/hyperlink" Target="https://podminky.urs.cz/item/CS_URS_2022_02/890411811" TargetMode="External" /><Relationship Id="rId64" Type="http://schemas.openxmlformats.org/officeDocument/2006/relationships/hyperlink" Target="https://podminky.urs.cz/item/CS_URS_2022_02/892351111" TargetMode="External" /><Relationship Id="rId65" Type="http://schemas.openxmlformats.org/officeDocument/2006/relationships/hyperlink" Target="https://podminky.urs.cz/item/CS_URS_2022_02/892352121" TargetMode="External" /><Relationship Id="rId66" Type="http://schemas.openxmlformats.org/officeDocument/2006/relationships/hyperlink" Target="https://podminky.urs.cz/item/CS_URS_2022_02/895941301" TargetMode="External" /><Relationship Id="rId67" Type="http://schemas.openxmlformats.org/officeDocument/2006/relationships/hyperlink" Target="https://podminky.urs.cz/item/CS_URS_2022_02/895941302" TargetMode="External" /><Relationship Id="rId68" Type="http://schemas.openxmlformats.org/officeDocument/2006/relationships/hyperlink" Target="https://podminky.urs.cz/item/CS_URS_2022_02/895941313" TargetMode="External" /><Relationship Id="rId69" Type="http://schemas.openxmlformats.org/officeDocument/2006/relationships/hyperlink" Target="https://podminky.urs.cz/item/CS_URS_2022_02/895941322" TargetMode="External" /><Relationship Id="rId70" Type="http://schemas.openxmlformats.org/officeDocument/2006/relationships/hyperlink" Target="https://podminky.urs.cz/item/CS_URS_2022_02/895941331" TargetMode="External" /><Relationship Id="rId71" Type="http://schemas.openxmlformats.org/officeDocument/2006/relationships/hyperlink" Target="https://podminky.urs.cz/item/CS_URS_2022_02/899202211" TargetMode="External" /><Relationship Id="rId72" Type="http://schemas.openxmlformats.org/officeDocument/2006/relationships/hyperlink" Target="https://podminky.urs.cz/item/CS_URS_2022_02/899204112" TargetMode="External" /><Relationship Id="rId73" Type="http://schemas.openxmlformats.org/officeDocument/2006/relationships/hyperlink" Target="https://podminky.urs.cz/item/CS_URS_2022_02/899623141" TargetMode="External" /><Relationship Id="rId74" Type="http://schemas.openxmlformats.org/officeDocument/2006/relationships/hyperlink" Target="https://podminky.urs.cz/item/CS_URS_2022_02/899643111" TargetMode="External" /><Relationship Id="rId75" Type="http://schemas.openxmlformats.org/officeDocument/2006/relationships/hyperlink" Target="https://podminky.urs.cz/item/CS_URS_2022_02/914111111" TargetMode="External" /><Relationship Id="rId76" Type="http://schemas.openxmlformats.org/officeDocument/2006/relationships/hyperlink" Target="https://podminky.urs.cz/item/CS_URS_2022_02/914111121" TargetMode="External" /><Relationship Id="rId77" Type="http://schemas.openxmlformats.org/officeDocument/2006/relationships/hyperlink" Target="https://podminky.urs.cz/item/CS_URS_2022_02/914511113" TargetMode="External" /><Relationship Id="rId78" Type="http://schemas.openxmlformats.org/officeDocument/2006/relationships/hyperlink" Target="https://podminky.urs.cz/item/CS_URS_2022_02/916111122" TargetMode="External" /><Relationship Id="rId79" Type="http://schemas.openxmlformats.org/officeDocument/2006/relationships/hyperlink" Target="https://podminky.urs.cz/item/CS_URS_2022_02/916111123" TargetMode="External" /><Relationship Id="rId80" Type="http://schemas.openxmlformats.org/officeDocument/2006/relationships/hyperlink" Target="https://podminky.urs.cz/item/CS_URS_2022_02/916131213" TargetMode="External" /><Relationship Id="rId81" Type="http://schemas.openxmlformats.org/officeDocument/2006/relationships/hyperlink" Target="https://podminky.urs.cz/item/CS_URS_2022_02/916231213" TargetMode="External" /><Relationship Id="rId82" Type="http://schemas.openxmlformats.org/officeDocument/2006/relationships/hyperlink" Target="https://podminky.urs.cz/item/CS_URS_2022_02/916991121" TargetMode="External" /><Relationship Id="rId83" Type="http://schemas.openxmlformats.org/officeDocument/2006/relationships/hyperlink" Target="https://podminky.urs.cz/item/CS_URS_2022_02/919112111" TargetMode="External" /><Relationship Id="rId84" Type="http://schemas.openxmlformats.org/officeDocument/2006/relationships/hyperlink" Target="https://podminky.urs.cz/item/CS_URS_2022_02/919112212" TargetMode="External" /><Relationship Id="rId85" Type="http://schemas.openxmlformats.org/officeDocument/2006/relationships/hyperlink" Target="https://podminky.urs.cz/item/CS_URS_2022_02/919122111" TargetMode="External" /><Relationship Id="rId86" Type="http://schemas.openxmlformats.org/officeDocument/2006/relationships/hyperlink" Target="https://podminky.urs.cz/item/CS_URS_2022_02/919125111" TargetMode="External" /><Relationship Id="rId87" Type="http://schemas.openxmlformats.org/officeDocument/2006/relationships/hyperlink" Target="https://podminky.urs.cz/item/CS_URS_2022_02/919726123" TargetMode="External" /><Relationship Id="rId88" Type="http://schemas.openxmlformats.org/officeDocument/2006/relationships/hyperlink" Target="https://podminky.urs.cz/item/CS_URS_2022_02/919731121" TargetMode="External" /><Relationship Id="rId89" Type="http://schemas.openxmlformats.org/officeDocument/2006/relationships/hyperlink" Target="https://podminky.urs.cz/item/CS_URS_2022_02/919731122" TargetMode="External" /><Relationship Id="rId90" Type="http://schemas.openxmlformats.org/officeDocument/2006/relationships/hyperlink" Target="https://podminky.urs.cz/item/CS_URS_2022_02/919732211" TargetMode="External" /><Relationship Id="rId91" Type="http://schemas.openxmlformats.org/officeDocument/2006/relationships/hyperlink" Target="https://podminky.urs.cz/item/CS_URS_2022_02/919735111" TargetMode="External" /><Relationship Id="rId92" Type="http://schemas.openxmlformats.org/officeDocument/2006/relationships/hyperlink" Target="https://podminky.urs.cz/item/CS_URS_2022_02/919735112" TargetMode="External" /><Relationship Id="rId93" Type="http://schemas.openxmlformats.org/officeDocument/2006/relationships/hyperlink" Target="https://podminky.urs.cz/item/CS_URS_2022_02/919735123" TargetMode="External" /><Relationship Id="rId94" Type="http://schemas.openxmlformats.org/officeDocument/2006/relationships/hyperlink" Target="https://podminky.urs.cz/item/CS_URS_2022_02/938908411" TargetMode="External" /><Relationship Id="rId95" Type="http://schemas.openxmlformats.org/officeDocument/2006/relationships/hyperlink" Target="https://podminky.urs.cz/item/CS_URS_2022_02/938909311" TargetMode="External" /><Relationship Id="rId96" Type="http://schemas.openxmlformats.org/officeDocument/2006/relationships/hyperlink" Target="https://podminky.urs.cz/item/CS_URS_2022_02/938909331" TargetMode="External" /><Relationship Id="rId97" Type="http://schemas.openxmlformats.org/officeDocument/2006/relationships/hyperlink" Target="https://podminky.urs.cz/item/CS_URS_2022_02/966006132" TargetMode="External" /><Relationship Id="rId98" Type="http://schemas.openxmlformats.org/officeDocument/2006/relationships/hyperlink" Target="https://podminky.urs.cz/item/CS_URS_2022_02/966006211" TargetMode="External" /><Relationship Id="rId99" Type="http://schemas.openxmlformats.org/officeDocument/2006/relationships/hyperlink" Target="https://podminky.urs.cz/item/CS_URS_2022_02/977151126" TargetMode="External" /><Relationship Id="rId100" Type="http://schemas.openxmlformats.org/officeDocument/2006/relationships/hyperlink" Target="https://podminky.urs.cz/item/CS_URS_2022_02/977151911" TargetMode="External" /><Relationship Id="rId101" Type="http://schemas.openxmlformats.org/officeDocument/2006/relationships/hyperlink" Target="https://podminky.urs.cz/item/CS_URS_2022_02/997221551" TargetMode="External" /><Relationship Id="rId102" Type="http://schemas.openxmlformats.org/officeDocument/2006/relationships/hyperlink" Target="https://podminky.urs.cz/item/CS_URS_2022_02/997221559" TargetMode="External" /><Relationship Id="rId103" Type="http://schemas.openxmlformats.org/officeDocument/2006/relationships/hyperlink" Target="https://podminky.urs.cz/item/CS_URS_2022_02/997221561" TargetMode="External" /><Relationship Id="rId104" Type="http://schemas.openxmlformats.org/officeDocument/2006/relationships/hyperlink" Target="https://podminky.urs.cz/item/CS_URS_2022_02/997221569" TargetMode="External" /><Relationship Id="rId105" Type="http://schemas.openxmlformats.org/officeDocument/2006/relationships/hyperlink" Target="https://podminky.urs.cz/item/CS_URS_2022_02/997221571" TargetMode="External" /><Relationship Id="rId106" Type="http://schemas.openxmlformats.org/officeDocument/2006/relationships/hyperlink" Target="https://podminky.urs.cz/item/CS_URS_2022_02/997221579" TargetMode="External" /><Relationship Id="rId107" Type="http://schemas.openxmlformats.org/officeDocument/2006/relationships/hyperlink" Target="https://podminky.urs.cz/item/CS_URS_2022_02/997221611" TargetMode="External" /><Relationship Id="rId108" Type="http://schemas.openxmlformats.org/officeDocument/2006/relationships/hyperlink" Target="https://podminky.urs.cz/item/CS_URS_2022_02/997221612" TargetMode="External" /><Relationship Id="rId109" Type="http://schemas.openxmlformats.org/officeDocument/2006/relationships/hyperlink" Target="https://podminky.urs.cz/item/CS_URS_2022_02/997221861" TargetMode="External" /><Relationship Id="rId110" Type="http://schemas.openxmlformats.org/officeDocument/2006/relationships/hyperlink" Target="https://podminky.urs.cz/item/CS_URS_2022_02/997221873" TargetMode="External" /><Relationship Id="rId111" Type="http://schemas.openxmlformats.org/officeDocument/2006/relationships/hyperlink" Target="https://podminky.urs.cz/item/CS_URS_2022_02/997221875" TargetMode="External" /><Relationship Id="rId112" Type="http://schemas.openxmlformats.org/officeDocument/2006/relationships/hyperlink" Target="https://podminky.urs.cz/item/CS_URS_2022_02/998225111" TargetMode="External" /><Relationship Id="rId113" Type="http://schemas.openxmlformats.org/officeDocument/2006/relationships/hyperlink" Target="https://podminky.urs.cz/item/CS_URS_2022_02/998225191" TargetMode="External" /><Relationship Id="rId114" Type="http://schemas.openxmlformats.org/officeDocument/2006/relationships/drawing" Target="../drawings/drawing2.xml" /><Relationship Id="rId11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9002411" TargetMode="External" /><Relationship Id="rId2" Type="http://schemas.openxmlformats.org/officeDocument/2006/relationships/hyperlink" Target="https://podminky.urs.cz/item/CS_URS_2022_02/119002412" TargetMode="External" /><Relationship Id="rId3" Type="http://schemas.openxmlformats.org/officeDocument/2006/relationships/hyperlink" Target="https://podminky.urs.cz/item/CS_URS_2022_02/119003141" TargetMode="External" /><Relationship Id="rId4" Type="http://schemas.openxmlformats.org/officeDocument/2006/relationships/hyperlink" Target="https://podminky.urs.cz/item/CS_URS_2022_02/119003142" TargetMode="External" /><Relationship Id="rId5" Type="http://schemas.openxmlformats.org/officeDocument/2006/relationships/hyperlink" Target="https://podminky.urs.cz/item/CS_URS_2022_02/913111115" TargetMode="External" /><Relationship Id="rId6" Type="http://schemas.openxmlformats.org/officeDocument/2006/relationships/hyperlink" Target="https://podminky.urs.cz/item/CS_URS_2022_02/913111215" TargetMode="External" /><Relationship Id="rId7" Type="http://schemas.openxmlformats.org/officeDocument/2006/relationships/hyperlink" Target="https://podminky.urs.cz/item/CS_URS_2022_02/913121111" TargetMode="External" /><Relationship Id="rId8" Type="http://schemas.openxmlformats.org/officeDocument/2006/relationships/hyperlink" Target="https://podminky.urs.cz/item/CS_URS_2022_02/913121211" TargetMode="External" /><Relationship Id="rId9" Type="http://schemas.openxmlformats.org/officeDocument/2006/relationships/hyperlink" Target="https://podminky.urs.cz/item/CS_URS_2022_02/913121112" TargetMode="External" /><Relationship Id="rId10" Type="http://schemas.openxmlformats.org/officeDocument/2006/relationships/hyperlink" Target="https://podminky.urs.cz/item/CS_URS_2022_02/913121212" TargetMode="External" /><Relationship Id="rId11" Type="http://schemas.openxmlformats.org/officeDocument/2006/relationships/hyperlink" Target="https://podminky.urs.cz/item/CS_URS_2022_02/913221111" TargetMode="External" /><Relationship Id="rId12" Type="http://schemas.openxmlformats.org/officeDocument/2006/relationships/hyperlink" Target="https://podminky.urs.cz/item/CS_URS_2022_02/913221211" TargetMode="External" /><Relationship Id="rId13" Type="http://schemas.openxmlformats.org/officeDocument/2006/relationships/hyperlink" Target="https://podminky.urs.cz/item/CS_URS_2022_02/913331115" TargetMode="External" /><Relationship Id="rId14" Type="http://schemas.openxmlformats.org/officeDocument/2006/relationships/hyperlink" Target="https://podminky.urs.cz/item/CS_URS_2022_02/913331215" TargetMode="External" /><Relationship Id="rId15" Type="http://schemas.openxmlformats.org/officeDocument/2006/relationships/hyperlink" Target="https://podminky.urs.cz/item/CS_URS_2022_02/119002411" TargetMode="External" /><Relationship Id="rId16" Type="http://schemas.openxmlformats.org/officeDocument/2006/relationships/hyperlink" Target="https://podminky.urs.cz/item/CS_URS_2022_02/119002412" TargetMode="External" /><Relationship Id="rId17" Type="http://schemas.openxmlformats.org/officeDocument/2006/relationships/hyperlink" Target="https://podminky.urs.cz/item/CS_URS_2022_02/119003141" TargetMode="External" /><Relationship Id="rId18" Type="http://schemas.openxmlformats.org/officeDocument/2006/relationships/hyperlink" Target="https://podminky.urs.cz/item/CS_URS_2022_02/119003142" TargetMode="External" /><Relationship Id="rId19" Type="http://schemas.openxmlformats.org/officeDocument/2006/relationships/hyperlink" Target="https://podminky.urs.cz/item/CS_URS_2022_02/913121211" TargetMode="External" /><Relationship Id="rId20" Type="http://schemas.openxmlformats.org/officeDocument/2006/relationships/hyperlink" Target="https://podminky.urs.cz/item/CS_URS_2022_02/913121212" TargetMode="External" /><Relationship Id="rId21" Type="http://schemas.openxmlformats.org/officeDocument/2006/relationships/hyperlink" Target="https://podminky.urs.cz/item/CS_URS_2022_02/913221111" TargetMode="External" /><Relationship Id="rId22" Type="http://schemas.openxmlformats.org/officeDocument/2006/relationships/hyperlink" Target="https://podminky.urs.cz/item/CS_URS_2022_02/913221211" TargetMode="External" /><Relationship Id="rId23" Type="http://schemas.openxmlformats.org/officeDocument/2006/relationships/hyperlink" Target="https://podminky.urs.cz/item/CS_URS_2022_02/913331115" TargetMode="External" /><Relationship Id="rId24" Type="http://schemas.openxmlformats.org/officeDocument/2006/relationships/hyperlink" Target="https://podminky.urs.cz/item/CS_URS_2022_02/913331215" TargetMode="External" /><Relationship Id="rId25" Type="http://schemas.openxmlformats.org/officeDocument/2006/relationships/hyperlink" Target="https://podminky.urs.cz/item/CS_URS_2022_02/913121211" TargetMode="External" /><Relationship Id="rId26" Type="http://schemas.openxmlformats.org/officeDocument/2006/relationships/hyperlink" Target="https://podminky.urs.cz/item/CS_URS_2022_02/913221111" TargetMode="External" /><Relationship Id="rId27" Type="http://schemas.openxmlformats.org/officeDocument/2006/relationships/hyperlink" Target="https://podminky.urs.cz/item/CS_URS_2022_02/913221211" TargetMode="External" /><Relationship Id="rId28" Type="http://schemas.openxmlformats.org/officeDocument/2006/relationships/hyperlink" Target="https://podminky.urs.cz/item/CS_URS_2022_02/913121111" TargetMode="External" /><Relationship Id="rId29" Type="http://schemas.openxmlformats.org/officeDocument/2006/relationships/hyperlink" Target="https://podminky.urs.cz/item/CS_URS_2022_02/913121211" TargetMode="External" /><Relationship Id="rId30" Type="http://schemas.openxmlformats.org/officeDocument/2006/relationships/hyperlink" Target="https://podminky.urs.cz/item/CS_URS_2022_02/913121112" TargetMode="External" /><Relationship Id="rId31" Type="http://schemas.openxmlformats.org/officeDocument/2006/relationships/hyperlink" Target="https://podminky.urs.cz/item/CS_URS_2022_02/913121212" TargetMode="External" /><Relationship Id="rId32" Type="http://schemas.openxmlformats.org/officeDocument/2006/relationships/hyperlink" Target="https://podminky.urs.cz/item/CS_URS_2022_02/913121111" TargetMode="External" /><Relationship Id="rId33" Type="http://schemas.openxmlformats.org/officeDocument/2006/relationships/hyperlink" Target="https://podminky.urs.cz/item/CS_URS_2022_02/913121211" TargetMode="External" /><Relationship Id="rId34" Type="http://schemas.openxmlformats.org/officeDocument/2006/relationships/hyperlink" Target="https://podminky.urs.cz/item/CS_URS_2022_02/913121112" TargetMode="External" /><Relationship Id="rId35" Type="http://schemas.openxmlformats.org/officeDocument/2006/relationships/hyperlink" Target="https://podminky.urs.cz/item/CS_URS_2022_02/913121212" TargetMode="External" /><Relationship Id="rId36" Type="http://schemas.openxmlformats.org/officeDocument/2006/relationships/hyperlink" Target="https://podminky.urs.cz/item/CS_URS_2022_02/913121111" TargetMode="External" /><Relationship Id="rId37" Type="http://schemas.openxmlformats.org/officeDocument/2006/relationships/hyperlink" Target="https://podminky.urs.cz/item/CS_URS_2022_02/913121211" TargetMode="External" /><Relationship Id="rId38" Type="http://schemas.openxmlformats.org/officeDocument/2006/relationships/hyperlink" Target="https://podminky.urs.cz/item/CS_URS_2022_02/913121112" TargetMode="External" /><Relationship Id="rId39" Type="http://schemas.openxmlformats.org/officeDocument/2006/relationships/hyperlink" Target="https://podminky.urs.cz/item/CS_URS_2022_02/913121212" TargetMode="External" /><Relationship Id="rId40" Type="http://schemas.openxmlformats.org/officeDocument/2006/relationships/drawing" Target="../drawings/drawing3.xml" /><Relationship Id="rId4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1134000" TargetMode="External" /><Relationship Id="rId2" Type="http://schemas.openxmlformats.org/officeDocument/2006/relationships/hyperlink" Target="https://podminky.urs.cz/item/CS_URS_2022_02/011314000" TargetMode="External" /><Relationship Id="rId3" Type="http://schemas.openxmlformats.org/officeDocument/2006/relationships/hyperlink" Target="https://podminky.urs.cz/item/CS_URS_2022_02/012203000" TargetMode="External" /><Relationship Id="rId4" Type="http://schemas.openxmlformats.org/officeDocument/2006/relationships/hyperlink" Target="https://podminky.urs.cz/item/CS_URS_2022_02/012303000" TargetMode="External" /><Relationship Id="rId5" Type="http://schemas.openxmlformats.org/officeDocument/2006/relationships/hyperlink" Target="https://podminky.urs.cz/item/CS_URS_2022_02/013244000" TargetMode="External" /><Relationship Id="rId6" Type="http://schemas.openxmlformats.org/officeDocument/2006/relationships/hyperlink" Target="https://podminky.urs.cz/item/CS_URS_2022_02/013254000" TargetMode="External" /><Relationship Id="rId7" Type="http://schemas.openxmlformats.org/officeDocument/2006/relationships/hyperlink" Target="https://podminky.urs.cz/item/CS_URS_2022_02/013274000" TargetMode="External" /><Relationship Id="rId8" Type="http://schemas.openxmlformats.org/officeDocument/2006/relationships/hyperlink" Target="https://podminky.urs.cz/item/CS_URS_2022_02/013294000" TargetMode="External" /><Relationship Id="rId9" Type="http://schemas.openxmlformats.org/officeDocument/2006/relationships/hyperlink" Target="https://podminky.urs.cz/item/CS_URS_2022_02/031103000" TargetMode="External" /><Relationship Id="rId10" Type="http://schemas.openxmlformats.org/officeDocument/2006/relationships/hyperlink" Target="https://podminky.urs.cz/item/CS_URS_2022_02/031203000" TargetMode="External" /><Relationship Id="rId11" Type="http://schemas.openxmlformats.org/officeDocument/2006/relationships/hyperlink" Target="https://podminky.urs.cz/item/CS_URS_2022_02/032103000" TargetMode="External" /><Relationship Id="rId12" Type="http://schemas.openxmlformats.org/officeDocument/2006/relationships/hyperlink" Target="https://podminky.urs.cz/item/CS_URS_2022_02/032503000" TargetMode="External" /><Relationship Id="rId13" Type="http://schemas.openxmlformats.org/officeDocument/2006/relationships/hyperlink" Target="https://podminky.urs.cz/item/CS_URS_2022_02/032603000" TargetMode="External" /><Relationship Id="rId14" Type="http://schemas.openxmlformats.org/officeDocument/2006/relationships/hyperlink" Target="https://podminky.urs.cz/item/CS_URS_2022_02/032803000" TargetMode="External" /><Relationship Id="rId15" Type="http://schemas.openxmlformats.org/officeDocument/2006/relationships/hyperlink" Target="https://podminky.urs.cz/item/CS_URS_2022_02/032903000" TargetMode="External" /><Relationship Id="rId16" Type="http://schemas.openxmlformats.org/officeDocument/2006/relationships/hyperlink" Target="https://podminky.urs.cz/item/CS_URS_2022_02/034103000" TargetMode="External" /><Relationship Id="rId17" Type="http://schemas.openxmlformats.org/officeDocument/2006/relationships/hyperlink" Target="https://podminky.urs.cz/item/CS_URS_2022_02/034503000" TargetMode="External" /><Relationship Id="rId18" Type="http://schemas.openxmlformats.org/officeDocument/2006/relationships/hyperlink" Target="https://podminky.urs.cz/item/CS_URS_2022_02/035103001" TargetMode="External" /><Relationship Id="rId19" Type="http://schemas.openxmlformats.org/officeDocument/2006/relationships/hyperlink" Target="https://podminky.urs.cz/item/CS_URS_2022_02/039103000" TargetMode="External" /><Relationship Id="rId20" Type="http://schemas.openxmlformats.org/officeDocument/2006/relationships/hyperlink" Target="https://podminky.urs.cz/item/CS_URS_2022_02/039203000" TargetMode="External" /><Relationship Id="rId21" Type="http://schemas.openxmlformats.org/officeDocument/2006/relationships/hyperlink" Target="https://podminky.urs.cz/item/CS_URS_2022_02/042603000" TargetMode="External" /><Relationship Id="rId22" Type="http://schemas.openxmlformats.org/officeDocument/2006/relationships/hyperlink" Target="https://podminky.urs.cz/item/CS_URS_2022_02/043154000" TargetMode="External" /><Relationship Id="rId23" Type="http://schemas.openxmlformats.org/officeDocument/2006/relationships/hyperlink" Target="https://podminky.urs.cz/item/CS_URS_2022_02/045303000" TargetMode="External" /><Relationship Id="rId24" Type="http://schemas.openxmlformats.org/officeDocument/2006/relationships/hyperlink" Target="https://podminky.urs.cz/item/CS_URS_2022_02/072103002" TargetMode="External" /><Relationship Id="rId25" Type="http://schemas.openxmlformats.org/officeDocument/2006/relationships/hyperlink" Target="https://podminky.urs.cz/item/CS_URS_2022_02/091704000" TargetMode="External" /><Relationship Id="rId26" Type="http://schemas.openxmlformats.org/officeDocument/2006/relationships/hyperlink" Target="https://podminky.urs.cz/item/CS_URS_2022_02/094104000" TargetMode="External" /><Relationship Id="rId27" Type="http://schemas.openxmlformats.org/officeDocument/2006/relationships/drawing" Target="../drawings/drawing4.xml" /><Relationship Id="rId2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" customHeight="1"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S2" s="17" t="s">
        <v>6</v>
      </c>
      <c r="BT2" s="17" t="s">
        <v>7</v>
      </c>
    </row>
    <row r="3" spans="2:72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95" t="s">
        <v>14</v>
      </c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R5" s="20"/>
      <c r="BE5" s="292" t="s">
        <v>15</v>
      </c>
      <c r="BS5" s="17" t="s">
        <v>6</v>
      </c>
    </row>
    <row r="6" spans="2:71" ht="36.9" customHeight="1">
      <c r="B6" s="20"/>
      <c r="D6" s="26" t="s">
        <v>16</v>
      </c>
      <c r="K6" s="296" t="s">
        <v>17</v>
      </c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R6" s="20"/>
      <c r="BE6" s="293"/>
      <c r="BS6" s="17" t="s">
        <v>6</v>
      </c>
    </row>
    <row r="7" spans="2:71" ht="12" customHeight="1">
      <c r="B7" s="20"/>
      <c r="D7" s="27" t="s">
        <v>18</v>
      </c>
      <c r="K7" s="25" t="s">
        <v>19</v>
      </c>
      <c r="AK7" s="27" t="s">
        <v>20</v>
      </c>
      <c r="AN7" s="25" t="s">
        <v>21</v>
      </c>
      <c r="AR7" s="20"/>
      <c r="BE7" s="293"/>
      <c r="BS7" s="17" t="s">
        <v>6</v>
      </c>
    </row>
    <row r="8" spans="2:71" ht="12" customHeight="1">
      <c r="B8" s="20"/>
      <c r="D8" s="27" t="s">
        <v>22</v>
      </c>
      <c r="K8" s="25" t="s">
        <v>23</v>
      </c>
      <c r="AK8" s="27" t="s">
        <v>24</v>
      </c>
      <c r="AN8" s="28" t="s">
        <v>25</v>
      </c>
      <c r="AR8" s="20"/>
      <c r="BE8" s="293"/>
      <c r="BS8" s="17" t="s">
        <v>6</v>
      </c>
    </row>
    <row r="9" spans="2:71" ht="29.25" customHeight="1">
      <c r="B9" s="20"/>
      <c r="D9" s="24" t="s">
        <v>26</v>
      </c>
      <c r="K9" s="29" t="s">
        <v>27</v>
      </c>
      <c r="AK9" s="24" t="s">
        <v>28</v>
      </c>
      <c r="AN9" s="29" t="s">
        <v>29</v>
      </c>
      <c r="AR9" s="20"/>
      <c r="BE9" s="293"/>
      <c r="BS9" s="17" t="s">
        <v>6</v>
      </c>
    </row>
    <row r="10" spans="2:71" ht="12" customHeight="1">
      <c r="B10" s="20"/>
      <c r="D10" s="27" t="s">
        <v>30</v>
      </c>
      <c r="AK10" s="27" t="s">
        <v>31</v>
      </c>
      <c r="AN10" s="25" t="s">
        <v>32</v>
      </c>
      <c r="AR10" s="20"/>
      <c r="BE10" s="293"/>
      <c r="BS10" s="17" t="s">
        <v>6</v>
      </c>
    </row>
    <row r="11" spans="2:71" ht="18.45" customHeight="1">
      <c r="B11" s="20"/>
      <c r="E11" s="25" t="s">
        <v>33</v>
      </c>
      <c r="AK11" s="27" t="s">
        <v>34</v>
      </c>
      <c r="AN11" s="25" t="s">
        <v>32</v>
      </c>
      <c r="AR11" s="20"/>
      <c r="BE11" s="293"/>
      <c r="BS11" s="17" t="s">
        <v>6</v>
      </c>
    </row>
    <row r="12" spans="2:71" ht="6.9" customHeight="1">
      <c r="B12" s="20"/>
      <c r="AR12" s="20"/>
      <c r="BE12" s="293"/>
      <c r="BS12" s="17" t="s">
        <v>6</v>
      </c>
    </row>
    <row r="13" spans="2:71" ht="12" customHeight="1">
      <c r="B13" s="20"/>
      <c r="D13" s="27" t="s">
        <v>35</v>
      </c>
      <c r="AK13" s="27" t="s">
        <v>31</v>
      </c>
      <c r="AN13" s="30" t="s">
        <v>36</v>
      </c>
      <c r="AR13" s="20"/>
      <c r="BE13" s="293"/>
      <c r="BS13" s="17" t="s">
        <v>6</v>
      </c>
    </row>
    <row r="14" spans="2:71" ht="13.2">
      <c r="B14" s="20"/>
      <c r="E14" s="297" t="s">
        <v>36</v>
      </c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7" t="s">
        <v>34</v>
      </c>
      <c r="AN14" s="30" t="s">
        <v>36</v>
      </c>
      <c r="AR14" s="20"/>
      <c r="BE14" s="293"/>
      <c r="BS14" s="17" t="s">
        <v>6</v>
      </c>
    </row>
    <row r="15" spans="2:71" ht="6.9" customHeight="1">
      <c r="B15" s="20"/>
      <c r="AR15" s="20"/>
      <c r="BE15" s="293"/>
      <c r="BS15" s="17" t="s">
        <v>4</v>
      </c>
    </row>
    <row r="16" spans="2:71" ht="12" customHeight="1">
      <c r="B16" s="20"/>
      <c r="D16" s="27" t="s">
        <v>37</v>
      </c>
      <c r="AK16" s="27" t="s">
        <v>31</v>
      </c>
      <c r="AN16" s="25" t="s">
        <v>32</v>
      </c>
      <c r="AR16" s="20"/>
      <c r="BE16" s="293"/>
      <c r="BS16" s="17" t="s">
        <v>4</v>
      </c>
    </row>
    <row r="17" spans="2:71" ht="18.45" customHeight="1">
      <c r="B17" s="20"/>
      <c r="E17" s="25" t="s">
        <v>38</v>
      </c>
      <c r="AK17" s="27" t="s">
        <v>34</v>
      </c>
      <c r="AN17" s="25" t="s">
        <v>32</v>
      </c>
      <c r="AR17" s="20"/>
      <c r="BE17" s="293"/>
      <c r="BS17" s="17" t="s">
        <v>39</v>
      </c>
    </row>
    <row r="18" spans="2:71" ht="6.9" customHeight="1">
      <c r="B18" s="20"/>
      <c r="AR18" s="20"/>
      <c r="BE18" s="293"/>
      <c r="BS18" s="17" t="s">
        <v>6</v>
      </c>
    </row>
    <row r="19" spans="2:71" ht="12" customHeight="1">
      <c r="B19" s="20"/>
      <c r="D19" s="27" t="s">
        <v>40</v>
      </c>
      <c r="AK19" s="27" t="s">
        <v>31</v>
      </c>
      <c r="AN19" s="25" t="s">
        <v>32</v>
      </c>
      <c r="AR19" s="20"/>
      <c r="BE19" s="293"/>
      <c r="BS19" s="17" t="s">
        <v>6</v>
      </c>
    </row>
    <row r="20" spans="2:71" ht="18.45" customHeight="1">
      <c r="B20" s="20"/>
      <c r="E20" s="25" t="s">
        <v>41</v>
      </c>
      <c r="AK20" s="27" t="s">
        <v>34</v>
      </c>
      <c r="AN20" s="25" t="s">
        <v>32</v>
      </c>
      <c r="AR20" s="20"/>
      <c r="BE20" s="293"/>
      <c r="BS20" s="17" t="s">
        <v>4</v>
      </c>
    </row>
    <row r="21" spans="2:57" ht="6.9" customHeight="1">
      <c r="B21" s="20"/>
      <c r="AR21" s="20"/>
      <c r="BE21" s="293"/>
    </row>
    <row r="22" spans="2:57" ht="12" customHeight="1">
      <c r="B22" s="20"/>
      <c r="D22" s="27" t="s">
        <v>42</v>
      </c>
      <c r="AR22" s="20"/>
      <c r="BE22" s="293"/>
    </row>
    <row r="23" spans="2:57" ht="47.25" customHeight="1">
      <c r="B23" s="20"/>
      <c r="E23" s="299" t="s">
        <v>43</v>
      </c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R23" s="20"/>
      <c r="BE23" s="293"/>
    </row>
    <row r="24" spans="2:57" ht="6.9" customHeight="1">
      <c r="B24" s="20"/>
      <c r="AR24" s="20"/>
      <c r="BE24" s="293"/>
    </row>
    <row r="25" spans="2:57" ht="6.9" customHeight="1">
      <c r="B25" s="20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0"/>
      <c r="BE25" s="293"/>
    </row>
    <row r="26" spans="2:57" s="1" customFormat="1" ht="25.95" customHeight="1">
      <c r="B26" s="33"/>
      <c r="D26" s="34" t="s">
        <v>44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00">
        <f>ROUND(AG54,2)</f>
        <v>500000</v>
      </c>
      <c r="AL26" s="301"/>
      <c r="AM26" s="301"/>
      <c r="AN26" s="301"/>
      <c r="AO26" s="301"/>
      <c r="AR26" s="33"/>
      <c r="BE26" s="293"/>
    </row>
    <row r="27" spans="2:57" s="1" customFormat="1" ht="6.9" customHeight="1">
      <c r="B27" s="33"/>
      <c r="AR27" s="33"/>
      <c r="BE27" s="293"/>
    </row>
    <row r="28" spans="2:57" s="1" customFormat="1" ht="13.2">
      <c r="B28" s="33"/>
      <c r="L28" s="302" t="s">
        <v>45</v>
      </c>
      <c r="M28" s="302"/>
      <c r="N28" s="302"/>
      <c r="O28" s="302"/>
      <c r="P28" s="302"/>
      <c r="W28" s="302" t="s">
        <v>46</v>
      </c>
      <c r="X28" s="302"/>
      <c r="Y28" s="302"/>
      <c r="Z28" s="302"/>
      <c r="AA28" s="302"/>
      <c r="AB28" s="302"/>
      <c r="AC28" s="302"/>
      <c r="AD28" s="302"/>
      <c r="AE28" s="302"/>
      <c r="AK28" s="302" t="s">
        <v>47</v>
      </c>
      <c r="AL28" s="302"/>
      <c r="AM28" s="302"/>
      <c r="AN28" s="302"/>
      <c r="AO28" s="302"/>
      <c r="AR28" s="33"/>
      <c r="BE28" s="293"/>
    </row>
    <row r="29" spans="2:57" s="2" customFormat="1" ht="14.4" customHeight="1">
      <c r="B29" s="37"/>
      <c r="D29" s="27" t="s">
        <v>48</v>
      </c>
      <c r="F29" s="27" t="s">
        <v>49</v>
      </c>
      <c r="L29" s="287">
        <v>0.21</v>
      </c>
      <c r="M29" s="286"/>
      <c r="N29" s="286"/>
      <c r="O29" s="286"/>
      <c r="P29" s="286"/>
      <c r="W29" s="285">
        <f>ROUND(AZ54,2)</f>
        <v>500000</v>
      </c>
      <c r="X29" s="286"/>
      <c r="Y29" s="286"/>
      <c r="Z29" s="286"/>
      <c r="AA29" s="286"/>
      <c r="AB29" s="286"/>
      <c r="AC29" s="286"/>
      <c r="AD29" s="286"/>
      <c r="AE29" s="286"/>
      <c r="AK29" s="285">
        <f>ROUND(AV54,2)</f>
        <v>105000</v>
      </c>
      <c r="AL29" s="286"/>
      <c r="AM29" s="286"/>
      <c r="AN29" s="286"/>
      <c r="AO29" s="286"/>
      <c r="AR29" s="37"/>
      <c r="BE29" s="294"/>
    </row>
    <row r="30" spans="2:57" s="2" customFormat="1" ht="14.4" customHeight="1">
      <c r="B30" s="37"/>
      <c r="F30" s="27" t="s">
        <v>50</v>
      </c>
      <c r="L30" s="287">
        <v>0.15</v>
      </c>
      <c r="M30" s="286"/>
      <c r="N30" s="286"/>
      <c r="O30" s="286"/>
      <c r="P30" s="286"/>
      <c r="W30" s="285">
        <f>ROUND(BA54,2)</f>
        <v>0</v>
      </c>
      <c r="X30" s="286"/>
      <c r="Y30" s="286"/>
      <c r="Z30" s="286"/>
      <c r="AA30" s="286"/>
      <c r="AB30" s="286"/>
      <c r="AC30" s="286"/>
      <c r="AD30" s="286"/>
      <c r="AE30" s="286"/>
      <c r="AK30" s="285">
        <f>ROUND(AW54,2)</f>
        <v>0</v>
      </c>
      <c r="AL30" s="286"/>
      <c r="AM30" s="286"/>
      <c r="AN30" s="286"/>
      <c r="AO30" s="286"/>
      <c r="AR30" s="37"/>
      <c r="BE30" s="294"/>
    </row>
    <row r="31" spans="2:57" s="2" customFormat="1" ht="14.4" customHeight="1" hidden="1">
      <c r="B31" s="37"/>
      <c r="F31" s="27" t="s">
        <v>51</v>
      </c>
      <c r="L31" s="287">
        <v>0.21</v>
      </c>
      <c r="M31" s="286"/>
      <c r="N31" s="286"/>
      <c r="O31" s="286"/>
      <c r="P31" s="286"/>
      <c r="W31" s="285">
        <f>ROUND(BB54,2)</f>
        <v>0</v>
      </c>
      <c r="X31" s="286"/>
      <c r="Y31" s="286"/>
      <c r="Z31" s="286"/>
      <c r="AA31" s="286"/>
      <c r="AB31" s="286"/>
      <c r="AC31" s="286"/>
      <c r="AD31" s="286"/>
      <c r="AE31" s="286"/>
      <c r="AK31" s="285">
        <v>0</v>
      </c>
      <c r="AL31" s="286"/>
      <c r="AM31" s="286"/>
      <c r="AN31" s="286"/>
      <c r="AO31" s="286"/>
      <c r="AR31" s="37"/>
      <c r="BE31" s="294"/>
    </row>
    <row r="32" spans="2:57" s="2" customFormat="1" ht="14.4" customHeight="1" hidden="1">
      <c r="B32" s="37"/>
      <c r="F32" s="27" t="s">
        <v>52</v>
      </c>
      <c r="L32" s="287">
        <v>0.15</v>
      </c>
      <c r="M32" s="286"/>
      <c r="N32" s="286"/>
      <c r="O32" s="286"/>
      <c r="P32" s="286"/>
      <c r="W32" s="285">
        <f>ROUND(BC54,2)</f>
        <v>0</v>
      </c>
      <c r="X32" s="286"/>
      <c r="Y32" s="286"/>
      <c r="Z32" s="286"/>
      <c r="AA32" s="286"/>
      <c r="AB32" s="286"/>
      <c r="AC32" s="286"/>
      <c r="AD32" s="286"/>
      <c r="AE32" s="286"/>
      <c r="AK32" s="285">
        <v>0</v>
      </c>
      <c r="AL32" s="286"/>
      <c r="AM32" s="286"/>
      <c r="AN32" s="286"/>
      <c r="AO32" s="286"/>
      <c r="AR32" s="37"/>
      <c r="BE32" s="294"/>
    </row>
    <row r="33" spans="2:44" s="2" customFormat="1" ht="14.4" customHeight="1" hidden="1">
      <c r="B33" s="37"/>
      <c r="F33" s="27" t="s">
        <v>53</v>
      </c>
      <c r="L33" s="287">
        <v>0</v>
      </c>
      <c r="M33" s="286"/>
      <c r="N33" s="286"/>
      <c r="O33" s="286"/>
      <c r="P33" s="286"/>
      <c r="W33" s="285">
        <f>ROUND(BD54,2)</f>
        <v>0</v>
      </c>
      <c r="X33" s="286"/>
      <c r="Y33" s="286"/>
      <c r="Z33" s="286"/>
      <c r="AA33" s="286"/>
      <c r="AB33" s="286"/>
      <c r="AC33" s="286"/>
      <c r="AD33" s="286"/>
      <c r="AE33" s="286"/>
      <c r="AK33" s="285">
        <v>0</v>
      </c>
      <c r="AL33" s="286"/>
      <c r="AM33" s="286"/>
      <c r="AN33" s="286"/>
      <c r="AO33" s="286"/>
      <c r="AR33" s="37"/>
    </row>
    <row r="34" spans="2:44" s="1" customFormat="1" ht="6.9" customHeight="1">
      <c r="B34" s="33"/>
      <c r="AR34" s="33"/>
    </row>
    <row r="35" spans="2:44" s="1" customFormat="1" ht="25.95" customHeight="1">
      <c r="B35" s="33"/>
      <c r="C35" s="38"/>
      <c r="D35" s="39" t="s">
        <v>54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55</v>
      </c>
      <c r="U35" s="40"/>
      <c r="V35" s="40"/>
      <c r="W35" s="40"/>
      <c r="X35" s="288" t="s">
        <v>56</v>
      </c>
      <c r="Y35" s="289"/>
      <c r="Z35" s="289"/>
      <c r="AA35" s="289"/>
      <c r="AB35" s="289"/>
      <c r="AC35" s="40"/>
      <c r="AD35" s="40"/>
      <c r="AE35" s="40"/>
      <c r="AF35" s="40"/>
      <c r="AG35" s="40"/>
      <c r="AH35" s="40"/>
      <c r="AI35" s="40"/>
      <c r="AJ35" s="40"/>
      <c r="AK35" s="290">
        <f>SUM(AK26:AK33)</f>
        <v>605000</v>
      </c>
      <c r="AL35" s="289"/>
      <c r="AM35" s="289"/>
      <c r="AN35" s="289"/>
      <c r="AO35" s="291"/>
      <c r="AP35" s="38"/>
      <c r="AQ35" s="38"/>
      <c r="AR35" s="33"/>
    </row>
    <row r="36" spans="2:44" s="1" customFormat="1" ht="6.9" customHeight="1">
      <c r="B36" s="33"/>
      <c r="AR36" s="33"/>
    </row>
    <row r="37" spans="2:44" s="1" customFormat="1" ht="6.9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</row>
    <row r="41" spans="2:44" s="1" customFormat="1" ht="6.9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</row>
    <row r="42" spans="2:44" s="1" customFormat="1" ht="24.9" customHeight="1">
      <c r="B42" s="33"/>
      <c r="C42" s="21" t="s">
        <v>57</v>
      </c>
      <c r="AR42" s="33"/>
    </row>
    <row r="43" spans="2:44" s="1" customFormat="1" ht="6.9" customHeight="1">
      <c r="B43" s="33"/>
      <c r="AR43" s="33"/>
    </row>
    <row r="44" spans="2:44" s="3" customFormat="1" ht="12" customHeight="1">
      <c r="B44" s="46"/>
      <c r="C44" s="27" t="s">
        <v>13</v>
      </c>
      <c r="L44" s="3" t="str">
        <f>K5</f>
        <v>R23-002</v>
      </c>
      <c r="AR44" s="46"/>
    </row>
    <row r="45" spans="2:44" s="4" customFormat="1" ht="36.9" customHeight="1">
      <c r="B45" s="47"/>
      <c r="C45" s="48" t="s">
        <v>16</v>
      </c>
      <c r="L45" s="276" t="str">
        <f>K6</f>
        <v>Město Dobříš - stavební úpravy komunikace a chodníků v ul. Pražská (III/1 1628)</v>
      </c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77"/>
      <c r="AM45" s="277"/>
      <c r="AN45" s="277"/>
      <c r="AO45" s="277"/>
      <c r="AR45" s="47"/>
    </row>
    <row r="46" spans="2:44" s="1" customFormat="1" ht="6.9" customHeight="1">
      <c r="B46" s="33"/>
      <c r="AR46" s="33"/>
    </row>
    <row r="47" spans="2:44" s="1" customFormat="1" ht="12" customHeight="1">
      <c r="B47" s="33"/>
      <c r="C47" s="27" t="s">
        <v>22</v>
      </c>
      <c r="L47" s="49" t="str">
        <f>IF(K8="","",K8)</f>
        <v>Dobříš, ul. Pražská</v>
      </c>
      <c r="AI47" s="27" t="s">
        <v>24</v>
      </c>
      <c r="AM47" s="278" t="str">
        <f>IF(AN8="","",AN8)</f>
        <v>17. 3. 2023</v>
      </c>
      <c r="AN47" s="278"/>
      <c r="AR47" s="33"/>
    </row>
    <row r="48" spans="2:44" s="1" customFormat="1" ht="6.9" customHeight="1">
      <c r="B48" s="33"/>
      <c r="AR48" s="33"/>
    </row>
    <row r="49" spans="2:56" s="1" customFormat="1" ht="15.15" customHeight="1">
      <c r="B49" s="33"/>
      <c r="C49" s="27" t="s">
        <v>30</v>
      </c>
      <c r="L49" s="3" t="str">
        <f>IF(E11="","",E11)</f>
        <v>Město Dobříš</v>
      </c>
      <c r="AI49" s="27" t="s">
        <v>37</v>
      </c>
      <c r="AM49" s="279" t="str">
        <f>IF(E17="","",E17)</f>
        <v>DOPAS s.r.o.</v>
      </c>
      <c r="AN49" s="280"/>
      <c r="AO49" s="280"/>
      <c r="AP49" s="280"/>
      <c r="AR49" s="33"/>
      <c r="AS49" s="281" t="s">
        <v>58</v>
      </c>
      <c r="AT49" s="282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2:56" s="1" customFormat="1" ht="15.15" customHeight="1">
      <c r="B50" s="33"/>
      <c r="C50" s="27" t="s">
        <v>35</v>
      </c>
      <c r="L50" s="3" t="str">
        <f>IF(E14="Vyplň údaj","",E14)</f>
        <v/>
      </c>
      <c r="AI50" s="27" t="s">
        <v>40</v>
      </c>
      <c r="AM50" s="279" t="str">
        <f>IF(E20="","",E20)</f>
        <v>L. Štuller</v>
      </c>
      <c r="AN50" s="280"/>
      <c r="AO50" s="280"/>
      <c r="AP50" s="280"/>
      <c r="AR50" s="33"/>
      <c r="AS50" s="283"/>
      <c r="AT50" s="284"/>
      <c r="BD50" s="54"/>
    </row>
    <row r="51" spans="2:56" s="1" customFormat="1" ht="10.8" customHeight="1">
      <c r="B51" s="33"/>
      <c r="AR51" s="33"/>
      <c r="AS51" s="283"/>
      <c r="AT51" s="284"/>
      <c r="BD51" s="54"/>
    </row>
    <row r="52" spans="2:56" s="1" customFormat="1" ht="29.25" customHeight="1">
      <c r="B52" s="33"/>
      <c r="C52" s="270" t="s">
        <v>59</v>
      </c>
      <c r="D52" s="271"/>
      <c r="E52" s="271"/>
      <c r="F52" s="271"/>
      <c r="G52" s="271"/>
      <c r="H52" s="55"/>
      <c r="I52" s="272" t="s">
        <v>60</v>
      </c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3" t="s">
        <v>61</v>
      </c>
      <c r="AH52" s="271"/>
      <c r="AI52" s="271"/>
      <c r="AJ52" s="271"/>
      <c r="AK52" s="271"/>
      <c r="AL52" s="271"/>
      <c r="AM52" s="271"/>
      <c r="AN52" s="272" t="s">
        <v>62</v>
      </c>
      <c r="AO52" s="271"/>
      <c r="AP52" s="271"/>
      <c r="AQ52" s="56" t="s">
        <v>63</v>
      </c>
      <c r="AR52" s="33"/>
      <c r="AS52" s="57" t="s">
        <v>64</v>
      </c>
      <c r="AT52" s="58" t="s">
        <v>65</v>
      </c>
      <c r="AU52" s="58" t="s">
        <v>66</v>
      </c>
      <c r="AV52" s="58" t="s">
        <v>67</v>
      </c>
      <c r="AW52" s="58" t="s">
        <v>68</v>
      </c>
      <c r="AX52" s="58" t="s">
        <v>69</v>
      </c>
      <c r="AY52" s="58" t="s">
        <v>70</v>
      </c>
      <c r="AZ52" s="58" t="s">
        <v>71</v>
      </c>
      <c r="BA52" s="58" t="s">
        <v>72</v>
      </c>
      <c r="BB52" s="58" t="s">
        <v>73</v>
      </c>
      <c r="BC52" s="58" t="s">
        <v>74</v>
      </c>
      <c r="BD52" s="59" t="s">
        <v>75</v>
      </c>
    </row>
    <row r="53" spans="2:56" s="1" customFormat="1" ht="10.8" customHeight="1">
      <c r="B53" s="33"/>
      <c r="AR53" s="33"/>
      <c r="AS53" s="6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</row>
    <row r="54" spans="2:90" s="5" customFormat="1" ht="32.4" customHeight="1">
      <c r="B54" s="61"/>
      <c r="C54" s="62" t="s">
        <v>76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274">
        <f>ROUND(SUM(AG55:AG57),2)</f>
        <v>500000</v>
      </c>
      <c r="AH54" s="274"/>
      <c r="AI54" s="274"/>
      <c r="AJ54" s="274"/>
      <c r="AK54" s="274"/>
      <c r="AL54" s="274"/>
      <c r="AM54" s="274"/>
      <c r="AN54" s="275">
        <f>SUM(AG54,AT54)</f>
        <v>605000</v>
      </c>
      <c r="AO54" s="275"/>
      <c r="AP54" s="275"/>
      <c r="AQ54" s="65" t="s">
        <v>32</v>
      </c>
      <c r="AR54" s="61"/>
      <c r="AS54" s="66">
        <f>ROUND(SUM(AS55:AS57),2)</f>
        <v>0</v>
      </c>
      <c r="AT54" s="67">
        <f>ROUND(SUM(AV54:AW54),2)</f>
        <v>105000</v>
      </c>
      <c r="AU54" s="68">
        <f>ROUND(SUM(AU55:AU57),5)</f>
        <v>0</v>
      </c>
      <c r="AV54" s="67">
        <f>ROUND(AZ54*L29,2)</f>
        <v>105000</v>
      </c>
      <c r="AW54" s="67">
        <f>ROUND(BA54*L30,2)</f>
        <v>0</v>
      </c>
      <c r="AX54" s="67">
        <f>ROUND(BB54*L29,2)</f>
        <v>0</v>
      </c>
      <c r="AY54" s="67">
        <f>ROUND(BC54*L30,2)</f>
        <v>0</v>
      </c>
      <c r="AZ54" s="67">
        <f>ROUND(SUM(AZ55:AZ57),2)</f>
        <v>500000</v>
      </c>
      <c r="BA54" s="67">
        <f>ROUND(SUM(BA55:BA57),2)</f>
        <v>0</v>
      </c>
      <c r="BB54" s="67">
        <f>ROUND(SUM(BB55:BB57),2)</f>
        <v>0</v>
      </c>
      <c r="BC54" s="67">
        <f>ROUND(SUM(BC55:BC57),2)</f>
        <v>0</v>
      </c>
      <c r="BD54" s="69">
        <f>ROUND(SUM(BD55:BD57),2)</f>
        <v>0</v>
      </c>
      <c r="BS54" s="70" t="s">
        <v>77</v>
      </c>
      <c r="BT54" s="70" t="s">
        <v>78</v>
      </c>
      <c r="BU54" s="71" t="s">
        <v>79</v>
      </c>
      <c r="BV54" s="70" t="s">
        <v>80</v>
      </c>
      <c r="BW54" s="70" t="s">
        <v>5</v>
      </c>
      <c r="BX54" s="70" t="s">
        <v>81</v>
      </c>
      <c r="CL54" s="70" t="s">
        <v>19</v>
      </c>
    </row>
    <row r="55" spans="1:91" s="6" customFormat="1" ht="16.5" customHeight="1">
      <c r="A55" s="72" t="s">
        <v>82</v>
      </c>
      <c r="B55" s="73"/>
      <c r="C55" s="74"/>
      <c r="D55" s="269" t="s">
        <v>83</v>
      </c>
      <c r="E55" s="269"/>
      <c r="F55" s="269"/>
      <c r="G55" s="269"/>
      <c r="H55" s="269"/>
      <c r="I55" s="75"/>
      <c r="J55" s="269" t="s">
        <v>84</v>
      </c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7">
        <f>'SO 101 - Komunikace ul. P...'!J30</f>
        <v>0</v>
      </c>
      <c r="AH55" s="268"/>
      <c r="AI55" s="268"/>
      <c r="AJ55" s="268"/>
      <c r="AK55" s="268"/>
      <c r="AL55" s="268"/>
      <c r="AM55" s="268"/>
      <c r="AN55" s="267">
        <f>SUM(AG55,AT55)</f>
        <v>0</v>
      </c>
      <c r="AO55" s="268"/>
      <c r="AP55" s="268"/>
      <c r="AQ55" s="76" t="s">
        <v>85</v>
      </c>
      <c r="AR55" s="73"/>
      <c r="AS55" s="77">
        <v>0</v>
      </c>
      <c r="AT55" s="78">
        <f>ROUND(SUM(AV55:AW55),2)</f>
        <v>0</v>
      </c>
      <c r="AU55" s="79">
        <f>'SO 101 - Komunikace ul. P...'!P88</f>
        <v>0</v>
      </c>
      <c r="AV55" s="78">
        <f>'SO 101 - Komunikace ul. P...'!J33</f>
        <v>0</v>
      </c>
      <c r="AW55" s="78">
        <f>'SO 101 - Komunikace ul. P...'!J34</f>
        <v>0</v>
      </c>
      <c r="AX55" s="78">
        <f>'SO 101 - Komunikace ul. P...'!J35</f>
        <v>0</v>
      </c>
      <c r="AY55" s="78">
        <f>'SO 101 - Komunikace ul. P...'!J36</f>
        <v>0</v>
      </c>
      <c r="AZ55" s="78">
        <f>'SO 101 - Komunikace ul. P...'!F33</f>
        <v>0</v>
      </c>
      <c r="BA55" s="78">
        <f>'SO 101 - Komunikace ul. P...'!F34</f>
        <v>0</v>
      </c>
      <c r="BB55" s="78">
        <f>'SO 101 - Komunikace ul. P...'!F35</f>
        <v>0</v>
      </c>
      <c r="BC55" s="78">
        <f>'SO 101 - Komunikace ul. P...'!F36</f>
        <v>0</v>
      </c>
      <c r="BD55" s="80">
        <f>'SO 101 - Komunikace ul. P...'!F37</f>
        <v>0</v>
      </c>
      <c r="BT55" s="81" t="s">
        <v>86</v>
      </c>
      <c r="BV55" s="81" t="s">
        <v>80</v>
      </c>
      <c r="BW55" s="81" t="s">
        <v>87</v>
      </c>
      <c r="BX55" s="81" t="s">
        <v>5</v>
      </c>
      <c r="CL55" s="81" t="s">
        <v>32</v>
      </c>
      <c r="CM55" s="81" t="s">
        <v>88</v>
      </c>
    </row>
    <row r="56" spans="1:91" s="6" customFormat="1" ht="24.75" customHeight="1">
      <c r="A56" s="72" t="s">
        <v>82</v>
      </c>
      <c r="B56" s="73"/>
      <c r="C56" s="74"/>
      <c r="D56" s="269" t="s">
        <v>89</v>
      </c>
      <c r="E56" s="269"/>
      <c r="F56" s="269"/>
      <c r="G56" s="269"/>
      <c r="H56" s="269"/>
      <c r="I56" s="75"/>
      <c r="J56" s="269" t="s">
        <v>90</v>
      </c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69"/>
      <c r="AB56" s="269"/>
      <c r="AC56" s="269"/>
      <c r="AD56" s="269"/>
      <c r="AE56" s="269"/>
      <c r="AF56" s="269"/>
      <c r="AG56" s="267">
        <f>'DIO_DIR - Návrh DIO a DIR'!J30</f>
        <v>0</v>
      </c>
      <c r="AH56" s="268"/>
      <c r="AI56" s="268"/>
      <c r="AJ56" s="268"/>
      <c r="AK56" s="268"/>
      <c r="AL56" s="268"/>
      <c r="AM56" s="268"/>
      <c r="AN56" s="267">
        <f>SUM(AG56,AT56)</f>
        <v>0</v>
      </c>
      <c r="AO56" s="268"/>
      <c r="AP56" s="268"/>
      <c r="AQ56" s="76" t="s">
        <v>91</v>
      </c>
      <c r="AR56" s="73"/>
      <c r="AS56" s="77">
        <v>0</v>
      </c>
      <c r="AT56" s="78">
        <f>ROUND(SUM(AV56:AW56),2)</f>
        <v>0</v>
      </c>
      <c r="AU56" s="79">
        <f>'DIO_DIR - Návrh DIO a DIR'!P88</f>
        <v>0</v>
      </c>
      <c r="AV56" s="78">
        <f>'DIO_DIR - Návrh DIO a DIR'!J33</f>
        <v>0</v>
      </c>
      <c r="AW56" s="78">
        <f>'DIO_DIR - Návrh DIO a DIR'!J34</f>
        <v>0</v>
      </c>
      <c r="AX56" s="78">
        <f>'DIO_DIR - Návrh DIO a DIR'!J35</f>
        <v>0</v>
      </c>
      <c r="AY56" s="78">
        <f>'DIO_DIR - Návrh DIO a DIR'!J36</f>
        <v>0</v>
      </c>
      <c r="AZ56" s="78">
        <f>'DIO_DIR - Návrh DIO a DIR'!F33</f>
        <v>0</v>
      </c>
      <c r="BA56" s="78">
        <f>'DIO_DIR - Návrh DIO a DIR'!F34</f>
        <v>0</v>
      </c>
      <c r="BB56" s="78">
        <f>'DIO_DIR - Návrh DIO a DIR'!F35</f>
        <v>0</v>
      </c>
      <c r="BC56" s="78">
        <f>'DIO_DIR - Návrh DIO a DIR'!F36</f>
        <v>0</v>
      </c>
      <c r="BD56" s="80">
        <f>'DIO_DIR - Návrh DIO a DIR'!F37</f>
        <v>0</v>
      </c>
      <c r="BT56" s="81" t="s">
        <v>86</v>
      </c>
      <c r="BV56" s="81" t="s">
        <v>80</v>
      </c>
      <c r="BW56" s="81" t="s">
        <v>92</v>
      </c>
      <c r="BX56" s="81" t="s">
        <v>5</v>
      </c>
      <c r="CL56" s="81" t="s">
        <v>32</v>
      </c>
      <c r="CM56" s="81" t="s">
        <v>88</v>
      </c>
    </row>
    <row r="57" spans="1:91" s="6" customFormat="1" ht="16.5" customHeight="1">
      <c r="A57" s="72" t="s">
        <v>82</v>
      </c>
      <c r="B57" s="73"/>
      <c r="C57" s="74"/>
      <c r="D57" s="269" t="s">
        <v>93</v>
      </c>
      <c r="E57" s="269"/>
      <c r="F57" s="269"/>
      <c r="G57" s="269"/>
      <c r="H57" s="269"/>
      <c r="I57" s="75"/>
      <c r="J57" s="269" t="s">
        <v>94</v>
      </c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7">
        <f>'VON - Vedlejší a ostatní ...'!J30</f>
        <v>500000</v>
      </c>
      <c r="AH57" s="268"/>
      <c r="AI57" s="268"/>
      <c r="AJ57" s="268"/>
      <c r="AK57" s="268"/>
      <c r="AL57" s="268"/>
      <c r="AM57" s="268"/>
      <c r="AN57" s="267">
        <f>SUM(AG57,AT57)</f>
        <v>605000</v>
      </c>
      <c r="AO57" s="268"/>
      <c r="AP57" s="268"/>
      <c r="AQ57" s="76" t="s">
        <v>93</v>
      </c>
      <c r="AR57" s="73"/>
      <c r="AS57" s="82">
        <v>0</v>
      </c>
      <c r="AT57" s="83">
        <f>ROUND(SUM(AV57:AW57),2)</f>
        <v>105000</v>
      </c>
      <c r="AU57" s="84">
        <f>'VON - Vedlejší a ostatní ...'!P85</f>
        <v>0</v>
      </c>
      <c r="AV57" s="83">
        <f>'VON - Vedlejší a ostatní ...'!J33</f>
        <v>105000</v>
      </c>
      <c r="AW57" s="83">
        <f>'VON - Vedlejší a ostatní ...'!J34</f>
        <v>0</v>
      </c>
      <c r="AX57" s="83">
        <f>'VON - Vedlejší a ostatní ...'!J35</f>
        <v>0</v>
      </c>
      <c r="AY57" s="83">
        <f>'VON - Vedlejší a ostatní ...'!J36</f>
        <v>0</v>
      </c>
      <c r="AZ57" s="83">
        <f>'VON - Vedlejší a ostatní ...'!F33</f>
        <v>500000</v>
      </c>
      <c r="BA57" s="83">
        <f>'VON - Vedlejší a ostatní ...'!F34</f>
        <v>0</v>
      </c>
      <c r="BB57" s="83">
        <f>'VON - Vedlejší a ostatní ...'!F35</f>
        <v>0</v>
      </c>
      <c r="BC57" s="83">
        <f>'VON - Vedlejší a ostatní ...'!F36</f>
        <v>0</v>
      </c>
      <c r="BD57" s="85">
        <f>'VON - Vedlejší a ostatní ...'!F37</f>
        <v>0</v>
      </c>
      <c r="BT57" s="81" t="s">
        <v>86</v>
      </c>
      <c r="BV57" s="81" t="s">
        <v>80</v>
      </c>
      <c r="BW57" s="81" t="s">
        <v>95</v>
      </c>
      <c r="BX57" s="81" t="s">
        <v>5</v>
      </c>
      <c r="CL57" s="81" t="s">
        <v>32</v>
      </c>
      <c r="CM57" s="81" t="s">
        <v>88</v>
      </c>
    </row>
    <row r="58" spans="2:44" s="1" customFormat="1" ht="30" customHeight="1">
      <c r="B58" s="33"/>
      <c r="AR58" s="33"/>
    </row>
    <row r="59" spans="2:44" s="1" customFormat="1" ht="6.9" customHeight="1"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33"/>
    </row>
  </sheetData>
  <sheetProtection algorithmName="SHA-512" hashValue="uooC5VCRnIrfu0jtStINAMTiGbVtMo9McOXUDH08oanmJOAfYBJNt5ChA9IkAP+r6p9/gF5mdYSbP/jtsNs5Jw==" saltValue="dIvE8MhXa2E85z0k6JPif6XQdEi2h+2yleWigc+bfwMZYnJkFpcI8PIqtln2ArHIq3xAjvYllhJ9Hf3fc7U78w==" spinCount="100000" sheet="1" objects="1" scenarios="1" formatColumns="0" formatRows="0"/>
  <mergeCells count="50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  <mergeCell ref="AN56:AP56"/>
    <mergeCell ref="AG56:AM56"/>
    <mergeCell ref="D56:H56"/>
    <mergeCell ref="J56:AF56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</mergeCells>
  <hyperlinks>
    <hyperlink ref="A55" location="'SO 101 - Komunikace ul. P...'!C2" display="/"/>
    <hyperlink ref="A56" location="'DIO_DIR - Návrh DIO a DIR'!C2" display="/"/>
    <hyperlink ref="A57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6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4E4CB-FC58-458A-88E7-68E9E368DAA9}">
  <sheetPr>
    <pageSetUpPr fitToPage="1"/>
  </sheetPr>
  <dimension ref="A1:A107"/>
  <sheetViews>
    <sheetView view="pageLayout" workbookViewId="0" topLeftCell="A7"/>
  </sheetViews>
  <sheetFormatPr defaultColWidth="9.140625" defaultRowHeight="12"/>
  <cols>
    <col min="1" max="1" width="112.00390625" style="263" customWidth="1"/>
    <col min="2" max="256" width="9.140625" style="263" customWidth="1"/>
    <col min="257" max="257" width="112.00390625" style="263" customWidth="1"/>
    <col min="258" max="512" width="9.140625" style="263" customWidth="1"/>
    <col min="513" max="513" width="112.00390625" style="263" customWidth="1"/>
    <col min="514" max="768" width="9.140625" style="263" customWidth="1"/>
    <col min="769" max="769" width="112.00390625" style="263" customWidth="1"/>
    <col min="770" max="1024" width="9.140625" style="263" customWidth="1"/>
    <col min="1025" max="1025" width="112.00390625" style="263" customWidth="1"/>
    <col min="1026" max="1280" width="9.140625" style="263" customWidth="1"/>
    <col min="1281" max="1281" width="112.00390625" style="263" customWidth="1"/>
    <col min="1282" max="1536" width="9.140625" style="263" customWidth="1"/>
    <col min="1537" max="1537" width="112.00390625" style="263" customWidth="1"/>
    <col min="1538" max="1792" width="9.140625" style="263" customWidth="1"/>
    <col min="1793" max="1793" width="112.00390625" style="263" customWidth="1"/>
    <col min="1794" max="2048" width="9.140625" style="263" customWidth="1"/>
    <col min="2049" max="2049" width="112.00390625" style="263" customWidth="1"/>
    <col min="2050" max="2304" width="9.140625" style="263" customWidth="1"/>
    <col min="2305" max="2305" width="112.00390625" style="263" customWidth="1"/>
    <col min="2306" max="2560" width="9.140625" style="263" customWidth="1"/>
    <col min="2561" max="2561" width="112.00390625" style="263" customWidth="1"/>
    <col min="2562" max="2816" width="9.140625" style="263" customWidth="1"/>
    <col min="2817" max="2817" width="112.00390625" style="263" customWidth="1"/>
    <col min="2818" max="3072" width="9.140625" style="263" customWidth="1"/>
    <col min="3073" max="3073" width="112.00390625" style="263" customWidth="1"/>
    <col min="3074" max="3328" width="9.140625" style="263" customWidth="1"/>
    <col min="3329" max="3329" width="112.00390625" style="263" customWidth="1"/>
    <col min="3330" max="3584" width="9.140625" style="263" customWidth="1"/>
    <col min="3585" max="3585" width="112.00390625" style="263" customWidth="1"/>
    <col min="3586" max="3840" width="9.140625" style="263" customWidth="1"/>
    <col min="3841" max="3841" width="112.00390625" style="263" customWidth="1"/>
    <col min="3842" max="4096" width="9.140625" style="263" customWidth="1"/>
    <col min="4097" max="4097" width="112.00390625" style="263" customWidth="1"/>
    <col min="4098" max="4352" width="9.140625" style="263" customWidth="1"/>
    <col min="4353" max="4353" width="112.00390625" style="263" customWidth="1"/>
    <col min="4354" max="4608" width="9.140625" style="263" customWidth="1"/>
    <col min="4609" max="4609" width="112.00390625" style="263" customWidth="1"/>
    <col min="4610" max="4864" width="9.140625" style="263" customWidth="1"/>
    <col min="4865" max="4865" width="112.00390625" style="263" customWidth="1"/>
    <col min="4866" max="5120" width="9.140625" style="263" customWidth="1"/>
    <col min="5121" max="5121" width="112.00390625" style="263" customWidth="1"/>
    <col min="5122" max="5376" width="9.140625" style="263" customWidth="1"/>
    <col min="5377" max="5377" width="112.00390625" style="263" customWidth="1"/>
    <col min="5378" max="5632" width="9.140625" style="263" customWidth="1"/>
    <col min="5633" max="5633" width="112.00390625" style="263" customWidth="1"/>
    <col min="5634" max="5888" width="9.140625" style="263" customWidth="1"/>
    <col min="5889" max="5889" width="112.00390625" style="263" customWidth="1"/>
    <col min="5890" max="6144" width="9.140625" style="263" customWidth="1"/>
    <col min="6145" max="6145" width="112.00390625" style="263" customWidth="1"/>
    <col min="6146" max="6400" width="9.140625" style="263" customWidth="1"/>
    <col min="6401" max="6401" width="112.00390625" style="263" customWidth="1"/>
    <col min="6402" max="6656" width="9.140625" style="263" customWidth="1"/>
    <col min="6657" max="6657" width="112.00390625" style="263" customWidth="1"/>
    <col min="6658" max="6912" width="9.140625" style="263" customWidth="1"/>
    <col min="6913" max="6913" width="112.00390625" style="263" customWidth="1"/>
    <col min="6914" max="7168" width="9.140625" style="263" customWidth="1"/>
    <col min="7169" max="7169" width="112.00390625" style="263" customWidth="1"/>
    <col min="7170" max="7424" width="9.140625" style="263" customWidth="1"/>
    <col min="7425" max="7425" width="112.00390625" style="263" customWidth="1"/>
    <col min="7426" max="7680" width="9.140625" style="263" customWidth="1"/>
    <col min="7681" max="7681" width="112.00390625" style="263" customWidth="1"/>
    <col min="7682" max="7936" width="9.140625" style="263" customWidth="1"/>
    <col min="7937" max="7937" width="112.00390625" style="263" customWidth="1"/>
    <col min="7938" max="8192" width="9.140625" style="263" customWidth="1"/>
    <col min="8193" max="8193" width="112.00390625" style="263" customWidth="1"/>
    <col min="8194" max="8448" width="9.140625" style="263" customWidth="1"/>
    <col min="8449" max="8449" width="112.00390625" style="263" customWidth="1"/>
    <col min="8450" max="8704" width="9.140625" style="263" customWidth="1"/>
    <col min="8705" max="8705" width="112.00390625" style="263" customWidth="1"/>
    <col min="8706" max="8960" width="9.140625" style="263" customWidth="1"/>
    <col min="8961" max="8961" width="112.00390625" style="263" customWidth="1"/>
    <col min="8962" max="9216" width="9.140625" style="263" customWidth="1"/>
    <col min="9217" max="9217" width="112.00390625" style="263" customWidth="1"/>
    <col min="9218" max="9472" width="9.140625" style="263" customWidth="1"/>
    <col min="9473" max="9473" width="112.00390625" style="263" customWidth="1"/>
    <col min="9474" max="9728" width="9.140625" style="263" customWidth="1"/>
    <col min="9729" max="9729" width="112.00390625" style="263" customWidth="1"/>
    <col min="9730" max="9984" width="9.140625" style="263" customWidth="1"/>
    <col min="9985" max="9985" width="112.00390625" style="263" customWidth="1"/>
    <col min="9986" max="10240" width="9.140625" style="263" customWidth="1"/>
    <col min="10241" max="10241" width="112.00390625" style="263" customWidth="1"/>
    <col min="10242" max="10496" width="9.140625" style="263" customWidth="1"/>
    <col min="10497" max="10497" width="112.00390625" style="263" customWidth="1"/>
    <col min="10498" max="10752" width="9.140625" style="263" customWidth="1"/>
    <col min="10753" max="10753" width="112.00390625" style="263" customWidth="1"/>
    <col min="10754" max="11008" width="9.140625" style="263" customWidth="1"/>
    <col min="11009" max="11009" width="112.00390625" style="263" customWidth="1"/>
    <col min="11010" max="11264" width="9.140625" style="263" customWidth="1"/>
    <col min="11265" max="11265" width="112.00390625" style="263" customWidth="1"/>
    <col min="11266" max="11520" width="9.140625" style="263" customWidth="1"/>
    <col min="11521" max="11521" width="112.00390625" style="263" customWidth="1"/>
    <col min="11522" max="11776" width="9.140625" style="263" customWidth="1"/>
    <col min="11777" max="11777" width="112.00390625" style="263" customWidth="1"/>
    <col min="11778" max="12032" width="9.140625" style="263" customWidth="1"/>
    <col min="12033" max="12033" width="112.00390625" style="263" customWidth="1"/>
    <col min="12034" max="12288" width="9.140625" style="263" customWidth="1"/>
    <col min="12289" max="12289" width="112.00390625" style="263" customWidth="1"/>
    <col min="12290" max="12544" width="9.140625" style="263" customWidth="1"/>
    <col min="12545" max="12545" width="112.00390625" style="263" customWidth="1"/>
    <col min="12546" max="12800" width="9.140625" style="263" customWidth="1"/>
    <col min="12801" max="12801" width="112.00390625" style="263" customWidth="1"/>
    <col min="12802" max="13056" width="9.140625" style="263" customWidth="1"/>
    <col min="13057" max="13057" width="112.00390625" style="263" customWidth="1"/>
    <col min="13058" max="13312" width="9.140625" style="263" customWidth="1"/>
    <col min="13313" max="13313" width="112.00390625" style="263" customWidth="1"/>
    <col min="13314" max="13568" width="9.140625" style="263" customWidth="1"/>
    <col min="13569" max="13569" width="112.00390625" style="263" customWidth="1"/>
    <col min="13570" max="13824" width="9.140625" style="263" customWidth="1"/>
    <col min="13825" max="13825" width="112.00390625" style="263" customWidth="1"/>
    <col min="13826" max="14080" width="9.140625" style="263" customWidth="1"/>
    <col min="14081" max="14081" width="112.00390625" style="263" customWidth="1"/>
    <col min="14082" max="14336" width="9.140625" style="263" customWidth="1"/>
    <col min="14337" max="14337" width="112.00390625" style="263" customWidth="1"/>
    <col min="14338" max="14592" width="9.140625" style="263" customWidth="1"/>
    <col min="14593" max="14593" width="112.00390625" style="263" customWidth="1"/>
    <col min="14594" max="14848" width="9.140625" style="263" customWidth="1"/>
    <col min="14849" max="14849" width="112.00390625" style="263" customWidth="1"/>
    <col min="14850" max="15104" width="9.140625" style="263" customWidth="1"/>
    <col min="15105" max="15105" width="112.00390625" style="263" customWidth="1"/>
    <col min="15106" max="15360" width="9.140625" style="263" customWidth="1"/>
    <col min="15361" max="15361" width="112.00390625" style="263" customWidth="1"/>
    <col min="15362" max="15616" width="9.140625" style="263" customWidth="1"/>
    <col min="15617" max="15617" width="112.00390625" style="263" customWidth="1"/>
    <col min="15618" max="15872" width="9.140625" style="263" customWidth="1"/>
    <col min="15873" max="15873" width="112.00390625" style="263" customWidth="1"/>
    <col min="15874" max="16128" width="9.140625" style="263" customWidth="1"/>
    <col min="16129" max="16129" width="112.00390625" style="263" customWidth="1"/>
    <col min="16130" max="16384" width="9.140625" style="263" customWidth="1"/>
  </cols>
  <sheetData>
    <row r="1" ht="51" customHeight="1">
      <c r="A1" s="262" t="s">
        <v>1601</v>
      </c>
    </row>
    <row r="2" ht="51" customHeight="1">
      <c r="A2" s="264" t="s">
        <v>1602</v>
      </c>
    </row>
    <row r="3" ht="51" customHeight="1">
      <c r="A3" s="264" t="s">
        <v>1603</v>
      </c>
    </row>
    <row r="4" ht="78" customHeight="1">
      <c r="A4" s="264" t="s">
        <v>1604</v>
      </c>
    </row>
    <row r="5" ht="63.75" customHeight="1">
      <c r="A5" s="264" t="s">
        <v>1605</v>
      </c>
    </row>
    <row r="6" ht="80.4" customHeight="1">
      <c r="A6" s="264" t="s">
        <v>1606</v>
      </c>
    </row>
    <row r="7" ht="64.5" customHeight="1">
      <c r="A7" s="264" t="s">
        <v>1607</v>
      </c>
    </row>
    <row r="8" ht="104.25" customHeight="1">
      <c r="A8" s="264" t="s">
        <v>1608</v>
      </c>
    </row>
    <row r="9" ht="77.25" customHeight="1">
      <c r="A9" s="264" t="s">
        <v>1609</v>
      </c>
    </row>
    <row r="10" ht="79.5" customHeight="1">
      <c r="A10" s="264" t="s">
        <v>1610</v>
      </c>
    </row>
    <row r="11" ht="51" customHeight="1">
      <c r="A11" s="264" t="s">
        <v>1611</v>
      </c>
    </row>
    <row r="12" ht="51" customHeight="1">
      <c r="A12" s="264" t="s">
        <v>1612</v>
      </c>
    </row>
    <row r="13" ht="51" customHeight="1">
      <c r="A13" s="264" t="s">
        <v>1613</v>
      </c>
    </row>
    <row r="14" ht="51" customHeight="1">
      <c r="A14" s="264" t="s">
        <v>1614</v>
      </c>
    </row>
    <row r="15" ht="51" customHeight="1">
      <c r="A15" s="264" t="s">
        <v>1615</v>
      </c>
    </row>
    <row r="16" ht="51" customHeight="1">
      <c r="A16" s="264" t="s">
        <v>1616</v>
      </c>
    </row>
    <row r="17" ht="51" customHeight="1">
      <c r="A17" s="264" t="s">
        <v>1617</v>
      </c>
    </row>
    <row r="18" ht="51" customHeight="1">
      <c r="A18" s="264" t="s">
        <v>1618</v>
      </c>
    </row>
    <row r="19" ht="51" customHeight="1">
      <c r="A19" s="264" t="s">
        <v>1619</v>
      </c>
    </row>
    <row r="20" ht="90.75" customHeight="1">
      <c r="A20" s="264" t="s">
        <v>1620</v>
      </c>
    </row>
    <row r="21" ht="64.5" customHeight="1">
      <c r="A21" s="264" t="s">
        <v>1621</v>
      </c>
    </row>
    <row r="22" ht="51" customHeight="1">
      <c r="A22" s="264" t="s">
        <v>1622</v>
      </c>
    </row>
    <row r="23" ht="66" customHeight="1">
      <c r="A23" s="264" t="s">
        <v>1623</v>
      </c>
    </row>
    <row r="24" ht="78" customHeight="1">
      <c r="A24" s="264" t="s">
        <v>1624</v>
      </c>
    </row>
    <row r="25" ht="51" customHeight="1">
      <c r="A25" s="264" t="s">
        <v>1625</v>
      </c>
    </row>
    <row r="26" ht="51" customHeight="1">
      <c r="A26" s="264" t="s">
        <v>1626</v>
      </c>
    </row>
    <row r="27" ht="51" customHeight="1">
      <c r="A27" s="264" t="s">
        <v>1627</v>
      </c>
    </row>
    <row r="28" ht="51" customHeight="1">
      <c r="A28" s="264" t="s">
        <v>1628</v>
      </c>
    </row>
    <row r="29" ht="51" customHeight="1">
      <c r="A29" s="264" t="s">
        <v>1629</v>
      </c>
    </row>
    <row r="31" ht="13.8">
      <c r="A31" s="265"/>
    </row>
    <row r="32" ht="13.8">
      <c r="A32" s="265"/>
    </row>
    <row r="33" ht="13.8">
      <c r="A33" s="265"/>
    </row>
    <row r="34" ht="13.8">
      <c r="A34" s="265"/>
    </row>
    <row r="35" ht="13.8">
      <c r="A35" s="265"/>
    </row>
    <row r="36" ht="13.8">
      <c r="A36" s="265"/>
    </row>
    <row r="37" ht="13.8">
      <c r="A37" s="265"/>
    </row>
    <row r="38" ht="13.8">
      <c r="A38" s="265"/>
    </row>
    <row r="39" ht="13.8">
      <c r="A39" s="265"/>
    </row>
    <row r="40" ht="13.8">
      <c r="A40" s="265"/>
    </row>
    <row r="41" ht="13.8">
      <c r="A41" s="265"/>
    </row>
    <row r="42" ht="13.8">
      <c r="A42" s="265"/>
    </row>
    <row r="43" ht="13.8">
      <c r="A43" s="265"/>
    </row>
    <row r="44" ht="13.8">
      <c r="A44" s="265"/>
    </row>
    <row r="45" ht="13.8">
      <c r="A45" s="265"/>
    </row>
    <row r="46" ht="13.8">
      <c r="A46" s="265"/>
    </row>
    <row r="47" ht="13.8">
      <c r="A47" s="265"/>
    </row>
    <row r="48" ht="13.8">
      <c r="A48" s="265"/>
    </row>
    <row r="49" ht="13.8">
      <c r="A49" s="265"/>
    </row>
    <row r="50" ht="13.8">
      <c r="A50" s="265"/>
    </row>
    <row r="51" ht="13.8">
      <c r="A51" s="265"/>
    </row>
    <row r="52" ht="13.8">
      <c r="A52" s="265"/>
    </row>
    <row r="53" ht="13.8">
      <c r="A53" s="265"/>
    </row>
    <row r="54" ht="13.8">
      <c r="A54" s="265"/>
    </row>
    <row r="55" ht="13.8">
      <c r="A55" s="265"/>
    </row>
    <row r="56" ht="13.8">
      <c r="A56" s="265"/>
    </row>
    <row r="57" ht="13.8">
      <c r="A57" s="265"/>
    </row>
    <row r="58" ht="13.8">
      <c r="A58" s="265"/>
    </row>
    <row r="59" ht="13.8">
      <c r="A59" s="265"/>
    </row>
    <row r="60" ht="13.8">
      <c r="A60" s="265"/>
    </row>
    <row r="61" ht="13.8">
      <c r="A61" s="265"/>
    </row>
    <row r="62" ht="13.8">
      <c r="A62" s="265"/>
    </row>
    <row r="63" ht="13.8">
      <c r="A63" s="265"/>
    </row>
    <row r="64" ht="13.8">
      <c r="A64" s="265"/>
    </row>
    <row r="65" ht="13.8">
      <c r="A65" s="265"/>
    </row>
    <row r="66" ht="13.8">
      <c r="A66" s="265"/>
    </row>
    <row r="67" ht="13.8">
      <c r="A67" s="265"/>
    </row>
    <row r="68" ht="13.8">
      <c r="A68" s="265"/>
    </row>
    <row r="69" ht="13.8">
      <c r="A69" s="265"/>
    </row>
    <row r="70" ht="13.8">
      <c r="A70" s="265"/>
    </row>
    <row r="71" ht="13.8">
      <c r="A71" s="265"/>
    </row>
    <row r="72" ht="13.8">
      <c r="A72" s="265"/>
    </row>
    <row r="73" ht="13.8">
      <c r="A73" s="265"/>
    </row>
    <row r="74" ht="13.8">
      <c r="A74" s="265"/>
    </row>
    <row r="75" ht="13.8">
      <c r="A75" s="265"/>
    </row>
    <row r="76" ht="13.8">
      <c r="A76" s="265"/>
    </row>
    <row r="77" ht="13.8">
      <c r="A77" s="265"/>
    </row>
    <row r="78" ht="13.8">
      <c r="A78" s="265"/>
    </row>
    <row r="79" ht="13.8">
      <c r="A79" s="265"/>
    </row>
    <row r="80" ht="13.8">
      <c r="A80" s="265"/>
    </row>
    <row r="81" ht="13.8">
      <c r="A81" s="265"/>
    </row>
    <row r="82" ht="13.8">
      <c r="A82" s="265"/>
    </row>
    <row r="83" ht="13.8">
      <c r="A83" s="265"/>
    </row>
    <row r="84" ht="13.8">
      <c r="A84" s="265"/>
    </row>
    <row r="85" ht="13.8">
      <c r="A85" s="265"/>
    </row>
    <row r="86" ht="13.8">
      <c r="A86" s="265"/>
    </row>
    <row r="87" ht="13.8">
      <c r="A87" s="265"/>
    </row>
    <row r="88" ht="13.8">
      <c r="A88" s="265"/>
    </row>
    <row r="89" ht="13.8">
      <c r="A89" s="265"/>
    </row>
    <row r="90" ht="13.8">
      <c r="A90" s="265"/>
    </row>
    <row r="91" ht="13.8">
      <c r="A91" s="265"/>
    </row>
    <row r="92" ht="13.8">
      <c r="A92" s="265"/>
    </row>
    <row r="93" ht="13.8">
      <c r="A93" s="265"/>
    </row>
    <row r="94" ht="13.8">
      <c r="A94" s="265"/>
    </row>
    <row r="95" ht="13.8">
      <c r="A95" s="265"/>
    </row>
    <row r="96" ht="13.8">
      <c r="A96" s="265"/>
    </row>
    <row r="97" ht="13.8">
      <c r="A97" s="265"/>
    </row>
    <row r="98" ht="13.8">
      <c r="A98" s="265"/>
    </row>
    <row r="99" ht="13.8">
      <c r="A99" s="265"/>
    </row>
    <row r="100" ht="13.8">
      <c r="A100" s="265"/>
    </row>
    <row r="101" ht="13.8">
      <c r="A101" s="265"/>
    </row>
    <row r="102" ht="13.8">
      <c r="A102" s="265"/>
    </row>
    <row r="103" ht="13.8">
      <c r="A103" s="265"/>
    </row>
    <row r="104" ht="13.8">
      <c r="A104" s="265"/>
    </row>
    <row r="105" ht="13.8">
      <c r="A105" s="265"/>
    </row>
    <row r="106" ht="13.8">
      <c r="A106" s="265"/>
    </row>
    <row r="107" ht="13.8">
      <c r="A107" s="265"/>
    </row>
  </sheetData>
  <printOptions/>
  <pageMargins left="0.7086614173228347" right="0.7086614173228347" top="0.9448818897637796" bottom="0.7874015748031497" header="0.31496062992125984" footer="0.31496062992125984"/>
  <pageSetup fitToHeight="100" fitToWidth="1" horizontalDpi="600" verticalDpi="600" orientation="portrait" paperSize="9" scale="70" r:id="rId1"/>
  <headerFooter>
    <oddHeader>&amp;CDOPAS s.r.o.</oddHeader>
    <oddFooter>&amp;LVOP&amp;C&amp;P z &amp;N&amp;Rčást - Všeobecné podmínky k ceně díla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03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7" t="s">
        <v>87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24.9" customHeight="1">
      <c r="B4" s="20"/>
      <c r="D4" s="21" t="s">
        <v>96</v>
      </c>
      <c r="L4" s="20"/>
      <c r="M4" s="86" t="s">
        <v>10</v>
      </c>
      <c r="AT4" s="17" t="s">
        <v>4</v>
      </c>
    </row>
    <row r="5" spans="2:12" ht="6.9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26.25" customHeight="1">
      <c r="B7" s="20"/>
      <c r="E7" s="304" t="str">
        <f>'Rekapitulace stavby'!K6</f>
        <v>Město Dobříš - stavební úpravy komunikace a chodníků v ul. Pražská (III/1 1628)</v>
      </c>
      <c r="F7" s="305"/>
      <c r="G7" s="305"/>
      <c r="H7" s="305"/>
      <c r="L7" s="20"/>
    </row>
    <row r="8" spans="2:12" s="1" customFormat="1" ht="12" customHeight="1">
      <c r="B8" s="33"/>
      <c r="D8" s="27" t="s">
        <v>97</v>
      </c>
      <c r="L8" s="33"/>
    </row>
    <row r="9" spans="2:12" s="1" customFormat="1" ht="16.5" customHeight="1">
      <c r="B9" s="33"/>
      <c r="E9" s="276" t="s">
        <v>98</v>
      </c>
      <c r="F9" s="303"/>
      <c r="G9" s="303"/>
      <c r="H9" s="303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27" t="s">
        <v>18</v>
      </c>
      <c r="F11" s="25" t="s">
        <v>32</v>
      </c>
      <c r="I11" s="27" t="s">
        <v>20</v>
      </c>
      <c r="J11" s="25" t="s">
        <v>32</v>
      </c>
      <c r="L11" s="33"/>
    </row>
    <row r="12" spans="2:12" s="1" customFormat="1" ht="12" customHeight="1">
      <c r="B12" s="33"/>
      <c r="D12" s="27" t="s">
        <v>22</v>
      </c>
      <c r="F12" s="25" t="s">
        <v>23</v>
      </c>
      <c r="I12" s="27" t="s">
        <v>24</v>
      </c>
      <c r="J12" s="50" t="str">
        <f>'Rekapitulace stavby'!AN8</f>
        <v>17. 3. 2023</v>
      </c>
      <c r="L12" s="33"/>
    </row>
    <row r="13" spans="2:12" s="1" customFormat="1" ht="10.8" customHeight="1">
      <c r="B13" s="33"/>
      <c r="L13" s="33"/>
    </row>
    <row r="14" spans="2:12" s="1" customFormat="1" ht="12" customHeight="1">
      <c r="B14" s="33"/>
      <c r="D14" s="27" t="s">
        <v>30</v>
      </c>
      <c r="I14" s="27" t="s">
        <v>31</v>
      </c>
      <c r="J14" s="25" t="s">
        <v>32</v>
      </c>
      <c r="L14" s="33"/>
    </row>
    <row r="15" spans="2:12" s="1" customFormat="1" ht="18" customHeight="1">
      <c r="B15" s="33"/>
      <c r="E15" s="25" t="s">
        <v>33</v>
      </c>
      <c r="I15" s="27" t="s">
        <v>34</v>
      </c>
      <c r="J15" s="25" t="s">
        <v>32</v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27" t="s">
        <v>35</v>
      </c>
      <c r="I17" s="27" t="s">
        <v>31</v>
      </c>
      <c r="J17" s="28" t="str">
        <f>'Rekapitulace stavby'!AN13</f>
        <v>Vyplň údaj</v>
      </c>
      <c r="L17" s="33"/>
    </row>
    <row r="18" spans="2:12" s="1" customFormat="1" ht="18" customHeight="1">
      <c r="B18" s="33"/>
      <c r="E18" s="306" t="str">
        <f>'Rekapitulace stavby'!E14</f>
        <v>Vyplň údaj</v>
      </c>
      <c r="F18" s="295"/>
      <c r="G18" s="295"/>
      <c r="H18" s="295"/>
      <c r="I18" s="27" t="s">
        <v>34</v>
      </c>
      <c r="J18" s="28" t="str">
        <f>'Rekapitulace stavby'!AN14</f>
        <v>Vyplň údaj</v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27" t="s">
        <v>37</v>
      </c>
      <c r="I20" s="27" t="s">
        <v>31</v>
      </c>
      <c r="J20" s="25" t="s">
        <v>32</v>
      </c>
      <c r="L20" s="33"/>
    </row>
    <row r="21" spans="2:12" s="1" customFormat="1" ht="18" customHeight="1">
      <c r="B21" s="33"/>
      <c r="E21" s="25" t="s">
        <v>38</v>
      </c>
      <c r="I21" s="27" t="s">
        <v>34</v>
      </c>
      <c r="J21" s="25" t="s">
        <v>32</v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27" t="s">
        <v>40</v>
      </c>
      <c r="I23" s="27" t="s">
        <v>31</v>
      </c>
      <c r="J23" s="25" t="s">
        <v>32</v>
      </c>
      <c r="L23" s="33"/>
    </row>
    <row r="24" spans="2:12" s="1" customFormat="1" ht="18" customHeight="1">
      <c r="B24" s="33"/>
      <c r="E24" s="25" t="s">
        <v>41</v>
      </c>
      <c r="I24" s="27" t="s">
        <v>34</v>
      </c>
      <c r="J24" s="25" t="s">
        <v>32</v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27" t="s">
        <v>42</v>
      </c>
      <c r="L26" s="33"/>
    </row>
    <row r="27" spans="2:12" s="7" customFormat="1" ht="71.25" customHeight="1">
      <c r="B27" s="87"/>
      <c r="E27" s="299" t="s">
        <v>43</v>
      </c>
      <c r="F27" s="299"/>
      <c r="G27" s="299"/>
      <c r="H27" s="299"/>
      <c r="L27" s="8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44</v>
      </c>
      <c r="J30" s="64">
        <f>ROUND(J88,2)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36" t="s">
        <v>46</v>
      </c>
      <c r="I32" s="36" t="s">
        <v>45</v>
      </c>
      <c r="J32" s="36" t="s">
        <v>47</v>
      </c>
      <c r="L32" s="33"/>
    </row>
    <row r="33" spans="2:12" s="1" customFormat="1" ht="14.4" customHeight="1">
      <c r="B33" s="33"/>
      <c r="D33" s="53" t="s">
        <v>48</v>
      </c>
      <c r="E33" s="27" t="s">
        <v>49</v>
      </c>
      <c r="F33" s="89">
        <f>ROUND((SUM(BE88:BE1032)),2)</f>
        <v>0</v>
      </c>
      <c r="I33" s="90">
        <v>0.21</v>
      </c>
      <c r="J33" s="89">
        <f>ROUND(((SUM(BE88:BE1032))*I33),2)</f>
        <v>0</v>
      </c>
      <c r="L33" s="33"/>
    </row>
    <row r="34" spans="2:12" s="1" customFormat="1" ht="14.4" customHeight="1">
      <c r="B34" s="33"/>
      <c r="E34" s="27" t="s">
        <v>50</v>
      </c>
      <c r="F34" s="89">
        <f>ROUND((SUM(BF88:BF1032)),2)</f>
        <v>0</v>
      </c>
      <c r="I34" s="90">
        <v>0.15</v>
      </c>
      <c r="J34" s="89">
        <f>ROUND(((SUM(BF88:BF1032))*I34),2)</f>
        <v>0</v>
      </c>
      <c r="L34" s="33"/>
    </row>
    <row r="35" spans="2:12" s="1" customFormat="1" ht="14.4" customHeight="1" hidden="1">
      <c r="B35" s="33"/>
      <c r="E35" s="27" t="s">
        <v>51</v>
      </c>
      <c r="F35" s="89">
        <f>ROUND((SUM(BG88:BG1032)),2)</f>
        <v>0</v>
      </c>
      <c r="I35" s="90">
        <v>0.21</v>
      </c>
      <c r="J35" s="89">
        <f>0</f>
        <v>0</v>
      </c>
      <c r="L35" s="33"/>
    </row>
    <row r="36" spans="2:12" s="1" customFormat="1" ht="14.4" customHeight="1" hidden="1">
      <c r="B36" s="33"/>
      <c r="E36" s="27" t="s">
        <v>52</v>
      </c>
      <c r="F36" s="89">
        <f>ROUND((SUM(BH88:BH1032)),2)</f>
        <v>0</v>
      </c>
      <c r="I36" s="90">
        <v>0.15</v>
      </c>
      <c r="J36" s="89">
        <f>0</f>
        <v>0</v>
      </c>
      <c r="L36" s="33"/>
    </row>
    <row r="37" spans="2:12" s="1" customFormat="1" ht="14.4" customHeight="1" hidden="1">
      <c r="B37" s="33"/>
      <c r="E37" s="27" t="s">
        <v>53</v>
      </c>
      <c r="F37" s="89">
        <f>ROUND((SUM(BI88:BI1032)),2)</f>
        <v>0</v>
      </c>
      <c r="I37" s="90">
        <v>0</v>
      </c>
      <c r="J37" s="89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91"/>
      <c r="D39" s="92" t="s">
        <v>54</v>
      </c>
      <c r="E39" s="55"/>
      <c r="F39" s="55"/>
      <c r="G39" s="93" t="s">
        <v>55</v>
      </c>
      <c r="H39" s="94" t="s">
        <v>56</v>
      </c>
      <c r="I39" s="55"/>
      <c r="J39" s="95">
        <f>SUM(J30:J37)</f>
        <v>0</v>
      </c>
      <c r="K39" s="96"/>
      <c r="L39" s="33"/>
    </row>
    <row r="40" spans="2:12" s="1" customFormat="1" ht="14.4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" customHeight="1">
      <c r="B45" s="33"/>
      <c r="C45" s="21" t="s">
        <v>99</v>
      </c>
      <c r="L45" s="33"/>
    </row>
    <row r="46" spans="2:12" s="1" customFormat="1" ht="6.9" customHeight="1">
      <c r="B46" s="33"/>
      <c r="L46" s="33"/>
    </row>
    <row r="47" spans="2:12" s="1" customFormat="1" ht="12" customHeight="1">
      <c r="B47" s="33"/>
      <c r="C47" s="27" t="s">
        <v>16</v>
      </c>
      <c r="L47" s="33"/>
    </row>
    <row r="48" spans="2:12" s="1" customFormat="1" ht="26.25" customHeight="1">
      <c r="B48" s="33"/>
      <c r="E48" s="304" t="str">
        <f>E7</f>
        <v>Město Dobříš - stavební úpravy komunikace a chodníků v ul. Pražská (III/1 1628)</v>
      </c>
      <c r="F48" s="305"/>
      <c r="G48" s="305"/>
      <c r="H48" s="305"/>
      <c r="L48" s="33"/>
    </row>
    <row r="49" spans="2:12" s="1" customFormat="1" ht="12" customHeight="1">
      <c r="B49" s="33"/>
      <c r="C49" s="27" t="s">
        <v>97</v>
      </c>
      <c r="L49" s="33"/>
    </row>
    <row r="50" spans="2:12" s="1" customFormat="1" ht="16.5" customHeight="1">
      <c r="B50" s="33"/>
      <c r="E50" s="276" t="str">
        <f>E9</f>
        <v>SO 101 - Komunikace ul. Pražská III/1 1628</v>
      </c>
      <c r="F50" s="303"/>
      <c r="G50" s="303"/>
      <c r="H50" s="303"/>
      <c r="L50" s="33"/>
    </row>
    <row r="51" spans="2:12" s="1" customFormat="1" ht="6.9" customHeight="1">
      <c r="B51" s="33"/>
      <c r="L51" s="33"/>
    </row>
    <row r="52" spans="2:12" s="1" customFormat="1" ht="12" customHeight="1">
      <c r="B52" s="33"/>
      <c r="C52" s="27" t="s">
        <v>22</v>
      </c>
      <c r="F52" s="25" t="str">
        <f>F12</f>
        <v>Dobříš, ul. Pražská</v>
      </c>
      <c r="I52" s="27" t="s">
        <v>24</v>
      </c>
      <c r="J52" s="50" t="str">
        <f>IF(J12="","",J12)</f>
        <v>17. 3. 2023</v>
      </c>
      <c r="L52" s="33"/>
    </row>
    <row r="53" spans="2:12" s="1" customFormat="1" ht="6.9" customHeight="1">
      <c r="B53" s="33"/>
      <c r="L53" s="33"/>
    </row>
    <row r="54" spans="2:12" s="1" customFormat="1" ht="15.15" customHeight="1">
      <c r="B54" s="33"/>
      <c r="C54" s="27" t="s">
        <v>30</v>
      </c>
      <c r="F54" s="25" t="str">
        <f>E15</f>
        <v>Město Dobříš</v>
      </c>
      <c r="I54" s="27" t="s">
        <v>37</v>
      </c>
      <c r="J54" s="31" t="str">
        <f>E21</f>
        <v>DOPAS s.r.o.</v>
      </c>
      <c r="L54" s="33"/>
    </row>
    <row r="55" spans="2:12" s="1" customFormat="1" ht="15.15" customHeight="1">
      <c r="B55" s="33"/>
      <c r="C55" s="27" t="s">
        <v>35</v>
      </c>
      <c r="F55" s="25" t="str">
        <f>IF(E18="","",E18)</f>
        <v>Vyplň údaj</v>
      </c>
      <c r="I55" s="27" t="s">
        <v>40</v>
      </c>
      <c r="J55" s="31" t="str">
        <f>E24</f>
        <v>L. Štuller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100</v>
      </c>
      <c r="D57" s="91"/>
      <c r="E57" s="91"/>
      <c r="F57" s="91"/>
      <c r="G57" s="91"/>
      <c r="H57" s="91"/>
      <c r="I57" s="91"/>
      <c r="J57" s="98" t="s">
        <v>101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8" customHeight="1">
      <c r="B59" s="33"/>
      <c r="C59" s="99" t="s">
        <v>76</v>
      </c>
      <c r="J59" s="64">
        <f>J88</f>
        <v>0</v>
      </c>
      <c r="L59" s="33"/>
      <c r="AU59" s="17" t="s">
        <v>102</v>
      </c>
    </row>
    <row r="60" spans="2:12" s="8" customFormat="1" ht="24.9" customHeight="1">
      <c r="B60" s="100"/>
      <c r="D60" s="101" t="s">
        <v>103</v>
      </c>
      <c r="E60" s="102"/>
      <c r="F60" s="102"/>
      <c r="G60" s="102"/>
      <c r="H60" s="102"/>
      <c r="I60" s="102"/>
      <c r="J60" s="103">
        <f>J89</f>
        <v>0</v>
      </c>
      <c r="L60" s="100"/>
    </row>
    <row r="61" spans="2:12" s="9" customFormat="1" ht="19.95" customHeight="1">
      <c r="B61" s="104"/>
      <c r="D61" s="105" t="s">
        <v>104</v>
      </c>
      <c r="E61" s="106"/>
      <c r="F61" s="106"/>
      <c r="G61" s="106"/>
      <c r="H61" s="106"/>
      <c r="I61" s="106"/>
      <c r="J61" s="107">
        <f>J90</f>
        <v>0</v>
      </c>
      <c r="L61" s="104"/>
    </row>
    <row r="62" spans="2:12" s="9" customFormat="1" ht="19.95" customHeight="1">
      <c r="B62" s="104"/>
      <c r="D62" s="105" t="s">
        <v>105</v>
      </c>
      <c r="E62" s="106"/>
      <c r="F62" s="106"/>
      <c r="G62" s="106"/>
      <c r="H62" s="106"/>
      <c r="I62" s="106"/>
      <c r="J62" s="107">
        <f>J343</f>
        <v>0</v>
      </c>
      <c r="L62" s="104"/>
    </row>
    <row r="63" spans="2:12" s="9" customFormat="1" ht="19.95" customHeight="1">
      <c r="B63" s="104"/>
      <c r="D63" s="105" t="s">
        <v>106</v>
      </c>
      <c r="E63" s="106"/>
      <c r="F63" s="106"/>
      <c r="G63" s="106"/>
      <c r="H63" s="106"/>
      <c r="I63" s="106"/>
      <c r="J63" s="107">
        <f>J397</f>
        <v>0</v>
      </c>
      <c r="L63" s="104"/>
    </row>
    <row r="64" spans="2:12" s="9" customFormat="1" ht="19.95" customHeight="1">
      <c r="B64" s="104"/>
      <c r="D64" s="105" t="s">
        <v>107</v>
      </c>
      <c r="E64" s="106"/>
      <c r="F64" s="106"/>
      <c r="G64" s="106"/>
      <c r="H64" s="106"/>
      <c r="I64" s="106"/>
      <c r="J64" s="107">
        <f>J455</f>
        <v>0</v>
      </c>
      <c r="L64" s="104"/>
    </row>
    <row r="65" spans="2:12" s="9" customFormat="1" ht="19.95" customHeight="1">
      <c r="B65" s="104"/>
      <c r="D65" s="105" t="s">
        <v>108</v>
      </c>
      <c r="E65" s="106"/>
      <c r="F65" s="106"/>
      <c r="G65" s="106"/>
      <c r="H65" s="106"/>
      <c r="I65" s="106"/>
      <c r="J65" s="107">
        <f>J576</f>
        <v>0</v>
      </c>
      <c r="L65" s="104"/>
    </row>
    <row r="66" spans="2:12" s="9" customFormat="1" ht="19.95" customHeight="1">
      <c r="B66" s="104"/>
      <c r="D66" s="105" t="s">
        <v>109</v>
      </c>
      <c r="E66" s="106"/>
      <c r="F66" s="106"/>
      <c r="G66" s="106"/>
      <c r="H66" s="106"/>
      <c r="I66" s="106"/>
      <c r="J66" s="107">
        <f>J734</f>
        <v>0</v>
      </c>
      <c r="L66" s="104"/>
    </row>
    <row r="67" spans="2:12" s="9" customFormat="1" ht="19.95" customHeight="1">
      <c r="B67" s="104"/>
      <c r="D67" s="105" t="s">
        <v>110</v>
      </c>
      <c r="E67" s="106"/>
      <c r="F67" s="106"/>
      <c r="G67" s="106"/>
      <c r="H67" s="106"/>
      <c r="I67" s="106"/>
      <c r="J67" s="107">
        <f>J958</f>
        <v>0</v>
      </c>
      <c r="L67" s="104"/>
    </row>
    <row r="68" spans="2:12" s="9" customFormat="1" ht="19.95" customHeight="1">
      <c r="B68" s="104"/>
      <c r="D68" s="105" t="s">
        <v>111</v>
      </c>
      <c r="E68" s="106"/>
      <c r="F68" s="106"/>
      <c r="G68" s="106"/>
      <c r="H68" s="106"/>
      <c r="I68" s="106"/>
      <c r="J68" s="107">
        <f>J1028</f>
        <v>0</v>
      </c>
      <c r="L68" s="104"/>
    </row>
    <row r="69" spans="2:12" s="1" customFormat="1" ht="21.75" customHeight="1">
      <c r="B69" s="33"/>
      <c r="L69" s="33"/>
    </row>
    <row r="70" spans="2:12" s="1" customFormat="1" ht="6.9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33"/>
    </row>
    <row r="74" spans="2:12" s="1" customFormat="1" ht="6.9" customHeight="1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33"/>
    </row>
    <row r="75" spans="2:12" s="1" customFormat="1" ht="24.9" customHeight="1">
      <c r="B75" s="33"/>
      <c r="C75" s="21" t="s">
        <v>112</v>
      </c>
      <c r="L75" s="33"/>
    </row>
    <row r="76" spans="2:12" s="1" customFormat="1" ht="6.9" customHeight="1">
      <c r="B76" s="33"/>
      <c r="L76" s="33"/>
    </row>
    <row r="77" spans="2:12" s="1" customFormat="1" ht="12" customHeight="1">
      <c r="B77" s="33"/>
      <c r="C77" s="27" t="s">
        <v>16</v>
      </c>
      <c r="L77" s="33"/>
    </row>
    <row r="78" spans="2:12" s="1" customFormat="1" ht="26.25" customHeight="1">
      <c r="B78" s="33"/>
      <c r="E78" s="304" t="str">
        <f>E7</f>
        <v>Město Dobříš - stavební úpravy komunikace a chodníků v ul. Pražská (III/1 1628)</v>
      </c>
      <c r="F78" s="305"/>
      <c r="G78" s="305"/>
      <c r="H78" s="305"/>
      <c r="L78" s="33"/>
    </row>
    <row r="79" spans="2:12" s="1" customFormat="1" ht="12" customHeight="1">
      <c r="B79" s="33"/>
      <c r="C79" s="27" t="s">
        <v>97</v>
      </c>
      <c r="L79" s="33"/>
    </row>
    <row r="80" spans="2:12" s="1" customFormat="1" ht="16.5" customHeight="1">
      <c r="B80" s="33"/>
      <c r="E80" s="276" t="str">
        <f>E9</f>
        <v>SO 101 - Komunikace ul. Pražská III/1 1628</v>
      </c>
      <c r="F80" s="303"/>
      <c r="G80" s="303"/>
      <c r="H80" s="303"/>
      <c r="L80" s="33"/>
    </row>
    <row r="81" spans="2:12" s="1" customFormat="1" ht="6.9" customHeight="1">
      <c r="B81" s="33"/>
      <c r="L81" s="33"/>
    </row>
    <row r="82" spans="2:12" s="1" customFormat="1" ht="12" customHeight="1">
      <c r="B82" s="33"/>
      <c r="C82" s="27" t="s">
        <v>22</v>
      </c>
      <c r="F82" s="25" t="str">
        <f>F12</f>
        <v>Dobříš, ul. Pražská</v>
      </c>
      <c r="I82" s="27" t="s">
        <v>24</v>
      </c>
      <c r="J82" s="50" t="str">
        <f>IF(J12="","",J12)</f>
        <v>17. 3. 2023</v>
      </c>
      <c r="L82" s="33"/>
    </row>
    <row r="83" spans="2:12" s="1" customFormat="1" ht="6.9" customHeight="1">
      <c r="B83" s="33"/>
      <c r="L83" s="33"/>
    </row>
    <row r="84" spans="2:12" s="1" customFormat="1" ht="15.15" customHeight="1">
      <c r="B84" s="33"/>
      <c r="C84" s="27" t="s">
        <v>30</v>
      </c>
      <c r="F84" s="25" t="str">
        <f>E15</f>
        <v>Město Dobříš</v>
      </c>
      <c r="I84" s="27" t="s">
        <v>37</v>
      </c>
      <c r="J84" s="31" t="str">
        <f>E21</f>
        <v>DOPAS s.r.o.</v>
      </c>
      <c r="L84" s="33"/>
    </row>
    <row r="85" spans="2:12" s="1" customFormat="1" ht="15.15" customHeight="1">
      <c r="B85" s="33"/>
      <c r="C85" s="27" t="s">
        <v>35</v>
      </c>
      <c r="F85" s="25" t="str">
        <f>IF(E18="","",E18)</f>
        <v>Vyplň údaj</v>
      </c>
      <c r="I85" s="27" t="s">
        <v>40</v>
      </c>
      <c r="J85" s="31" t="str">
        <f>E24</f>
        <v>L. Štuller</v>
      </c>
      <c r="L85" s="33"/>
    </row>
    <row r="86" spans="2:12" s="1" customFormat="1" ht="10.35" customHeight="1">
      <c r="B86" s="33"/>
      <c r="L86" s="33"/>
    </row>
    <row r="87" spans="2:20" s="10" customFormat="1" ht="29.25" customHeight="1">
      <c r="B87" s="108"/>
      <c r="C87" s="109" t="s">
        <v>113</v>
      </c>
      <c r="D87" s="110" t="s">
        <v>63</v>
      </c>
      <c r="E87" s="110" t="s">
        <v>59</v>
      </c>
      <c r="F87" s="110" t="s">
        <v>60</v>
      </c>
      <c r="G87" s="110" t="s">
        <v>114</v>
      </c>
      <c r="H87" s="110" t="s">
        <v>115</v>
      </c>
      <c r="I87" s="110" t="s">
        <v>116</v>
      </c>
      <c r="J87" s="110" t="s">
        <v>101</v>
      </c>
      <c r="K87" s="111" t="s">
        <v>117</v>
      </c>
      <c r="L87" s="108"/>
      <c r="M87" s="57" t="s">
        <v>32</v>
      </c>
      <c r="N87" s="58" t="s">
        <v>48</v>
      </c>
      <c r="O87" s="58" t="s">
        <v>118</v>
      </c>
      <c r="P87" s="58" t="s">
        <v>119</v>
      </c>
      <c r="Q87" s="58" t="s">
        <v>120</v>
      </c>
      <c r="R87" s="58" t="s">
        <v>121</v>
      </c>
      <c r="S87" s="58" t="s">
        <v>122</v>
      </c>
      <c r="T87" s="59" t="s">
        <v>123</v>
      </c>
    </row>
    <row r="88" spans="2:63" s="1" customFormat="1" ht="22.8" customHeight="1">
      <c r="B88" s="33"/>
      <c r="C88" s="62" t="s">
        <v>124</v>
      </c>
      <c r="J88" s="112">
        <f>BK88</f>
        <v>0</v>
      </c>
      <c r="L88" s="33"/>
      <c r="M88" s="60"/>
      <c r="N88" s="51"/>
      <c r="O88" s="51"/>
      <c r="P88" s="113">
        <f>P89</f>
        <v>0</v>
      </c>
      <c r="Q88" s="51"/>
      <c r="R88" s="113">
        <f>R89</f>
        <v>491.15870748</v>
      </c>
      <c r="S88" s="51"/>
      <c r="T88" s="114">
        <f>T89</f>
        <v>4124.344389999999</v>
      </c>
      <c r="AT88" s="17" t="s">
        <v>77</v>
      </c>
      <c r="AU88" s="17" t="s">
        <v>102</v>
      </c>
      <c r="BK88" s="115">
        <f>BK89</f>
        <v>0</v>
      </c>
    </row>
    <row r="89" spans="2:63" s="11" customFormat="1" ht="25.95" customHeight="1">
      <c r="B89" s="116"/>
      <c r="D89" s="117" t="s">
        <v>77</v>
      </c>
      <c r="E89" s="118" t="s">
        <v>125</v>
      </c>
      <c r="F89" s="118" t="s">
        <v>126</v>
      </c>
      <c r="I89" s="119"/>
      <c r="J89" s="120">
        <f>BK89</f>
        <v>0</v>
      </c>
      <c r="L89" s="116"/>
      <c r="M89" s="121"/>
      <c r="P89" s="122">
        <f>P90+P343+P397+P455+P576+P734+P958+P1028</f>
        <v>0</v>
      </c>
      <c r="R89" s="122">
        <f>R90+R343+R397+R455+R576+R734+R958+R1028</f>
        <v>491.15870748</v>
      </c>
      <c r="T89" s="123">
        <f>T90+T343+T397+T455+T576+T734+T958+T1028</f>
        <v>4124.344389999999</v>
      </c>
      <c r="AR89" s="117" t="s">
        <v>86</v>
      </c>
      <c r="AT89" s="124" t="s">
        <v>77</v>
      </c>
      <c r="AU89" s="124" t="s">
        <v>78</v>
      </c>
      <c r="AY89" s="117" t="s">
        <v>127</v>
      </c>
      <c r="BK89" s="125">
        <f>BK90+BK343+BK397+BK455+BK576+BK734+BK958+BK1028</f>
        <v>0</v>
      </c>
    </row>
    <row r="90" spans="2:63" s="11" customFormat="1" ht="22.8" customHeight="1">
      <c r="B90" s="116"/>
      <c r="D90" s="117" t="s">
        <v>77</v>
      </c>
      <c r="E90" s="126" t="s">
        <v>86</v>
      </c>
      <c r="F90" s="126" t="s">
        <v>128</v>
      </c>
      <c r="I90" s="119"/>
      <c r="J90" s="127">
        <f>BK90</f>
        <v>0</v>
      </c>
      <c r="L90" s="116"/>
      <c r="M90" s="121"/>
      <c r="P90" s="122">
        <f>SUM(P91:P342)</f>
        <v>0</v>
      </c>
      <c r="R90" s="122">
        <f>SUM(R91:R342)</f>
        <v>53.118970000000004</v>
      </c>
      <c r="T90" s="123">
        <f>SUM(T91:T342)</f>
        <v>4023.7091499999997</v>
      </c>
      <c r="AR90" s="117" t="s">
        <v>86</v>
      </c>
      <c r="AT90" s="124" t="s">
        <v>77</v>
      </c>
      <c r="AU90" s="124" t="s">
        <v>86</v>
      </c>
      <c r="AY90" s="117" t="s">
        <v>127</v>
      </c>
      <c r="BK90" s="125">
        <f>SUM(BK91:BK342)</f>
        <v>0</v>
      </c>
    </row>
    <row r="91" spans="2:65" s="1" customFormat="1" ht="55.5" customHeight="1">
      <c r="B91" s="33"/>
      <c r="C91" s="128" t="s">
        <v>86</v>
      </c>
      <c r="D91" s="128" t="s">
        <v>129</v>
      </c>
      <c r="E91" s="129" t="s">
        <v>130</v>
      </c>
      <c r="F91" s="130" t="s">
        <v>131</v>
      </c>
      <c r="G91" s="131" t="s">
        <v>132</v>
      </c>
      <c r="H91" s="132">
        <v>9.9</v>
      </c>
      <c r="I91" s="133"/>
      <c r="J91" s="134">
        <f>ROUND(I91*H91,2)</f>
        <v>0</v>
      </c>
      <c r="K91" s="130" t="s">
        <v>133</v>
      </c>
      <c r="L91" s="33"/>
      <c r="M91" s="135" t="s">
        <v>32</v>
      </c>
      <c r="N91" s="136" t="s">
        <v>49</v>
      </c>
      <c r="P91" s="137">
        <f>O91*H91</f>
        <v>0</v>
      </c>
      <c r="Q91" s="137">
        <v>0</v>
      </c>
      <c r="R91" s="137">
        <f>Q91*H91</f>
        <v>0</v>
      </c>
      <c r="S91" s="137">
        <v>0.295</v>
      </c>
      <c r="T91" s="138">
        <f>S91*H91</f>
        <v>2.9205</v>
      </c>
      <c r="AR91" s="139" t="s">
        <v>134</v>
      </c>
      <c r="AT91" s="139" t="s">
        <v>129</v>
      </c>
      <c r="AU91" s="139" t="s">
        <v>88</v>
      </c>
      <c r="AY91" s="17" t="s">
        <v>127</v>
      </c>
      <c r="BE91" s="140">
        <f>IF(N91="základní",J91,0)</f>
        <v>0</v>
      </c>
      <c r="BF91" s="140">
        <f>IF(N91="snížená",J91,0)</f>
        <v>0</v>
      </c>
      <c r="BG91" s="140">
        <f>IF(N91="zákl. přenesená",J91,0)</f>
        <v>0</v>
      </c>
      <c r="BH91" s="140">
        <f>IF(N91="sníž. přenesená",J91,0)</f>
        <v>0</v>
      </c>
      <c r="BI91" s="140">
        <f>IF(N91="nulová",J91,0)</f>
        <v>0</v>
      </c>
      <c r="BJ91" s="17" t="s">
        <v>86</v>
      </c>
      <c r="BK91" s="140">
        <f>ROUND(I91*H91,2)</f>
        <v>0</v>
      </c>
      <c r="BL91" s="17" t="s">
        <v>134</v>
      </c>
      <c r="BM91" s="139" t="s">
        <v>135</v>
      </c>
    </row>
    <row r="92" spans="2:47" s="1" customFormat="1" ht="12">
      <c r="B92" s="33"/>
      <c r="D92" s="141" t="s">
        <v>136</v>
      </c>
      <c r="F92" s="142" t="s">
        <v>137</v>
      </c>
      <c r="I92" s="143"/>
      <c r="L92" s="33"/>
      <c r="M92" s="144"/>
      <c r="T92" s="54"/>
      <c r="AT92" s="17" t="s">
        <v>136</v>
      </c>
      <c r="AU92" s="17" t="s">
        <v>88</v>
      </c>
    </row>
    <row r="93" spans="2:51" s="12" customFormat="1" ht="12">
      <c r="B93" s="145"/>
      <c r="D93" s="146" t="s">
        <v>138</v>
      </c>
      <c r="E93" s="147" t="s">
        <v>32</v>
      </c>
      <c r="F93" s="148" t="s">
        <v>139</v>
      </c>
      <c r="H93" s="147" t="s">
        <v>32</v>
      </c>
      <c r="I93" s="149"/>
      <c r="L93" s="145"/>
      <c r="M93" s="150"/>
      <c r="T93" s="151"/>
      <c r="AT93" s="147" t="s">
        <v>138</v>
      </c>
      <c r="AU93" s="147" t="s">
        <v>88</v>
      </c>
      <c r="AV93" s="12" t="s">
        <v>86</v>
      </c>
      <c r="AW93" s="12" t="s">
        <v>39</v>
      </c>
      <c r="AX93" s="12" t="s">
        <v>78</v>
      </c>
      <c r="AY93" s="147" t="s">
        <v>127</v>
      </c>
    </row>
    <row r="94" spans="2:51" s="13" customFormat="1" ht="12">
      <c r="B94" s="152"/>
      <c r="D94" s="146" t="s">
        <v>138</v>
      </c>
      <c r="E94" s="153" t="s">
        <v>32</v>
      </c>
      <c r="F94" s="154" t="s">
        <v>140</v>
      </c>
      <c r="H94" s="155">
        <v>9.9</v>
      </c>
      <c r="I94" s="156"/>
      <c r="L94" s="152"/>
      <c r="M94" s="157"/>
      <c r="T94" s="158"/>
      <c r="AT94" s="153" t="s">
        <v>138</v>
      </c>
      <c r="AU94" s="153" t="s">
        <v>88</v>
      </c>
      <c r="AV94" s="13" t="s">
        <v>88</v>
      </c>
      <c r="AW94" s="13" t="s">
        <v>39</v>
      </c>
      <c r="AX94" s="13" t="s">
        <v>78</v>
      </c>
      <c r="AY94" s="153" t="s">
        <v>127</v>
      </c>
    </row>
    <row r="95" spans="2:51" s="14" customFormat="1" ht="12">
      <c r="B95" s="159"/>
      <c r="D95" s="146" t="s">
        <v>138</v>
      </c>
      <c r="E95" s="160" t="s">
        <v>32</v>
      </c>
      <c r="F95" s="161" t="s">
        <v>141</v>
      </c>
      <c r="H95" s="162">
        <v>9.9</v>
      </c>
      <c r="I95" s="163"/>
      <c r="L95" s="159"/>
      <c r="M95" s="164"/>
      <c r="T95" s="165"/>
      <c r="AT95" s="160" t="s">
        <v>138</v>
      </c>
      <c r="AU95" s="160" t="s">
        <v>88</v>
      </c>
      <c r="AV95" s="14" t="s">
        <v>134</v>
      </c>
      <c r="AW95" s="14" t="s">
        <v>39</v>
      </c>
      <c r="AX95" s="14" t="s">
        <v>86</v>
      </c>
      <c r="AY95" s="160" t="s">
        <v>127</v>
      </c>
    </row>
    <row r="96" spans="2:65" s="1" customFormat="1" ht="55.5" customHeight="1">
      <c r="B96" s="33"/>
      <c r="C96" s="128" t="s">
        <v>88</v>
      </c>
      <c r="D96" s="128" t="s">
        <v>129</v>
      </c>
      <c r="E96" s="129" t="s">
        <v>142</v>
      </c>
      <c r="F96" s="130" t="s">
        <v>143</v>
      </c>
      <c r="G96" s="131" t="s">
        <v>132</v>
      </c>
      <c r="H96" s="132">
        <v>4</v>
      </c>
      <c r="I96" s="133"/>
      <c r="J96" s="134">
        <f>ROUND(I96*H96,2)</f>
        <v>0</v>
      </c>
      <c r="K96" s="130" t="s">
        <v>133</v>
      </c>
      <c r="L96" s="33"/>
      <c r="M96" s="135" t="s">
        <v>32</v>
      </c>
      <c r="N96" s="136" t="s">
        <v>49</v>
      </c>
      <c r="P96" s="137">
        <f>O96*H96</f>
        <v>0</v>
      </c>
      <c r="Q96" s="137">
        <v>0</v>
      </c>
      <c r="R96" s="137">
        <f>Q96*H96</f>
        <v>0</v>
      </c>
      <c r="S96" s="137">
        <v>0.44</v>
      </c>
      <c r="T96" s="138">
        <f>S96*H96</f>
        <v>1.76</v>
      </c>
      <c r="AR96" s="139" t="s">
        <v>134</v>
      </c>
      <c r="AT96" s="139" t="s">
        <v>129</v>
      </c>
      <c r="AU96" s="139" t="s">
        <v>88</v>
      </c>
      <c r="AY96" s="17" t="s">
        <v>127</v>
      </c>
      <c r="BE96" s="140">
        <f>IF(N96="základní",J96,0)</f>
        <v>0</v>
      </c>
      <c r="BF96" s="140">
        <f>IF(N96="snížená",J96,0)</f>
        <v>0</v>
      </c>
      <c r="BG96" s="140">
        <f>IF(N96="zákl. přenesená",J96,0)</f>
        <v>0</v>
      </c>
      <c r="BH96" s="140">
        <f>IF(N96="sníž. přenesená",J96,0)</f>
        <v>0</v>
      </c>
      <c r="BI96" s="140">
        <f>IF(N96="nulová",J96,0)</f>
        <v>0</v>
      </c>
      <c r="BJ96" s="17" t="s">
        <v>86</v>
      </c>
      <c r="BK96" s="140">
        <f>ROUND(I96*H96,2)</f>
        <v>0</v>
      </c>
      <c r="BL96" s="17" t="s">
        <v>134</v>
      </c>
      <c r="BM96" s="139" t="s">
        <v>144</v>
      </c>
    </row>
    <row r="97" spans="2:47" s="1" customFormat="1" ht="12">
      <c r="B97" s="33"/>
      <c r="D97" s="141" t="s">
        <v>136</v>
      </c>
      <c r="F97" s="142" t="s">
        <v>145</v>
      </c>
      <c r="I97" s="143"/>
      <c r="L97" s="33"/>
      <c r="M97" s="144"/>
      <c r="T97" s="54"/>
      <c r="AT97" s="17" t="s">
        <v>136</v>
      </c>
      <c r="AU97" s="17" t="s">
        <v>88</v>
      </c>
    </row>
    <row r="98" spans="2:51" s="12" customFormat="1" ht="12">
      <c r="B98" s="145"/>
      <c r="D98" s="146" t="s">
        <v>138</v>
      </c>
      <c r="E98" s="147" t="s">
        <v>32</v>
      </c>
      <c r="F98" s="148" t="s">
        <v>139</v>
      </c>
      <c r="H98" s="147" t="s">
        <v>32</v>
      </c>
      <c r="I98" s="149"/>
      <c r="L98" s="145"/>
      <c r="M98" s="150"/>
      <c r="T98" s="151"/>
      <c r="AT98" s="147" t="s">
        <v>138</v>
      </c>
      <c r="AU98" s="147" t="s">
        <v>88</v>
      </c>
      <c r="AV98" s="12" t="s">
        <v>86</v>
      </c>
      <c r="AW98" s="12" t="s">
        <v>39</v>
      </c>
      <c r="AX98" s="12" t="s">
        <v>78</v>
      </c>
      <c r="AY98" s="147" t="s">
        <v>127</v>
      </c>
    </row>
    <row r="99" spans="2:51" s="12" customFormat="1" ht="12">
      <c r="B99" s="145"/>
      <c r="D99" s="146" t="s">
        <v>138</v>
      </c>
      <c r="E99" s="147" t="s">
        <v>32</v>
      </c>
      <c r="F99" s="148" t="s">
        <v>146</v>
      </c>
      <c r="H99" s="147" t="s">
        <v>32</v>
      </c>
      <c r="I99" s="149"/>
      <c r="L99" s="145"/>
      <c r="M99" s="150"/>
      <c r="T99" s="151"/>
      <c r="AT99" s="147" t="s">
        <v>138</v>
      </c>
      <c r="AU99" s="147" t="s">
        <v>88</v>
      </c>
      <c r="AV99" s="12" t="s">
        <v>86</v>
      </c>
      <c r="AW99" s="12" t="s">
        <v>39</v>
      </c>
      <c r="AX99" s="12" t="s">
        <v>78</v>
      </c>
      <c r="AY99" s="147" t="s">
        <v>127</v>
      </c>
    </row>
    <row r="100" spans="2:51" s="13" customFormat="1" ht="12">
      <c r="B100" s="152"/>
      <c r="D100" s="146" t="s">
        <v>138</v>
      </c>
      <c r="E100" s="153" t="s">
        <v>32</v>
      </c>
      <c r="F100" s="154" t="s">
        <v>147</v>
      </c>
      <c r="H100" s="155">
        <v>4</v>
      </c>
      <c r="I100" s="156"/>
      <c r="L100" s="152"/>
      <c r="M100" s="157"/>
      <c r="T100" s="158"/>
      <c r="AT100" s="153" t="s">
        <v>138</v>
      </c>
      <c r="AU100" s="153" t="s">
        <v>88</v>
      </c>
      <c r="AV100" s="13" t="s">
        <v>88</v>
      </c>
      <c r="AW100" s="13" t="s">
        <v>39</v>
      </c>
      <c r="AX100" s="13" t="s">
        <v>78</v>
      </c>
      <c r="AY100" s="153" t="s">
        <v>127</v>
      </c>
    </row>
    <row r="101" spans="2:51" s="14" customFormat="1" ht="12">
      <c r="B101" s="159"/>
      <c r="D101" s="146" t="s">
        <v>138</v>
      </c>
      <c r="E101" s="160" t="s">
        <v>32</v>
      </c>
      <c r="F101" s="161" t="s">
        <v>141</v>
      </c>
      <c r="H101" s="162">
        <v>4</v>
      </c>
      <c r="I101" s="163"/>
      <c r="L101" s="159"/>
      <c r="M101" s="164"/>
      <c r="T101" s="165"/>
      <c r="AT101" s="160" t="s">
        <v>138</v>
      </c>
      <c r="AU101" s="160" t="s">
        <v>88</v>
      </c>
      <c r="AV101" s="14" t="s">
        <v>134</v>
      </c>
      <c r="AW101" s="14" t="s">
        <v>39</v>
      </c>
      <c r="AX101" s="14" t="s">
        <v>86</v>
      </c>
      <c r="AY101" s="160" t="s">
        <v>127</v>
      </c>
    </row>
    <row r="102" spans="2:65" s="1" customFormat="1" ht="55.5" customHeight="1">
      <c r="B102" s="33"/>
      <c r="C102" s="128" t="s">
        <v>148</v>
      </c>
      <c r="D102" s="128" t="s">
        <v>129</v>
      </c>
      <c r="E102" s="129" t="s">
        <v>149</v>
      </c>
      <c r="F102" s="130" t="s">
        <v>150</v>
      </c>
      <c r="G102" s="131" t="s">
        <v>132</v>
      </c>
      <c r="H102" s="132">
        <v>4</v>
      </c>
      <c r="I102" s="133"/>
      <c r="J102" s="134">
        <f>ROUND(I102*H102,2)</f>
        <v>0</v>
      </c>
      <c r="K102" s="130" t="s">
        <v>133</v>
      </c>
      <c r="L102" s="33"/>
      <c r="M102" s="135" t="s">
        <v>32</v>
      </c>
      <c r="N102" s="136" t="s">
        <v>49</v>
      </c>
      <c r="P102" s="137">
        <f>O102*H102</f>
        <v>0</v>
      </c>
      <c r="Q102" s="137">
        <v>0</v>
      </c>
      <c r="R102" s="137">
        <f>Q102*H102</f>
        <v>0</v>
      </c>
      <c r="S102" s="137">
        <v>0.33</v>
      </c>
      <c r="T102" s="138">
        <f>S102*H102</f>
        <v>1.32</v>
      </c>
      <c r="AR102" s="139" t="s">
        <v>134</v>
      </c>
      <c r="AT102" s="139" t="s">
        <v>129</v>
      </c>
      <c r="AU102" s="139" t="s">
        <v>88</v>
      </c>
      <c r="AY102" s="17" t="s">
        <v>127</v>
      </c>
      <c r="BE102" s="140">
        <f>IF(N102="základní",J102,0)</f>
        <v>0</v>
      </c>
      <c r="BF102" s="140">
        <f>IF(N102="snížená",J102,0)</f>
        <v>0</v>
      </c>
      <c r="BG102" s="140">
        <f>IF(N102="zákl. přenesená",J102,0)</f>
        <v>0</v>
      </c>
      <c r="BH102" s="140">
        <f>IF(N102="sníž. přenesená",J102,0)</f>
        <v>0</v>
      </c>
      <c r="BI102" s="140">
        <f>IF(N102="nulová",J102,0)</f>
        <v>0</v>
      </c>
      <c r="BJ102" s="17" t="s">
        <v>86</v>
      </c>
      <c r="BK102" s="140">
        <f>ROUND(I102*H102,2)</f>
        <v>0</v>
      </c>
      <c r="BL102" s="17" t="s">
        <v>134</v>
      </c>
      <c r="BM102" s="139" t="s">
        <v>151</v>
      </c>
    </row>
    <row r="103" spans="2:47" s="1" customFormat="1" ht="12">
      <c r="B103" s="33"/>
      <c r="D103" s="141" t="s">
        <v>136</v>
      </c>
      <c r="F103" s="142" t="s">
        <v>152</v>
      </c>
      <c r="I103" s="143"/>
      <c r="L103" s="33"/>
      <c r="M103" s="144"/>
      <c r="T103" s="54"/>
      <c r="AT103" s="17" t="s">
        <v>136</v>
      </c>
      <c r="AU103" s="17" t="s">
        <v>88</v>
      </c>
    </row>
    <row r="104" spans="2:51" s="12" customFormat="1" ht="12">
      <c r="B104" s="145"/>
      <c r="D104" s="146" t="s">
        <v>138</v>
      </c>
      <c r="E104" s="147" t="s">
        <v>32</v>
      </c>
      <c r="F104" s="148" t="s">
        <v>139</v>
      </c>
      <c r="H104" s="147" t="s">
        <v>32</v>
      </c>
      <c r="I104" s="149"/>
      <c r="L104" s="145"/>
      <c r="M104" s="150"/>
      <c r="T104" s="151"/>
      <c r="AT104" s="147" t="s">
        <v>138</v>
      </c>
      <c r="AU104" s="147" t="s">
        <v>88</v>
      </c>
      <c r="AV104" s="12" t="s">
        <v>86</v>
      </c>
      <c r="AW104" s="12" t="s">
        <v>39</v>
      </c>
      <c r="AX104" s="12" t="s">
        <v>78</v>
      </c>
      <c r="AY104" s="147" t="s">
        <v>127</v>
      </c>
    </row>
    <row r="105" spans="2:51" s="12" customFormat="1" ht="12">
      <c r="B105" s="145"/>
      <c r="D105" s="146" t="s">
        <v>138</v>
      </c>
      <c r="E105" s="147" t="s">
        <v>32</v>
      </c>
      <c r="F105" s="148" t="s">
        <v>153</v>
      </c>
      <c r="H105" s="147" t="s">
        <v>32</v>
      </c>
      <c r="I105" s="149"/>
      <c r="L105" s="145"/>
      <c r="M105" s="150"/>
      <c r="T105" s="151"/>
      <c r="AT105" s="147" t="s">
        <v>138</v>
      </c>
      <c r="AU105" s="147" t="s">
        <v>88</v>
      </c>
      <c r="AV105" s="12" t="s">
        <v>86</v>
      </c>
      <c r="AW105" s="12" t="s">
        <v>39</v>
      </c>
      <c r="AX105" s="12" t="s">
        <v>78</v>
      </c>
      <c r="AY105" s="147" t="s">
        <v>127</v>
      </c>
    </row>
    <row r="106" spans="2:51" s="13" customFormat="1" ht="12">
      <c r="B106" s="152"/>
      <c r="D106" s="146" t="s">
        <v>138</v>
      </c>
      <c r="E106" s="153" t="s">
        <v>32</v>
      </c>
      <c r="F106" s="154" t="s">
        <v>147</v>
      </c>
      <c r="H106" s="155">
        <v>4</v>
      </c>
      <c r="I106" s="156"/>
      <c r="L106" s="152"/>
      <c r="M106" s="157"/>
      <c r="T106" s="158"/>
      <c r="AT106" s="153" t="s">
        <v>138</v>
      </c>
      <c r="AU106" s="153" t="s">
        <v>88</v>
      </c>
      <c r="AV106" s="13" t="s">
        <v>88</v>
      </c>
      <c r="AW106" s="13" t="s">
        <v>39</v>
      </c>
      <c r="AX106" s="13" t="s">
        <v>78</v>
      </c>
      <c r="AY106" s="153" t="s">
        <v>127</v>
      </c>
    </row>
    <row r="107" spans="2:51" s="14" customFormat="1" ht="12">
      <c r="B107" s="159"/>
      <c r="D107" s="146" t="s">
        <v>138</v>
      </c>
      <c r="E107" s="160" t="s">
        <v>32</v>
      </c>
      <c r="F107" s="161" t="s">
        <v>141</v>
      </c>
      <c r="H107" s="162">
        <v>4</v>
      </c>
      <c r="I107" s="163"/>
      <c r="L107" s="159"/>
      <c r="M107" s="164"/>
      <c r="T107" s="165"/>
      <c r="AT107" s="160" t="s">
        <v>138</v>
      </c>
      <c r="AU107" s="160" t="s">
        <v>88</v>
      </c>
      <c r="AV107" s="14" t="s">
        <v>134</v>
      </c>
      <c r="AW107" s="14" t="s">
        <v>39</v>
      </c>
      <c r="AX107" s="14" t="s">
        <v>86</v>
      </c>
      <c r="AY107" s="160" t="s">
        <v>127</v>
      </c>
    </row>
    <row r="108" spans="2:65" s="1" customFormat="1" ht="49.05" customHeight="1">
      <c r="B108" s="33"/>
      <c r="C108" s="128" t="s">
        <v>134</v>
      </c>
      <c r="D108" s="128" t="s">
        <v>129</v>
      </c>
      <c r="E108" s="129" t="s">
        <v>154</v>
      </c>
      <c r="F108" s="130" t="s">
        <v>155</v>
      </c>
      <c r="G108" s="131" t="s">
        <v>132</v>
      </c>
      <c r="H108" s="132">
        <v>4</v>
      </c>
      <c r="I108" s="133"/>
      <c r="J108" s="134">
        <f>ROUND(I108*H108,2)</f>
        <v>0</v>
      </c>
      <c r="K108" s="130" t="s">
        <v>133</v>
      </c>
      <c r="L108" s="33"/>
      <c r="M108" s="135" t="s">
        <v>32</v>
      </c>
      <c r="N108" s="136" t="s">
        <v>49</v>
      </c>
      <c r="P108" s="137">
        <f>O108*H108</f>
        <v>0</v>
      </c>
      <c r="Q108" s="137">
        <v>0</v>
      </c>
      <c r="R108" s="137">
        <f>Q108*H108</f>
        <v>0</v>
      </c>
      <c r="S108" s="137">
        <v>0.098</v>
      </c>
      <c r="T108" s="138">
        <f>S108*H108</f>
        <v>0.392</v>
      </c>
      <c r="AR108" s="139" t="s">
        <v>134</v>
      </c>
      <c r="AT108" s="139" t="s">
        <v>129</v>
      </c>
      <c r="AU108" s="139" t="s">
        <v>88</v>
      </c>
      <c r="AY108" s="17" t="s">
        <v>127</v>
      </c>
      <c r="BE108" s="140">
        <f>IF(N108="základní",J108,0)</f>
        <v>0</v>
      </c>
      <c r="BF108" s="140">
        <f>IF(N108="snížená",J108,0)</f>
        <v>0</v>
      </c>
      <c r="BG108" s="140">
        <f>IF(N108="zákl. přenesená",J108,0)</f>
        <v>0</v>
      </c>
      <c r="BH108" s="140">
        <f>IF(N108="sníž. přenesená",J108,0)</f>
        <v>0</v>
      </c>
      <c r="BI108" s="140">
        <f>IF(N108="nulová",J108,0)</f>
        <v>0</v>
      </c>
      <c r="BJ108" s="17" t="s">
        <v>86</v>
      </c>
      <c r="BK108" s="140">
        <f>ROUND(I108*H108,2)</f>
        <v>0</v>
      </c>
      <c r="BL108" s="17" t="s">
        <v>134</v>
      </c>
      <c r="BM108" s="139" t="s">
        <v>156</v>
      </c>
    </row>
    <row r="109" spans="2:47" s="1" customFormat="1" ht="12">
      <c r="B109" s="33"/>
      <c r="D109" s="141" t="s">
        <v>136</v>
      </c>
      <c r="F109" s="142" t="s">
        <v>157</v>
      </c>
      <c r="I109" s="143"/>
      <c r="L109" s="33"/>
      <c r="M109" s="144"/>
      <c r="T109" s="54"/>
      <c r="AT109" s="17" t="s">
        <v>136</v>
      </c>
      <c r="AU109" s="17" t="s">
        <v>88</v>
      </c>
    </row>
    <row r="110" spans="2:51" s="12" customFormat="1" ht="12">
      <c r="B110" s="145"/>
      <c r="D110" s="146" t="s">
        <v>138</v>
      </c>
      <c r="E110" s="147" t="s">
        <v>32</v>
      </c>
      <c r="F110" s="148" t="s">
        <v>139</v>
      </c>
      <c r="H110" s="147" t="s">
        <v>32</v>
      </c>
      <c r="I110" s="149"/>
      <c r="L110" s="145"/>
      <c r="M110" s="150"/>
      <c r="T110" s="151"/>
      <c r="AT110" s="147" t="s">
        <v>138</v>
      </c>
      <c r="AU110" s="147" t="s">
        <v>88</v>
      </c>
      <c r="AV110" s="12" t="s">
        <v>86</v>
      </c>
      <c r="AW110" s="12" t="s">
        <v>39</v>
      </c>
      <c r="AX110" s="12" t="s">
        <v>78</v>
      </c>
      <c r="AY110" s="147" t="s">
        <v>127</v>
      </c>
    </row>
    <row r="111" spans="2:51" s="12" customFormat="1" ht="12">
      <c r="B111" s="145"/>
      <c r="D111" s="146" t="s">
        <v>138</v>
      </c>
      <c r="E111" s="147" t="s">
        <v>32</v>
      </c>
      <c r="F111" s="148" t="s">
        <v>158</v>
      </c>
      <c r="H111" s="147" t="s">
        <v>32</v>
      </c>
      <c r="I111" s="149"/>
      <c r="L111" s="145"/>
      <c r="M111" s="150"/>
      <c r="T111" s="151"/>
      <c r="AT111" s="147" t="s">
        <v>138</v>
      </c>
      <c r="AU111" s="147" t="s">
        <v>88</v>
      </c>
      <c r="AV111" s="12" t="s">
        <v>86</v>
      </c>
      <c r="AW111" s="12" t="s">
        <v>39</v>
      </c>
      <c r="AX111" s="12" t="s">
        <v>78</v>
      </c>
      <c r="AY111" s="147" t="s">
        <v>127</v>
      </c>
    </row>
    <row r="112" spans="2:51" s="13" customFormat="1" ht="12">
      <c r="B112" s="152"/>
      <c r="D112" s="146" t="s">
        <v>138</v>
      </c>
      <c r="E112" s="153" t="s">
        <v>32</v>
      </c>
      <c r="F112" s="154" t="s">
        <v>147</v>
      </c>
      <c r="H112" s="155">
        <v>4</v>
      </c>
      <c r="I112" s="156"/>
      <c r="L112" s="152"/>
      <c r="M112" s="157"/>
      <c r="T112" s="158"/>
      <c r="AT112" s="153" t="s">
        <v>138</v>
      </c>
      <c r="AU112" s="153" t="s">
        <v>88</v>
      </c>
      <c r="AV112" s="13" t="s">
        <v>88</v>
      </c>
      <c r="AW112" s="13" t="s">
        <v>39</v>
      </c>
      <c r="AX112" s="13" t="s">
        <v>78</v>
      </c>
      <c r="AY112" s="153" t="s">
        <v>127</v>
      </c>
    </row>
    <row r="113" spans="2:51" s="14" customFormat="1" ht="12">
      <c r="B113" s="159"/>
      <c r="D113" s="146" t="s">
        <v>138</v>
      </c>
      <c r="E113" s="160" t="s">
        <v>32</v>
      </c>
      <c r="F113" s="161" t="s">
        <v>141</v>
      </c>
      <c r="H113" s="162">
        <v>4</v>
      </c>
      <c r="I113" s="163"/>
      <c r="L113" s="159"/>
      <c r="M113" s="164"/>
      <c r="T113" s="165"/>
      <c r="AT113" s="160" t="s">
        <v>138</v>
      </c>
      <c r="AU113" s="160" t="s">
        <v>88</v>
      </c>
      <c r="AV113" s="14" t="s">
        <v>134</v>
      </c>
      <c r="AW113" s="14" t="s">
        <v>39</v>
      </c>
      <c r="AX113" s="14" t="s">
        <v>86</v>
      </c>
      <c r="AY113" s="160" t="s">
        <v>127</v>
      </c>
    </row>
    <row r="114" spans="2:65" s="1" customFormat="1" ht="66.75" customHeight="1">
      <c r="B114" s="33"/>
      <c r="C114" s="128" t="s">
        <v>159</v>
      </c>
      <c r="D114" s="128" t="s">
        <v>129</v>
      </c>
      <c r="E114" s="129" t="s">
        <v>160</v>
      </c>
      <c r="F114" s="130" t="s">
        <v>161</v>
      </c>
      <c r="G114" s="131" t="s">
        <v>132</v>
      </c>
      <c r="H114" s="132">
        <v>293.8</v>
      </c>
      <c r="I114" s="133"/>
      <c r="J114" s="134">
        <f>ROUND(I114*H114,2)</f>
        <v>0</v>
      </c>
      <c r="K114" s="130" t="s">
        <v>162</v>
      </c>
      <c r="L114" s="33"/>
      <c r="M114" s="135" t="s">
        <v>32</v>
      </c>
      <c r="N114" s="136" t="s">
        <v>49</v>
      </c>
      <c r="P114" s="137">
        <f>O114*H114</f>
        <v>0</v>
      </c>
      <c r="Q114" s="137">
        <v>0</v>
      </c>
      <c r="R114" s="137">
        <f>Q114*H114</f>
        <v>0</v>
      </c>
      <c r="S114" s="137">
        <v>0.22</v>
      </c>
      <c r="T114" s="138">
        <f>S114*H114</f>
        <v>64.63600000000001</v>
      </c>
      <c r="AR114" s="139" t="s">
        <v>134</v>
      </c>
      <c r="AT114" s="139" t="s">
        <v>129</v>
      </c>
      <c r="AU114" s="139" t="s">
        <v>88</v>
      </c>
      <c r="AY114" s="17" t="s">
        <v>127</v>
      </c>
      <c r="BE114" s="140">
        <f>IF(N114="základní",J114,0)</f>
        <v>0</v>
      </c>
      <c r="BF114" s="140">
        <f>IF(N114="snížená",J114,0)</f>
        <v>0</v>
      </c>
      <c r="BG114" s="140">
        <f>IF(N114="zákl. přenesená",J114,0)</f>
        <v>0</v>
      </c>
      <c r="BH114" s="140">
        <f>IF(N114="sníž. přenesená",J114,0)</f>
        <v>0</v>
      </c>
      <c r="BI114" s="140">
        <f>IF(N114="nulová",J114,0)</f>
        <v>0</v>
      </c>
      <c r="BJ114" s="17" t="s">
        <v>86</v>
      </c>
      <c r="BK114" s="140">
        <f>ROUND(I114*H114,2)</f>
        <v>0</v>
      </c>
      <c r="BL114" s="17" t="s">
        <v>134</v>
      </c>
      <c r="BM114" s="139" t="s">
        <v>163</v>
      </c>
    </row>
    <row r="115" spans="2:51" s="12" customFormat="1" ht="12">
      <c r="B115" s="145"/>
      <c r="D115" s="146" t="s">
        <v>138</v>
      </c>
      <c r="E115" s="147" t="s">
        <v>32</v>
      </c>
      <c r="F115" s="148" t="s">
        <v>139</v>
      </c>
      <c r="H115" s="147" t="s">
        <v>32</v>
      </c>
      <c r="I115" s="149"/>
      <c r="L115" s="145"/>
      <c r="M115" s="150"/>
      <c r="T115" s="151"/>
      <c r="AT115" s="147" t="s">
        <v>138</v>
      </c>
      <c r="AU115" s="147" t="s">
        <v>88</v>
      </c>
      <c r="AV115" s="12" t="s">
        <v>86</v>
      </c>
      <c r="AW115" s="12" t="s">
        <v>39</v>
      </c>
      <c r="AX115" s="12" t="s">
        <v>78</v>
      </c>
      <c r="AY115" s="147" t="s">
        <v>127</v>
      </c>
    </row>
    <row r="116" spans="2:51" s="12" customFormat="1" ht="20.4">
      <c r="B116" s="145"/>
      <c r="D116" s="146" t="s">
        <v>138</v>
      </c>
      <c r="E116" s="147" t="s">
        <v>32</v>
      </c>
      <c r="F116" s="148" t="s">
        <v>164</v>
      </c>
      <c r="H116" s="147" t="s">
        <v>32</v>
      </c>
      <c r="I116" s="149"/>
      <c r="L116" s="145"/>
      <c r="M116" s="150"/>
      <c r="T116" s="151"/>
      <c r="AT116" s="147" t="s">
        <v>138</v>
      </c>
      <c r="AU116" s="147" t="s">
        <v>88</v>
      </c>
      <c r="AV116" s="12" t="s">
        <v>86</v>
      </c>
      <c r="AW116" s="12" t="s">
        <v>39</v>
      </c>
      <c r="AX116" s="12" t="s">
        <v>78</v>
      </c>
      <c r="AY116" s="147" t="s">
        <v>127</v>
      </c>
    </row>
    <row r="117" spans="2:51" s="13" customFormat="1" ht="12">
      <c r="B117" s="152"/>
      <c r="D117" s="146" t="s">
        <v>138</v>
      </c>
      <c r="E117" s="153" t="s">
        <v>32</v>
      </c>
      <c r="F117" s="154" t="s">
        <v>165</v>
      </c>
      <c r="H117" s="155">
        <v>293.8</v>
      </c>
      <c r="I117" s="156"/>
      <c r="L117" s="152"/>
      <c r="M117" s="157"/>
      <c r="T117" s="158"/>
      <c r="AT117" s="153" t="s">
        <v>138</v>
      </c>
      <c r="AU117" s="153" t="s">
        <v>88</v>
      </c>
      <c r="AV117" s="13" t="s">
        <v>88</v>
      </c>
      <c r="AW117" s="13" t="s">
        <v>39</v>
      </c>
      <c r="AX117" s="13" t="s">
        <v>78</v>
      </c>
      <c r="AY117" s="153" t="s">
        <v>127</v>
      </c>
    </row>
    <row r="118" spans="2:51" s="14" customFormat="1" ht="12">
      <c r="B118" s="159"/>
      <c r="D118" s="146" t="s">
        <v>138</v>
      </c>
      <c r="E118" s="160" t="s">
        <v>32</v>
      </c>
      <c r="F118" s="161" t="s">
        <v>141</v>
      </c>
      <c r="H118" s="162">
        <v>293.8</v>
      </c>
      <c r="I118" s="163"/>
      <c r="L118" s="159"/>
      <c r="M118" s="164"/>
      <c r="T118" s="165"/>
      <c r="AT118" s="160" t="s">
        <v>138</v>
      </c>
      <c r="AU118" s="160" t="s">
        <v>88</v>
      </c>
      <c r="AV118" s="14" t="s">
        <v>134</v>
      </c>
      <c r="AW118" s="14" t="s">
        <v>39</v>
      </c>
      <c r="AX118" s="14" t="s">
        <v>86</v>
      </c>
      <c r="AY118" s="160" t="s">
        <v>127</v>
      </c>
    </row>
    <row r="119" spans="2:65" s="1" customFormat="1" ht="62.7" customHeight="1">
      <c r="B119" s="33"/>
      <c r="C119" s="128" t="s">
        <v>166</v>
      </c>
      <c r="D119" s="128" t="s">
        <v>129</v>
      </c>
      <c r="E119" s="129" t="s">
        <v>167</v>
      </c>
      <c r="F119" s="130" t="s">
        <v>168</v>
      </c>
      <c r="G119" s="131" t="s">
        <v>132</v>
      </c>
      <c r="H119" s="132">
        <v>293.8</v>
      </c>
      <c r="I119" s="133"/>
      <c r="J119" s="134">
        <f>ROUND(I119*H119,2)</f>
        <v>0</v>
      </c>
      <c r="K119" s="130" t="s">
        <v>162</v>
      </c>
      <c r="L119" s="33"/>
      <c r="M119" s="135" t="s">
        <v>32</v>
      </c>
      <c r="N119" s="136" t="s">
        <v>49</v>
      </c>
      <c r="P119" s="137">
        <f>O119*H119</f>
        <v>0</v>
      </c>
      <c r="Q119" s="137">
        <v>0</v>
      </c>
      <c r="R119" s="137">
        <f>Q119*H119</f>
        <v>0</v>
      </c>
      <c r="S119" s="137">
        <v>0.098</v>
      </c>
      <c r="T119" s="138">
        <f>S119*H119</f>
        <v>28.7924</v>
      </c>
      <c r="AR119" s="139" t="s">
        <v>134</v>
      </c>
      <c r="AT119" s="139" t="s">
        <v>129</v>
      </c>
      <c r="AU119" s="139" t="s">
        <v>88</v>
      </c>
      <c r="AY119" s="17" t="s">
        <v>127</v>
      </c>
      <c r="BE119" s="140">
        <f>IF(N119="základní",J119,0)</f>
        <v>0</v>
      </c>
      <c r="BF119" s="140">
        <f>IF(N119="snížená",J119,0)</f>
        <v>0</v>
      </c>
      <c r="BG119" s="140">
        <f>IF(N119="zákl. přenesená",J119,0)</f>
        <v>0</v>
      </c>
      <c r="BH119" s="140">
        <f>IF(N119="sníž. přenesená",J119,0)</f>
        <v>0</v>
      </c>
      <c r="BI119" s="140">
        <f>IF(N119="nulová",J119,0)</f>
        <v>0</v>
      </c>
      <c r="BJ119" s="17" t="s">
        <v>86</v>
      </c>
      <c r="BK119" s="140">
        <f>ROUND(I119*H119,2)</f>
        <v>0</v>
      </c>
      <c r="BL119" s="17" t="s">
        <v>134</v>
      </c>
      <c r="BM119" s="139" t="s">
        <v>169</v>
      </c>
    </row>
    <row r="120" spans="2:51" s="12" customFormat="1" ht="12">
      <c r="B120" s="145"/>
      <c r="D120" s="146" t="s">
        <v>138</v>
      </c>
      <c r="E120" s="147" t="s">
        <v>32</v>
      </c>
      <c r="F120" s="148" t="s">
        <v>139</v>
      </c>
      <c r="H120" s="147" t="s">
        <v>32</v>
      </c>
      <c r="I120" s="149"/>
      <c r="L120" s="145"/>
      <c r="M120" s="150"/>
      <c r="T120" s="151"/>
      <c r="AT120" s="147" t="s">
        <v>138</v>
      </c>
      <c r="AU120" s="147" t="s">
        <v>88</v>
      </c>
      <c r="AV120" s="12" t="s">
        <v>86</v>
      </c>
      <c r="AW120" s="12" t="s">
        <v>39</v>
      </c>
      <c r="AX120" s="12" t="s">
        <v>78</v>
      </c>
      <c r="AY120" s="147" t="s">
        <v>127</v>
      </c>
    </row>
    <row r="121" spans="2:51" s="12" customFormat="1" ht="20.4">
      <c r="B121" s="145"/>
      <c r="D121" s="146" t="s">
        <v>138</v>
      </c>
      <c r="E121" s="147" t="s">
        <v>32</v>
      </c>
      <c r="F121" s="148" t="s">
        <v>164</v>
      </c>
      <c r="H121" s="147" t="s">
        <v>32</v>
      </c>
      <c r="I121" s="149"/>
      <c r="L121" s="145"/>
      <c r="M121" s="150"/>
      <c r="T121" s="151"/>
      <c r="AT121" s="147" t="s">
        <v>138</v>
      </c>
      <c r="AU121" s="147" t="s">
        <v>88</v>
      </c>
      <c r="AV121" s="12" t="s">
        <v>86</v>
      </c>
      <c r="AW121" s="12" t="s">
        <v>39</v>
      </c>
      <c r="AX121" s="12" t="s">
        <v>78</v>
      </c>
      <c r="AY121" s="147" t="s">
        <v>127</v>
      </c>
    </row>
    <row r="122" spans="2:51" s="13" customFormat="1" ht="12">
      <c r="B122" s="152"/>
      <c r="D122" s="146" t="s">
        <v>138</v>
      </c>
      <c r="E122" s="153" t="s">
        <v>32</v>
      </c>
      <c r="F122" s="154" t="s">
        <v>170</v>
      </c>
      <c r="H122" s="155">
        <v>293.8</v>
      </c>
      <c r="I122" s="156"/>
      <c r="L122" s="152"/>
      <c r="M122" s="157"/>
      <c r="T122" s="158"/>
      <c r="AT122" s="153" t="s">
        <v>138</v>
      </c>
      <c r="AU122" s="153" t="s">
        <v>88</v>
      </c>
      <c r="AV122" s="13" t="s">
        <v>88</v>
      </c>
      <c r="AW122" s="13" t="s">
        <v>39</v>
      </c>
      <c r="AX122" s="13" t="s">
        <v>78</v>
      </c>
      <c r="AY122" s="153" t="s">
        <v>127</v>
      </c>
    </row>
    <row r="123" spans="2:51" s="14" customFormat="1" ht="12">
      <c r="B123" s="159"/>
      <c r="D123" s="146" t="s">
        <v>138</v>
      </c>
      <c r="E123" s="160" t="s">
        <v>32</v>
      </c>
      <c r="F123" s="161" t="s">
        <v>141</v>
      </c>
      <c r="H123" s="162">
        <v>293.8</v>
      </c>
      <c r="I123" s="163"/>
      <c r="L123" s="159"/>
      <c r="M123" s="164"/>
      <c r="T123" s="165"/>
      <c r="AT123" s="160" t="s">
        <v>138</v>
      </c>
      <c r="AU123" s="160" t="s">
        <v>88</v>
      </c>
      <c r="AV123" s="14" t="s">
        <v>134</v>
      </c>
      <c r="AW123" s="14" t="s">
        <v>39</v>
      </c>
      <c r="AX123" s="14" t="s">
        <v>86</v>
      </c>
      <c r="AY123" s="160" t="s">
        <v>127</v>
      </c>
    </row>
    <row r="124" spans="2:65" s="1" customFormat="1" ht="49.05" customHeight="1">
      <c r="B124" s="33"/>
      <c r="C124" s="128" t="s">
        <v>171</v>
      </c>
      <c r="D124" s="128" t="s">
        <v>129</v>
      </c>
      <c r="E124" s="129" t="s">
        <v>172</v>
      </c>
      <c r="F124" s="130" t="s">
        <v>173</v>
      </c>
      <c r="G124" s="131" t="s">
        <v>132</v>
      </c>
      <c r="H124" s="132">
        <v>4</v>
      </c>
      <c r="I124" s="133"/>
      <c r="J124" s="134">
        <f>ROUND(I124*H124,2)</f>
        <v>0</v>
      </c>
      <c r="K124" s="130" t="s">
        <v>133</v>
      </c>
      <c r="L124" s="33"/>
      <c r="M124" s="135" t="s">
        <v>32</v>
      </c>
      <c r="N124" s="136" t="s">
        <v>49</v>
      </c>
      <c r="P124" s="137">
        <f>O124*H124</f>
        <v>0</v>
      </c>
      <c r="Q124" s="137">
        <v>0</v>
      </c>
      <c r="R124" s="137">
        <f>Q124*H124</f>
        <v>0</v>
      </c>
      <c r="S124" s="137">
        <v>0.22</v>
      </c>
      <c r="T124" s="138">
        <f>S124*H124</f>
        <v>0.88</v>
      </c>
      <c r="AR124" s="139" t="s">
        <v>134</v>
      </c>
      <c r="AT124" s="139" t="s">
        <v>129</v>
      </c>
      <c r="AU124" s="139" t="s">
        <v>88</v>
      </c>
      <c r="AY124" s="17" t="s">
        <v>127</v>
      </c>
      <c r="BE124" s="140">
        <f>IF(N124="základní",J124,0)</f>
        <v>0</v>
      </c>
      <c r="BF124" s="140">
        <f>IF(N124="snížená",J124,0)</f>
        <v>0</v>
      </c>
      <c r="BG124" s="140">
        <f>IF(N124="zákl. přenesená",J124,0)</f>
        <v>0</v>
      </c>
      <c r="BH124" s="140">
        <f>IF(N124="sníž. přenesená",J124,0)</f>
        <v>0</v>
      </c>
      <c r="BI124" s="140">
        <f>IF(N124="nulová",J124,0)</f>
        <v>0</v>
      </c>
      <c r="BJ124" s="17" t="s">
        <v>86</v>
      </c>
      <c r="BK124" s="140">
        <f>ROUND(I124*H124,2)</f>
        <v>0</v>
      </c>
      <c r="BL124" s="17" t="s">
        <v>134</v>
      </c>
      <c r="BM124" s="139" t="s">
        <v>174</v>
      </c>
    </row>
    <row r="125" spans="2:47" s="1" customFormat="1" ht="12">
      <c r="B125" s="33"/>
      <c r="D125" s="141" t="s">
        <v>136</v>
      </c>
      <c r="F125" s="142" t="s">
        <v>175</v>
      </c>
      <c r="I125" s="143"/>
      <c r="L125" s="33"/>
      <c r="M125" s="144"/>
      <c r="T125" s="54"/>
      <c r="AT125" s="17" t="s">
        <v>136</v>
      </c>
      <c r="AU125" s="17" t="s">
        <v>88</v>
      </c>
    </row>
    <row r="126" spans="2:51" s="12" customFormat="1" ht="12">
      <c r="B126" s="145"/>
      <c r="D126" s="146" t="s">
        <v>138</v>
      </c>
      <c r="E126" s="147" t="s">
        <v>32</v>
      </c>
      <c r="F126" s="148" t="s">
        <v>139</v>
      </c>
      <c r="H126" s="147" t="s">
        <v>32</v>
      </c>
      <c r="I126" s="149"/>
      <c r="L126" s="145"/>
      <c r="M126" s="150"/>
      <c r="T126" s="151"/>
      <c r="AT126" s="147" t="s">
        <v>138</v>
      </c>
      <c r="AU126" s="147" t="s">
        <v>88</v>
      </c>
      <c r="AV126" s="12" t="s">
        <v>86</v>
      </c>
      <c r="AW126" s="12" t="s">
        <v>39</v>
      </c>
      <c r="AX126" s="12" t="s">
        <v>78</v>
      </c>
      <c r="AY126" s="147" t="s">
        <v>127</v>
      </c>
    </row>
    <row r="127" spans="2:51" s="12" customFormat="1" ht="12">
      <c r="B127" s="145"/>
      <c r="D127" s="146" t="s">
        <v>138</v>
      </c>
      <c r="E127" s="147" t="s">
        <v>32</v>
      </c>
      <c r="F127" s="148" t="s">
        <v>176</v>
      </c>
      <c r="H127" s="147" t="s">
        <v>32</v>
      </c>
      <c r="I127" s="149"/>
      <c r="L127" s="145"/>
      <c r="M127" s="150"/>
      <c r="T127" s="151"/>
      <c r="AT127" s="147" t="s">
        <v>138</v>
      </c>
      <c r="AU127" s="147" t="s">
        <v>88</v>
      </c>
      <c r="AV127" s="12" t="s">
        <v>86</v>
      </c>
      <c r="AW127" s="12" t="s">
        <v>39</v>
      </c>
      <c r="AX127" s="12" t="s">
        <v>78</v>
      </c>
      <c r="AY127" s="147" t="s">
        <v>127</v>
      </c>
    </row>
    <row r="128" spans="2:51" s="13" customFormat="1" ht="12">
      <c r="B128" s="152"/>
      <c r="D128" s="146" t="s">
        <v>138</v>
      </c>
      <c r="E128" s="153" t="s">
        <v>32</v>
      </c>
      <c r="F128" s="154" t="s">
        <v>147</v>
      </c>
      <c r="H128" s="155">
        <v>4</v>
      </c>
      <c r="I128" s="156"/>
      <c r="L128" s="152"/>
      <c r="M128" s="157"/>
      <c r="T128" s="158"/>
      <c r="AT128" s="153" t="s">
        <v>138</v>
      </c>
      <c r="AU128" s="153" t="s">
        <v>88</v>
      </c>
      <c r="AV128" s="13" t="s">
        <v>88</v>
      </c>
      <c r="AW128" s="13" t="s">
        <v>39</v>
      </c>
      <c r="AX128" s="13" t="s">
        <v>78</v>
      </c>
      <c r="AY128" s="153" t="s">
        <v>127</v>
      </c>
    </row>
    <row r="129" spans="2:51" s="14" customFormat="1" ht="12">
      <c r="B129" s="159"/>
      <c r="D129" s="146" t="s">
        <v>138</v>
      </c>
      <c r="E129" s="160" t="s">
        <v>32</v>
      </c>
      <c r="F129" s="161" t="s">
        <v>141</v>
      </c>
      <c r="H129" s="162">
        <v>4</v>
      </c>
      <c r="I129" s="163"/>
      <c r="L129" s="159"/>
      <c r="M129" s="164"/>
      <c r="T129" s="165"/>
      <c r="AT129" s="160" t="s">
        <v>138</v>
      </c>
      <c r="AU129" s="160" t="s">
        <v>88</v>
      </c>
      <c r="AV129" s="14" t="s">
        <v>134</v>
      </c>
      <c r="AW129" s="14" t="s">
        <v>39</v>
      </c>
      <c r="AX129" s="14" t="s">
        <v>86</v>
      </c>
      <c r="AY129" s="160" t="s">
        <v>127</v>
      </c>
    </row>
    <row r="130" spans="2:65" s="1" customFormat="1" ht="66.75" customHeight="1">
      <c r="B130" s="33"/>
      <c r="C130" s="128" t="s">
        <v>177</v>
      </c>
      <c r="D130" s="128" t="s">
        <v>129</v>
      </c>
      <c r="E130" s="129" t="s">
        <v>178</v>
      </c>
      <c r="F130" s="130" t="s">
        <v>179</v>
      </c>
      <c r="G130" s="131" t="s">
        <v>132</v>
      </c>
      <c r="H130" s="132">
        <v>2938</v>
      </c>
      <c r="I130" s="133"/>
      <c r="J130" s="134">
        <f>ROUND(I130*H130,2)</f>
        <v>0</v>
      </c>
      <c r="K130" s="130" t="s">
        <v>133</v>
      </c>
      <c r="L130" s="33"/>
      <c r="M130" s="135" t="s">
        <v>32</v>
      </c>
      <c r="N130" s="136" t="s">
        <v>49</v>
      </c>
      <c r="P130" s="137">
        <f>O130*H130</f>
        <v>0</v>
      </c>
      <c r="Q130" s="137">
        <v>0</v>
      </c>
      <c r="R130" s="137">
        <f>Q130*H130</f>
        <v>0</v>
      </c>
      <c r="S130" s="137">
        <v>0.44</v>
      </c>
      <c r="T130" s="138">
        <f>S130*H130</f>
        <v>1292.72</v>
      </c>
      <c r="AR130" s="139" t="s">
        <v>134</v>
      </c>
      <c r="AT130" s="139" t="s">
        <v>129</v>
      </c>
      <c r="AU130" s="139" t="s">
        <v>88</v>
      </c>
      <c r="AY130" s="17" t="s">
        <v>127</v>
      </c>
      <c r="BE130" s="140">
        <f>IF(N130="základní",J130,0)</f>
        <v>0</v>
      </c>
      <c r="BF130" s="140">
        <f>IF(N130="snížená",J130,0)</f>
        <v>0</v>
      </c>
      <c r="BG130" s="140">
        <f>IF(N130="zákl. přenesená",J130,0)</f>
        <v>0</v>
      </c>
      <c r="BH130" s="140">
        <f>IF(N130="sníž. přenesená",J130,0)</f>
        <v>0</v>
      </c>
      <c r="BI130" s="140">
        <f>IF(N130="nulová",J130,0)</f>
        <v>0</v>
      </c>
      <c r="BJ130" s="17" t="s">
        <v>86</v>
      </c>
      <c r="BK130" s="140">
        <f>ROUND(I130*H130,2)</f>
        <v>0</v>
      </c>
      <c r="BL130" s="17" t="s">
        <v>134</v>
      </c>
      <c r="BM130" s="139" t="s">
        <v>180</v>
      </c>
    </row>
    <row r="131" spans="2:47" s="1" customFormat="1" ht="12">
      <c r="B131" s="33"/>
      <c r="D131" s="141" t="s">
        <v>136</v>
      </c>
      <c r="F131" s="142" t="s">
        <v>181</v>
      </c>
      <c r="I131" s="143"/>
      <c r="L131" s="33"/>
      <c r="M131" s="144"/>
      <c r="T131" s="54"/>
      <c r="AT131" s="17" t="s">
        <v>136</v>
      </c>
      <c r="AU131" s="17" t="s">
        <v>88</v>
      </c>
    </row>
    <row r="132" spans="2:51" s="12" customFormat="1" ht="12">
      <c r="B132" s="145"/>
      <c r="D132" s="146" t="s">
        <v>138</v>
      </c>
      <c r="E132" s="147" t="s">
        <v>32</v>
      </c>
      <c r="F132" s="148" t="s">
        <v>139</v>
      </c>
      <c r="H132" s="147" t="s">
        <v>32</v>
      </c>
      <c r="I132" s="149"/>
      <c r="L132" s="145"/>
      <c r="M132" s="150"/>
      <c r="T132" s="151"/>
      <c r="AT132" s="147" t="s">
        <v>138</v>
      </c>
      <c r="AU132" s="147" t="s">
        <v>88</v>
      </c>
      <c r="AV132" s="12" t="s">
        <v>86</v>
      </c>
      <c r="AW132" s="12" t="s">
        <v>39</v>
      </c>
      <c r="AX132" s="12" t="s">
        <v>78</v>
      </c>
      <c r="AY132" s="147" t="s">
        <v>127</v>
      </c>
    </row>
    <row r="133" spans="2:51" s="13" customFormat="1" ht="12">
      <c r="B133" s="152"/>
      <c r="D133" s="146" t="s">
        <v>138</v>
      </c>
      <c r="E133" s="153" t="s">
        <v>32</v>
      </c>
      <c r="F133" s="154" t="s">
        <v>182</v>
      </c>
      <c r="H133" s="155">
        <v>2938</v>
      </c>
      <c r="I133" s="156"/>
      <c r="L133" s="152"/>
      <c r="M133" s="157"/>
      <c r="T133" s="158"/>
      <c r="AT133" s="153" t="s">
        <v>138</v>
      </c>
      <c r="AU133" s="153" t="s">
        <v>88</v>
      </c>
      <c r="AV133" s="13" t="s">
        <v>88</v>
      </c>
      <c r="AW133" s="13" t="s">
        <v>39</v>
      </c>
      <c r="AX133" s="13" t="s">
        <v>78</v>
      </c>
      <c r="AY133" s="153" t="s">
        <v>127</v>
      </c>
    </row>
    <row r="134" spans="2:51" s="14" customFormat="1" ht="12">
      <c r="B134" s="159"/>
      <c r="D134" s="146" t="s">
        <v>138</v>
      </c>
      <c r="E134" s="160" t="s">
        <v>32</v>
      </c>
      <c r="F134" s="161" t="s">
        <v>141</v>
      </c>
      <c r="H134" s="162">
        <v>2938</v>
      </c>
      <c r="I134" s="163"/>
      <c r="L134" s="159"/>
      <c r="M134" s="164"/>
      <c r="T134" s="165"/>
      <c r="AT134" s="160" t="s">
        <v>138</v>
      </c>
      <c r="AU134" s="160" t="s">
        <v>88</v>
      </c>
      <c r="AV134" s="14" t="s">
        <v>134</v>
      </c>
      <c r="AW134" s="14" t="s">
        <v>39</v>
      </c>
      <c r="AX134" s="14" t="s">
        <v>86</v>
      </c>
      <c r="AY134" s="160" t="s">
        <v>127</v>
      </c>
    </row>
    <row r="135" spans="2:65" s="1" customFormat="1" ht="62.7" customHeight="1">
      <c r="B135" s="33"/>
      <c r="C135" s="128" t="s">
        <v>183</v>
      </c>
      <c r="D135" s="128" t="s">
        <v>129</v>
      </c>
      <c r="E135" s="129" t="s">
        <v>184</v>
      </c>
      <c r="F135" s="130" t="s">
        <v>185</v>
      </c>
      <c r="G135" s="131" t="s">
        <v>132</v>
      </c>
      <c r="H135" s="132">
        <v>2938</v>
      </c>
      <c r="I135" s="133"/>
      <c r="J135" s="134">
        <f>ROUND(I135*H135,2)</f>
        <v>0</v>
      </c>
      <c r="K135" s="130" t="s">
        <v>133</v>
      </c>
      <c r="L135" s="33"/>
      <c r="M135" s="135" t="s">
        <v>32</v>
      </c>
      <c r="N135" s="136" t="s">
        <v>49</v>
      </c>
      <c r="P135" s="137">
        <f>O135*H135</f>
        <v>0</v>
      </c>
      <c r="Q135" s="137">
        <v>0</v>
      </c>
      <c r="R135" s="137">
        <f>Q135*H135</f>
        <v>0</v>
      </c>
      <c r="S135" s="137">
        <v>0.325</v>
      </c>
      <c r="T135" s="138">
        <f>S135*H135</f>
        <v>954.85</v>
      </c>
      <c r="AR135" s="139" t="s">
        <v>134</v>
      </c>
      <c r="AT135" s="139" t="s">
        <v>129</v>
      </c>
      <c r="AU135" s="139" t="s">
        <v>88</v>
      </c>
      <c r="AY135" s="17" t="s">
        <v>127</v>
      </c>
      <c r="BE135" s="140">
        <f>IF(N135="základní",J135,0)</f>
        <v>0</v>
      </c>
      <c r="BF135" s="140">
        <f>IF(N135="snížená",J135,0)</f>
        <v>0</v>
      </c>
      <c r="BG135" s="140">
        <f>IF(N135="zákl. přenesená",J135,0)</f>
        <v>0</v>
      </c>
      <c r="BH135" s="140">
        <f>IF(N135="sníž. přenesená",J135,0)</f>
        <v>0</v>
      </c>
      <c r="BI135" s="140">
        <f>IF(N135="nulová",J135,0)</f>
        <v>0</v>
      </c>
      <c r="BJ135" s="17" t="s">
        <v>86</v>
      </c>
      <c r="BK135" s="140">
        <f>ROUND(I135*H135,2)</f>
        <v>0</v>
      </c>
      <c r="BL135" s="17" t="s">
        <v>134</v>
      </c>
      <c r="BM135" s="139" t="s">
        <v>186</v>
      </c>
    </row>
    <row r="136" spans="2:47" s="1" customFormat="1" ht="12">
      <c r="B136" s="33"/>
      <c r="D136" s="141" t="s">
        <v>136</v>
      </c>
      <c r="F136" s="142" t="s">
        <v>187</v>
      </c>
      <c r="I136" s="143"/>
      <c r="L136" s="33"/>
      <c r="M136" s="144"/>
      <c r="T136" s="54"/>
      <c r="AT136" s="17" t="s">
        <v>136</v>
      </c>
      <c r="AU136" s="17" t="s">
        <v>88</v>
      </c>
    </row>
    <row r="137" spans="2:51" s="12" customFormat="1" ht="12">
      <c r="B137" s="145"/>
      <c r="D137" s="146" t="s">
        <v>138</v>
      </c>
      <c r="E137" s="147" t="s">
        <v>32</v>
      </c>
      <c r="F137" s="148" t="s">
        <v>139</v>
      </c>
      <c r="H137" s="147" t="s">
        <v>32</v>
      </c>
      <c r="I137" s="149"/>
      <c r="L137" s="145"/>
      <c r="M137" s="150"/>
      <c r="T137" s="151"/>
      <c r="AT137" s="147" t="s">
        <v>138</v>
      </c>
      <c r="AU137" s="147" t="s">
        <v>88</v>
      </c>
      <c r="AV137" s="12" t="s">
        <v>86</v>
      </c>
      <c r="AW137" s="12" t="s">
        <v>39</v>
      </c>
      <c r="AX137" s="12" t="s">
        <v>78</v>
      </c>
      <c r="AY137" s="147" t="s">
        <v>127</v>
      </c>
    </row>
    <row r="138" spans="2:51" s="13" customFormat="1" ht="12">
      <c r="B138" s="152"/>
      <c r="D138" s="146" t="s">
        <v>138</v>
      </c>
      <c r="E138" s="153" t="s">
        <v>32</v>
      </c>
      <c r="F138" s="154" t="s">
        <v>182</v>
      </c>
      <c r="H138" s="155">
        <v>2938</v>
      </c>
      <c r="I138" s="156"/>
      <c r="L138" s="152"/>
      <c r="M138" s="157"/>
      <c r="T138" s="158"/>
      <c r="AT138" s="153" t="s">
        <v>138</v>
      </c>
      <c r="AU138" s="153" t="s">
        <v>88</v>
      </c>
      <c r="AV138" s="13" t="s">
        <v>88</v>
      </c>
      <c r="AW138" s="13" t="s">
        <v>39</v>
      </c>
      <c r="AX138" s="13" t="s">
        <v>78</v>
      </c>
      <c r="AY138" s="153" t="s">
        <v>127</v>
      </c>
    </row>
    <row r="139" spans="2:51" s="14" customFormat="1" ht="12">
      <c r="B139" s="159"/>
      <c r="D139" s="146" t="s">
        <v>138</v>
      </c>
      <c r="E139" s="160" t="s">
        <v>32</v>
      </c>
      <c r="F139" s="161" t="s">
        <v>141</v>
      </c>
      <c r="H139" s="162">
        <v>2938</v>
      </c>
      <c r="I139" s="163"/>
      <c r="L139" s="159"/>
      <c r="M139" s="164"/>
      <c r="T139" s="165"/>
      <c r="AT139" s="160" t="s">
        <v>138</v>
      </c>
      <c r="AU139" s="160" t="s">
        <v>88</v>
      </c>
      <c r="AV139" s="14" t="s">
        <v>134</v>
      </c>
      <c r="AW139" s="14" t="s">
        <v>39</v>
      </c>
      <c r="AX139" s="14" t="s">
        <v>86</v>
      </c>
      <c r="AY139" s="160" t="s">
        <v>127</v>
      </c>
    </row>
    <row r="140" spans="2:65" s="1" customFormat="1" ht="55.5" customHeight="1">
      <c r="B140" s="33"/>
      <c r="C140" s="128" t="s">
        <v>188</v>
      </c>
      <c r="D140" s="128" t="s">
        <v>129</v>
      </c>
      <c r="E140" s="129" t="s">
        <v>189</v>
      </c>
      <c r="F140" s="130" t="s">
        <v>190</v>
      </c>
      <c r="G140" s="131" t="s">
        <v>132</v>
      </c>
      <c r="H140" s="132">
        <v>2938</v>
      </c>
      <c r="I140" s="133"/>
      <c r="J140" s="134">
        <f>ROUND(I140*H140,2)</f>
        <v>0</v>
      </c>
      <c r="K140" s="130" t="s">
        <v>133</v>
      </c>
      <c r="L140" s="33"/>
      <c r="M140" s="135" t="s">
        <v>32</v>
      </c>
      <c r="N140" s="136" t="s">
        <v>49</v>
      </c>
      <c r="P140" s="137">
        <f>O140*H140</f>
        <v>0</v>
      </c>
      <c r="Q140" s="137">
        <v>0</v>
      </c>
      <c r="R140" s="137">
        <f>Q140*H140</f>
        <v>0</v>
      </c>
      <c r="S140" s="137">
        <v>0.22</v>
      </c>
      <c r="T140" s="138">
        <f>S140*H140</f>
        <v>646.36</v>
      </c>
      <c r="AR140" s="139" t="s">
        <v>134</v>
      </c>
      <c r="AT140" s="139" t="s">
        <v>129</v>
      </c>
      <c r="AU140" s="139" t="s">
        <v>88</v>
      </c>
      <c r="AY140" s="17" t="s">
        <v>127</v>
      </c>
      <c r="BE140" s="140">
        <f>IF(N140="základní",J140,0)</f>
        <v>0</v>
      </c>
      <c r="BF140" s="140">
        <f>IF(N140="snížená",J140,0)</f>
        <v>0</v>
      </c>
      <c r="BG140" s="140">
        <f>IF(N140="zákl. přenesená",J140,0)</f>
        <v>0</v>
      </c>
      <c r="BH140" s="140">
        <f>IF(N140="sníž. přenesená",J140,0)</f>
        <v>0</v>
      </c>
      <c r="BI140" s="140">
        <f>IF(N140="nulová",J140,0)</f>
        <v>0</v>
      </c>
      <c r="BJ140" s="17" t="s">
        <v>86</v>
      </c>
      <c r="BK140" s="140">
        <f>ROUND(I140*H140,2)</f>
        <v>0</v>
      </c>
      <c r="BL140" s="17" t="s">
        <v>134</v>
      </c>
      <c r="BM140" s="139" t="s">
        <v>191</v>
      </c>
    </row>
    <row r="141" spans="2:47" s="1" customFormat="1" ht="12">
      <c r="B141" s="33"/>
      <c r="D141" s="141" t="s">
        <v>136</v>
      </c>
      <c r="F141" s="142" t="s">
        <v>192</v>
      </c>
      <c r="I141" s="143"/>
      <c r="L141" s="33"/>
      <c r="M141" s="144"/>
      <c r="T141" s="54"/>
      <c r="AT141" s="17" t="s">
        <v>136</v>
      </c>
      <c r="AU141" s="17" t="s">
        <v>88</v>
      </c>
    </row>
    <row r="142" spans="2:51" s="12" customFormat="1" ht="12">
      <c r="B142" s="145"/>
      <c r="D142" s="146" t="s">
        <v>138</v>
      </c>
      <c r="E142" s="147" t="s">
        <v>32</v>
      </c>
      <c r="F142" s="148" t="s">
        <v>139</v>
      </c>
      <c r="H142" s="147" t="s">
        <v>32</v>
      </c>
      <c r="I142" s="149"/>
      <c r="L142" s="145"/>
      <c r="M142" s="150"/>
      <c r="T142" s="151"/>
      <c r="AT142" s="147" t="s">
        <v>138</v>
      </c>
      <c r="AU142" s="147" t="s">
        <v>88</v>
      </c>
      <c r="AV142" s="12" t="s">
        <v>86</v>
      </c>
      <c r="AW142" s="12" t="s">
        <v>39</v>
      </c>
      <c r="AX142" s="12" t="s">
        <v>78</v>
      </c>
      <c r="AY142" s="147" t="s">
        <v>127</v>
      </c>
    </row>
    <row r="143" spans="2:51" s="13" customFormat="1" ht="12">
      <c r="B143" s="152"/>
      <c r="D143" s="146" t="s">
        <v>138</v>
      </c>
      <c r="E143" s="153" t="s">
        <v>32</v>
      </c>
      <c r="F143" s="154" t="s">
        <v>182</v>
      </c>
      <c r="H143" s="155">
        <v>2938</v>
      </c>
      <c r="I143" s="156"/>
      <c r="L143" s="152"/>
      <c r="M143" s="157"/>
      <c r="T143" s="158"/>
      <c r="AT143" s="153" t="s">
        <v>138</v>
      </c>
      <c r="AU143" s="153" t="s">
        <v>88</v>
      </c>
      <c r="AV143" s="13" t="s">
        <v>88</v>
      </c>
      <c r="AW143" s="13" t="s">
        <v>39</v>
      </c>
      <c r="AX143" s="13" t="s">
        <v>78</v>
      </c>
      <c r="AY143" s="153" t="s">
        <v>127</v>
      </c>
    </row>
    <row r="144" spans="2:51" s="14" customFormat="1" ht="12">
      <c r="B144" s="159"/>
      <c r="D144" s="146" t="s">
        <v>138</v>
      </c>
      <c r="E144" s="160" t="s">
        <v>32</v>
      </c>
      <c r="F144" s="161" t="s">
        <v>141</v>
      </c>
      <c r="H144" s="162">
        <v>2938</v>
      </c>
      <c r="I144" s="163"/>
      <c r="L144" s="159"/>
      <c r="M144" s="164"/>
      <c r="T144" s="165"/>
      <c r="AT144" s="160" t="s">
        <v>138</v>
      </c>
      <c r="AU144" s="160" t="s">
        <v>88</v>
      </c>
      <c r="AV144" s="14" t="s">
        <v>134</v>
      </c>
      <c r="AW144" s="14" t="s">
        <v>39</v>
      </c>
      <c r="AX144" s="14" t="s">
        <v>86</v>
      </c>
      <c r="AY144" s="160" t="s">
        <v>127</v>
      </c>
    </row>
    <row r="145" spans="2:65" s="1" customFormat="1" ht="66.75" customHeight="1">
      <c r="B145" s="33"/>
      <c r="C145" s="128" t="s">
        <v>193</v>
      </c>
      <c r="D145" s="128" t="s">
        <v>129</v>
      </c>
      <c r="E145" s="129" t="s">
        <v>194</v>
      </c>
      <c r="F145" s="130" t="s">
        <v>195</v>
      </c>
      <c r="G145" s="131" t="s">
        <v>132</v>
      </c>
      <c r="H145" s="132">
        <v>9.9</v>
      </c>
      <c r="I145" s="133"/>
      <c r="J145" s="134">
        <f>ROUND(I145*H145,2)</f>
        <v>0</v>
      </c>
      <c r="K145" s="130" t="s">
        <v>133</v>
      </c>
      <c r="L145" s="33"/>
      <c r="M145" s="135" t="s">
        <v>32</v>
      </c>
      <c r="N145" s="136" t="s">
        <v>49</v>
      </c>
      <c r="P145" s="137">
        <f>O145*H145</f>
        <v>0</v>
      </c>
      <c r="Q145" s="137">
        <v>0</v>
      </c>
      <c r="R145" s="137">
        <f>Q145*H145</f>
        <v>0</v>
      </c>
      <c r="S145" s="137">
        <v>0.29</v>
      </c>
      <c r="T145" s="138">
        <f>S145*H145</f>
        <v>2.871</v>
      </c>
      <c r="AR145" s="139" t="s">
        <v>134</v>
      </c>
      <c r="AT145" s="139" t="s">
        <v>129</v>
      </c>
      <c r="AU145" s="139" t="s">
        <v>88</v>
      </c>
      <c r="AY145" s="17" t="s">
        <v>127</v>
      </c>
      <c r="BE145" s="140">
        <f>IF(N145="základní",J145,0)</f>
        <v>0</v>
      </c>
      <c r="BF145" s="140">
        <f>IF(N145="snížená",J145,0)</f>
        <v>0</v>
      </c>
      <c r="BG145" s="140">
        <f>IF(N145="zákl. přenesená",J145,0)</f>
        <v>0</v>
      </c>
      <c r="BH145" s="140">
        <f>IF(N145="sníž. přenesená",J145,0)</f>
        <v>0</v>
      </c>
      <c r="BI145" s="140">
        <f>IF(N145="nulová",J145,0)</f>
        <v>0</v>
      </c>
      <c r="BJ145" s="17" t="s">
        <v>86</v>
      </c>
      <c r="BK145" s="140">
        <f>ROUND(I145*H145,2)</f>
        <v>0</v>
      </c>
      <c r="BL145" s="17" t="s">
        <v>134</v>
      </c>
      <c r="BM145" s="139" t="s">
        <v>196</v>
      </c>
    </row>
    <row r="146" spans="2:47" s="1" customFormat="1" ht="12">
      <c r="B146" s="33"/>
      <c r="D146" s="141" t="s">
        <v>136</v>
      </c>
      <c r="F146" s="142" t="s">
        <v>197</v>
      </c>
      <c r="I146" s="143"/>
      <c r="L146" s="33"/>
      <c r="M146" s="144"/>
      <c r="T146" s="54"/>
      <c r="AT146" s="17" t="s">
        <v>136</v>
      </c>
      <c r="AU146" s="17" t="s">
        <v>88</v>
      </c>
    </row>
    <row r="147" spans="2:51" s="12" customFormat="1" ht="12">
      <c r="B147" s="145"/>
      <c r="D147" s="146" t="s">
        <v>138</v>
      </c>
      <c r="E147" s="147" t="s">
        <v>32</v>
      </c>
      <c r="F147" s="148" t="s">
        <v>139</v>
      </c>
      <c r="H147" s="147" t="s">
        <v>32</v>
      </c>
      <c r="I147" s="149"/>
      <c r="L147" s="145"/>
      <c r="M147" s="150"/>
      <c r="T147" s="151"/>
      <c r="AT147" s="147" t="s">
        <v>138</v>
      </c>
      <c r="AU147" s="147" t="s">
        <v>88</v>
      </c>
      <c r="AV147" s="12" t="s">
        <v>86</v>
      </c>
      <c r="AW147" s="12" t="s">
        <v>39</v>
      </c>
      <c r="AX147" s="12" t="s">
        <v>78</v>
      </c>
      <c r="AY147" s="147" t="s">
        <v>127</v>
      </c>
    </row>
    <row r="148" spans="2:51" s="13" customFormat="1" ht="12">
      <c r="B148" s="152"/>
      <c r="D148" s="146" t="s">
        <v>138</v>
      </c>
      <c r="E148" s="153" t="s">
        <v>32</v>
      </c>
      <c r="F148" s="154" t="s">
        <v>140</v>
      </c>
      <c r="H148" s="155">
        <v>9.9</v>
      </c>
      <c r="I148" s="156"/>
      <c r="L148" s="152"/>
      <c r="M148" s="157"/>
      <c r="T148" s="158"/>
      <c r="AT148" s="153" t="s">
        <v>138</v>
      </c>
      <c r="AU148" s="153" t="s">
        <v>88</v>
      </c>
      <c r="AV148" s="13" t="s">
        <v>88</v>
      </c>
      <c r="AW148" s="13" t="s">
        <v>39</v>
      </c>
      <c r="AX148" s="13" t="s">
        <v>78</v>
      </c>
      <c r="AY148" s="153" t="s">
        <v>127</v>
      </c>
    </row>
    <row r="149" spans="2:51" s="14" customFormat="1" ht="12">
      <c r="B149" s="159"/>
      <c r="D149" s="146" t="s">
        <v>138</v>
      </c>
      <c r="E149" s="160" t="s">
        <v>32</v>
      </c>
      <c r="F149" s="161" t="s">
        <v>141</v>
      </c>
      <c r="H149" s="162">
        <v>9.9</v>
      </c>
      <c r="I149" s="163"/>
      <c r="L149" s="159"/>
      <c r="M149" s="164"/>
      <c r="T149" s="165"/>
      <c r="AT149" s="160" t="s">
        <v>138</v>
      </c>
      <c r="AU149" s="160" t="s">
        <v>88</v>
      </c>
      <c r="AV149" s="14" t="s">
        <v>134</v>
      </c>
      <c r="AW149" s="14" t="s">
        <v>39</v>
      </c>
      <c r="AX149" s="14" t="s">
        <v>86</v>
      </c>
      <c r="AY149" s="160" t="s">
        <v>127</v>
      </c>
    </row>
    <row r="150" spans="2:65" s="1" customFormat="1" ht="55.5" customHeight="1">
      <c r="B150" s="33"/>
      <c r="C150" s="128" t="s">
        <v>198</v>
      </c>
      <c r="D150" s="128" t="s">
        <v>129</v>
      </c>
      <c r="E150" s="129" t="s">
        <v>199</v>
      </c>
      <c r="F150" s="130" t="s">
        <v>200</v>
      </c>
      <c r="G150" s="131" t="s">
        <v>132</v>
      </c>
      <c r="H150" s="132">
        <v>2938</v>
      </c>
      <c r="I150" s="133"/>
      <c r="J150" s="134">
        <f>ROUND(I150*H150,2)</f>
        <v>0</v>
      </c>
      <c r="K150" s="130" t="s">
        <v>133</v>
      </c>
      <c r="L150" s="33"/>
      <c r="M150" s="135" t="s">
        <v>32</v>
      </c>
      <c r="N150" s="136" t="s">
        <v>49</v>
      </c>
      <c r="P150" s="137">
        <f>O150*H150</f>
        <v>0</v>
      </c>
      <c r="Q150" s="137">
        <v>9E-05</v>
      </c>
      <c r="R150" s="137">
        <f>Q150*H150</f>
        <v>0.26442000000000004</v>
      </c>
      <c r="S150" s="137">
        <v>0.115</v>
      </c>
      <c r="T150" s="138">
        <f>S150*H150</f>
        <v>337.87</v>
      </c>
      <c r="AR150" s="139" t="s">
        <v>134</v>
      </c>
      <c r="AT150" s="139" t="s">
        <v>129</v>
      </c>
      <c r="AU150" s="139" t="s">
        <v>88</v>
      </c>
      <c r="AY150" s="17" t="s">
        <v>127</v>
      </c>
      <c r="BE150" s="140">
        <f>IF(N150="základní",J150,0)</f>
        <v>0</v>
      </c>
      <c r="BF150" s="140">
        <f>IF(N150="snížená",J150,0)</f>
        <v>0</v>
      </c>
      <c r="BG150" s="140">
        <f>IF(N150="zákl. přenesená",J150,0)</f>
        <v>0</v>
      </c>
      <c r="BH150" s="140">
        <f>IF(N150="sníž. přenesená",J150,0)</f>
        <v>0</v>
      </c>
      <c r="BI150" s="140">
        <f>IF(N150="nulová",J150,0)</f>
        <v>0</v>
      </c>
      <c r="BJ150" s="17" t="s">
        <v>86</v>
      </c>
      <c r="BK150" s="140">
        <f>ROUND(I150*H150,2)</f>
        <v>0</v>
      </c>
      <c r="BL150" s="17" t="s">
        <v>134</v>
      </c>
      <c r="BM150" s="139" t="s">
        <v>201</v>
      </c>
    </row>
    <row r="151" spans="2:47" s="1" customFormat="1" ht="12">
      <c r="B151" s="33"/>
      <c r="D151" s="141" t="s">
        <v>136</v>
      </c>
      <c r="F151" s="142" t="s">
        <v>202</v>
      </c>
      <c r="I151" s="143"/>
      <c r="L151" s="33"/>
      <c r="M151" s="144"/>
      <c r="T151" s="54"/>
      <c r="AT151" s="17" t="s">
        <v>136</v>
      </c>
      <c r="AU151" s="17" t="s">
        <v>88</v>
      </c>
    </row>
    <row r="152" spans="2:51" s="12" customFormat="1" ht="12">
      <c r="B152" s="145"/>
      <c r="D152" s="146" t="s">
        <v>138</v>
      </c>
      <c r="E152" s="147" t="s">
        <v>32</v>
      </c>
      <c r="F152" s="148" t="s">
        <v>139</v>
      </c>
      <c r="H152" s="147" t="s">
        <v>32</v>
      </c>
      <c r="I152" s="149"/>
      <c r="L152" s="145"/>
      <c r="M152" s="150"/>
      <c r="T152" s="151"/>
      <c r="AT152" s="147" t="s">
        <v>138</v>
      </c>
      <c r="AU152" s="147" t="s">
        <v>88</v>
      </c>
      <c r="AV152" s="12" t="s">
        <v>86</v>
      </c>
      <c r="AW152" s="12" t="s">
        <v>39</v>
      </c>
      <c r="AX152" s="12" t="s">
        <v>78</v>
      </c>
      <c r="AY152" s="147" t="s">
        <v>127</v>
      </c>
    </row>
    <row r="153" spans="2:51" s="13" customFormat="1" ht="12">
      <c r="B153" s="152"/>
      <c r="D153" s="146" t="s">
        <v>138</v>
      </c>
      <c r="E153" s="153" t="s">
        <v>32</v>
      </c>
      <c r="F153" s="154" t="s">
        <v>203</v>
      </c>
      <c r="H153" s="155">
        <v>2938</v>
      </c>
      <c r="I153" s="156"/>
      <c r="L153" s="152"/>
      <c r="M153" s="157"/>
      <c r="T153" s="158"/>
      <c r="AT153" s="153" t="s">
        <v>138</v>
      </c>
      <c r="AU153" s="153" t="s">
        <v>88</v>
      </c>
      <c r="AV153" s="13" t="s">
        <v>88</v>
      </c>
      <c r="AW153" s="13" t="s">
        <v>39</v>
      </c>
      <c r="AX153" s="13" t="s">
        <v>78</v>
      </c>
      <c r="AY153" s="153" t="s">
        <v>127</v>
      </c>
    </row>
    <row r="154" spans="2:51" s="14" customFormat="1" ht="12">
      <c r="B154" s="159"/>
      <c r="D154" s="146" t="s">
        <v>138</v>
      </c>
      <c r="E154" s="160" t="s">
        <v>32</v>
      </c>
      <c r="F154" s="161" t="s">
        <v>141</v>
      </c>
      <c r="H154" s="162">
        <v>2938</v>
      </c>
      <c r="I154" s="163"/>
      <c r="L154" s="159"/>
      <c r="M154" s="164"/>
      <c r="T154" s="165"/>
      <c r="AT154" s="160" t="s">
        <v>138</v>
      </c>
      <c r="AU154" s="160" t="s">
        <v>88</v>
      </c>
      <c r="AV154" s="14" t="s">
        <v>134</v>
      </c>
      <c r="AW154" s="14" t="s">
        <v>39</v>
      </c>
      <c r="AX154" s="14" t="s">
        <v>86</v>
      </c>
      <c r="AY154" s="160" t="s">
        <v>127</v>
      </c>
    </row>
    <row r="155" spans="2:65" s="1" customFormat="1" ht="55.5" customHeight="1">
      <c r="B155" s="33"/>
      <c r="C155" s="128" t="s">
        <v>204</v>
      </c>
      <c r="D155" s="128" t="s">
        <v>129</v>
      </c>
      <c r="E155" s="129" t="s">
        <v>205</v>
      </c>
      <c r="F155" s="130" t="s">
        <v>206</v>
      </c>
      <c r="G155" s="131" t="s">
        <v>132</v>
      </c>
      <c r="H155" s="132">
        <v>2938</v>
      </c>
      <c r="I155" s="133"/>
      <c r="J155" s="134">
        <f>ROUND(I155*H155,2)</f>
        <v>0</v>
      </c>
      <c r="K155" s="130" t="s">
        <v>133</v>
      </c>
      <c r="L155" s="33"/>
      <c r="M155" s="135" t="s">
        <v>32</v>
      </c>
      <c r="N155" s="136" t="s">
        <v>49</v>
      </c>
      <c r="P155" s="137">
        <f>O155*H155</f>
        <v>0</v>
      </c>
      <c r="Q155" s="137">
        <v>0.00016</v>
      </c>
      <c r="R155" s="137">
        <f>Q155*H155</f>
        <v>0.47008000000000005</v>
      </c>
      <c r="S155" s="137">
        <v>0.23</v>
      </c>
      <c r="T155" s="138">
        <f>S155*H155</f>
        <v>675.74</v>
      </c>
      <c r="AR155" s="139" t="s">
        <v>134</v>
      </c>
      <c r="AT155" s="139" t="s">
        <v>129</v>
      </c>
      <c r="AU155" s="139" t="s">
        <v>88</v>
      </c>
      <c r="AY155" s="17" t="s">
        <v>127</v>
      </c>
      <c r="BE155" s="140">
        <f>IF(N155="základní",J155,0)</f>
        <v>0</v>
      </c>
      <c r="BF155" s="140">
        <f>IF(N155="snížená",J155,0)</f>
        <v>0</v>
      </c>
      <c r="BG155" s="140">
        <f>IF(N155="zákl. přenesená",J155,0)</f>
        <v>0</v>
      </c>
      <c r="BH155" s="140">
        <f>IF(N155="sníž. přenesená",J155,0)</f>
        <v>0</v>
      </c>
      <c r="BI155" s="140">
        <f>IF(N155="nulová",J155,0)</f>
        <v>0</v>
      </c>
      <c r="BJ155" s="17" t="s">
        <v>86</v>
      </c>
      <c r="BK155" s="140">
        <f>ROUND(I155*H155,2)</f>
        <v>0</v>
      </c>
      <c r="BL155" s="17" t="s">
        <v>134</v>
      </c>
      <c r="BM155" s="139" t="s">
        <v>207</v>
      </c>
    </row>
    <row r="156" spans="2:47" s="1" customFormat="1" ht="12">
      <c r="B156" s="33"/>
      <c r="D156" s="141" t="s">
        <v>136</v>
      </c>
      <c r="F156" s="142" t="s">
        <v>208</v>
      </c>
      <c r="I156" s="143"/>
      <c r="L156" s="33"/>
      <c r="M156" s="144"/>
      <c r="T156" s="54"/>
      <c r="AT156" s="17" t="s">
        <v>136</v>
      </c>
      <c r="AU156" s="17" t="s">
        <v>88</v>
      </c>
    </row>
    <row r="157" spans="2:51" s="12" customFormat="1" ht="12">
      <c r="B157" s="145"/>
      <c r="D157" s="146" t="s">
        <v>138</v>
      </c>
      <c r="E157" s="147" t="s">
        <v>32</v>
      </c>
      <c r="F157" s="148" t="s">
        <v>139</v>
      </c>
      <c r="H157" s="147" t="s">
        <v>32</v>
      </c>
      <c r="I157" s="149"/>
      <c r="L157" s="145"/>
      <c r="M157" s="150"/>
      <c r="T157" s="151"/>
      <c r="AT157" s="147" t="s">
        <v>138</v>
      </c>
      <c r="AU157" s="147" t="s">
        <v>88</v>
      </c>
      <c r="AV157" s="12" t="s">
        <v>86</v>
      </c>
      <c r="AW157" s="12" t="s">
        <v>39</v>
      </c>
      <c r="AX157" s="12" t="s">
        <v>78</v>
      </c>
      <c r="AY157" s="147" t="s">
        <v>127</v>
      </c>
    </row>
    <row r="158" spans="2:51" s="13" customFormat="1" ht="12">
      <c r="B158" s="152"/>
      <c r="D158" s="146" t="s">
        <v>138</v>
      </c>
      <c r="E158" s="153" t="s">
        <v>32</v>
      </c>
      <c r="F158" s="154" t="s">
        <v>209</v>
      </c>
      <c r="H158" s="155">
        <v>2938</v>
      </c>
      <c r="I158" s="156"/>
      <c r="L158" s="152"/>
      <c r="M158" s="157"/>
      <c r="T158" s="158"/>
      <c r="AT158" s="153" t="s">
        <v>138</v>
      </c>
      <c r="AU158" s="153" t="s">
        <v>88</v>
      </c>
      <c r="AV158" s="13" t="s">
        <v>88</v>
      </c>
      <c r="AW158" s="13" t="s">
        <v>39</v>
      </c>
      <c r="AX158" s="13" t="s">
        <v>78</v>
      </c>
      <c r="AY158" s="153" t="s">
        <v>127</v>
      </c>
    </row>
    <row r="159" spans="2:51" s="14" customFormat="1" ht="12">
      <c r="B159" s="159"/>
      <c r="D159" s="146" t="s">
        <v>138</v>
      </c>
      <c r="E159" s="160" t="s">
        <v>32</v>
      </c>
      <c r="F159" s="161" t="s">
        <v>141</v>
      </c>
      <c r="H159" s="162">
        <v>2938</v>
      </c>
      <c r="I159" s="163"/>
      <c r="L159" s="159"/>
      <c r="M159" s="164"/>
      <c r="T159" s="165"/>
      <c r="AT159" s="160" t="s">
        <v>138</v>
      </c>
      <c r="AU159" s="160" t="s">
        <v>88</v>
      </c>
      <c r="AV159" s="14" t="s">
        <v>134</v>
      </c>
      <c r="AW159" s="14" t="s">
        <v>39</v>
      </c>
      <c r="AX159" s="14" t="s">
        <v>86</v>
      </c>
      <c r="AY159" s="160" t="s">
        <v>127</v>
      </c>
    </row>
    <row r="160" spans="2:65" s="1" customFormat="1" ht="49.05" customHeight="1">
      <c r="B160" s="33"/>
      <c r="C160" s="128" t="s">
        <v>210</v>
      </c>
      <c r="D160" s="128" t="s">
        <v>129</v>
      </c>
      <c r="E160" s="129" t="s">
        <v>211</v>
      </c>
      <c r="F160" s="130" t="s">
        <v>212</v>
      </c>
      <c r="G160" s="131" t="s">
        <v>213</v>
      </c>
      <c r="H160" s="132">
        <v>61.45</v>
      </c>
      <c r="I160" s="133"/>
      <c r="J160" s="134">
        <f>ROUND(I160*H160,2)</f>
        <v>0</v>
      </c>
      <c r="K160" s="130" t="s">
        <v>133</v>
      </c>
      <c r="L160" s="33"/>
      <c r="M160" s="135" t="s">
        <v>32</v>
      </c>
      <c r="N160" s="136" t="s">
        <v>49</v>
      </c>
      <c r="P160" s="137">
        <f>O160*H160</f>
        <v>0</v>
      </c>
      <c r="Q160" s="137">
        <v>0</v>
      </c>
      <c r="R160" s="137">
        <f>Q160*H160</f>
        <v>0</v>
      </c>
      <c r="S160" s="137">
        <v>0.205</v>
      </c>
      <c r="T160" s="138">
        <f>S160*H160</f>
        <v>12.597249999999999</v>
      </c>
      <c r="AR160" s="139" t="s">
        <v>134</v>
      </c>
      <c r="AT160" s="139" t="s">
        <v>129</v>
      </c>
      <c r="AU160" s="139" t="s">
        <v>88</v>
      </c>
      <c r="AY160" s="17" t="s">
        <v>127</v>
      </c>
      <c r="BE160" s="140">
        <f>IF(N160="základní",J160,0)</f>
        <v>0</v>
      </c>
      <c r="BF160" s="140">
        <f>IF(N160="snížená",J160,0)</f>
        <v>0</v>
      </c>
      <c r="BG160" s="140">
        <f>IF(N160="zákl. přenesená",J160,0)</f>
        <v>0</v>
      </c>
      <c r="BH160" s="140">
        <f>IF(N160="sníž. přenesená",J160,0)</f>
        <v>0</v>
      </c>
      <c r="BI160" s="140">
        <f>IF(N160="nulová",J160,0)</f>
        <v>0</v>
      </c>
      <c r="BJ160" s="17" t="s">
        <v>86</v>
      </c>
      <c r="BK160" s="140">
        <f>ROUND(I160*H160,2)</f>
        <v>0</v>
      </c>
      <c r="BL160" s="17" t="s">
        <v>134</v>
      </c>
      <c r="BM160" s="139" t="s">
        <v>214</v>
      </c>
    </row>
    <row r="161" spans="2:47" s="1" customFormat="1" ht="12">
      <c r="B161" s="33"/>
      <c r="D161" s="141" t="s">
        <v>136</v>
      </c>
      <c r="F161" s="142" t="s">
        <v>215</v>
      </c>
      <c r="I161" s="143"/>
      <c r="L161" s="33"/>
      <c r="M161" s="144"/>
      <c r="T161" s="54"/>
      <c r="AT161" s="17" t="s">
        <v>136</v>
      </c>
      <c r="AU161" s="17" t="s">
        <v>88</v>
      </c>
    </row>
    <row r="162" spans="2:51" s="12" customFormat="1" ht="12">
      <c r="B162" s="145"/>
      <c r="D162" s="146" t="s">
        <v>138</v>
      </c>
      <c r="E162" s="147" t="s">
        <v>32</v>
      </c>
      <c r="F162" s="148" t="s">
        <v>139</v>
      </c>
      <c r="H162" s="147" t="s">
        <v>32</v>
      </c>
      <c r="I162" s="149"/>
      <c r="L162" s="145"/>
      <c r="M162" s="150"/>
      <c r="T162" s="151"/>
      <c r="AT162" s="147" t="s">
        <v>138</v>
      </c>
      <c r="AU162" s="147" t="s">
        <v>88</v>
      </c>
      <c r="AV162" s="12" t="s">
        <v>86</v>
      </c>
      <c r="AW162" s="12" t="s">
        <v>39</v>
      </c>
      <c r="AX162" s="12" t="s">
        <v>78</v>
      </c>
      <c r="AY162" s="147" t="s">
        <v>127</v>
      </c>
    </row>
    <row r="163" spans="2:51" s="13" customFormat="1" ht="12">
      <c r="B163" s="152"/>
      <c r="D163" s="146" t="s">
        <v>138</v>
      </c>
      <c r="E163" s="153" t="s">
        <v>32</v>
      </c>
      <c r="F163" s="154" t="s">
        <v>216</v>
      </c>
      <c r="H163" s="155">
        <v>34.5</v>
      </c>
      <c r="I163" s="156"/>
      <c r="L163" s="152"/>
      <c r="M163" s="157"/>
      <c r="T163" s="158"/>
      <c r="AT163" s="153" t="s">
        <v>138</v>
      </c>
      <c r="AU163" s="153" t="s">
        <v>88</v>
      </c>
      <c r="AV163" s="13" t="s">
        <v>88</v>
      </c>
      <c r="AW163" s="13" t="s">
        <v>39</v>
      </c>
      <c r="AX163" s="13" t="s">
        <v>78</v>
      </c>
      <c r="AY163" s="153" t="s">
        <v>127</v>
      </c>
    </row>
    <row r="164" spans="2:51" s="13" customFormat="1" ht="12">
      <c r="B164" s="152"/>
      <c r="D164" s="146" t="s">
        <v>138</v>
      </c>
      <c r="E164" s="153" t="s">
        <v>32</v>
      </c>
      <c r="F164" s="154" t="s">
        <v>217</v>
      </c>
      <c r="H164" s="155">
        <v>26.95</v>
      </c>
      <c r="I164" s="156"/>
      <c r="L164" s="152"/>
      <c r="M164" s="157"/>
      <c r="T164" s="158"/>
      <c r="AT164" s="153" t="s">
        <v>138</v>
      </c>
      <c r="AU164" s="153" t="s">
        <v>88</v>
      </c>
      <c r="AV164" s="13" t="s">
        <v>88</v>
      </c>
      <c r="AW164" s="13" t="s">
        <v>39</v>
      </c>
      <c r="AX164" s="13" t="s">
        <v>78</v>
      </c>
      <c r="AY164" s="153" t="s">
        <v>127</v>
      </c>
    </row>
    <row r="165" spans="2:51" s="14" customFormat="1" ht="12">
      <c r="B165" s="159"/>
      <c r="D165" s="146" t="s">
        <v>138</v>
      </c>
      <c r="E165" s="160" t="s">
        <v>32</v>
      </c>
      <c r="F165" s="161" t="s">
        <v>141</v>
      </c>
      <c r="H165" s="162">
        <v>61.45</v>
      </c>
      <c r="I165" s="163"/>
      <c r="L165" s="159"/>
      <c r="M165" s="164"/>
      <c r="T165" s="165"/>
      <c r="AT165" s="160" t="s">
        <v>138</v>
      </c>
      <c r="AU165" s="160" t="s">
        <v>88</v>
      </c>
      <c r="AV165" s="14" t="s">
        <v>134</v>
      </c>
      <c r="AW165" s="14" t="s">
        <v>39</v>
      </c>
      <c r="AX165" s="14" t="s">
        <v>86</v>
      </c>
      <c r="AY165" s="160" t="s">
        <v>127</v>
      </c>
    </row>
    <row r="166" spans="2:65" s="1" customFormat="1" ht="24.15" customHeight="1">
      <c r="B166" s="33"/>
      <c r="C166" s="128" t="s">
        <v>8</v>
      </c>
      <c r="D166" s="128" t="s">
        <v>129</v>
      </c>
      <c r="E166" s="129" t="s">
        <v>218</v>
      </c>
      <c r="F166" s="130" t="s">
        <v>219</v>
      </c>
      <c r="G166" s="131" t="s">
        <v>220</v>
      </c>
      <c r="H166" s="132">
        <v>250</v>
      </c>
      <c r="I166" s="133"/>
      <c r="J166" s="134">
        <f>ROUND(I166*H166,2)</f>
        <v>0</v>
      </c>
      <c r="K166" s="130" t="s">
        <v>133</v>
      </c>
      <c r="L166" s="33"/>
      <c r="M166" s="135" t="s">
        <v>32</v>
      </c>
      <c r="N166" s="136" t="s">
        <v>49</v>
      </c>
      <c r="P166" s="137">
        <f>O166*H166</f>
        <v>0</v>
      </c>
      <c r="Q166" s="137">
        <v>3E-05</v>
      </c>
      <c r="R166" s="137">
        <f>Q166*H166</f>
        <v>0.007500000000000001</v>
      </c>
      <c r="S166" s="137">
        <v>0</v>
      </c>
      <c r="T166" s="138">
        <f>S166*H166</f>
        <v>0</v>
      </c>
      <c r="AR166" s="139" t="s">
        <v>134</v>
      </c>
      <c r="AT166" s="139" t="s">
        <v>129</v>
      </c>
      <c r="AU166" s="139" t="s">
        <v>88</v>
      </c>
      <c r="AY166" s="17" t="s">
        <v>127</v>
      </c>
      <c r="BE166" s="140">
        <f>IF(N166="základní",J166,0)</f>
        <v>0</v>
      </c>
      <c r="BF166" s="140">
        <f>IF(N166="snížená",J166,0)</f>
        <v>0</v>
      </c>
      <c r="BG166" s="140">
        <f>IF(N166="zákl. přenesená",J166,0)</f>
        <v>0</v>
      </c>
      <c r="BH166" s="140">
        <f>IF(N166="sníž. přenesená",J166,0)</f>
        <v>0</v>
      </c>
      <c r="BI166" s="140">
        <f>IF(N166="nulová",J166,0)</f>
        <v>0</v>
      </c>
      <c r="BJ166" s="17" t="s">
        <v>86</v>
      </c>
      <c r="BK166" s="140">
        <f>ROUND(I166*H166,2)</f>
        <v>0</v>
      </c>
      <c r="BL166" s="17" t="s">
        <v>134</v>
      </c>
      <c r="BM166" s="139" t="s">
        <v>221</v>
      </c>
    </row>
    <row r="167" spans="2:47" s="1" customFormat="1" ht="12">
      <c r="B167" s="33"/>
      <c r="D167" s="141" t="s">
        <v>136</v>
      </c>
      <c r="F167" s="142" t="s">
        <v>222</v>
      </c>
      <c r="I167" s="143"/>
      <c r="L167" s="33"/>
      <c r="M167" s="144"/>
      <c r="T167" s="54"/>
      <c r="AT167" s="17" t="s">
        <v>136</v>
      </c>
      <c r="AU167" s="17" t="s">
        <v>88</v>
      </c>
    </row>
    <row r="168" spans="2:51" s="12" customFormat="1" ht="12">
      <c r="B168" s="145"/>
      <c r="D168" s="146" t="s">
        <v>138</v>
      </c>
      <c r="E168" s="147" t="s">
        <v>32</v>
      </c>
      <c r="F168" s="148" t="s">
        <v>223</v>
      </c>
      <c r="H168" s="147" t="s">
        <v>32</v>
      </c>
      <c r="I168" s="149"/>
      <c r="L168" s="145"/>
      <c r="M168" s="150"/>
      <c r="T168" s="151"/>
      <c r="AT168" s="147" t="s">
        <v>138</v>
      </c>
      <c r="AU168" s="147" t="s">
        <v>88</v>
      </c>
      <c r="AV168" s="12" t="s">
        <v>86</v>
      </c>
      <c r="AW168" s="12" t="s">
        <v>39</v>
      </c>
      <c r="AX168" s="12" t="s">
        <v>78</v>
      </c>
      <c r="AY168" s="147" t="s">
        <v>127</v>
      </c>
    </row>
    <row r="169" spans="2:51" s="12" customFormat="1" ht="30.6">
      <c r="B169" s="145"/>
      <c r="D169" s="146" t="s">
        <v>138</v>
      </c>
      <c r="E169" s="147" t="s">
        <v>32</v>
      </c>
      <c r="F169" s="148" t="s">
        <v>224</v>
      </c>
      <c r="H169" s="147" t="s">
        <v>32</v>
      </c>
      <c r="I169" s="149"/>
      <c r="L169" s="145"/>
      <c r="M169" s="150"/>
      <c r="T169" s="151"/>
      <c r="AT169" s="147" t="s">
        <v>138</v>
      </c>
      <c r="AU169" s="147" t="s">
        <v>88</v>
      </c>
      <c r="AV169" s="12" t="s">
        <v>86</v>
      </c>
      <c r="AW169" s="12" t="s">
        <v>39</v>
      </c>
      <c r="AX169" s="12" t="s">
        <v>78</v>
      </c>
      <c r="AY169" s="147" t="s">
        <v>127</v>
      </c>
    </row>
    <row r="170" spans="2:51" s="13" customFormat="1" ht="12">
      <c r="B170" s="152"/>
      <c r="D170" s="146" t="s">
        <v>138</v>
      </c>
      <c r="E170" s="153" t="s">
        <v>32</v>
      </c>
      <c r="F170" s="154" t="s">
        <v>225</v>
      </c>
      <c r="H170" s="155">
        <v>250</v>
      </c>
      <c r="I170" s="156"/>
      <c r="L170" s="152"/>
      <c r="M170" s="157"/>
      <c r="T170" s="158"/>
      <c r="AT170" s="153" t="s">
        <v>138</v>
      </c>
      <c r="AU170" s="153" t="s">
        <v>88</v>
      </c>
      <c r="AV170" s="13" t="s">
        <v>88</v>
      </c>
      <c r="AW170" s="13" t="s">
        <v>39</v>
      </c>
      <c r="AX170" s="13" t="s">
        <v>78</v>
      </c>
      <c r="AY170" s="153" t="s">
        <v>127</v>
      </c>
    </row>
    <row r="171" spans="2:51" s="14" customFormat="1" ht="12">
      <c r="B171" s="159"/>
      <c r="D171" s="146" t="s">
        <v>138</v>
      </c>
      <c r="E171" s="160" t="s">
        <v>32</v>
      </c>
      <c r="F171" s="161" t="s">
        <v>141</v>
      </c>
      <c r="H171" s="162">
        <v>250</v>
      </c>
      <c r="I171" s="163"/>
      <c r="L171" s="159"/>
      <c r="M171" s="164"/>
      <c r="T171" s="165"/>
      <c r="AT171" s="160" t="s">
        <v>138</v>
      </c>
      <c r="AU171" s="160" t="s">
        <v>88</v>
      </c>
      <c r="AV171" s="14" t="s">
        <v>134</v>
      </c>
      <c r="AW171" s="14" t="s">
        <v>39</v>
      </c>
      <c r="AX171" s="14" t="s">
        <v>86</v>
      </c>
      <c r="AY171" s="160" t="s">
        <v>127</v>
      </c>
    </row>
    <row r="172" spans="2:65" s="1" customFormat="1" ht="37.8" customHeight="1">
      <c r="B172" s="33"/>
      <c r="C172" s="128" t="s">
        <v>226</v>
      </c>
      <c r="D172" s="128" t="s">
        <v>129</v>
      </c>
      <c r="E172" s="129" t="s">
        <v>227</v>
      </c>
      <c r="F172" s="130" t="s">
        <v>228</v>
      </c>
      <c r="G172" s="131" t="s">
        <v>229</v>
      </c>
      <c r="H172" s="132">
        <v>70</v>
      </c>
      <c r="I172" s="133"/>
      <c r="J172" s="134">
        <f>ROUND(I172*H172,2)</f>
        <v>0</v>
      </c>
      <c r="K172" s="130" t="s">
        <v>133</v>
      </c>
      <c r="L172" s="33"/>
      <c r="M172" s="135" t="s">
        <v>32</v>
      </c>
      <c r="N172" s="136" t="s">
        <v>49</v>
      </c>
      <c r="P172" s="137">
        <f>O172*H172</f>
        <v>0</v>
      </c>
      <c r="Q172" s="137">
        <v>0</v>
      </c>
      <c r="R172" s="137">
        <f>Q172*H172</f>
        <v>0</v>
      </c>
      <c r="S172" s="137">
        <v>0</v>
      </c>
      <c r="T172" s="138">
        <f>S172*H172</f>
        <v>0</v>
      </c>
      <c r="AR172" s="139" t="s">
        <v>134</v>
      </c>
      <c r="AT172" s="139" t="s">
        <v>129</v>
      </c>
      <c r="AU172" s="139" t="s">
        <v>88</v>
      </c>
      <c r="AY172" s="17" t="s">
        <v>127</v>
      </c>
      <c r="BE172" s="140">
        <f>IF(N172="základní",J172,0)</f>
        <v>0</v>
      </c>
      <c r="BF172" s="140">
        <f>IF(N172="snížená",J172,0)</f>
        <v>0</v>
      </c>
      <c r="BG172" s="140">
        <f>IF(N172="zákl. přenesená",J172,0)</f>
        <v>0</v>
      </c>
      <c r="BH172" s="140">
        <f>IF(N172="sníž. přenesená",J172,0)</f>
        <v>0</v>
      </c>
      <c r="BI172" s="140">
        <f>IF(N172="nulová",J172,0)</f>
        <v>0</v>
      </c>
      <c r="BJ172" s="17" t="s">
        <v>86</v>
      </c>
      <c r="BK172" s="140">
        <f>ROUND(I172*H172,2)</f>
        <v>0</v>
      </c>
      <c r="BL172" s="17" t="s">
        <v>134</v>
      </c>
      <c r="BM172" s="139" t="s">
        <v>230</v>
      </c>
    </row>
    <row r="173" spans="2:47" s="1" customFormat="1" ht="12">
      <c r="B173" s="33"/>
      <c r="D173" s="141" t="s">
        <v>136</v>
      </c>
      <c r="F173" s="142" t="s">
        <v>231</v>
      </c>
      <c r="I173" s="143"/>
      <c r="L173" s="33"/>
      <c r="M173" s="144"/>
      <c r="T173" s="54"/>
      <c r="AT173" s="17" t="s">
        <v>136</v>
      </c>
      <c r="AU173" s="17" t="s">
        <v>88</v>
      </c>
    </row>
    <row r="174" spans="2:51" s="12" customFormat="1" ht="12">
      <c r="B174" s="145"/>
      <c r="D174" s="146" t="s">
        <v>138</v>
      </c>
      <c r="E174" s="147" t="s">
        <v>32</v>
      </c>
      <c r="F174" s="148" t="s">
        <v>223</v>
      </c>
      <c r="H174" s="147" t="s">
        <v>32</v>
      </c>
      <c r="I174" s="149"/>
      <c r="L174" s="145"/>
      <c r="M174" s="150"/>
      <c r="T174" s="151"/>
      <c r="AT174" s="147" t="s">
        <v>138</v>
      </c>
      <c r="AU174" s="147" t="s">
        <v>88</v>
      </c>
      <c r="AV174" s="12" t="s">
        <v>86</v>
      </c>
      <c r="AW174" s="12" t="s">
        <v>39</v>
      </c>
      <c r="AX174" s="12" t="s">
        <v>78</v>
      </c>
      <c r="AY174" s="147" t="s">
        <v>127</v>
      </c>
    </row>
    <row r="175" spans="2:51" s="12" customFormat="1" ht="30.6">
      <c r="B175" s="145"/>
      <c r="D175" s="146" t="s">
        <v>138</v>
      </c>
      <c r="E175" s="147" t="s">
        <v>32</v>
      </c>
      <c r="F175" s="148" t="s">
        <v>224</v>
      </c>
      <c r="H175" s="147" t="s">
        <v>32</v>
      </c>
      <c r="I175" s="149"/>
      <c r="L175" s="145"/>
      <c r="M175" s="150"/>
      <c r="T175" s="151"/>
      <c r="AT175" s="147" t="s">
        <v>138</v>
      </c>
      <c r="AU175" s="147" t="s">
        <v>88</v>
      </c>
      <c r="AV175" s="12" t="s">
        <v>86</v>
      </c>
      <c r="AW175" s="12" t="s">
        <v>39</v>
      </c>
      <c r="AX175" s="12" t="s">
        <v>78</v>
      </c>
      <c r="AY175" s="147" t="s">
        <v>127</v>
      </c>
    </row>
    <row r="176" spans="2:51" s="13" customFormat="1" ht="12">
      <c r="B176" s="152"/>
      <c r="D176" s="146" t="s">
        <v>138</v>
      </c>
      <c r="E176" s="153" t="s">
        <v>32</v>
      </c>
      <c r="F176" s="154" t="s">
        <v>232</v>
      </c>
      <c r="H176" s="155">
        <v>70</v>
      </c>
      <c r="I176" s="156"/>
      <c r="L176" s="152"/>
      <c r="M176" s="157"/>
      <c r="T176" s="158"/>
      <c r="AT176" s="153" t="s">
        <v>138</v>
      </c>
      <c r="AU176" s="153" t="s">
        <v>88</v>
      </c>
      <c r="AV176" s="13" t="s">
        <v>88</v>
      </c>
      <c r="AW176" s="13" t="s">
        <v>39</v>
      </c>
      <c r="AX176" s="13" t="s">
        <v>78</v>
      </c>
      <c r="AY176" s="153" t="s">
        <v>127</v>
      </c>
    </row>
    <row r="177" spans="2:51" s="14" customFormat="1" ht="12">
      <c r="B177" s="159"/>
      <c r="D177" s="146" t="s">
        <v>138</v>
      </c>
      <c r="E177" s="160" t="s">
        <v>32</v>
      </c>
      <c r="F177" s="161" t="s">
        <v>141</v>
      </c>
      <c r="H177" s="162">
        <v>70</v>
      </c>
      <c r="I177" s="163"/>
      <c r="L177" s="159"/>
      <c r="M177" s="164"/>
      <c r="T177" s="165"/>
      <c r="AT177" s="160" t="s">
        <v>138</v>
      </c>
      <c r="AU177" s="160" t="s">
        <v>88</v>
      </c>
      <c r="AV177" s="14" t="s">
        <v>134</v>
      </c>
      <c r="AW177" s="14" t="s">
        <v>39</v>
      </c>
      <c r="AX177" s="14" t="s">
        <v>86</v>
      </c>
      <c r="AY177" s="160" t="s">
        <v>127</v>
      </c>
    </row>
    <row r="178" spans="2:65" s="1" customFormat="1" ht="90" customHeight="1">
      <c r="B178" s="33"/>
      <c r="C178" s="128" t="s">
        <v>233</v>
      </c>
      <c r="D178" s="128" t="s">
        <v>129</v>
      </c>
      <c r="E178" s="129" t="s">
        <v>234</v>
      </c>
      <c r="F178" s="130" t="s">
        <v>235</v>
      </c>
      <c r="G178" s="131" t="s">
        <v>213</v>
      </c>
      <c r="H178" s="132">
        <v>17</v>
      </c>
      <c r="I178" s="133"/>
      <c r="J178" s="134">
        <f>ROUND(I178*H178,2)</f>
        <v>0</v>
      </c>
      <c r="K178" s="130" t="s">
        <v>133</v>
      </c>
      <c r="L178" s="33"/>
      <c r="M178" s="135" t="s">
        <v>32</v>
      </c>
      <c r="N178" s="136" t="s">
        <v>49</v>
      </c>
      <c r="P178" s="137">
        <f>O178*H178</f>
        <v>0</v>
      </c>
      <c r="Q178" s="137">
        <v>0.00868</v>
      </c>
      <c r="R178" s="137">
        <f>Q178*H178</f>
        <v>0.14756</v>
      </c>
      <c r="S178" s="137">
        <v>0</v>
      </c>
      <c r="T178" s="138">
        <f>S178*H178</f>
        <v>0</v>
      </c>
      <c r="AR178" s="139" t="s">
        <v>134</v>
      </c>
      <c r="AT178" s="139" t="s">
        <v>129</v>
      </c>
      <c r="AU178" s="139" t="s">
        <v>88</v>
      </c>
      <c r="AY178" s="17" t="s">
        <v>127</v>
      </c>
      <c r="BE178" s="140">
        <f>IF(N178="základní",J178,0)</f>
        <v>0</v>
      </c>
      <c r="BF178" s="140">
        <f>IF(N178="snížená",J178,0)</f>
        <v>0</v>
      </c>
      <c r="BG178" s="140">
        <f>IF(N178="zákl. přenesená",J178,0)</f>
        <v>0</v>
      </c>
      <c r="BH178" s="140">
        <f>IF(N178="sníž. přenesená",J178,0)</f>
        <v>0</v>
      </c>
      <c r="BI178" s="140">
        <f>IF(N178="nulová",J178,0)</f>
        <v>0</v>
      </c>
      <c r="BJ178" s="17" t="s">
        <v>86</v>
      </c>
      <c r="BK178" s="140">
        <f>ROUND(I178*H178,2)</f>
        <v>0</v>
      </c>
      <c r="BL178" s="17" t="s">
        <v>134</v>
      </c>
      <c r="BM178" s="139" t="s">
        <v>236</v>
      </c>
    </row>
    <row r="179" spans="2:47" s="1" customFormat="1" ht="12">
      <c r="B179" s="33"/>
      <c r="D179" s="141" t="s">
        <v>136</v>
      </c>
      <c r="F179" s="142" t="s">
        <v>237</v>
      </c>
      <c r="I179" s="143"/>
      <c r="L179" s="33"/>
      <c r="M179" s="144"/>
      <c r="T179" s="54"/>
      <c r="AT179" s="17" t="s">
        <v>136</v>
      </c>
      <c r="AU179" s="17" t="s">
        <v>88</v>
      </c>
    </row>
    <row r="180" spans="2:51" s="12" customFormat="1" ht="12">
      <c r="B180" s="145"/>
      <c r="D180" s="146" t="s">
        <v>138</v>
      </c>
      <c r="E180" s="147" t="s">
        <v>32</v>
      </c>
      <c r="F180" s="148" t="s">
        <v>238</v>
      </c>
      <c r="H180" s="147" t="s">
        <v>32</v>
      </c>
      <c r="I180" s="149"/>
      <c r="L180" s="145"/>
      <c r="M180" s="150"/>
      <c r="T180" s="151"/>
      <c r="AT180" s="147" t="s">
        <v>138</v>
      </c>
      <c r="AU180" s="147" t="s">
        <v>88</v>
      </c>
      <c r="AV180" s="12" t="s">
        <v>86</v>
      </c>
      <c r="AW180" s="12" t="s">
        <v>39</v>
      </c>
      <c r="AX180" s="12" t="s">
        <v>78</v>
      </c>
      <c r="AY180" s="147" t="s">
        <v>127</v>
      </c>
    </row>
    <row r="181" spans="2:51" s="12" customFormat="1" ht="20.4">
      <c r="B181" s="145"/>
      <c r="D181" s="146" t="s">
        <v>138</v>
      </c>
      <c r="E181" s="147" t="s">
        <v>32</v>
      </c>
      <c r="F181" s="148" t="s">
        <v>239</v>
      </c>
      <c r="H181" s="147" t="s">
        <v>32</v>
      </c>
      <c r="I181" s="149"/>
      <c r="L181" s="145"/>
      <c r="M181" s="150"/>
      <c r="T181" s="151"/>
      <c r="AT181" s="147" t="s">
        <v>138</v>
      </c>
      <c r="AU181" s="147" t="s">
        <v>88</v>
      </c>
      <c r="AV181" s="12" t="s">
        <v>86</v>
      </c>
      <c r="AW181" s="12" t="s">
        <v>39</v>
      </c>
      <c r="AX181" s="12" t="s">
        <v>78</v>
      </c>
      <c r="AY181" s="147" t="s">
        <v>127</v>
      </c>
    </row>
    <row r="182" spans="2:51" s="12" customFormat="1" ht="12">
      <c r="B182" s="145"/>
      <c r="D182" s="146" t="s">
        <v>138</v>
      </c>
      <c r="E182" s="147" t="s">
        <v>32</v>
      </c>
      <c r="F182" s="148" t="s">
        <v>240</v>
      </c>
      <c r="H182" s="147" t="s">
        <v>32</v>
      </c>
      <c r="I182" s="149"/>
      <c r="L182" s="145"/>
      <c r="M182" s="150"/>
      <c r="T182" s="151"/>
      <c r="AT182" s="147" t="s">
        <v>138</v>
      </c>
      <c r="AU182" s="147" t="s">
        <v>88</v>
      </c>
      <c r="AV182" s="12" t="s">
        <v>86</v>
      </c>
      <c r="AW182" s="12" t="s">
        <v>39</v>
      </c>
      <c r="AX182" s="12" t="s">
        <v>78</v>
      </c>
      <c r="AY182" s="147" t="s">
        <v>127</v>
      </c>
    </row>
    <row r="183" spans="2:51" s="12" customFormat="1" ht="12">
      <c r="B183" s="145"/>
      <c r="D183" s="146" t="s">
        <v>138</v>
      </c>
      <c r="E183" s="147" t="s">
        <v>32</v>
      </c>
      <c r="F183" s="148" t="s">
        <v>241</v>
      </c>
      <c r="H183" s="147" t="s">
        <v>32</v>
      </c>
      <c r="I183" s="149"/>
      <c r="L183" s="145"/>
      <c r="M183" s="150"/>
      <c r="T183" s="151"/>
      <c r="AT183" s="147" t="s">
        <v>138</v>
      </c>
      <c r="AU183" s="147" t="s">
        <v>88</v>
      </c>
      <c r="AV183" s="12" t="s">
        <v>86</v>
      </c>
      <c r="AW183" s="12" t="s">
        <v>39</v>
      </c>
      <c r="AX183" s="12" t="s">
        <v>78</v>
      </c>
      <c r="AY183" s="147" t="s">
        <v>127</v>
      </c>
    </row>
    <row r="184" spans="2:51" s="12" customFormat="1" ht="20.4">
      <c r="B184" s="145"/>
      <c r="D184" s="146" t="s">
        <v>138</v>
      </c>
      <c r="E184" s="147" t="s">
        <v>32</v>
      </c>
      <c r="F184" s="148" t="s">
        <v>242</v>
      </c>
      <c r="H184" s="147" t="s">
        <v>32</v>
      </c>
      <c r="I184" s="149"/>
      <c r="L184" s="145"/>
      <c r="M184" s="150"/>
      <c r="T184" s="151"/>
      <c r="AT184" s="147" t="s">
        <v>138</v>
      </c>
      <c r="AU184" s="147" t="s">
        <v>88</v>
      </c>
      <c r="AV184" s="12" t="s">
        <v>86</v>
      </c>
      <c r="AW184" s="12" t="s">
        <v>39</v>
      </c>
      <c r="AX184" s="12" t="s">
        <v>78</v>
      </c>
      <c r="AY184" s="147" t="s">
        <v>127</v>
      </c>
    </row>
    <row r="185" spans="2:51" s="13" customFormat="1" ht="12">
      <c r="B185" s="152"/>
      <c r="D185" s="146" t="s">
        <v>138</v>
      </c>
      <c r="E185" s="153" t="s">
        <v>32</v>
      </c>
      <c r="F185" s="154" t="s">
        <v>243</v>
      </c>
      <c r="H185" s="155">
        <v>17</v>
      </c>
      <c r="I185" s="156"/>
      <c r="L185" s="152"/>
      <c r="M185" s="157"/>
      <c r="T185" s="158"/>
      <c r="AT185" s="153" t="s">
        <v>138</v>
      </c>
      <c r="AU185" s="153" t="s">
        <v>88</v>
      </c>
      <c r="AV185" s="13" t="s">
        <v>88</v>
      </c>
      <c r="AW185" s="13" t="s">
        <v>39</v>
      </c>
      <c r="AX185" s="13" t="s">
        <v>78</v>
      </c>
      <c r="AY185" s="153" t="s">
        <v>127</v>
      </c>
    </row>
    <row r="186" spans="2:51" s="14" customFormat="1" ht="12">
      <c r="B186" s="159"/>
      <c r="D186" s="146" t="s">
        <v>138</v>
      </c>
      <c r="E186" s="160" t="s">
        <v>32</v>
      </c>
      <c r="F186" s="161" t="s">
        <v>141</v>
      </c>
      <c r="H186" s="162">
        <v>17</v>
      </c>
      <c r="I186" s="163"/>
      <c r="L186" s="159"/>
      <c r="M186" s="164"/>
      <c r="T186" s="165"/>
      <c r="AT186" s="160" t="s">
        <v>138</v>
      </c>
      <c r="AU186" s="160" t="s">
        <v>88</v>
      </c>
      <c r="AV186" s="14" t="s">
        <v>134</v>
      </c>
      <c r="AW186" s="14" t="s">
        <v>39</v>
      </c>
      <c r="AX186" s="14" t="s">
        <v>86</v>
      </c>
      <c r="AY186" s="160" t="s">
        <v>127</v>
      </c>
    </row>
    <row r="187" spans="2:65" s="1" customFormat="1" ht="90" customHeight="1">
      <c r="B187" s="33"/>
      <c r="C187" s="128" t="s">
        <v>244</v>
      </c>
      <c r="D187" s="128" t="s">
        <v>129</v>
      </c>
      <c r="E187" s="129" t="s">
        <v>245</v>
      </c>
      <c r="F187" s="130" t="s">
        <v>246</v>
      </c>
      <c r="G187" s="131" t="s">
        <v>213</v>
      </c>
      <c r="H187" s="132">
        <v>68</v>
      </c>
      <c r="I187" s="133"/>
      <c r="J187" s="134">
        <f>ROUND(I187*H187,2)</f>
        <v>0</v>
      </c>
      <c r="K187" s="130" t="s">
        <v>133</v>
      </c>
      <c r="L187" s="33"/>
      <c r="M187" s="135" t="s">
        <v>32</v>
      </c>
      <c r="N187" s="136" t="s">
        <v>49</v>
      </c>
      <c r="P187" s="137">
        <f>O187*H187</f>
        <v>0</v>
      </c>
      <c r="Q187" s="137">
        <v>0.0369</v>
      </c>
      <c r="R187" s="137">
        <f>Q187*H187</f>
        <v>2.5092000000000003</v>
      </c>
      <c r="S187" s="137">
        <v>0</v>
      </c>
      <c r="T187" s="138">
        <f>S187*H187</f>
        <v>0</v>
      </c>
      <c r="AR187" s="139" t="s">
        <v>134</v>
      </c>
      <c r="AT187" s="139" t="s">
        <v>129</v>
      </c>
      <c r="AU187" s="139" t="s">
        <v>88</v>
      </c>
      <c r="AY187" s="17" t="s">
        <v>127</v>
      </c>
      <c r="BE187" s="140">
        <f>IF(N187="základní",J187,0)</f>
        <v>0</v>
      </c>
      <c r="BF187" s="140">
        <f>IF(N187="snížená",J187,0)</f>
        <v>0</v>
      </c>
      <c r="BG187" s="140">
        <f>IF(N187="zákl. přenesená",J187,0)</f>
        <v>0</v>
      </c>
      <c r="BH187" s="140">
        <f>IF(N187="sníž. přenesená",J187,0)</f>
        <v>0</v>
      </c>
      <c r="BI187" s="140">
        <f>IF(N187="nulová",J187,0)</f>
        <v>0</v>
      </c>
      <c r="BJ187" s="17" t="s">
        <v>86</v>
      </c>
      <c r="BK187" s="140">
        <f>ROUND(I187*H187,2)</f>
        <v>0</v>
      </c>
      <c r="BL187" s="17" t="s">
        <v>134</v>
      </c>
      <c r="BM187" s="139" t="s">
        <v>247</v>
      </c>
    </row>
    <row r="188" spans="2:47" s="1" customFormat="1" ht="12">
      <c r="B188" s="33"/>
      <c r="D188" s="141" t="s">
        <v>136</v>
      </c>
      <c r="F188" s="142" t="s">
        <v>248</v>
      </c>
      <c r="I188" s="143"/>
      <c r="L188" s="33"/>
      <c r="M188" s="144"/>
      <c r="T188" s="54"/>
      <c r="AT188" s="17" t="s">
        <v>136</v>
      </c>
      <c r="AU188" s="17" t="s">
        <v>88</v>
      </c>
    </row>
    <row r="189" spans="2:51" s="12" customFormat="1" ht="12">
      <c r="B189" s="145"/>
      <c r="D189" s="146" t="s">
        <v>138</v>
      </c>
      <c r="E189" s="147" t="s">
        <v>32</v>
      </c>
      <c r="F189" s="148" t="s">
        <v>238</v>
      </c>
      <c r="H189" s="147" t="s">
        <v>32</v>
      </c>
      <c r="I189" s="149"/>
      <c r="L189" s="145"/>
      <c r="M189" s="150"/>
      <c r="T189" s="151"/>
      <c r="AT189" s="147" t="s">
        <v>138</v>
      </c>
      <c r="AU189" s="147" t="s">
        <v>88</v>
      </c>
      <c r="AV189" s="12" t="s">
        <v>86</v>
      </c>
      <c r="AW189" s="12" t="s">
        <v>39</v>
      </c>
      <c r="AX189" s="12" t="s">
        <v>78</v>
      </c>
      <c r="AY189" s="147" t="s">
        <v>127</v>
      </c>
    </row>
    <row r="190" spans="2:51" s="12" customFormat="1" ht="20.4">
      <c r="B190" s="145"/>
      <c r="D190" s="146" t="s">
        <v>138</v>
      </c>
      <c r="E190" s="147" t="s">
        <v>32</v>
      </c>
      <c r="F190" s="148" t="s">
        <v>239</v>
      </c>
      <c r="H190" s="147" t="s">
        <v>32</v>
      </c>
      <c r="I190" s="149"/>
      <c r="L190" s="145"/>
      <c r="M190" s="150"/>
      <c r="T190" s="151"/>
      <c r="AT190" s="147" t="s">
        <v>138</v>
      </c>
      <c r="AU190" s="147" t="s">
        <v>88</v>
      </c>
      <c r="AV190" s="12" t="s">
        <v>86</v>
      </c>
      <c r="AW190" s="12" t="s">
        <v>39</v>
      </c>
      <c r="AX190" s="12" t="s">
        <v>78</v>
      </c>
      <c r="AY190" s="147" t="s">
        <v>127</v>
      </c>
    </row>
    <row r="191" spans="2:51" s="12" customFormat="1" ht="12">
      <c r="B191" s="145"/>
      <c r="D191" s="146" t="s">
        <v>138</v>
      </c>
      <c r="E191" s="147" t="s">
        <v>32</v>
      </c>
      <c r="F191" s="148" t="s">
        <v>240</v>
      </c>
      <c r="H191" s="147" t="s">
        <v>32</v>
      </c>
      <c r="I191" s="149"/>
      <c r="L191" s="145"/>
      <c r="M191" s="150"/>
      <c r="T191" s="151"/>
      <c r="AT191" s="147" t="s">
        <v>138</v>
      </c>
      <c r="AU191" s="147" t="s">
        <v>88</v>
      </c>
      <c r="AV191" s="12" t="s">
        <v>86</v>
      </c>
      <c r="AW191" s="12" t="s">
        <v>39</v>
      </c>
      <c r="AX191" s="12" t="s">
        <v>78</v>
      </c>
      <c r="AY191" s="147" t="s">
        <v>127</v>
      </c>
    </row>
    <row r="192" spans="2:51" s="12" customFormat="1" ht="12">
      <c r="B192" s="145"/>
      <c r="D192" s="146" t="s">
        <v>138</v>
      </c>
      <c r="E192" s="147" t="s">
        <v>32</v>
      </c>
      <c r="F192" s="148" t="s">
        <v>241</v>
      </c>
      <c r="H192" s="147" t="s">
        <v>32</v>
      </c>
      <c r="I192" s="149"/>
      <c r="L192" s="145"/>
      <c r="M192" s="150"/>
      <c r="T192" s="151"/>
      <c r="AT192" s="147" t="s">
        <v>138</v>
      </c>
      <c r="AU192" s="147" t="s">
        <v>88</v>
      </c>
      <c r="AV192" s="12" t="s">
        <v>86</v>
      </c>
      <c r="AW192" s="12" t="s">
        <v>39</v>
      </c>
      <c r="AX192" s="12" t="s">
        <v>78</v>
      </c>
      <c r="AY192" s="147" t="s">
        <v>127</v>
      </c>
    </row>
    <row r="193" spans="2:51" s="12" customFormat="1" ht="20.4">
      <c r="B193" s="145"/>
      <c r="D193" s="146" t="s">
        <v>138</v>
      </c>
      <c r="E193" s="147" t="s">
        <v>32</v>
      </c>
      <c r="F193" s="148" t="s">
        <v>242</v>
      </c>
      <c r="H193" s="147" t="s">
        <v>32</v>
      </c>
      <c r="I193" s="149"/>
      <c r="L193" s="145"/>
      <c r="M193" s="150"/>
      <c r="T193" s="151"/>
      <c r="AT193" s="147" t="s">
        <v>138</v>
      </c>
      <c r="AU193" s="147" t="s">
        <v>88</v>
      </c>
      <c r="AV193" s="12" t="s">
        <v>86</v>
      </c>
      <c r="AW193" s="12" t="s">
        <v>39</v>
      </c>
      <c r="AX193" s="12" t="s">
        <v>78</v>
      </c>
      <c r="AY193" s="147" t="s">
        <v>127</v>
      </c>
    </row>
    <row r="194" spans="2:51" s="13" customFormat="1" ht="12">
      <c r="B194" s="152"/>
      <c r="D194" s="146" t="s">
        <v>138</v>
      </c>
      <c r="E194" s="153" t="s">
        <v>32</v>
      </c>
      <c r="F194" s="154" t="s">
        <v>249</v>
      </c>
      <c r="H194" s="155">
        <v>17</v>
      </c>
      <c r="I194" s="156"/>
      <c r="L194" s="152"/>
      <c r="M194" s="157"/>
      <c r="T194" s="158"/>
      <c r="AT194" s="153" t="s">
        <v>138</v>
      </c>
      <c r="AU194" s="153" t="s">
        <v>88</v>
      </c>
      <c r="AV194" s="13" t="s">
        <v>88</v>
      </c>
      <c r="AW194" s="13" t="s">
        <v>39</v>
      </c>
      <c r="AX194" s="13" t="s">
        <v>78</v>
      </c>
      <c r="AY194" s="153" t="s">
        <v>127</v>
      </c>
    </row>
    <row r="195" spans="2:51" s="13" customFormat="1" ht="12">
      <c r="B195" s="152"/>
      <c r="D195" s="146" t="s">
        <v>138</v>
      </c>
      <c r="E195" s="153" t="s">
        <v>32</v>
      </c>
      <c r="F195" s="154" t="s">
        <v>250</v>
      </c>
      <c r="H195" s="155">
        <v>17</v>
      </c>
      <c r="I195" s="156"/>
      <c r="L195" s="152"/>
      <c r="M195" s="157"/>
      <c r="T195" s="158"/>
      <c r="AT195" s="153" t="s">
        <v>138</v>
      </c>
      <c r="AU195" s="153" t="s">
        <v>88</v>
      </c>
      <c r="AV195" s="13" t="s">
        <v>88</v>
      </c>
      <c r="AW195" s="13" t="s">
        <v>39</v>
      </c>
      <c r="AX195" s="13" t="s">
        <v>78</v>
      </c>
      <c r="AY195" s="153" t="s">
        <v>127</v>
      </c>
    </row>
    <row r="196" spans="2:51" s="13" customFormat="1" ht="12">
      <c r="B196" s="152"/>
      <c r="D196" s="146" t="s">
        <v>138</v>
      </c>
      <c r="E196" s="153" t="s">
        <v>32</v>
      </c>
      <c r="F196" s="154" t="s">
        <v>251</v>
      </c>
      <c r="H196" s="155">
        <v>17</v>
      </c>
      <c r="I196" s="156"/>
      <c r="L196" s="152"/>
      <c r="M196" s="157"/>
      <c r="T196" s="158"/>
      <c r="AT196" s="153" t="s">
        <v>138</v>
      </c>
      <c r="AU196" s="153" t="s">
        <v>88</v>
      </c>
      <c r="AV196" s="13" t="s">
        <v>88</v>
      </c>
      <c r="AW196" s="13" t="s">
        <v>39</v>
      </c>
      <c r="AX196" s="13" t="s">
        <v>78</v>
      </c>
      <c r="AY196" s="153" t="s">
        <v>127</v>
      </c>
    </row>
    <row r="197" spans="2:51" s="13" customFormat="1" ht="12">
      <c r="B197" s="152"/>
      <c r="D197" s="146" t="s">
        <v>138</v>
      </c>
      <c r="E197" s="153" t="s">
        <v>32</v>
      </c>
      <c r="F197" s="154" t="s">
        <v>252</v>
      </c>
      <c r="H197" s="155">
        <v>17</v>
      </c>
      <c r="I197" s="156"/>
      <c r="L197" s="152"/>
      <c r="M197" s="157"/>
      <c r="T197" s="158"/>
      <c r="AT197" s="153" t="s">
        <v>138</v>
      </c>
      <c r="AU197" s="153" t="s">
        <v>88</v>
      </c>
      <c r="AV197" s="13" t="s">
        <v>88</v>
      </c>
      <c r="AW197" s="13" t="s">
        <v>39</v>
      </c>
      <c r="AX197" s="13" t="s">
        <v>78</v>
      </c>
      <c r="AY197" s="153" t="s">
        <v>127</v>
      </c>
    </row>
    <row r="198" spans="2:51" s="14" customFormat="1" ht="12">
      <c r="B198" s="159"/>
      <c r="D198" s="146" t="s">
        <v>138</v>
      </c>
      <c r="E198" s="160" t="s">
        <v>32</v>
      </c>
      <c r="F198" s="161" t="s">
        <v>141</v>
      </c>
      <c r="H198" s="162">
        <v>68</v>
      </c>
      <c r="I198" s="163"/>
      <c r="L198" s="159"/>
      <c r="M198" s="164"/>
      <c r="T198" s="165"/>
      <c r="AT198" s="160" t="s">
        <v>138</v>
      </c>
      <c r="AU198" s="160" t="s">
        <v>88</v>
      </c>
      <c r="AV198" s="14" t="s">
        <v>134</v>
      </c>
      <c r="AW198" s="14" t="s">
        <v>39</v>
      </c>
      <c r="AX198" s="14" t="s">
        <v>86</v>
      </c>
      <c r="AY198" s="160" t="s">
        <v>127</v>
      </c>
    </row>
    <row r="199" spans="2:65" s="1" customFormat="1" ht="37.8" customHeight="1">
      <c r="B199" s="33"/>
      <c r="C199" s="128" t="s">
        <v>253</v>
      </c>
      <c r="D199" s="128" t="s">
        <v>129</v>
      </c>
      <c r="E199" s="129" t="s">
        <v>254</v>
      </c>
      <c r="F199" s="130" t="s">
        <v>255</v>
      </c>
      <c r="G199" s="131" t="s">
        <v>213</v>
      </c>
      <c r="H199" s="132">
        <v>280</v>
      </c>
      <c r="I199" s="133"/>
      <c r="J199" s="134">
        <f>ROUND(I199*H199,2)</f>
        <v>0</v>
      </c>
      <c r="K199" s="130" t="s">
        <v>133</v>
      </c>
      <c r="L199" s="33"/>
      <c r="M199" s="135" t="s">
        <v>32</v>
      </c>
      <c r="N199" s="136" t="s">
        <v>49</v>
      </c>
      <c r="P199" s="137">
        <f>O199*H199</f>
        <v>0</v>
      </c>
      <c r="Q199" s="137">
        <v>0.00015</v>
      </c>
      <c r="R199" s="137">
        <f>Q199*H199</f>
        <v>0.041999999999999996</v>
      </c>
      <c r="S199" s="137">
        <v>0</v>
      </c>
      <c r="T199" s="138">
        <f>S199*H199</f>
        <v>0</v>
      </c>
      <c r="AR199" s="139" t="s">
        <v>134</v>
      </c>
      <c r="AT199" s="139" t="s">
        <v>129</v>
      </c>
      <c r="AU199" s="139" t="s">
        <v>88</v>
      </c>
      <c r="AY199" s="17" t="s">
        <v>127</v>
      </c>
      <c r="BE199" s="140">
        <f>IF(N199="základní",J199,0)</f>
        <v>0</v>
      </c>
      <c r="BF199" s="140">
        <f>IF(N199="snížená",J199,0)</f>
        <v>0</v>
      </c>
      <c r="BG199" s="140">
        <f>IF(N199="zákl. přenesená",J199,0)</f>
        <v>0</v>
      </c>
      <c r="BH199" s="140">
        <f>IF(N199="sníž. přenesená",J199,0)</f>
        <v>0</v>
      </c>
      <c r="BI199" s="140">
        <f>IF(N199="nulová",J199,0)</f>
        <v>0</v>
      </c>
      <c r="BJ199" s="17" t="s">
        <v>86</v>
      </c>
      <c r="BK199" s="140">
        <f>ROUND(I199*H199,2)</f>
        <v>0</v>
      </c>
      <c r="BL199" s="17" t="s">
        <v>134</v>
      </c>
      <c r="BM199" s="139" t="s">
        <v>256</v>
      </c>
    </row>
    <row r="200" spans="2:47" s="1" customFormat="1" ht="12">
      <c r="B200" s="33"/>
      <c r="D200" s="141" t="s">
        <v>136</v>
      </c>
      <c r="F200" s="142" t="s">
        <v>257</v>
      </c>
      <c r="I200" s="143"/>
      <c r="L200" s="33"/>
      <c r="M200" s="144"/>
      <c r="T200" s="54"/>
      <c r="AT200" s="17" t="s">
        <v>136</v>
      </c>
      <c r="AU200" s="17" t="s">
        <v>88</v>
      </c>
    </row>
    <row r="201" spans="2:51" s="12" customFormat="1" ht="12">
      <c r="B201" s="145"/>
      <c r="D201" s="146" t="s">
        <v>138</v>
      </c>
      <c r="E201" s="147" t="s">
        <v>32</v>
      </c>
      <c r="F201" s="148" t="s">
        <v>238</v>
      </c>
      <c r="H201" s="147" t="s">
        <v>32</v>
      </c>
      <c r="I201" s="149"/>
      <c r="L201" s="145"/>
      <c r="M201" s="150"/>
      <c r="T201" s="151"/>
      <c r="AT201" s="147" t="s">
        <v>138</v>
      </c>
      <c r="AU201" s="147" t="s">
        <v>88</v>
      </c>
      <c r="AV201" s="12" t="s">
        <v>86</v>
      </c>
      <c r="AW201" s="12" t="s">
        <v>39</v>
      </c>
      <c r="AX201" s="12" t="s">
        <v>78</v>
      </c>
      <c r="AY201" s="147" t="s">
        <v>127</v>
      </c>
    </row>
    <row r="202" spans="2:51" s="12" customFormat="1" ht="20.4">
      <c r="B202" s="145"/>
      <c r="D202" s="146" t="s">
        <v>138</v>
      </c>
      <c r="E202" s="147" t="s">
        <v>32</v>
      </c>
      <c r="F202" s="148" t="s">
        <v>239</v>
      </c>
      <c r="H202" s="147" t="s">
        <v>32</v>
      </c>
      <c r="I202" s="149"/>
      <c r="L202" s="145"/>
      <c r="M202" s="150"/>
      <c r="T202" s="151"/>
      <c r="AT202" s="147" t="s">
        <v>138</v>
      </c>
      <c r="AU202" s="147" t="s">
        <v>88</v>
      </c>
      <c r="AV202" s="12" t="s">
        <v>86</v>
      </c>
      <c r="AW202" s="12" t="s">
        <v>39</v>
      </c>
      <c r="AX202" s="12" t="s">
        <v>78</v>
      </c>
      <c r="AY202" s="147" t="s">
        <v>127</v>
      </c>
    </row>
    <row r="203" spans="2:51" s="12" customFormat="1" ht="12">
      <c r="B203" s="145"/>
      <c r="D203" s="146" t="s">
        <v>138</v>
      </c>
      <c r="E203" s="147" t="s">
        <v>32</v>
      </c>
      <c r="F203" s="148" t="s">
        <v>258</v>
      </c>
      <c r="H203" s="147" t="s">
        <v>32</v>
      </c>
      <c r="I203" s="149"/>
      <c r="L203" s="145"/>
      <c r="M203" s="150"/>
      <c r="T203" s="151"/>
      <c r="AT203" s="147" t="s">
        <v>138</v>
      </c>
      <c r="AU203" s="147" t="s">
        <v>88</v>
      </c>
      <c r="AV203" s="12" t="s">
        <v>86</v>
      </c>
      <c r="AW203" s="12" t="s">
        <v>39</v>
      </c>
      <c r="AX203" s="12" t="s">
        <v>78</v>
      </c>
      <c r="AY203" s="147" t="s">
        <v>127</v>
      </c>
    </row>
    <row r="204" spans="2:51" s="13" customFormat="1" ht="12">
      <c r="B204" s="152"/>
      <c r="D204" s="146" t="s">
        <v>138</v>
      </c>
      <c r="E204" s="153" t="s">
        <v>32</v>
      </c>
      <c r="F204" s="154" t="s">
        <v>259</v>
      </c>
      <c r="H204" s="155">
        <v>28</v>
      </c>
      <c r="I204" s="156"/>
      <c r="L204" s="152"/>
      <c r="M204" s="157"/>
      <c r="T204" s="158"/>
      <c r="AT204" s="153" t="s">
        <v>138</v>
      </c>
      <c r="AU204" s="153" t="s">
        <v>88</v>
      </c>
      <c r="AV204" s="13" t="s">
        <v>88</v>
      </c>
      <c r="AW204" s="13" t="s">
        <v>39</v>
      </c>
      <c r="AX204" s="13" t="s">
        <v>78</v>
      </c>
      <c r="AY204" s="153" t="s">
        <v>127</v>
      </c>
    </row>
    <row r="205" spans="2:51" s="13" customFormat="1" ht="12">
      <c r="B205" s="152"/>
      <c r="D205" s="146" t="s">
        <v>138</v>
      </c>
      <c r="E205" s="153" t="s">
        <v>32</v>
      </c>
      <c r="F205" s="154" t="s">
        <v>260</v>
      </c>
      <c r="H205" s="155">
        <v>14</v>
      </c>
      <c r="I205" s="156"/>
      <c r="L205" s="152"/>
      <c r="M205" s="157"/>
      <c r="T205" s="158"/>
      <c r="AT205" s="153" t="s">
        <v>138</v>
      </c>
      <c r="AU205" s="153" t="s">
        <v>88</v>
      </c>
      <c r="AV205" s="13" t="s">
        <v>88</v>
      </c>
      <c r="AW205" s="13" t="s">
        <v>39</v>
      </c>
      <c r="AX205" s="13" t="s">
        <v>78</v>
      </c>
      <c r="AY205" s="153" t="s">
        <v>127</v>
      </c>
    </row>
    <row r="206" spans="2:51" s="13" customFormat="1" ht="12">
      <c r="B206" s="152"/>
      <c r="D206" s="146" t="s">
        <v>138</v>
      </c>
      <c r="E206" s="153" t="s">
        <v>32</v>
      </c>
      <c r="F206" s="154" t="s">
        <v>261</v>
      </c>
      <c r="H206" s="155">
        <v>14</v>
      </c>
      <c r="I206" s="156"/>
      <c r="L206" s="152"/>
      <c r="M206" s="157"/>
      <c r="T206" s="158"/>
      <c r="AT206" s="153" t="s">
        <v>138</v>
      </c>
      <c r="AU206" s="153" t="s">
        <v>88</v>
      </c>
      <c r="AV206" s="13" t="s">
        <v>88</v>
      </c>
      <c r="AW206" s="13" t="s">
        <v>39</v>
      </c>
      <c r="AX206" s="13" t="s">
        <v>78</v>
      </c>
      <c r="AY206" s="153" t="s">
        <v>127</v>
      </c>
    </row>
    <row r="207" spans="2:51" s="13" customFormat="1" ht="12">
      <c r="B207" s="152"/>
      <c r="D207" s="146" t="s">
        <v>138</v>
      </c>
      <c r="E207" s="153" t="s">
        <v>32</v>
      </c>
      <c r="F207" s="154" t="s">
        <v>262</v>
      </c>
      <c r="H207" s="155">
        <v>14</v>
      </c>
      <c r="I207" s="156"/>
      <c r="L207" s="152"/>
      <c r="M207" s="157"/>
      <c r="T207" s="158"/>
      <c r="AT207" s="153" t="s">
        <v>138</v>
      </c>
      <c r="AU207" s="153" t="s">
        <v>88</v>
      </c>
      <c r="AV207" s="13" t="s">
        <v>88</v>
      </c>
      <c r="AW207" s="13" t="s">
        <v>39</v>
      </c>
      <c r="AX207" s="13" t="s">
        <v>78</v>
      </c>
      <c r="AY207" s="153" t="s">
        <v>127</v>
      </c>
    </row>
    <row r="208" spans="2:51" s="13" customFormat="1" ht="12">
      <c r="B208" s="152"/>
      <c r="D208" s="146" t="s">
        <v>138</v>
      </c>
      <c r="E208" s="153" t="s">
        <v>32</v>
      </c>
      <c r="F208" s="154" t="s">
        <v>263</v>
      </c>
      <c r="H208" s="155">
        <v>14</v>
      </c>
      <c r="I208" s="156"/>
      <c r="L208" s="152"/>
      <c r="M208" s="157"/>
      <c r="T208" s="158"/>
      <c r="AT208" s="153" t="s">
        <v>138</v>
      </c>
      <c r="AU208" s="153" t="s">
        <v>88</v>
      </c>
      <c r="AV208" s="13" t="s">
        <v>88</v>
      </c>
      <c r="AW208" s="13" t="s">
        <v>39</v>
      </c>
      <c r="AX208" s="13" t="s">
        <v>78</v>
      </c>
      <c r="AY208" s="153" t="s">
        <v>127</v>
      </c>
    </row>
    <row r="209" spans="2:51" s="13" customFormat="1" ht="12">
      <c r="B209" s="152"/>
      <c r="D209" s="146" t="s">
        <v>138</v>
      </c>
      <c r="E209" s="153" t="s">
        <v>32</v>
      </c>
      <c r="F209" s="154" t="s">
        <v>264</v>
      </c>
      <c r="H209" s="155">
        <v>14</v>
      </c>
      <c r="I209" s="156"/>
      <c r="L209" s="152"/>
      <c r="M209" s="157"/>
      <c r="T209" s="158"/>
      <c r="AT209" s="153" t="s">
        <v>138</v>
      </c>
      <c r="AU209" s="153" t="s">
        <v>88</v>
      </c>
      <c r="AV209" s="13" t="s">
        <v>88</v>
      </c>
      <c r="AW209" s="13" t="s">
        <v>39</v>
      </c>
      <c r="AX209" s="13" t="s">
        <v>78</v>
      </c>
      <c r="AY209" s="153" t="s">
        <v>127</v>
      </c>
    </row>
    <row r="210" spans="2:51" s="13" customFormat="1" ht="12">
      <c r="B210" s="152"/>
      <c r="D210" s="146" t="s">
        <v>138</v>
      </c>
      <c r="E210" s="153" t="s">
        <v>32</v>
      </c>
      <c r="F210" s="154" t="s">
        <v>265</v>
      </c>
      <c r="H210" s="155">
        <v>14</v>
      </c>
      <c r="I210" s="156"/>
      <c r="L210" s="152"/>
      <c r="M210" s="157"/>
      <c r="T210" s="158"/>
      <c r="AT210" s="153" t="s">
        <v>138</v>
      </c>
      <c r="AU210" s="153" t="s">
        <v>88</v>
      </c>
      <c r="AV210" s="13" t="s">
        <v>88</v>
      </c>
      <c r="AW210" s="13" t="s">
        <v>39</v>
      </c>
      <c r="AX210" s="13" t="s">
        <v>78</v>
      </c>
      <c r="AY210" s="153" t="s">
        <v>127</v>
      </c>
    </row>
    <row r="211" spans="2:51" s="13" customFormat="1" ht="12">
      <c r="B211" s="152"/>
      <c r="D211" s="146" t="s">
        <v>138</v>
      </c>
      <c r="E211" s="153" t="s">
        <v>32</v>
      </c>
      <c r="F211" s="154" t="s">
        <v>266</v>
      </c>
      <c r="H211" s="155">
        <v>14</v>
      </c>
      <c r="I211" s="156"/>
      <c r="L211" s="152"/>
      <c r="M211" s="157"/>
      <c r="T211" s="158"/>
      <c r="AT211" s="153" t="s">
        <v>138</v>
      </c>
      <c r="AU211" s="153" t="s">
        <v>88</v>
      </c>
      <c r="AV211" s="13" t="s">
        <v>88</v>
      </c>
      <c r="AW211" s="13" t="s">
        <v>39</v>
      </c>
      <c r="AX211" s="13" t="s">
        <v>78</v>
      </c>
      <c r="AY211" s="153" t="s">
        <v>127</v>
      </c>
    </row>
    <row r="212" spans="2:51" s="13" customFormat="1" ht="12">
      <c r="B212" s="152"/>
      <c r="D212" s="146" t="s">
        <v>138</v>
      </c>
      <c r="E212" s="153" t="s">
        <v>32</v>
      </c>
      <c r="F212" s="154" t="s">
        <v>267</v>
      </c>
      <c r="H212" s="155">
        <v>14</v>
      </c>
      <c r="I212" s="156"/>
      <c r="L212" s="152"/>
      <c r="M212" s="157"/>
      <c r="T212" s="158"/>
      <c r="AT212" s="153" t="s">
        <v>138</v>
      </c>
      <c r="AU212" s="153" t="s">
        <v>88</v>
      </c>
      <c r="AV212" s="13" t="s">
        <v>88</v>
      </c>
      <c r="AW212" s="13" t="s">
        <v>39</v>
      </c>
      <c r="AX212" s="13" t="s">
        <v>78</v>
      </c>
      <c r="AY212" s="153" t="s">
        <v>127</v>
      </c>
    </row>
    <row r="213" spans="2:51" s="13" customFormat="1" ht="12">
      <c r="B213" s="152"/>
      <c r="D213" s="146" t="s">
        <v>138</v>
      </c>
      <c r="E213" s="153" t="s">
        <v>32</v>
      </c>
      <c r="F213" s="154" t="s">
        <v>268</v>
      </c>
      <c r="H213" s="155">
        <v>14</v>
      </c>
      <c r="I213" s="156"/>
      <c r="L213" s="152"/>
      <c r="M213" s="157"/>
      <c r="T213" s="158"/>
      <c r="AT213" s="153" t="s">
        <v>138</v>
      </c>
      <c r="AU213" s="153" t="s">
        <v>88</v>
      </c>
      <c r="AV213" s="13" t="s">
        <v>88</v>
      </c>
      <c r="AW213" s="13" t="s">
        <v>39</v>
      </c>
      <c r="AX213" s="13" t="s">
        <v>78</v>
      </c>
      <c r="AY213" s="153" t="s">
        <v>127</v>
      </c>
    </row>
    <row r="214" spans="2:51" s="13" customFormat="1" ht="12">
      <c r="B214" s="152"/>
      <c r="D214" s="146" t="s">
        <v>138</v>
      </c>
      <c r="E214" s="153" t="s">
        <v>32</v>
      </c>
      <c r="F214" s="154" t="s">
        <v>269</v>
      </c>
      <c r="H214" s="155">
        <v>14</v>
      </c>
      <c r="I214" s="156"/>
      <c r="L214" s="152"/>
      <c r="M214" s="157"/>
      <c r="T214" s="158"/>
      <c r="AT214" s="153" t="s">
        <v>138</v>
      </c>
      <c r="AU214" s="153" t="s">
        <v>88</v>
      </c>
      <c r="AV214" s="13" t="s">
        <v>88</v>
      </c>
      <c r="AW214" s="13" t="s">
        <v>39</v>
      </c>
      <c r="AX214" s="13" t="s">
        <v>78</v>
      </c>
      <c r="AY214" s="153" t="s">
        <v>127</v>
      </c>
    </row>
    <row r="215" spans="2:51" s="13" customFormat="1" ht="12">
      <c r="B215" s="152"/>
      <c r="D215" s="146" t="s">
        <v>138</v>
      </c>
      <c r="E215" s="153" t="s">
        <v>32</v>
      </c>
      <c r="F215" s="154" t="s">
        <v>270</v>
      </c>
      <c r="H215" s="155">
        <v>14</v>
      </c>
      <c r="I215" s="156"/>
      <c r="L215" s="152"/>
      <c r="M215" s="157"/>
      <c r="T215" s="158"/>
      <c r="AT215" s="153" t="s">
        <v>138</v>
      </c>
      <c r="AU215" s="153" t="s">
        <v>88</v>
      </c>
      <c r="AV215" s="13" t="s">
        <v>88</v>
      </c>
      <c r="AW215" s="13" t="s">
        <v>39</v>
      </c>
      <c r="AX215" s="13" t="s">
        <v>78</v>
      </c>
      <c r="AY215" s="153" t="s">
        <v>127</v>
      </c>
    </row>
    <row r="216" spans="2:51" s="13" customFormat="1" ht="12">
      <c r="B216" s="152"/>
      <c r="D216" s="146" t="s">
        <v>138</v>
      </c>
      <c r="E216" s="153" t="s">
        <v>32</v>
      </c>
      <c r="F216" s="154" t="s">
        <v>271</v>
      </c>
      <c r="H216" s="155">
        <v>14</v>
      </c>
      <c r="I216" s="156"/>
      <c r="L216" s="152"/>
      <c r="M216" s="157"/>
      <c r="T216" s="158"/>
      <c r="AT216" s="153" t="s">
        <v>138</v>
      </c>
      <c r="AU216" s="153" t="s">
        <v>88</v>
      </c>
      <c r="AV216" s="13" t="s">
        <v>88</v>
      </c>
      <c r="AW216" s="13" t="s">
        <v>39</v>
      </c>
      <c r="AX216" s="13" t="s">
        <v>78</v>
      </c>
      <c r="AY216" s="153" t="s">
        <v>127</v>
      </c>
    </row>
    <row r="217" spans="2:51" s="13" customFormat="1" ht="12">
      <c r="B217" s="152"/>
      <c r="D217" s="146" t="s">
        <v>138</v>
      </c>
      <c r="E217" s="153" t="s">
        <v>32</v>
      </c>
      <c r="F217" s="154" t="s">
        <v>272</v>
      </c>
      <c r="H217" s="155">
        <v>21</v>
      </c>
      <c r="I217" s="156"/>
      <c r="L217" s="152"/>
      <c r="M217" s="157"/>
      <c r="T217" s="158"/>
      <c r="AT217" s="153" t="s">
        <v>138</v>
      </c>
      <c r="AU217" s="153" t="s">
        <v>88</v>
      </c>
      <c r="AV217" s="13" t="s">
        <v>88</v>
      </c>
      <c r="AW217" s="13" t="s">
        <v>39</v>
      </c>
      <c r="AX217" s="13" t="s">
        <v>78</v>
      </c>
      <c r="AY217" s="153" t="s">
        <v>127</v>
      </c>
    </row>
    <row r="218" spans="2:51" s="13" customFormat="1" ht="12">
      <c r="B218" s="152"/>
      <c r="D218" s="146" t="s">
        <v>138</v>
      </c>
      <c r="E218" s="153" t="s">
        <v>32</v>
      </c>
      <c r="F218" s="154" t="s">
        <v>273</v>
      </c>
      <c r="H218" s="155">
        <v>14</v>
      </c>
      <c r="I218" s="156"/>
      <c r="L218" s="152"/>
      <c r="M218" s="157"/>
      <c r="T218" s="158"/>
      <c r="AT218" s="153" t="s">
        <v>138</v>
      </c>
      <c r="AU218" s="153" t="s">
        <v>88</v>
      </c>
      <c r="AV218" s="13" t="s">
        <v>88</v>
      </c>
      <c r="AW218" s="13" t="s">
        <v>39</v>
      </c>
      <c r="AX218" s="13" t="s">
        <v>78</v>
      </c>
      <c r="AY218" s="153" t="s">
        <v>127</v>
      </c>
    </row>
    <row r="219" spans="2:51" s="13" customFormat="1" ht="12">
      <c r="B219" s="152"/>
      <c r="D219" s="146" t="s">
        <v>138</v>
      </c>
      <c r="E219" s="153" t="s">
        <v>32</v>
      </c>
      <c r="F219" s="154" t="s">
        <v>274</v>
      </c>
      <c r="H219" s="155">
        <v>21</v>
      </c>
      <c r="I219" s="156"/>
      <c r="L219" s="152"/>
      <c r="M219" s="157"/>
      <c r="T219" s="158"/>
      <c r="AT219" s="153" t="s">
        <v>138</v>
      </c>
      <c r="AU219" s="153" t="s">
        <v>88</v>
      </c>
      <c r="AV219" s="13" t="s">
        <v>88</v>
      </c>
      <c r="AW219" s="13" t="s">
        <v>39</v>
      </c>
      <c r="AX219" s="13" t="s">
        <v>78</v>
      </c>
      <c r="AY219" s="153" t="s">
        <v>127</v>
      </c>
    </row>
    <row r="220" spans="2:51" s="13" customFormat="1" ht="12">
      <c r="B220" s="152"/>
      <c r="D220" s="146" t="s">
        <v>138</v>
      </c>
      <c r="E220" s="153" t="s">
        <v>32</v>
      </c>
      <c r="F220" s="154" t="s">
        <v>275</v>
      </c>
      <c r="H220" s="155">
        <v>28</v>
      </c>
      <c r="I220" s="156"/>
      <c r="L220" s="152"/>
      <c r="M220" s="157"/>
      <c r="T220" s="158"/>
      <c r="AT220" s="153" t="s">
        <v>138</v>
      </c>
      <c r="AU220" s="153" t="s">
        <v>88</v>
      </c>
      <c r="AV220" s="13" t="s">
        <v>88</v>
      </c>
      <c r="AW220" s="13" t="s">
        <v>39</v>
      </c>
      <c r="AX220" s="13" t="s">
        <v>78</v>
      </c>
      <c r="AY220" s="153" t="s">
        <v>127</v>
      </c>
    </row>
    <row r="221" spans="2:51" s="14" customFormat="1" ht="12">
      <c r="B221" s="159"/>
      <c r="D221" s="146" t="s">
        <v>138</v>
      </c>
      <c r="E221" s="160" t="s">
        <v>32</v>
      </c>
      <c r="F221" s="161" t="s">
        <v>141</v>
      </c>
      <c r="H221" s="162">
        <v>280</v>
      </c>
      <c r="I221" s="163"/>
      <c r="L221" s="159"/>
      <c r="M221" s="164"/>
      <c r="T221" s="165"/>
      <c r="AT221" s="160" t="s">
        <v>138</v>
      </c>
      <c r="AU221" s="160" t="s">
        <v>88</v>
      </c>
      <c r="AV221" s="14" t="s">
        <v>134</v>
      </c>
      <c r="AW221" s="14" t="s">
        <v>39</v>
      </c>
      <c r="AX221" s="14" t="s">
        <v>86</v>
      </c>
      <c r="AY221" s="160" t="s">
        <v>127</v>
      </c>
    </row>
    <row r="222" spans="2:65" s="1" customFormat="1" ht="37.8" customHeight="1">
      <c r="B222" s="33"/>
      <c r="C222" s="128" t="s">
        <v>276</v>
      </c>
      <c r="D222" s="128" t="s">
        <v>129</v>
      </c>
      <c r="E222" s="129" t="s">
        <v>277</v>
      </c>
      <c r="F222" s="130" t="s">
        <v>278</v>
      </c>
      <c r="G222" s="131" t="s">
        <v>213</v>
      </c>
      <c r="H222" s="132">
        <v>280</v>
      </c>
      <c r="I222" s="133"/>
      <c r="J222" s="134">
        <f>ROUND(I222*H222,2)</f>
        <v>0</v>
      </c>
      <c r="K222" s="130" t="s">
        <v>133</v>
      </c>
      <c r="L222" s="33"/>
      <c r="M222" s="135" t="s">
        <v>32</v>
      </c>
      <c r="N222" s="136" t="s">
        <v>49</v>
      </c>
      <c r="P222" s="137">
        <f>O222*H222</f>
        <v>0</v>
      </c>
      <c r="Q222" s="137">
        <v>0</v>
      </c>
      <c r="R222" s="137">
        <f>Q222*H222</f>
        <v>0</v>
      </c>
      <c r="S222" s="137">
        <v>0</v>
      </c>
      <c r="T222" s="138">
        <f>S222*H222</f>
        <v>0</v>
      </c>
      <c r="AR222" s="139" t="s">
        <v>134</v>
      </c>
      <c r="AT222" s="139" t="s">
        <v>129</v>
      </c>
      <c r="AU222" s="139" t="s">
        <v>88</v>
      </c>
      <c r="AY222" s="17" t="s">
        <v>127</v>
      </c>
      <c r="BE222" s="140">
        <f>IF(N222="základní",J222,0)</f>
        <v>0</v>
      </c>
      <c r="BF222" s="140">
        <f>IF(N222="snížená",J222,0)</f>
        <v>0</v>
      </c>
      <c r="BG222" s="140">
        <f>IF(N222="zákl. přenesená",J222,0)</f>
        <v>0</v>
      </c>
      <c r="BH222" s="140">
        <f>IF(N222="sníž. přenesená",J222,0)</f>
        <v>0</v>
      </c>
      <c r="BI222" s="140">
        <f>IF(N222="nulová",J222,0)</f>
        <v>0</v>
      </c>
      <c r="BJ222" s="17" t="s">
        <v>86</v>
      </c>
      <c r="BK222" s="140">
        <f>ROUND(I222*H222,2)</f>
        <v>0</v>
      </c>
      <c r="BL222" s="17" t="s">
        <v>134</v>
      </c>
      <c r="BM222" s="139" t="s">
        <v>279</v>
      </c>
    </row>
    <row r="223" spans="2:47" s="1" customFormat="1" ht="12">
      <c r="B223" s="33"/>
      <c r="D223" s="141" t="s">
        <v>136</v>
      </c>
      <c r="F223" s="142" t="s">
        <v>280</v>
      </c>
      <c r="I223" s="143"/>
      <c r="L223" s="33"/>
      <c r="M223" s="144"/>
      <c r="T223" s="54"/>
      <c r="AT223" s="17" t="s">
        <v>136</v>
      </c>
      <c r="AU223" s="17" t="s">
        <v>88</v>
      </c>
    </row>
    <row r="224" spans="2:51" s="13" customFormat="1" ht="12">
      <c r="B224" s="152"/>
      <c r="D224" s="146" t="s">
        <v>138</v>
      </c>
      <c r="E224" s="153" t="s">
        <v>32</v>
      </c>
      <c r="F224" s="154" t="s">
        <v>281</v>
      </c>
      <c r="H224" s="155">
        <v>280</v>
      </c>
      <c r="I224" s="156"/>
      <c r="L224" s="152"/>
      <c r="M224" s="157"/>
      <c r="T224" s="158"/>
      <c r="AT224" s="153" t="s">
        <v>138</v>
      </c>
      <c r="AU224" s="153" t="s">
        <v>88</v>
      </c>
      <c r="AV224" s="13" t="s">
        <v>88</v>
      </c>
      <c r="AW224" s="13" t="s">
        <v>39</v>
      </c>
      <c r="AX224" s="13" t="s">
        <v>86</v>
      </c>
      <c r="AY224" s="153" t="s">
        <v>127</v>
      </c>
    </row>
    <row r="225" spans="2:65" s="1" customFormat="1" ht="24.15" customHeight="1">
      <c r="B225" s="33"/>
      <c r="C225" s="128" t="s">
        <v>7</v>
      </c>
      <c r="D225" s="128" t="s">
        <v>129</v>
      </c>
      <c r="E225" s="129" t="s">
        <v>282</v>
      </c>
      <c r="F225" s="130" t="s">
        <v>283</v>
      </c>
      <c r="G225" s="131" t="s">
        <v>213</v>
      </c>
      <c r="H225" s="132">
        <v>68</v>
      </c>
      <c r="I225" s="133"/>
      <c r="J225" s="134">
        <f>ROUND(I225*H225,2)</f>
        <v>0</v>
      </c>
      <c r="K225" s="130" t="s">
        <v>133</v>
      </c>
      <c r="L225" s="33"/>
      <c r="M225" s="135" t="s">
        <v>32</v>
      </c>
      <c r="N225" s="136" t="s">
        <v>49</v>
      </c>
      <c r="P225" s="137">
        <f>O225*H225</f>
        <v>0</v>
      </c>
      <c r="Q225" s="137">
        <v>0.00047</v>
      </c>
      <c r="R225" s="137">
        <f>Q225*H225</f>
        <v>0.03196</v>
      </c>
      <c r="S225" s="137">
        <v>0</v>
      </c>
      <c r="T225" s="138">
        <f>S225*H225</f>
        <v>0</v>
      </c>
      <c r="AR225" s="139" t="s">
        <v>134</v>
      </c>
      <c r="AT225" s="139" t="s">
        <v>129</v>
      </c>
      <c r="AU225" s="139" t="s">
        <v>88</v>
      </c>
      <c r="AY225" s="17" t="s">
        <v>127</v>
      </c>
      <c r="BE225" s="140">
        <f>IF(N225="základní",J225,0)</f>
        <v>0</v>
      </c>
      <c r="BF225" s="140">
        <f>IF(N225="snížená",J225,0)</f>
        <v>0</v>
      </c>
      <c r="BG225" s="140">
        <f>IF(N225="zákl. přenesená",J225,0)</f>
        <v>0</v>
      </c>
      <c r="BH225" s="140">
        <f>IF(N225="sníž. přenesená",J225,0)</f>
        <v>0</v>
      </c>
      <c r="BI225" s="140">
        <f>IF(N225="nulová",J225,0)</f>
        <v>0</v>
      </c>
      <c r="BJ225" s="17" t="s">
        <v>86</v>
      </c>
      <c r="BK225" s="140">
        <f>ROUND(I225*H225,2)</f>
        <v>0</v>
      </c>
      <c r="BL225" s="17" t="s">
        <v>134</v>
      </c>
      <c r="BM225" s="139" t="s">
        <v>284</v>
      </c>
    </row>
    <row r="226" spans="2:47" s="1" customFormat="1" ht="12">
      <c r="B226" s="33"/>
      <c r="D226" s="141" t="s">
        <v>136</v>
      </c>
      <c r="F226" s="142" t="s">
        <v>285</v>
      </c>
      <c r="I226" s="143"/>
      <c r="L226" s="33"/>
      <c r="M226" s="144"/>
      <c r="T226" s="54"/>
      <c r="AT226" s="17" t="s">
        <v>136</v>
      </c>
      <c r="AU226" s="17" t="s">
        <v>88</v>
      </c>
    </row>
    <row r="227" spans="2:51" s="12" customFormat="1" ht="12">
      <c r="B227" s="145"/>
      <c r="D227" s="146" t="s">
        <v>138</v>
      </c>
      <c r="E227" s="147" t="s">
        <v>32</v>
      </c>
      <c r="F227" s="148" t="s">
        <v>238</v>
      </c>
      <c r="H227" s="147" t="s">
        <v>32</v>
      </c>
      <c r="I227" s="149"/>
      <c r="L227" s="145"/>
      <c r="M227" s="150"/>
      <c r="T227" s="151"/>
      <c r="AT227" s="147" t="s">
        <v>138</v>
      </c>
      <c r="AU227" s="147" t="s">
        <v>88</v>
      </c>
      <c r="AV227" s="12" t="s">
        <v>86</v>
      </c>
      <c r="AW227" s="12" t="s">
        <v>39</v>
      </c>
      <c r="AX227" s="12" t="s">
        <v>78</v>
      </c>
      <c r="AY227" s="147" t="s">
        <v>127</v>
      </c>
    </row>
    <row r="228" spans="2:51" s="12" customFormat="1" ht="12">
      <c r="B228" s="145"/>
      <c r="D228" s="146" t="s">
        <v>138</v>
      </c>
      <c r="E228" s="147" t="s">
        <v>32</v>
      </c>
      <c r="F228" s="148" t="s">
        <v>240</v>
      </c>
      <c r="H228" s="147" t="s">
        <v>32</v>
      </c>
      <c r="I228" s="149"/>
      <c r="L228" s="145"/>
      <c r="M228" s="150"/>
      <c r="T228" s="151"/>
      <c r="AT228" s="147" t="s">
        <v>138</v>
      </c>
      <c r="AU228" s="147" t="s">
        <v>88</v>
      </c>
      <c r="AV228" s="12" t="s">
        <v>86</v>
      </c>
      <c r="AW228" s="12" t="s">
        <v>39</v>
      </c>
      <c r="AX228" s="12" t="s">
        <v>78</v>
      </c>
      <c r="AY228" s="147" t="s">
        <v>127</v>
      </c>
    </row>
    <row r="229" spans="2:51" s="13" customFormat="1" ht="12">
      <c r="B229" s="152"/>
      <c r="D229" s="146" t="s">
        <v>138</v>
      </c>
      <c r="E229" s="153" t="s">
        <v>32</v>
      </c>
      <c r="F229" s="154" t="s">
        <v>286</v>
      </c>
      <c r="H229" s="155">
        <v>68</v>
      </c>
      <c r="I229" s="156"/>
      <c r="L229" s="152"/>
      <c r="M229" s="157"/>
      <c r="T229" s="158"/>
      <c r="AT229" s="153" t="s">
        <v>138</v>
      </c>
      <c r="AU229" s="153" t="s">
        <v>88</v>
      </c>
      <c r="AV229" s="13" t="s">
        <v>88</v>
      </c>
      <c r="AW229" s="13" t="s">
        <v>39</v>
      </c>
      <c r="AX229" s="13" t="s">
        <v>78</v>
      </c>
      <c r="AY229" s="153" t="s">
        <v>127</v>
      </c>
    </row>
    <row r="230" spans="2:51" s="14" customFormat="1" ht="12">
      <c r="B230" s="159"/>
      <c r="D230" s="146" t="s">
        <v>138</v>
      </c>
      <c r="E230" s="160" t="s">
        <v>32</v>
      </c>
      <c r="F230" s="161" t="s">
        <v>141</v>
      </c>
      <c r="H230" s="162">
        <v>68</v>
      </c>
      <c r="I230" s="163"/>
      <c r="L230" s="159"/>
      <c r="M230" s="164"/>
      <c r="T230" s="165"/>
      <c r="AT230" s="160" t="s">
        <v>138</v>
      </c>
      <c r="AU230" s="160" t="s">
        <v>88</v>
      </c>
      <c r="AV230" s="14" t="s">
        <v>134</v>
      </c>
      <c r="AW230" s="14" t="s">
        <v>39</v>
      </c>
      <c r="AX230" s="14" t="s">
        <v>86</v>
      </c>
      <c r="AY230" s="160" t="s">
        <v>127</v>
      </c>
    </row>
    <row r="231" spans="2:65" s="1" customFormat="1" ht="24.15" customHeight="1">
      <c r="B231" s="33"/>
      <c r="C231" s="128" t="s">
        <v>287</v>
      </c>
      <c r="D231" s="128" t="s">
        <v>129</v>
      </c>
      <c r="E231" s="129" t="s">
        <v>288</v>
      </c>
      <c r="F231" s="130" t="s">
        <v>289</v>
      </c>
      <c r="G231" s="131" t="s">
        <v>213</v>
      </c>
      <c r="H231" s="132">
        <v>68</v>
      </c>
      <c r="I231" s="133"/>
      <c r="J231" s="134">
        <f>ROUND(I231*H231,2)</f>
        <v>0</v>
      </c>
      <c r="K231" s="130" t="s">
        <v>133</v>
      </c>
      <c r="L231" s="33"/>
      <c r="M231" s="135" t="s">
        <v>32</v>
      </c>
      <c r="N231" s="136" t="s">
        <v>49</v>
      </c>
      <c r="P231" s="137">
        <f>O231*H231</f>
        <v>0</v>
      </c>
      <c r="Q231" s="137">
        <v>0</v>
      </c>
      <c r="R231" s="137">
        <f>Q231*H231</f>
        <v>0</v>
      </c>
      <c r="S231" s="137">
        <v>0</v>
      </c>
      <c r="T231" s="138">
        <f>S231*H231</f>
        <v>0</v>
      </c>
      <c r="AR231" s="139" t="s">
        <v>134</v>
      </c>
      <c r="AT231" s="139" t="s">
        <v>129</v>
      </c>
      <c r="AU231" s="139" t="s">
        <v>88</v>
      </c>
      <c r="AY231" s="17" t="s">
        <v>127</v>
      </c>
      <c r="BE231" s="140">
        <f>IF(N231="základní",J231,0)</f>
        <v>0</v>
      </c>
      <c r="BF231" s="140">
        <f>IF(N231="snížená",J231,0)</f>
        <v>0</v>
      </c>
      <c r="BG231" s="140">
        <f>IF(N231="zákl. přenesená",J231,0)</f>
        <v>0</v>
      </c>
      <c r="BH231" s="140">
        <f>IF(N231="sníž. přenesená",J231,0)</f>
        <v>0</v>
      </c>
      <c r="BI231" s="140">
        <f>IF(N231="nulová",J231,0)</f>
        <v>0</v>
      </c>
      <c r="BJ231" s="17" t="s">
        <v>86</v>
      </c>
      <c r="BK231" s="140">
        <f>ROUND(I231*H231,2)</f>
        <v>0</v>
      </c>
      <c r="BL231" s="17" t="s">
        <v>134</v>
      </c>
      <c r="BM231" s="139" t="s">
        <v>290</v>
      </c>
    </row>
    <row r="232" spans="2:47" s="1" customFormat="1" ht="12">
      <c r="B232" s="33"/>
      <c r="D232" s="141" t="s">
        <v>136</v>
      </c>
      <c r="F232" s="142" t="s">
        <v>291</v>
      </c>
      <c r="I232" s="143"/>
      <c r="L232" s="33"/>
      <c r="M232" s="144"/>
      <c r="T232" s="54"/>
      <c r="AT232" s="17" t="s">
        <v>136</v>
      </c>
      <c r="AU232" s="17" t="s">
        <v>88</v>
      </c>
    </row>
    <row r="233" spans="2:51" s="13" customFormat="1" ht="12">
      <c r="B233" s="152"/>
      <c r="D233" s="146" t="s">
        <v>138</v>
      </c>
      <c r="E233" s="153" t="s">
        <v>32</v>
      </c>
      <c r="F233" s="154" t="s">
        <v>292</v>
      </c>
      <c r="H233" s="155">
        <v>68</v>
      </c>
      <c r="I233" s="156"/>
      <c r="L233" s="152"/>
      <c r="M233" s="157"/>
      <c r="T233" s="158"/>
      <c r="AT233" s="153" t="s">
        <v>138</v>
      </c>
      <c r="AU233" s="153" t="s">
        <v>88</v>
      </c>
      <c r="AV233" s="13" t="s">
        <v>88</v>
      </c>
      <c r="AW233" s="13" t="s">
        <v>39</v>
      </c>
      <c r="AX233" s="13" t="s">
        <v>86</v>
      </c>
      <c r="AY233" s="153" t="s">
        <v>127</v>
      </c>
    </row>
    <row r="234" spans="2:65" s="1" customFormat="1" ht="44.25" customHeight="1">
      <c r="B234" s="33"/>
      <c r="C234" s="128" t="s">
        <v>293</v>
      </c>
      <c r="D234" s="128" t="s">
        <v>129</v>
      </c>
      <c r="E234" s="129" t="s">
        <v>294</v>
      </c>
      <c r="F234" s="130" t="s">
        <v>295</v>
      </c>
      <c r="G234" s="131" t="s">
        <v>296</v>
      </c>
      <c r="H234" s="132">
        <v>122.5</v>
      </c>
      <c r="I234" s="133"/>
      <c r="J234" s="134">
        <f>ROUND(I234*H234,2)</f>
        <v>0</v>
      </c>
      <c r="K234" s="130" t="s">
        <v>133</v>
      </c>
      <c r="L234" s="33"/>
      <c r="M234" s="135" t="s">
        <v>32</v>
      </c>
      <c r="N234" s="136" t="s">
        <v>49</v>
      </c>
      <c r="P234" s="137">
        <f>O234*H234</f>
        <v>0</v>
      </c>
      <c r="Q234" s="137">
        <v>0</v>
      </c>
      <c r="R234" s="137">
        <f>Q234*H234</f>
        <v>0</v>
      </c>
      <c r="S234" s="137">
        <v>0</v>
      </c>
      <c r="T234" s="138">
        <f>S234*H234</f>
        <v>0</v>
      </c>
      <c r="AR234" s="139" t="s">
        <v>134</v>
      </c>
      <c r="AT234" s="139" t="s">
        <v>129</v>
      </c>
      <c r="AU234" s="139" t="s">
        <v>88</v>
      </c>
      <c r="AY234" s="17" t="s">
        <v>127</v>
      </c>
      <c r="BE234" s="140">
        <f>IF(N234="základní",J234,0)</f>
        <v>0</v>
      </c>
      <c r="BF234" s="140">
        <f>IF(N234="snížená",J234,0)</f>
        <v>0</v>
      </c>
      <c r="BG234" s="140">
        <f>IF(N234="zákl. přenesená",J234,0)</f>
        <v>0</v>
      </c>
      <c r="BH234" s="140">
        <f>IF(N234="sníž. přenesená",J234,0)</f>
        <v>0</v>
      </c>
      <c r="BI234" s="140">
        <f>IF(N234="nulová",J234,0)</f>
        <v>0</v>
      </c>
      <c r="BJ234" s="17" t="s">
        <v>86</v>
      </c>
      <c r="BK234" s="140">
        <f>ROUND(I234*H234,2)</f>
        <v>0</v>
      </c>
      <c r="BL234" s="17" t="s">
        <v>134</v>
      </c>
      <c r="BM234" s="139" t="s">
        <v>297</v>
      </c>
    </row>
    <row r="235" spans="2:47" s="1" customFormat="1" ht="12">
      <c r="B235" s="33"/>
      <c r="D235" s="141" t="s">
        <v>136</v>
      </c>
      <c r="F235" s="142" t="s">
        <v>298</v>
      </c>
      <c r="I235" s="143"/>
      <c r="L235" s="33"/>
      <c r="M235" s="144"/>
      <c r="T235" s="54"/>
      <c r="AT235" s="17" t="s">
        <v>136</v>
      </c>
      <c r="AU235" s="17" t="s">
        <v>88</v>
      </c>
    </row>
    <row r="236" spans="2:51" s="12" customFormat="1" ht="12">
      <c r="B236" s="145"/>
      <c r="D236" s="146" t="s">
        <v>138</v>
      </c>
      <c r="E236" s="147" t="s">
        <v>32</v>
      </c>
      <c r="F236" s="148" t="s">
        <v>238</v>
      </c>
      <c r="H236" s="147" t="s">
        <v>32</v>
      </c>
      <c r="I236" s="149"/>
      <c r="L236" s="145"/>
      <c r="M236" s="150"/>
      <c r="T236" s="151"/>
      <c r="AT236" s="147" t="s">
        <v>138</v>
      </c>
      <c r="AU236" s="147" t="s">
        <v>88</v>
      </c>
      <c r="AV236" s="12" t="s">
        <v>86</v>
      </c>
      <c r="AW236" s="12" t="s">
        <v>39</v>
      </c>
      <c r="AX236" s="12" t="s">
        <v>78</v>
      </c>
      <c r="AY236" s="147" t="s">
        <v>127</v>
      </c>
    </row>
    <row r="237" spans="2:51" s="12" customFormat="1" ht="20.4">
      <c r="B237" s="145"/>
      <c r="D237" s="146" t="s">
        <v>138</v>
      </c>
      <c r="E237" s="147" t="s">
        <v>32</v>
      </c>
      <c r="F237" s="148" t="s">
        <v>239</v>
      </c>
      <c r="H237" s="147" t="s">
        <v>32</v>
      </c>
      <c r="I237" s="149"/>
      <c r="L237" s="145"/>
      <c r="M237" s="150"/>
      <c r="T237" s="151"/>
      <c r="AT237" s="147" t="s">
        <v>138</v>
      </c>
      <c r="AU237" s="147" t="s">
        <v>88</v>
      </c>
      <c r="AV237" s="12" t="s">
        <v>86</v>
      </c>
      <c r="AW237" s="12" t="s">
        <v>39</v>
      </c>
      <c r="AX237" s="12" t="s">
        <v>78</v>
      </c>
      <c r="AY237" s="147" t="s">
        <v>127</v>
      </c>
    </row>
    <row r="238" spans="2:51" s="12" customFormat="1" ht="12">
      <c r="B238" s="145"/>
      <c r="D238" s="146" t="s">
        <v>138</v>
      </c>
      <c r="E238" s="147" t="s">
        <v>32</v>
      </c>
      <c r="F238" s="148" t="s">
        <v>240</v>
      </c>
      <c r="H238" s="147" t="s">
        <v>32</v>
      </c>
      <c r="I238" s="149"/>
      <c r="L238" s="145"/>
      <c r="M238" s="150"/>
      <c r="T238" s="151"/>
      <c r="AT238" s="147" t="s">
        <v>138</v>
      </c>
      <c r="AU238" s="147" t="s">
        <v>88</v>
      </c>
      <c r="AV238" s="12" t="s">
        <v>86</v>
      </c>
      <c r="AW238" s="12" t="s">
        <v>39</v>
      </c>
      <c r="AX238" s="12" t="s">
        <v>78</v>
      </c>
      <c r="AY238" s="147" t="s">
        <v>127</v>
      </c>
    </row>
    <row r="239" spans="2:51" s="12" customFormat="1" ht="20.4">
      <c r="B239" s="145"/>
      <c r="D239" s="146" t="s">
        <v>138</v>
      </c>
      <c r="E239" s="147" t="s">
        <v>32</v>
      </c>
      <c r="F239" s="148" t="s">
        <v>242</v>
      </c>
      <c r="H239" s="147" t="s">
        <v>32</v>
      </c>
      <c r="I239" s="149"/>
      <c r="L239" s="145"/>
      <c r="M239" s="150"/>
      <c r="T239" s="151"/>
      <c r="AT239" s="147" t="s">
        <v>138</v>
      </c>
      <c r="AU239" s="147" t="s">
        <v>88</v>
      </c>
      <c r="AV239" s="12" t="s">
        <v>86</v>
      </c>
      <c r="AW239" s="12" t="s">
        <v>39</v>
      </c>
      <c r="AX239" s="12" t="s">
        <v>78</v>
      </c>
      <c r="AY239" s="147" t="s">
        <v>127</v>
      </c>
    </row>
    <row r="240" spans="2:51" s="13" customFormat="1" ht="12">
      <c r="B240" s="152"/>
      <c r="D240" s="146" t="s">
        <v>138</v>
      </c>
      <c r="E240" s="153" t="s">
        <v>32</v>
      </c>
      <c r="F240" s="154" t="s">
        <v>299</v>
      </c>
      <c r="H240" s="155">
        <v>122.5</v>
      </c>
      <c r="I240" s="156"/>
      <c r="L240" s="152"/>
      <c r="M240" s="157"/>
      <c r="T240" s="158"/>
      <c r="AT240" s="153" t="s">
        <v>138</v>
      </c>
      <c r="AU240" s="153" t="s">
        <v>88</v>
      </c>
      <c r="AV240" s="13" t="s">
        <v>88</v>
      </c>
      <c r="AW240" s="13" t="s">
        <v>39</v>
      </c>
      <c r="AX240" s="13" t="s">
        <v>78</v>
      </c>
      <c r="AY240" s="153" t="s">
        <v>127</v>
      </c>
    </row>
    <row r="241" spans="2:51" s="14" customFormat="1" ht="12">
      <c r="B241" s="159"/>
      <c r="D241" s="146" t="s">
        <v>138</v>
      </c>
      <c r="E241" s="160" t="s">
        <v>32</v>
      </c>
      <c r="F241" s="161" t="s">
        <v>141</v>
      </c>
      <c r="H241" s="162">
        <v>122.5</v>
      </c>
      <c r="I241" s="163"/>
      <c r="L241" s="159"/>
      <c r="M241" s="164"/>
      <c r="T241" s="165"/>
      <c r="AT241" s="160" t="s">
        <v>138</v>
      </c>
      <c r="AU241" s="160" t="s">
        <v>88</v>
      </c>
      <c r="AV241" s="14" t="s">
        <v>134</v>
      </c>
      <c r="AW241" s="14" t="s">
        <v>39</v>
      </c>
      <c r="AX241" s="14" t="s">
        <v>86</v>
      </c>
      <c r="AY241" s="160" t="s">
        <v>127</v>
      </c>
    </row>
    <row r="242" spans="2:65" s="1" customFormat="1" ht="37.8" customHeight="1">
      <c r="B242" s="33"/>
      <c r="C242" s="128" t="s">
        <v>300</v>
      </c>
      <c r="D242" s="128" t="s">
        <v>129</v>
      </c>
      <c r="E242" s="129" t="s">
        <v>301</v>
      </c>
      <c r="F242" s="130" t="s">
        <v>302</v>
      </c>
      <c r="G242" s="131" t="s">
        <v>296</v>
      </c>
      <c r="H242" s="132">
        <v>147.22</v>
      </c>
      <c r="I242" s="133"/>
      <c r="J242" s="134">
        <f>ROUND(I242*H242,2)</f>
        <v>0</v>
      </c>
      <c r="K242" s="130" t="s">
        <v>133</v>
      </c>
      <c r="L242" s="33"/>
      <c r="M242" s="135" t="s">
        <v>32</v>
      </c>
      <c r="N242" s="136" t="s">
        <v>49</v>
      </c>
      <c r="P242" s="137">
        <f>O242*H242</f>
        <v>0</v>
      </c>
      <c r="Q242" s="137">
        <v>0</v>
      </c>
      <c r="R242" s="137">
        <f>Q242*H242</f>
        <v>0</v>
      </c>
      <c r="S242" s="137">
        <v>0</v>
      </c>
      <c r="T242" s="138">
        <f>S242*H242</f>
        <v>0</v>
      </c>
      <c r="AR242" s="139" t="s">
        <v>134</v>
      </c>
      <c r="AT242" s="139" t="s">
        <v>129</v>
      </c>
      <c r="AU242" s="139" t="s">
        <v>88</v>
      </c>
      <c r="AY242" s="17" t="s">
        <v>127</v>
      </c>
      <c r="BE242" s="140">
        <f>IF(N242="základní",J242,0)</f>
        <v>0</v>
      </c>
      <c r="BF242" s="140">
        <f>IF(N242="snížená",J242,0)</f>
        <v>0</v>
      </c>
      <c r="BG242" s="140">
        <f>IF(N242="zákl. přenesená",J242,0)</f>
        <v>0</v>
      </c>
      <c r="BH242" s="140">
        <f>IF(N242="sníž. přenesená",J242,0)</f>
        <v>0</v>
      </c>
      <c r="BI242" s="140">
        <f>IF(N242="nulová",J242,0)</f>
        <v>0</v>
      </c>
      <c r="BJ242" s="17" t="s">
        <v>86</v>
      </c>
      <c r="BK242" s="140">
        <f>ROUND(I242*H242,2)</f>
        <v>0</v>
      </c>
      <c r="BL242" s="17" t="s">
        <v>134</v>
      </c>
      <c r="BM242" s="139" t="s">
        <v>303</v>
      </c>
    </row>
    <row r="243" spans="2:47" s="1" customFormat="1" ht="12">
      <c r="B243" s="33"/>
      <c r="D243" s="141" t="s">
        <v>136</v>
      </c>
      <c r="F243" s="142" t="s">
        <v>304</v>
      </c>
      <c r="I243" s="143"/>
      <c r="L243" s="33"/>
      <c r="M243" s="144"/>
      <c r="T243" s="54"/>
      <c r="AT243" s="17" t="s">
        <v>136</v>
      </c>
      <c r="AU243" s="17" t="s">
        <v>88</v>
      </c>
    </row>
    <row r="244" spans="2:51" s="12" customFormat="1" ht="12">
      <c r="B244" s="145"/>
      <c r="D244" s="146" t="s">
        <v>138</v>
      </c>
      <c r="E244" s="147" t="s">
        <v>32</v>
      </c>
      <c r="F244" s="148" t="s">
        <v>238</v>
      </c>
      <c r="H244" s="147" t="s">
        <v>32</v>
      </c>
      <c r="I244" s="149"/>
      <c r="L244" s="145"/>
      <c r="M244" s="150"/>
      <c r="T244" s="151"/>
      <c r="AT244" s="147" t="s">
        <v>138</v>
      </c>
      <c r="AU244" s="147" t="s">
        <v>88</v>
      </c>
      <c r="AV244" s="12" t="s">
        <v>86</v>
      </c>
      <c r="AW244" s="12" t="s">
        <v>39</v>
      </c>
      <c r="AX244" s="12" t="s">
        <v>78</v>
      </c>
      <c r="AY244" s="147" t="s">
        <v>127</v>
      </c>
    </row>
    <row r="245" spans="2:51" s="12" customFormat="1" ht="20.4">
      <c r="B245" s="145"/>
      <c r="D245" s="146" t="s">
        <v>138</v>
      </c>
      <c r="E245" s="147" t="s">
        <v>32</v>
      </c>
      <c r="F245" s="148" t="s">
        <v>239</v>
      </c>
      <c r="H245" s="147" t="s">
        <v>32</v>
      </c>
      <c r="I245" s="149"/>
      <c r="L245" s="145"/>
      <c r="M245" s="150"/>
      <c r="T245" s="151"/>
      <c r="AT245" s="147" t="s">
        <v>138</v>
      </c>
      <c r="AU245" s="147" t="s">
        <v>88</v>
      </c>
      <c r="AV245" s="12" t="s">
        <v>86</v>
      </c>
      <c r="AW245" s="12" t="s">
        <v>39</v>
      </c>
      <c r="AX245" s="12" t="s">
        <v>78</v>
      </c>
      <c r="AY245" s="147" t="s">
        <v>127</v>
      </c>
    </row>
    <row r="246" spans="2:51" s="12" customFormat="1" ht="12">
      <c r="B246" s="145"/>
      <c r="D246" s="146" t="s">
        <v>138</v>
      </c>
      <c r="E246" s="147" t="s">
        <v>32</v>
      </c>
      <c r="F246" s="148" t="s">
        <v>240</v>
      </c>
      <c r="H246" s="147" t="s">
        <v>32</v>
      </c>
      <c r="I246" s="149"/>
      <c r="L246" s="145"/>
      <c r="M246" s="150"/>
      <c r="T246" s="151"/>
      <c r="AT246" s="147" t="s">
        <v>138</v>
      </c>
      <c r="AU246" s="147" t="s">
        <v>88</v>
      </c>
      <c r="AV246" s="12" t="s">
        <v>86</v>
      </c>
      <c r="AW246" s="12" t="s">
        <v>39</v>
      </c>
      <c r="AX246" s="12" t="s">
        <v>78</v>
      </c>
      <c r="AY246" s="147" t="s">
        <v>127</v>
      </c>
    </row>
    <row r="247" spans="2:51" s="12" customFormat="1" ht="12">
      <c r="B247" s="145"/>
      <c r="D247" s="146" t="s">
        <v>138</v>
      </c>
      <c r="E247" s="147" t="s">
        <v>32</v>
      </c>
      <c r="F247" s="148" t="s">
        <v>241</v>
      </c>
      <c r="H247" s="147" t="s">
        <v>32</v>
      </c>
      <c r="I247" s="149"/>
      <c r="L247" s="145"/>
      <c r="M247" s="150"/>
      <c r="T247" s="151"/>
      <c r="AT247" s="147" t="s">
        <v>138</v>
      </c>
      <c r="AU247" s="147" t="s">
        <v>88</v>
      </c>
      <c r="AV247" s="12" t="s">
        <v>86</v>
      </c>
      <c r="AW247" s="12" t="s">
        <v>39</v>
      </c>
      <c r="AX247" s="12" t="s">
        <v>78</v>
      </c>
      <c r="AY247" s="147" t="s">
        <v>127</v>
      </c>
    </row>
    <row r="248" spans="2:51" s="12" customFormat="1" ht="20.4">
      <c r="B248" s="145"/>
      <c r="D248" s="146" t="s">
        <v>138</v>
      </c>
      <c r="E248" s="147" t="s">
        <v>32</v>
      </c>
      <c r="F248" s="148" t="s">
        <v>242</v>
      </c>
      <c r="H248" s="147" t="s">
        <v>32</v>
      </c>
      <c r="I248" s="149"/>
      <c r="L248" s="145"/>
      <c r="M248" s="150"/>
      <c r="T248" s="151"/>
      <c r="AT248" s="147" t="s">
        <v>138</v>
      </c>
      <c r="AU248" s="147" t="s">
        <v>88</v>
      </c>
      <c r="AV248" s="12" t="s">
        <v>86</v>
      </c>
      <c r="AW248" s="12" t="s">
        <v>39</v>
      </c>
      <c r="AX248" s="12" t="s">
        <v>78</v>
      </c>
      <c r="AY248" s="147" t="s">
        <v>127</v>
      </c>
    </row>
    <row r="249" spans="2:51" s="13" customFormat="1" ht="12">
      <c r="B249" s="152"/>
      <c r="D249" s="146" t="s">
        <v>138</v>
      </c>
      <c r="E249" s="153" t="s">
        <v>32</v>
      </c>
      <c r="F249" s="154" t="s">
        <v>305</v>
      </c>
      <c r="H249" s="155">
        <v>45.22</v>
      </c>
      <c r="I249" s="156"/>
      <c r="L249" s="152"/>
      <c r="M249" s="157"/>
      <c r="T249" s="158"/>
      <c r="AT249" s="153" t="s">
        <v>138</v>
      </c>
      <c r="AU249" s="153" t="s">
        <v>88</v>
      </c>
      <c r="AV249" s="13" t="s">
        <v>88</v>
      </c>
      <c r="AW249" s="13" t="s">
        <v>39</v>
      </c>
      <c r="AX249" s="13" t="s">
        <v>78</v>
      </c>
      <c r="AY249" s="153" t="s">
        <v>127</v>
      </c>
    </row>
    <row r="250" spans="2:51" s="13" customFormat="1" ht="12">
      <c r="B250" s="152"/>
      <c r="D250" s="146" t="s">
        <v>138</v>
      </c>
      <c r="E250" s="153" t="s">
        <v>32</v>
      </c>
      <c r="F250" s="154" t="s">
        <v>306</v>
      </c>
      <c r="H250" s="155">
        <v>25.5</v>
      </c>
      <c r="I250" s="156"/>
      <c r="L250" s="152"/>
      <c r="M250" s="157"/>
      <c r="T250" s="158"/>
      <c r="AT250" s="153" t="s">
        <v>138</v>
      </c>
      <c r="AU250" s="153" t="s">
        <v>88</v>
      </c>
      <c r="AV250" s="13" t="s">
        <v>88</v>
      </c>
      <c r="AW250" s="13" t="s">
        <v>39</v>
      </c>
      <c r="AX250" s="13" t="s">
        <v>78</v>
      </c>
      <c r="AY250" s="153" t="s">
        <v>127</v>
      </c>
    </row>
    <row r="251" spans="2:51" s="13" customFormat="1" ht="12">
      <c r="B251" s="152"/>
      <c r="D251" s="146" t="s">
        <v>138</v>
      </c>
      <c r="E251" s="153" t="s">
        <v>32</v>
      </c>
      <c r="F251" s="154" t="s">
        <v>307</v>
      </c>
      <c r="H251" s="155">
        <v>25.5</v>
      </c>
      <c r="I251" s="156"/>
      <c r="L251" s="152"/>
      <c r="M251" s="157"/>
      <c r="T251" s="158"/>
      <c r="AT251" s="153" t="s">
        <v>138</v>
      </c>
      <c r="AU251" s="153" t="s">
        <v>88</v>
      </c>
      <c r="AV251" s="13" t="s">
        <v>88</v>
      </c>
      <c r="AW251" s="13" t="s">
        <v>39</v>
      </c>
      <c r="AX251" s="13" t="s">
        <v>78</v>
      </c>
      <c r="AY251" s="153" t="s">
        <v>127</v>
      </c>
    </row>
    <row r="252" spans="2:51" s="13" customFormat="1" ht="12">
      <c r="B252" s="152"/>
      <c r="D252" s="146" t="s">
        <v>138</v>
      </c>
      <c r="E252" s="153" t="s">
        <v>32</v>
      </c>
      <c r="F252" s="154" t="s">
        <v>308</v>
      </c>
      <c r="H252" s="155">
        <v>25.5</v>
      </c>
      <c r="I252" s="156"/>
      <c r="L252" s="152"/>
      <c r="M252" s="157"/>
      <c r="T252" s="158"/>
      <c r="AT252" s="153" t="s">
        <v>138</v>
      </c>
      <c r="AU252" s="153" t="s">
        <v>88</v>
      </c>
      <c r="AV252" s="13" t="s">
        <v>88</v>
      </c>
      <c r="AW252" s="13" t="s">
        <v>39</v>
      </c>
      <c r="AX252" s="13" t="s">
        <v>78</v>
      </c>
      <c r="AY252" s="153" t="s">
        <v>127</v>
      </c>
    </row>
    <row r="253" spans="2:51" s="13" customFormat="1" ht="12">
      <c r="B253" s="152"/>
      <c r="D253" s="146" t="s">
        <v>138</v>
      </c>
      <c r="E253" s="153" t="s">
        <v>32</v>
      </c>
      <c r="F253" s="154" t="s">
        <v>309</v>
      </c>
      <c r="H253" s="155">
        <v>25.5</v>
      </c>
      <c r="I253" s="156"/>
      <c r="L253" s="152"/>
      <c r="M253" s="157"/>
      <c r="T253" s="158"/>
      <c r="AT253" s="153" t="s">
        <v>138</v>
      </c>
      <c r="AU253" s="153" t="s">
        <v>88</v>
      </c>
      <c r="AV253" s="13" t="s">
        <v>88</v>
      </c>
      <c r="AW253" s="13" t="s">
        <v>39</v>
      </c>
      <c r="AX253" s="13" t="s">
        <v>78</v>
      </c>
      <c r="AY253" s="153" t="s">
        <v>127</v>
      </c>
    </row>
    <row r="254" spans="2:51" s="14" customFormat="1" ht="12">
      <c r="B254" s="159"/>
      <c r="D254" s="146" t="s">
        <v>138</v>
      </c>
      <c r="E254" s="160" t="s">
        <v>32</v>
      </c>
      <c r="F254" s="161" t="s">
        <v>141</v>
      </c>
      <c r="H254" s="162">
        <v>147.22</v>
      </c>
      <c r="I254" s="163"/>
      <c r="L254" s="159"/>
      <c r="M254" s="164"/>
      <c r="T254" s="165"/>
      <c r="AT254" s="160" t="s">
        <v>138</v>
      </c>
      <c r="AU254" s="160" t="s">
        <v>88</v>
      </c>
      <c r="AV254" s="14" t="s">
        <v>134</v>
      </c>
      <c r="AW254" s="14" t="s">
        <v>39</v>
      </c>
      <c r="AX254" s="14" t="s">
        <v>86</v>
      </c>
      <c r="AY254" s="160" t="s">
        <v>127</v>
      </c>
    </row>
    <row r="255" spans="2:65" s="1" customFormat="1" ht="37.8" customHeight="1">
      <c r="B255" s="33"/>
      <c r="C255" s="128" t="s">
        <v>310</v>
      </c>
      <c r="D255" s="128" t="s">
        <v>129</v>
      </c>
      <c r="E255" s="129" t="s">
        <v>311</v>
      </c>
      <c r="F255" s="130" t="s">
        <v>312</v>
      </c>
      <c r="G255" s="131" t="s">
        <v>132</v>
      </c>
      <c r="H255" s="132">
        <v>245</v>
      </c>
      <c r="I255" s="133"/>
      <c r="J255" s="134">
        <f>ROUND(I255*H255,2)</f>
        <v>0</v>
      </c>
      <c r="K255" s="130" t="s">
        <v>133</v>
      </c>
      <c r="L255" s="33"/>
      <c r="M255" s="135" t="s">
        <v>32</v>
      </c>
      <c r="N255" s="136" t="s">
        <v>49</v>
      </c>
      <c r="P255" s="137">
        <f>O255*H255</f>
        <v>0</v>
      </c>
      <c r="Q255" s="137">
        <v>0.00085</v>
      </c>
      <c r="R255" s="137">
        <f>Q255*H255</f>
        <v>0.20825</v>
      </c>
      <c r="S255" s="137">
        <v>0</v>
      </c>
      <c r="T255" s="138">
        <f>S255*H255</f>
        <v>0</v>
      </c>
      <c r="AR255" s="139" t="s">
        <v>134</v>
      </c>
      <c r="AT255" s="139" t="s">
        <v>129</v>
      </c>
      <c r="AU255" s="139" t="s">
        <v>88</v>
      </c>
      <c r="AY255" s="17" t="s">
        <v>127</v>
      </c>
      <c r="BE255" s="140">
        <f>IF(N255="základní",J255,0)</f>
        <v>0</v>
      </c>
      <c r="BF255" s="140">
        <f>IF(N255="snížená",J255,0)</f>
        <v>0</v>
      </c>
      <c r="BG255" s="140">
        <f>IF(N255="zákl. přenesená",J255,0)</f>
        <v>0</v>
      </c>
      <c r="BH255" s="140">
        <f>IF(N255="sníž. přenesená",J255,0)</f>
        <v>0</v>
      </c>
      <c r="BI255" s="140">
        <f>IF(N255="nulová",J255,0)</f>
        <v>0</v>
      </c>
      <c r="BJ255" s="17" t="s">
        <v>86</v>
      </c>
      <c r="BK255" s="140">
        <f>ROUND(I255*H255,2)</f>
        <v>0</v>
      </c>
      <c r="BL255" s="17" t="s">
        <v>134</v>
      </c>
      <c r="BM255" s="139" t="s">
        <v>313</v>
      </c>
    </row>
    <row r="256" spans="2:47" s="1" customFormat="1" ht="12">
      <c r="B256" s="33"/>
      <c r="D256" s="141" t="s">
        <v>136</v>
      </c>
      <c r="F256" s="142" t="s">
        <v>314</v>
      </c>
      <c r="I256" s="143"/>
      <c r="L256" s="33"/>
      <c r="M256" s="144"/>
      <c r="T256" s="54"/>
      <c r="AT256" s="17" t="s">
        <v>136</v>
      </c>
      <c r="AU256" s="17" t="s">
        <v>88</v>
      </c>
    </row>
    <row r="257" spans="2:51" s="12" customFormat="1" ht="12">
      <c r="B257" s="145"/>
      <c r="D257" s="146" t="s">
        <v>138</v>
      </c>
      <c r="E257" s="147" t="s">
        <v>32</v>
      </c>
      <c r="F257" s="148" t="s">
        <v>238</v>
      </c>
      <c r="H257" s="147" t="s">
        <v>32</v>
      </c>
      <c r="I257" s="149"/>
      <c r="L257" s="145"/>
      <c r="M257" s="150"/>
      <c r="T257" s="151"/>
      <c r="AT257" s="147" t="s">
        <v>138</v>
      </c>
      <c r="AU257" s="147" t="s">
        <v>88</v>
      </c>
      <c r="AV257" s="12" t="s">
        <v>86</v>
      </c>
      <c r="AW257" s="12" t="s">
        <v>39</v>
      </c>
      <c r="AX257" s="12" t="s">
        <v>78</v>
      </c>
      <c r="AY257" s="147" t="s">
        <v>127</v>
      </c>
    </row>
    <row r="258" spans="2:51" s="12" customFormat="1" ht="20.4">
      <c r="B258" s="145"/>
      <c r="D258" s="146" t="s">
        <v>138</v>
      </c>
      <c r="E258" s="147" t="s">
        <v>32</v>
      </c>
      <c r="F258" s="148" t="s">
        <v>239</v>
      </c>
      <c r="H258" s="147" t="s">
        <v>32</v>
      </c>
      <c r="I258" s="149"/>
      <c r="L258" s="145"/>
      <c r="M258" s="150"/>
      <c r="T258" s="151"/>
      <c r="AT258" s="147" t="s">
        <v>138</v>
      </c>
      <c r="AU258" s="147" t="s">
        <v>88</v>
      </c>
      <c r="AV258" s="12" t="s">
        <v>86</v>
      </c>
      <c r="AW258" s="12" t="s">
        <v>39</v>
      </c>
      <c r="AX258" s="12" t="s">
        <v>78</v>
      </c>
      <c r="AY258" s="147" t="s">
        <v>127</v>
      </c>
    </row>
    <row r="259" spans="2:51" s="12" customFormat="1" ht="12">
      <c r="B259" s="145"/>
      <c r="D259" s="146" t="s">
        <v>138</v>
      </c>
      <c r="E259" s="147" t="s">
        <v>32</v>
      </c>
      <c r="F259" s="148" t="s">
        <v>258</v>
      </c>
      <c r="H259" s="147" t="s">
        <v>32</v>
      </c>
      <c r="I259" s="149"/>
      <c r="L259" s="145"/>
      <c r="M259" s="150"/>
      <c r="T259" s="151"/>
      <c r="AT259" s="147" t="s">
        <v>138</v>
      </c>
      <c r="AU259" s="147" t="s">
        <v>88</v>
      </c>
      <c r="AV259" s="12" t="s">
        <v>86</v>
      </c>
      <c r="AW259" s="12" t="s">
        <v>39</v>
      </c>
      <c r="AX259" s="12" t="s">
        <v>78</v>
      </c>
      <c r="AY259" s="147" t="s">
        <v>127</v>
      </c>
    </row>
    <row r="260" spans="2:51" s="12" customFormat="1" ht="20.4">
      <c r="B260" s="145"/>
      <c r="D260" s="146" t="s">
        <v>138</v>
      </c>
      <c r="E260" s="147" t="s">
        <v>32</v>
      </c>
      <c r="F260" s="148" t="s">
        <v>242</v>
      </c>
      <c r="H260" s="147" t="s">
        <v>32</v>
      </c>
      <c r="I260" s="149"/>
      <c r="L260" s="145"/>
      <c r="M260" s="150"/>
      <c r="T260" s="151"/>
      <c r="AT260" s="147" t="s">
        <v>138</v>
      </c>
      <c r="AU260" s="147" t="s">
        <v>88</v>
      </c>
      <c r="AV260" s="12" t="s">
        <v>86</v>
      </c>
      <c r="AW260" s="12" t="s">
        <v>39</v>
      </c>
      <c r="AX260" s="12" t="s">
        <v>78</v>
      </c>
      <c r="AY260" s="147" t="s">
        <v>127</v>
      </c>
    </row>
    <row r="261" spans="2:51" s="13" customFormat="1" ht="12">
      <c r="B261" s="152"/>
      <c r="D261" s="146" t="s">
        <v>138</v>
      </c>
      <c r="E261" s="153" t="s">
        <v>32</v>
      </c>
      <c r="F261" s="154" t="s">
        <v>315</v>
      </c>
      <c r="H261" s="155">
        <v>245</v>
      </c>
      <c r="I261" s="156"/>
      <c r="L261" s="152"/>
      <c r="M261" s="157"/>
      <c r="T261" s="158"/>
      <c r="AT261" s="153" t="s">
        <v>138</v>
      </c>
      <c r="AU261" s="153" t="s">
        <v>88</v>
      </c>
      <c r="AV261" s="13" t="s">
        <v>88</v>
      </c>
      <c r="AW261" s="13" t="s">
        <v>39</v>
      </c>
      <c r="AX261" s="13" t="s">
        <v>78</v>
      </c>
      <c r="AY261" s="153" t="s">
        <v>127</v>
      </c>
    </row>
    <row r="262" spans="2:51" s="14" customFormat="1" ht="12">
      <c r="B262" s="159"/>
      <c r="D262" s="146" t="s">
        <v>138</v>
      </c>
      <c r="E262" s="160" t="s">
        <v>32</v>
      </c>
      <c r="F262" s="161" t="s">
        <v>141</v>
      </c>
      <c r="H262" s="162">
        <v>245</v>
      </c>
      <c r="I262" s="163"/>
      <c r="L262" s="159"/>
      <c r="M262" s="164"/>
      <c r="T262" s="165"/>
      <c r="AT262" s="160" t="s">
        <v>138</v>
      </c>
      <c r="AU262" s="160" t="s">
        <v>88</v>
      </c>
      <c r="AV262" s="14" t="s">
        <v>134</v>
      </c>
      <c r="AW262" s="14" t="s">
        <v>39</v>
      </c>
      <c r="AX262" s="14" t="s">
        <v>86</v>
      </c>
      <c r="AY262" s="160" t="s">
        <v>127</v>
      </c>
    </row>
    <row r="263" spans="2:65" s="1" customFormat="1" ht="44.25" customHeight="1">
      <c r="B263" s="33"/>
      <c r="C263" s="128" t="s">
        <v>316</v>
      </c>
      <c r="D263" s="128" t="s">
        <v>129</v>
      </c>
      <c r="E263" s="129" t="s">
        <v>317</v>
      </c>
      <c r="F263" s="130" t="s">
        <v>318</v>
      </c>
      <c r="G263" s="131" t="s">
        <v>132</v>
      </c>
      <c r="H263" s="132">
        <v>245</v>
      </c>
      <c r="I263" s="133"/>
      <c r="J263" s="134">
        <f>ROUND(I263*H263,2)</f>
        <v>0</v>
      </c>
      <c r="K263" s="130" t="s">
        <v>133</v>
      </c>
      <c r="L263" s="33"/>
      <c r="M263" s="135" t="s">
        <v>32</v>
      </c>
      <c r="N263" s="136" t="s">
        <v>49</v>
      </c>
      <c r="P263" s="137">
        <f>O263*H263</f>
        <v>0</v>
      </c>
      <c r="Q263" s="137">
        <v>0</v>
      </c>
      <c r="R263" s="137">
        <f>Q263*H263</f>
        <v>0</v>
      </c>
      <c r="S263" s="137">
        <v>0</v>
      </c>
      <c r="T263" s="138">
        <f>S263*H263</f>
        <v>0</v>
      </c>
      <c r="AR263" s="139" t="s">
        <v>134</v>
      </c>
      <c r="AT263" s="139" t="s">
        <v>129</v>
      </c>
      <c r="AU263" s="139" t="s">
        <v>88</v>
      </c>
      <c r="AY263" s="17" t="s">
        <v>127</v>
      </c>
      <c r="BE263" s="140">
        <f>IF(N263="základní",J263,0)</f>
        <v>0</v>
      </c>
      <c r="BF263" s="140">
        <f>IF(N263="snížená",J263,0)</f>
        <v>0</v>
      </c>
      <c r="BG263" s="140">
        <f>IF(N263="zákl. přenesená",J263,0)</f>
        <v>0</v>
      </c>
      <c r="BH263" s="140">
        <f>IF(N263="sníž. přenesená",J263,0)</f>
        <v>0</v>
      </c>
      <c r="BI263" s="140">
        <f>IF(N263="nulová",J263,0)</f>
        <v>0</v>
      </c>
      <c r="BJ263" s="17" t="s">
        <v>86</v>
      </c>
      <c r="BK263" s="140">
        <f>ROUND(I263*H263,2)</f>
        <v>0</v>
      </c>
      <c r="BL263" s="17" t="s">
        <v>134</v>
      </c>
      <c r="BM263" s="139" t="s">
        <v>319</v>
      </c>
    </row>
    <row r="264" spans="2:47" s="1" customFormat="1" ht="12">
      <c r="B264" s="33"/>
      <c r="D264" s="141" t="s">
        <v>136</v>
      </c>
      <c r="F264" s="142" t="s">
        <v>320</v>
      </c>
      <c r="I264" s="143"/>
      <c r="L264" s="33"/>
      <c r="M264" s="144"/>
      <c r="T264" s="54"/>
      <c r="AT264" s="17" t="s">
        <v>136</v>
      </c>
      <c r="AU264" s="17" t="s">
        <v>88</v>
      </c>
    </row>
    <row r="265" spans="2:51" s="13" customFormat="1" ht="12">
      <c r="B265" s="152"/>
      <c r="D265" s="146" t="s">
        <v>138</v>
      </c>
      <c r="E265" s="153" t="s">
        <v>32</v>
      </c>
      <c r="F265" s="154" t="s">
        <v>321</v>
      </c>
      <c r="H265" s="155">
        <v>245</v>
      </c>
      <c r="I265" s="156"/>
      <c r="L265" s="152"/>
      <c r="M265" s="157"/>
      <c r="T265" s="158"/>
      <c r="AT265" s="153" t="s">
        <v>138</v>
      </c>
      <c r="AU265" s="153" t="s">
        <v>88</v>
      </c>
      <c r="AV265" s="13" t="s">
        <v>88</v>
      </c>
      <c r="AW265" s="13" t="s">
        <v>39</v>
      </c>
      <c r="AX265" s="13" t="s">
        <v>86</v>
      </c>
      <c r="AY265" s="153" t="s">
        <v>127</v>
      </c>
    </row>
    <row r="266" spans="2:65" s="1" customFormat="1" ht="62.7" customHeight="1">
      <c r="B266" s="33"/>
      <c r="C266" s="128" t="s">
        <v>322</v>
      </c>
      <c r="D266" s="128" t="s">
        <v>129</v>
      </c>
      <c r="E266" s="129" t="s">
        <v>323</v>
      </c>
      <c r="F266" s="130" t="s">
        <v>324</v>
      </c>
      <c r="G266" s="131" t="s">
        <v>296</v>
      </c>
      <c r="H266" s="132">
        <v>122.5</v>
      </c>
      <c r="I266" s="133"/>
      <c r="J266" s="134">
        <f>ROUND(I266*H266,2)</f>
        <v>0</v>
      </c>
      <c r="K266" s="130" t="s">
        <v>133</v>
      </c>
      <c r="L266" s="33"/>
      <c r="M266" s="135" t="s">
        <v>32</v>
      </c>
      <c r="N266" s="136" t="s">
        <v>49</v>
      </c>
      <c r="P266" s="137">
        <f>O266*H266</f>
        <v>0</v>
      </c>
      <c r="Q266" s="137">
        <v>0</v>
      </c>
      <c r="R266" s="137">
        <f>Q266*H266</f>
        <v>0</v>
      </c>
      <c r="S266" s="137">
        <v>0</v>
      </c>
      <c r="T266" s="138">
        <f>S266*H266</f>
        <v>0</v>
      </c>
      <c r="AR266" s="139" t="s">
        <v>134</v>
      </c>
      <c r="AT266" s="139" t="s">
        <v>129</v>
      </c>
      <c r="AU266" s="139" t="s">
        <v>88</v>
      </c>
      <c r="AY266" s="17" t="s">
        <v>127</v>
      </c>
      <c r="BE266" s="140">
        <f>IF(N266="základní",J266,0)</f>
        <v>0</v>
      </c>
      <c r="BF266" s="140">
        <f>IF(N266="snížená",J266,0)</f>
        <v>0</v>
      </c>
      <c r="BG266" s="140">
        <f>IF(N266="zákl. přenesená",J266,0)</f>
        <v>0</v>
      </c>
      <c r="BH266" s="140">
        <f>IF(N266="sníž. přenesená",J266,0)</f>
        <v>0</v>
      </c>
      <c r="BI266" s="140">
        <f>IF(N266="nulová",J266,0)</f>
        <v>0</v>
      </c>
      <c r="BJ266" s="17" t="s">
        <v>86</v>
      </c>
      <c r="BK266" s="140">
        <f>ROUND(I266*H266,2)</f>
        <v>0</v>
      </c>
      <c r="BL266" s="17" t="s">
        <v>134</v>
      </c>
      <c r="BM266" s="139" t="s">
        <v>325</v>
      </c>
    </row>
    <row r="267" spans="2:47" s="1" customFormat="1" ht="12">
      <c r="B267" s="33"/>
      <c r="D267" s="141" t="s">
        <v>136</v>
      </c>
      <c r="F267" s="142" t="s">
        <v>326</v>
      </c>
      <c r="I267" s="143"/>
      <c r="L267" s="33"/>
      <c r="M267" s="144"/>
      <c r="T267" s="54"/>
      <c r="AT267" s="17" t="s">
        <v>136</v>
      </c>
      <c r="AU267" s="17" t="s">
        <v>88</v>
      </c>
    </row>
    <row r="268" spans="2:51" s="12" customFormat="1" ht="12">
      <c r="B268" s="145"/>
      <c r="D268" s="146" t="s">
        <v>138</v>
      </c>
      <c r="E268" s="147" t="s">
        <v>32</v>
      </c>
      <c r="F268" s="148" t="s">
        <v>327</v>
      </c>
      <c r="H268" s="147" t="s">
        <v>32</v>
      </c>
      <c r="I268" s="149"/>
      <c r="L268" s="145"/>
      <c r="M268" s="150"/>
      <c r="T268" s="151"/>
      <c r="AT268" s="147" t="s">
        <v>138</v>
      </c>
      <c r="AU268" s="147" t="s">
        <v>88</v>
      </c>
      <c r="AV268" s="12" t="s">
        <v>86</v>
      </c>
      <c r="AW268" s="12" t="s">
        <v>39</v>
      </c>
      <c r="AX268" s="12" t="s">
        <v>78</v>
      </c>
      <c r="AY268" s="147" t="s">
        <v>127</v>
      </c>
    </row>
    <row r="269" spans="2:51" s="12" customFormat="1" ht="12">
      <c r="B269" s="145"/>
      <c r="D269" s="146" t="s">
        <v>138</v>
      </c>
      <c r="E269" s="147" t="s">
        <v>32</v>
      </c>
      <c r="F269" s="148" t="s">
        <v>328</v>
      </c>
      <c r="H269" s="147" t="s">
        <v>32</v>
      </c>
      <c r="I269" s="149"/>
      <c r="L269" s="145"/>
      <c r="M269" s="150"/>
      <c r="T269" s="151"/>
      <c r="AT269" s="147" t="s">
        <v>138</v>
      </c>
      <c r="AU269" s="147" t="s">
        <v>88</v>
      </c>
      <c r="AV269" s="12" t="s">
        <v>86</v>
      </c>
      <c r="AW269" s="12" t="s">
        <v>39</v>
      </c>
      <c r="AX269" s="12" t="s">
        <v>78</v>
      </c>
      <c r="AY269" s="147" t="s">
        <v>127</v>
      </c>
    </row>
    <row r="270" spans="2:51" s="13" customFormat="1" ht="12">
      <c r="B270" s="152"/>
      <c r="D270" s="146" t="s">
        <v>138</v>
      </c>
      <c r="E270" s="153" t="s">
        <v>32</v>
      </c>
      <c r="F270" s="154" t="s">
        <v>329</v>
      </c>
      <c r="H270" s="155">
        <v>122.5</v>
      </c>
      <c r="I270" s="156"/>
      <c r="L270" s="152"/>
      <c r="M270" s="157"/>
      <c r="T270" s="158"/>
      <c r="AT270" s="153" t="s">
        <v>138</v>
      </c>
      <c r="AU270" s="153" t="s">
        <v>88</v>
      </c>
      <c r="AV270" s="13" t="s">
        <v>88</v>
      </c>
      <c r="AW270" s="13" t="s">
        <v>39</v>
      </c>
      <c r="AX270" s="13" t="s">
        <v>78</v>
      </c>
      <c r="AY270" s="153" t="s">
        <v>127</v>
      </c>
    </row>
    <row r="271" spans="2:51" s="14" customFormat="1" ht="12">
      <c r="B271" s="159"/>
      <c r="D271" s="146" t="s">
        <v>138</v>
      </c>
      <c r="E271" s="160" t="s">
        <v>32</v>
      </c>
      <c r="F271" s="161" t="s">
        <v>141</v>
      </c>
      <c r="H271" s="162">
        <v>122.5</v>
      </c>
      <c r="I271" s="163"/>
      <c r="L271" s="159"/>
      <c r="M271" s="164"/>
      <c r="T271" s="165"/>
      <c r="AT271" s="160" t="s">
        <v>138</v>
      </c>
      <c r="AU271" s="160" t="s">
        <v>88</v>
      </c>
      <c r="AV271" s="14" t="s">
        <v>134</v>
      </c>
      <c r="AW271" s="14" t="s">
        <v>39</v>
      </c>
      <c r="AX271" s="14" t="s">
        <v>86</v>
      </c>
      <c r="AY271" s="160" t="s">
        <v>127</v>
      </c>
    </row>
    <row r="272" spans="2:65" s="1" customFormat="1" ht="66.75" customHeight="1">
      <c r="B272" s="33"/>
      <c r="C272" s="128" t="s">
        <v>330</v>
      </c>
      <c r="D272" s="128" t="s">
        <v>129</v>
      </c>
      <c r="E272" s="129" t="s">
        <v>331</v>
      </c>
      <c r="F272" s="130" t="s">
        <v>332</v>
      </c>
      <c r="G272" s="131" t="s">
        <v>296</v>
      </c>
      <c r="H272" s="132">
        <v>1225</v>
      </c>
      <c r="I272" s="133"/>
      <c r="J272" s="134">
        <f>ROUND(I272*H272,2)</f>
        <v>0</v>
      </c>
      <c r="K272" s="130" t="s">
        <v>133</v>
      </c>
      <c r="L272" s="33"/>
      <c r="M272" s="135" t="s">
        <v>32</v>
      </c>
      <c r="N272" s="136" t="s">
        <v>49</v>
      </c>
      <c r="P272" s="137">
        <f>O272*H272</f>
        <v>0</v>
      </c>
      <c r="Q272" s="137">
        <v>0</v>
      </c>
      <c r="R272" s="137">
        <f>Q272*H272</f>
        <v>0</v>
      </c>
      <c r="S272" s="137">
        <v>0</v>
      </c>
      <c r="T272" s="138">
        <f>S272*H272</f>
        <v>0</v>
      </c>
      <c r="AR272" s="139" t="s">
        <v>134</v>
      </c>
      <c r="AT272" s="139" t="s">
        <v>129</v>
      </c>
      <c r="AU272" s="139" t="s">
        <v>88</v>
      </c>
      <c r="AY272" s="17" t="s">
        <v>127</v>
      </c>
      <c r="BE272" s="140">
        <f>IF(N272="základní",J272,0)</f>
        <v>0</v>
      </c>
      <c r="BF272" s="140">
        <f>IF(N272="snížená",J272,0)</f>
        <v>0</v>
      </c>
      <c r="BG272" s="140">
        <f>IF(N272="zákl. přenesená",J272,0)</f>
        <v>0</v>
      </c>
      <c r="BH272" s="140">
        <f>IF(N272="sníž. přenesená",J272,0)</f>
        <v>0</v>
      </c>
      <c r="BI272" s="140">
        <f>IF(N272="nulová",J272,0)</f>
        <v>0</v>
      </c>
      <c r="BJ272" s="17" t="s">
        <v>86</v>
      </c>
      <c r="BK272" s="140">
        <f>ROUND(I272*H272,2)</f>
        <v>0</v>
      </c>
      <c r="BL272" s="17" t="s">
        <v>134</v>
      </c>
      <c r="BM272" s="139" t="s">
        <v>333</v>
      </c>
    </row>
    <row r="273" spans="2:47" s="1" customFormat="1" ht="12">
      <c r="B273" s="33"/>
      <c r="D273" s="141" t="s">
        <v>136</v>
      </c>
      <c r="F273" s="142" t="s">
        <v>334</v>
      </c>
      <c r="I273" s="143"/>
      <c r="L273" s="33"/>
      <c r="M273" s="144"/>
      <c r="T273" s="54"/>
      <c r="AT273" s="17" t="s">
        <v>136</v>
      </c>
      <c r="AU273" s="17" t="s">
        <v>88</v>
      </c>
    </row>
    <row r="274" spans="2:51" s="13" customFormat="1" ht="12">
      <c r="B274" s="152"/>
      <c r="D274" s="146" t="s">
        <v>138</v>
      </c>
      <c r="E274" s="153" t="s">
        <v>32</v>
      </c>
      <c r="F274" s="154" t="s">
        <v>335</v>
      </c>
      <c r="H274" s="155">
        <v>122.5</v>
      </c>
      <c r="I274" s="156"/>
      <c r="L274" s="152"/>
      <c r="M274" s="157"/>
      <c r="T274" s="158"/>
      <c r="AT274" s="153" t="s">
        <v>138</v>
      </c>
      <c r="AU274" s="153" t="s">
        <v>88</v>
      </c>
      <c r="AV274" s="13" t="s">
        <v>88</v>
      </c>
      <c r="AW274" s="13" t="s">
        <v>39</v>
      </c>
      <c r="AX274" s="13" t="s">
        <v>86</v>
      </c>
      <c r="AY274" s="153" t="s">
        <v>127</v>
      </c>
    </row>
    <row r="275" spans="2:51" s="13" customFormat="1" ht="12">
      <c r="B275" s="152"/>
      <c r="D275" s="146" t="s">
        <v>138</v>
      </c>
      <c r="F275" s="154" t="s">
        <v>336</v>
      </c>
      <c r="H275" s="155">
        <v>1225</v>
      </c>
      <c r="I275" s="156"/>
      <c r="L275" s="152"/>
      <c r="M275" s="157"/>
      <c r="T275" s="158"/>
      <c r="AT275" s="153" t="s">
        <v>138</v>
      </c>
      <c r="AU275" s="153" t="s">
        <v>88</v>
      </c>
      <c r="AV275" s="13" t="s">
        <v>88</v>
      </c>
      <c r="AW275" s="13" t="s">
        <v>4</v>
      </c>
      <c r="AX275" s="13" t="s">
        <v>86</v>
      </c>
      <c r="AY275" s="153" t="s">
        <v>127</v>
      </c>
    </row>
    <row r="276" spans="2:65" s="1" customFormat="1" ht="44.25" customHeight="1">
      <c r="B276" s="33"/>
      <c r="C276" s="128" t="s">
        <v>337</v>
      </c>
      <c r="D276" s="128" t="s">
        <v>129</v>
      </c>
      <c r="E276" s="129" t="s">
        <v>338</v>
      </c>
      <c r="F276" s="130" t="s">
        <v>339</v>
      </c>
      <c r="G276" s="131" t="s">
        <v>296</v>
      </c>
      <c r="H276" s="132">
        <v>3.555</v>
      </c>
      <c r="I276" s="133"/>
      <c r="J276" s="134">
        <f>ROUND(I276*H276,2)</f>
        <v>0</v>
      </c>
      <c r="K276" s="130" t="s">
        <v>133</v>
      </c>
      <c r="L276" s="33"/>
      <c r="M276" s="135" t="s">
        <v>32</v>
      </c>
      <c r="N276" s="136" t="s">
        <v>49</v>
      </c>
      <c r="P276" s="137">
        <f>O276*H276</f>
        <v>0</v>
      </c>
      <c r="Q276" s="137">
        <v>0</v>
      </c>
      <c r="R276" s="137">
        <f>Q276*H276</f>
        <v>0</v>
      </c>
      <c r="S276" s="137">
        <v>0</v>
      </c>
      <c r="T276" s="138">
        <f>S276*H276</f>
        <v>0</v>
      </c>
      <c r="AR276" s="139" t="s">
        <v>134</v>
      </c>
      <c r="AT276" s="139" t="s">
        <v>129</v>
      </c>
      <c r="AU276" s="139" t="s">
        <v>88</v>
      </c>
      <c r="AY276" s="17" t="s">
        <v>127</v>
      </c>
      <c r="BE276" s="140">
        <f>IF(N276="základní",J276,0)</f>
        <v>0</v>
      </c>
      <c r="BF276" s="140">
        <f>IF(N276="snížená",J276,0)</f>
        <v>0</v>
      </c>
      <c r="BG276" s="140">
        <f>IF(N276="zákl. přenesená",J276,0)</f>
        <v>0</v>
      </c>
      <c r="BH276" s="140">
        <f>IF(N276="sníž. přenesená",J276,0)</f>
        <v>0</v>
      </c>
      <c r="BI276" s="140">
        <f>IF(N276="nulová",J276,0)</f>
        <v>0</v>
      </c>
      <c r="BJ276" s="17" t="s">
        <v>86</v>
      </c>
      <c r="BK276" s="140">
        <f>ROUND(I276*H276,2)</f>
        <v>0</v>
      </c>
      <c r="BL276" s="17" t="s">
        <v>134</v>
      </c>
      <c r="BM276" s="139" t="s">
        <v>340</v>
      </c>
    </row>
    <row r="277" spans="2:47" s="1" customFormat="1" ht="12">
      <c r="B277" s="33"/>
      <c r="D277" s="141" t="s">
        <v>136</v>
      </c>
      <c r="F277" s="142" t="s">
        <v>341</v>
      </c>
      <c r="I277" s="143"/>
      <c r="L277" s="33"/>
      <c r="M277" s="144"/>
      <c r="T277" s="54"/>
      <c r="AT277" s="17" t="s">
        <v>136</v>
      </c>
      <c r="AU277" s="17" t="s">
        <v>88</v>
      </c>
    </row>
    <row r="278" spans="2:51" s="12" customFormat="1" ht="12">
      <c r="B278" s="145"/>
      <c r="D278" s="146" t="s">
        <v>138</v>
      </c>
      <c r="E278" s="147" t="s">
        <v>32</v>
      </c>
      <c r="F278" s="148" t="s">
        <v>139</v>
      </c>
      <c r="H278" s="147" t="s">
        <v>32</v>
      </c>
      <c r="I278" s="149"/>
      <c r="L278" s="145"/>
      <c r="M278" s="150"/>
      <c r="T278" s="151"/>
      <c r="AT278" s="147" t="s">
        <v>138</v>
      </c>
      <c r="AU278" s="147" t="s">
        <v>88</v>
      </c>
      <c r="AV278" s="12" t="s">
        <v>86</v>
      </c>
      <c r="AW278" s="12" t="s">
        <v>39</v>
      </c>
      <c r="AX278" s="12" t="s">
        <v>78</v>
      </c>
      <c r="AY278" s="147" t="s">
        <v>127</v>
      </c>
    </row>
    <row r="279" spans="2:51" s="13" customFormat="1" ht="20.4">
      <c r="B279" s="152"/>
      <c r="D279" s="146" t="s">
        <v>138</v>
      </c>
      <c r="E279" s="153" t="s">
        <v>32</v>
      </c>
      <c r="F279" s="154" t="s">
        <v>342</v>
      </c>
      <c r="H279" s="155">
        <v>1.2</v>
      </c>
      <c r="I279" s="156"/>
      <c r="L279" s="152"/>
      <c r="M279" s="157"/>
      <c r="T279" s="158"/>
      <c r="AT279" s="153" t="s">
        <v>138</v>
      </c>
      <c r="AU279" s="153" t="s">
        <v>88</v>
      </c>
      <c r="AV279" s="13" t="s">
        <v>88</v>
      </c>
      <c r="AW279" s="13" t="s">
        <v>39</v>
      </c>
      <c r="AX279" s="13" t="s">
        <v>78</v>
      </c>
      <c r="AY279" s="153" t="s">
        <v>127</v>
      </c>
    </row>
    <row r="280" spans="2:51" s="13" customFormat="1" ht="20.4">
      <c r="B280" s="152"/>
      <c r="D280" s="146" t="s">
        <v>138</v>
      </c>
      <c r="E280" s="153" t="s">
        <v>32</v>
      </c>
      <c r="F280" s="154" t="s">
        <v>343</v>
      </c>
      <c r="H280" s="155">
        <v>2.355</v>
      </c>
      <c r="I280" s="156"/>
      <c r="L280" s="152"/>
      <c r="M280" s="157"/>
      <c r="T280" s="158"/>
      <c r="AT280" s="153" t="s">
        <v>138</v>
      </c>
      <c r="AU280" s="153" t="s">
        <v>88</v>
      </c>
      <c r="AV280" s="13" t="s">
        <v>88</v>
      </c>
      <c r="AW280" s="13" t="s">
        <v>39</v>
      </c>
      <c r="AX280" s="13" t="s">
        <v>78</v>
      </c>
      <c r="AY280" s="153" t="s">
        <v>127</v>
      </c>
    </row>
    <row r="281" spans="2:51" s="14" customFormat="1" ht="12">
      <c r="B281" s="159"/>
      <c r="D281" s="146" t="s">
        <v>138</v>
      </c>
      <c r="E281" s="160" t="s">
        <v>32</v>
      </c>
      <c r="F281" s="161" t="s">
        <v>141</v>
      </c>
      <c r="H281" s="162">
        <v>3.555</v>
      </c>
      <c r="I281" s="163"/>
      <c r="L281" s="159"/>
      <c r="M281" s="164"/>
      <c r="T281" s="165"/>
      <c r="AT281" s="160" t="s">
        <v>138</v>
      </c>
      <c r="AU281" s="160" t="s">
        <v>88</v>
      </c>
      <c r="AV281" s="14" t="s">
        <v>134</v>
      </c>
      <c r="AW281" s="14" t="s">
        <v>39</v>
      </c>
      <c r="AX281" s="14" t="s">
        <v>86</v>
      </c>
      <c r="AY281" s="160" t="s">
        <v>127</v>
      </c>
    </row>
    <row r="282" spans="2:65" s="1" customFormat="1" ht="16.5" customHeight="1">
      <c r="B282" s="33"/>
      <c r="C282" s="166" t="s">
        <v>344</v>
      </c>
      <c r="D282" s="166" t="s">
        <v>345</v>
      </c>
      <c r="E282" s="167" t="s">
        <v>346</v>
      </c>
      <c r="F282" s="168" t="s">
        <v>347</v>
      </c>
      <c r="G282" s="169" t="s">
        <v>348</v>
      </c>
      <c r="H282" s="170">
        <v>5.688</v>
      </c>
      <c r="I282" s="171"/>
      <c r="J282" s="172">
        <f>ROUND(I282*H282,2)</f>
        <v>0</v>
      </c>
      <c r="K282" s="168" t="s">
        <v>133</v>
      </c>
      <c r="L282" s="173"/>
      <c r="M282" s="174" t="s">
        <v>32</v>
      </c>
      <c r="N282" s="175" t="s">
        <v>49</v>
      </c>
      <c r="P282" s="137">
        <f>O282*H282</f>
        <v>0</v>
      </c>
      <c r="Q282" s="137">
        <v>1</v>
      </c>
      <c r="R282" s="137">
        <f>Q282*H282</f>
        <v>5.688</v>
      </c>
      <c r="S282" s="137">
        <v>0</v>
      </c>
      <c r="T282" s="138">
        <f>S282*H282</f>
        <v>0</v>
      </c>
      <c r="AR282" s="139" t="s">
        <v>177</v>
      </c>
      <c r="AT282" s="139" t="s">
        <v>345</v>
      </c>
      <c r="AU282" s="139" t="s">
        <v>88</v>
      </c>
      <c r="AY282" s="17" t="s">
        <v>127</v>
      </c>
      <c r="BE282" s="140">
        <f>IF(N282="základní",J282,0)</f>
        <v>0</v>
      </c>
      <c r="BF282" s="140">
        <f>IF(N282="snížená",J282,0)</f>
        <v>0</v>
      </c>
      <c r="BG282" s="140">
        <f>IF(N282="zákl. přenesená",J282,0)</f>
        <v>0</v>
      </c>
      <c r="BH282" s="140">
        <f>IF(N282="sníž. přenesená",J282,0)</f>
        <v>0</v>
      </c>
      <c r="BI282" s="140">
        <f>IF(N282="nulová",J282,0)</f>
        <v>0</v>
      </c>
      <c r="BJ282" s="17" t="s">
        <v>86</v>
      </c>
      <c r="BK282" s="140">
        <f>ROUND(I282*H282,2)</f>
        <v>0</v>
      </c>
      <c r="BL282" s="17" t="s">
        <v>134</v>
      </c>
      <c r="BM282" s="139" t="s">
        <v>349</v>
      </c>
    </row>
    <row r="283" spans="2:51" s="13" customFormat="1" ht="12">
      <c r="B283" s="152"/>
      <c r="D283" s="146" t="s">
        <v>138</v>
      </c>
      <c r="E283" s="153" t="s">
        <v>32</v>
      </c>
      <c r="F283" s="154" t="s">
        <v>350</v>
      </c>
      <c r="H283" s="155">
        <v>3.555</v>
      </c>
      <c r="I283" s="156"/>
      <c r="L283" s="152"/>
      <c r="M283" s="157"/>
      <c r="T283" s="158"/>
      <c r="AT283" s="153" t="s">
        <v>138</v>
      </c>
      <c r="AU283" s="153" t="s">
        <v>88</v>
      </c>
      <c r="AV283" s="13" t="s">
        <v>88</v>
      </c>
      <c r="AW283" s="13" t="s">
        <v>39</v>
      </c>
      <c r="AX283" s="13" t="s">
        <v>86</v>
      </c>
      <c r="AY283" s="153" t="s">
        <v>127</v>
      </c>
    </row>
    <row r="284" spans="2:51" s="13" customFormat="1" ht="12">
      <c r="B284" s="152"/>
      <c r="D284" s="146" t="s">
        <v>138</v>
      </c>
      <c r="F284" s="154" t="s">
        <v>351</v>
      </c>
      <c r="H284" s="155">
        <v>5.688</v>
      </c>
      <c r="I284" s="156"/>
      <c r="L284" s="152"/>
      <c r="M284" s="157"/>
      <c r="T284" s="158"/>
      <c r="AT284" s="153" t="s">
        <v>138</v>
      </c>
      <c r="AU284" s="153" t="s">
        <v>88</v>
      </c>
      <c r="AV284" s="13" t="s">
        <v>88</v>
      </c>
      <c r="AW284" s="13" t="s">
        <v>4</v>
      </c>
      <c r="AX284" s="13" t="s">
        <v>86</v>
      </c>
      <c r="AY284" s="153" t="s">
        <v>127</v>
      </c>
    </row>
    <row r="285" spans="2:65" s="1" customFormat="1" ht="24.15" customHeight="1">
      <c r="B285" s="33"/>
      <c r="C285" s="128" t="s">
        <v>352</v>
      </c>
      <c r="D285" s="128" t="s">
        <v>129</v>
      </c>
      <c r="E285" s="129" t="s">
        <v>353</v>
      </c>
      <c r="F285" s="130" t="s">
        <v>354</v>
      </c>
      <c r="G285" s="131" t="s">
        <v>296</v>
      </c>
      <c r="H285" s="132">
        <v>3.555</v>
      </c>
      <c r="I285" s="133"/>
      <c r="J285" s="134">
        <f>ROUND(I285*H285,2)</f>
        <v>0</v>
      </c>
      <c r="K285" s="130" t="s">
        <v>133</v>
      </c>
      <c r="L285" s="33"/>
      <c r="M285" s="135" t="s">
        <v>32</v>
      </c>
      <c r="N285" s="136" t="s">
        <v>49</v>
      </c>
      <c r="P285" s="137">
        <f>O285*H285</f>
        <v>0</v>
      </c>
      <c r="Q285" s="137">
        <v>0</v>
      </c>
      <c r="R285" s="137">
        <f>Q285*H285</f>
        <v>0</v>
      </c>
      <c r="S285" s="137">
        <v>0</v>
      </c>
      <c r="T285" s="138">
        <f>S285*H285</f>
        <v>0</v>
      </c>
      <c r="AR285" s="139" t="s">
        <v>134</v>
      </c>
      <c r="AT285" s="139" t="s">
        <v>129</v>
      </c>
      <c r="AU285" s="139" t="s">
        <v>88</v>
      </c>
      <c r="AY285" s="17" t="s">
        <v>127</v>
      </c>
      <c r="BE285" s="140">
        <f>IF(N285="základní",J285,0)</f>
        <v>0</v>
      </c>
      <c r="BF285" s="140">
        <f>IF(N285="snížená",J285,0)</f>
        <v>0</v>
      </c>
      <c r="BG285" s="140">
        <f>IF(N285="zákl. přenesená",J285,0)</f>
        <v>0</v>
      </c>
      <c r="BH285" s="140">
        <f>IF(N285="sníž. přenesená",J285,0)</f>
        <v>0</v>
      </c>
      <c r="BI285" s="140">
        <f>IF(N285="nulová",J285,0)</f>
        <v>0</v>
      </c>
      <c r="BJ285" s="17" t="s">
        <v>86</v>
      </c>
      <c r="BK285" s="140">
        <f>ROUND(I285*H285,2)</f>
        <v>0</v>
      </c>
      <c r="BL285" s="17" t="s">
        <v>134</v>
      </c>
      <c r="BM285" s="139" t="s">
        <v>355</v>
      </c>
    </row>
    <row r="286" spans="2:47" s="1" customFormat="1" ht="12">
      <c r="B286" s="33"/>
      <c r="D286" s="141" t="s">
        <v>136</v>
      </c>
      <c r="F286" s="142" t="s">
        <v>356</v>
      </c>
      <c r="I286" s="143"/>
      <c r="L286" s="33"/>
      <c r="M286" s="144"/>
      <c r="T286" s="54"/>
      <c r="AT286" s="17" t="s">
        <v>136</v>
      </c>
      <c r="AU286" s="17" t="s">
        <v>88</v>
      </c>
    </row>
    <row r="287" spans="2:51" s="13" customFormat="1" ht="12">
      <c r="B287" s="152"/>
      <c r="D287" s="146" t="s">
        <v>138</v>
      </c>
      <c r="E287" s="153" t="s">
        <v>32</v>
      </c>
      <c r="F287" s="154" t="s">
        <v>350</v>
      </c>
      <c r="H287" s="155">
        <v>3.555</v>
      </c>
      <c r="I287" s="156"/>
      <c r="L287" s="152"/>
      <c r="M287" s="157"/>
      <c r="T287" s="158"/>
      <c r="AT287" s="153" t="s">
        <v>138</v>
      </c>
      <c r="AU287" s="153" t="s">
        <v>88</v>
      </c>
      <c r="AV287" s="13" t="s">
        <v>88</v>
      </c>
      <c r="AW287" s="13" t="s">
        <v>39</v>
      </c>
      <c r="AX287" s="13" t="s">
        <v>86</v>
      </c>
      <c r="AY287" s="153" t="s">
        <v>127</v>
      </c>
    </row>
    <row r="288" spans="2:65" s="1" customFormat="1" ht="55.5" customHeight="1">
      <c r="B288" s="33"/>
      <c r="C288" s="128" t="s">
        <v>357</v>
      </c>
      <c r="D288" s="128" t="s">
        <v>129</v>
      </c>
      <c r="E288" s="129" t="s">
        <v>358</v>
      </c>
      <c r="F288" s="130" t="s">
        <v>359</v>
      </c>
      <c r="G288" s="131" t="s">
        <v>296</v>
      </c>
      <c r="H288" s="132">
        <v>21.875</v>
      </c>
      <c r="I288" s="133"/>
      <c r="J288" s="134">
        <f>ROUND(I288*H288,2)</f>
        <v>0</v>
      </c>
      <c r="K288" s="130" t="s">
        <v>133</v>
      </c>
      <c r="L288" s="33"/>
      <c r="M288" s="135" t="s">
        <v>32</v>
      </c>
      <c r="N288" s="136" t="s">
        <v>49</v>
      </c>
      <c r="P288" s="137">
        <f>O288*H288</f>
        <v>0</v>
      </c>
      <c r="Q288" s="137">
        <v>0</v>
      </c>
      <c r="R288" s="137">
        <f>Q288*H288</f>
        <v>0</v>
      </c>
      <c r="S288" s="137">
        <v>0</v>
      </c>
      <c r="T288" s="138">
        <f>S288*H288</f>
        <v>0</v>
      </c>
      <c r="AR288" s="139" t="s">
        <v>134</v>
      </c>
      <c r="AT288" s="139" t="s">
        <v>129</v>
      </c>
      <c r="AU288" s="139" t="s">
        <v>88</v>
      </c>
      <c r="AY288" s="17" t="s">
        <v>127</v>
      </c>
      <c r="BE288" s="140">
        <f>IF(N288="základní",J288,0)</f>
        <v>0</v>
      </c>
      <c r="BF288" s="140">
        <f>IF(N288="snížená",J288,0)</f>
        <v>0</v>
      </c>
      <c r="BG288" s="140">
        <f>IF(N288="zákl. přenesená",J288,0)</f>
        <v>0</v>
      </c>
      <c r="BH288" s="140">
        <f>IF(N288="sníž. přenesená",J288,0)</f>
        <v>0</v>
      </c>
      <c r="BI288" s="140">
        <f>IF(N288="nulová",J288,0)</f>
        <v>0</v>
      </c>
      <c r="BJ288" s="17" t="s">
        <v>86</v>
      </c>
      <c r="BK288" s="140">
        <f>ROUND(I288*H288,2)</f>
        <v>0</v>
      </c>
      <c r="BL288" s="17" t="s">
        <v>134</v>
      </c>
      <c r="BM288" s="139" t="s">
        <v>360</v>
      </c>
    </row>
    <row r="289" spans="2:47" s="1" customFormat="1" ht="12">
      <c r="B289" s="33"/>
      <c r="D289" s="141" t="s">
        <v>136</v>
      </c>
      <c r="F289" s="142" t="s">
        <v>361</v>
      </c>
      <c r="I289" s="143"/>
      <c r="L289" s="33"/>
      <c r="M289" s="144"/>
      <c r="T289" s="54"/>
      <c r="AT289" s="17" t="s">
        <v>136</v>
      </c>
      <c r="AU289" s="17" t="s">
        <v>88</v>
      </c>
    </row>
    <row r="290" spans="2:51" s="12" customFormat="1" ht="12">
      <c r="B290" s="145"/>
      <c r="D290" s="146" t="s">
        <v>138</v>
      </c>
      <c r="E290" s="147" t="s">
        <v>32</v>
      </c>
      <c r="F290" s="148" t="s">
        <v>238</v>
      </c>
      <c r="H290" s="147" t="s">
        <v>32</v>
      </c>
      <c r="I290" s="149"/>
      <c r="L290" s="145"/>
      <c r="M290" s="150"/>
      <c r="T290" s="151"/>
      <c r="AT290" s="147" t="s">
        <v>138</v>
      </c>
      <c r="AU290" s="147" t="s">
        <v>88</v>
      </c>
      <c r="AV290" s="12" t="s">
        <v>86</v>
      </c>
      <c r="AW290" s="12" t="s">
        <v>39</v>
      </c>
      <c r="AX290" s="12" t="s">
        <v>78</v>
      </c>
      <c r="AY290" s="147" t="s">
        <v>127</v>
      </c>
    </row>
    <row r="291" spans="2:51" s="12" customFormat="1" ht="20.4">
      <c r="B291" s="145"/>
      <c r="D291" s="146" t="s">
        <v>138</v>
      </c>
      <c r="E291" s="147" t="s">
        <v>32</v>
      </c>
      <c r="F291" s="148" t="s">
        <v>239</v>
      </c>
      <c r="H291" s="147" t="s">
        <v>32</v>
      </c>
      <c r="I291" s="149"/>
      <c r="L291" s="145"/>
      <c r="M291" s="150"/>
      <c r="T291" s="151"/>
      <c r="AT291" s="147" t="s">
        <v>138</v>
      </c>
      <c r="AU291" s="147" t="s">
        <v>88</v>
      </c>
      <c r="AV291" s="12" t="s">
        <v>86</v>
      </c>
      <c r="AW291" s="12" t="s">
        <v>39</v>
      </c>
      <c r="AX291" s="12" t="s">
        <v>78</v>
      </c>
      <c r="AY291" s="147" t="s">
        <v>127</v>
      </c>
    </row>
    <row r="292" spans="2:51" s="12" customFormat="1" ht="12">
      <c r="B292" s="145"/>
      <c r="D292" s="146" t="s">
        <v>138</v>
      </c>
      <c r="E292" s="147" t="s">
        <v>32</v>
      </c>
      <c r="F292" s="148" t="s">
        <v>240</v>
      </c>
      <c r="H292" s="147" t="s">
        <v>32</v>
      </c>
      <c r="I292" s="149"/>
      <c r="L292" s="145"/>
      <c r="M292" s="150"/>
      <c r="T292" s="151"/>
      <c r="AT292" s="147" t="s">
        <v>138</v>
      </c>
      <c r="AU292" s="147" t="s">
        <v>88</v>
      </c>
      <c r="AV292" s="12" t="s">
        <v>86</v>
      </c>
      <c r="AW292" s="12" t="s">
        <v>39</v>
      </c>
      <c r="AX292" s="12" t="s">
        <v>78</v>
      </c>
      <c r="AY292" s="147" t="s">
        <v>127</v>
      </c>
    </row>
    <row r="293" spans="2:51" s="12" customFormat="1" ht="12">
      <c r="B293" s="145"/>
      <c r="D293" s="146" t="s">
        <v>138</v>
      </c>
      <c r="E293" s="147" t="s">
        <v>32</v>
      </c>
      <c r="F293" s="148" t="s">
        <v>362</v>
      </c>
      <c r="H293" s="147" t="s">
        <v>32</v>
      </c>
      <c r="I293" s="149"/>
      <c r="L293" s="145"/>
      <c r="M293" s="150"/>
      <c r="T293" s="151"/>
      <c r="AT293" s="147" t="s">
        <v>138</v>
      </c>
      <c r="AU293" s="147" t="s">
        <v>88</v>
      </c>
      <c r="AV293" s="12" t="s">
        <v>86</v>
      </c>
      <c r="AW293" s="12" t="s">
        <v>39</v>
      </c>
      <c r="AX293" s="12" t="s">
        <v>78</v>
      </c>
      <c r="AY293" s="147" t="s">
        <v>127</v>
      </c>
    </row>
    <row r="294" spans="2:51" s="13" customFormat="1" ht="12">
      <c r="B294" s="152"/>
      <c r="D294" s="146" t="s">
        <v>138</v>
      </c>
      <c r="E294" s="153" t="s">
        <v>32</v>
      </c>
      <c r="F294" s="154" t="s">
        <v>363</v>
      </c>
      <c r="H294" s="155">
        <v>21.875</v>
      </c>
      <c r="I294" s="156"/>
      <c r="L294" s="152"/>
      <c r="M294" s="157"/>
      <c r="T294" s="158"/>
      <c r="AT294" s="153" t="s">
        <v>138</v>
      </c>
      <c r="AU294" s="153" t="s">
        <v>88</v>
      </c>
      <c r="AV294" s="13" t="s">
        <v>88</v>
      </c>
      <c r="AW294" s="13" t="s">
        <v>39</v>
      </c>
      <c r="AX294" s="13" t="s">
        <v>78</v>
      </c>
      <c r="AY294" s="153" t="s">
        <v>127</v>
      </c>
    </row>
    <row r="295" spans="2:51" s="14" customFormat="1" ht="12">
      <c r="B295" s="159"/>
      <c r="D295" s="146" t="s">
        <v>138</v>
      </c>
      <c r="E295" s="160" t="s">
        <v>32</v>
      </c>
      <c r="F295" s="161" t="s">
        <v>141</v>
      </c>
      <c r="H295" s="162">
        <v>21.875</v>
      </c>
      <c r="I295" s="163"/>
      <c r="L295" s="159"/>
      <c r="M295" s="164"/>
      <c r="T295" s="165"/>
      <c r="AT295" s="160" t="s">
        <v>138</v>
      </c>
      <c r="AU295" s="160" t="s">
        <v>88</v>
      </c>
      <c r="AV295" s="14" t="s">
        <v>134</v>
      </c>
      <c r="AW295" s="14" t="s">
        <v>39</v>
      </c>
      <c r="AX295" s="14" t="s">
        <v>86</v>
      </c>
      <c r="AY295" s="160" t="s">
        <v>127</v>
      </c>
    </row>
    <row r="296" spans="2:65" s="1" customFormat="1" ht="16.5" customHeight="1">
      <c r="B296" s="33"/>
      <c r="C296" s="166" t="s">
        <v>364</v>
      </c>
      <c r="D296" s="166" t="s">
        <v>345</v>
      </c>
      <c r="E296" s="167" t="s">
        <v>365</v>
      </c>
      <c r="F296" s="168" t="s">
        <v>366</v>
      </c>
      <c r="G296" s="169" t="s">
        <v>348</v>
      </c>
      <c r="H296" s="170">
        <v>43.75</v>
      </c>
      <c r="I296" s="171"/>
      <c r="J296" s="172">
        <f>ROUND(I296*H296,2)</f>
        <v>0</v>
      </c>
      <c r="K296" s="168" t="s">
        <v>133</v>
      </c>
      <c r="L296" s="173"/>
      <c r="M296" s="174" t="s">
        <v>32</v>
      </c>
      <c r="N296" s="175" t="s">
        <v>49</v>
      </c>
      <c r="P296" s="137">
        <f>O296*H296</f>
        <v>0</v>
      </c>
      <c r="Q296" s="137">
        <v>1</v>
      </c>
      <c r="R296" s="137">
        <f>Q296*H296</f>
        <v>43.75</v>
      </c>
      <c r="S296" s="137">
        <v>0</v>
      </c>
      <c r="T296" s="138">
        <f>S296*H296</f>
        <v>0</v>
      </c>
      <c r="AR296" s="139" t="s">
        <v>177</v>
      </c>
      <c r="AT296" s="139" t="s">
        <v>345</v>
      </c>
      <c r="AU296" s="139" t="s">
        <v>88</v>
      </c>
      <c r="AY296" s="17" t="s">
        <v>127</v>
      </c>
      <c r="BE296" s="140">
        <f>IF(N296="základní",J296,0)</f>
        <v>0</v>
      </c>
      <c r="BF296" s="140">
        <f>IF(N296="snížená",J296,0)</f>
        <v>0</v>
      </c>
      <c r="BG296" s="140">
        <f>IF(N296="zákl. přenesená",J296,0)</f>
        <v>0</v>
      </c>
      <c r="BH296" s="140">
        <f>IF(N296="sníž. přenesená",J296,0)</f>
        <v>0</v>
      </c>
      <c r="BI296" s="140">
        <f>IF(N296="nulová",J296,0)</f>
        <v>0</v>
      </c>
      <c r="BJ296" s="17" t="s">
        <v>86</v>
      </c>
      <c r="BK296" s="140">
        <f>ROUND(I296*H296,2)</f>
        <v>0</v>
      </c>
      <c r="BL296" s="17" t="s">
        <v>134</v>
      </c>
      <c r="BM296" s="139" t="s">
        <v>367</v>
      </c>
    </row>
    <row r="297" spans="2:51" s="13" customFormat="1" ht="12">
      <c r="B297" s="152"/>
      <c r="D297" s="146" t="s">
        <v>138</v>
      </c>
      <c r="F297" s="154" t="s">
        <v>368</v>
      </c>
      <c r="H297" s="155">
        <v>43.75</v>
      </c>
      <c r="I297" s="156"/>
      <c r="L297" s="152"/>
      <c r="M297" s="157"/>
      <c r="T297" s="158"/>
      <c r="AT297" s="153" t="s">
        <v>138</v>
      </c>
      <c r="AU297" s="153" t="s">
        <v>88</v>
      </c>
      <c r="AV297" s="13" t="s">
        <v>88</v>
      </c>
      <c r="AW297" s="13" t="s">
        <v>4</v>
      </c>
      <c r="AX297" s="13" t="s">
        <v>86</v>
      </c>
      <c r="AY297" s="153" t="s">
        <v>127</v>
      </c>
    </row>
    <row r="298" spans="2:65" s="1" customFormat="1" ht="44.25" customHeight="1">
      <c r="B298" s="33"/>
      <c r="C298" s="128" t="s">
        <v>369</v>
      </c>
      <c r="D298" s="128" t="s">
        <v>129</v>
      </c>
      <c r="E298" s="129" t="s">
        <v>370</v>
      </c>
      <c r="F298" s="130" t="s">
        <v>371</v>
      </c>
      <c r="G298" s="131" t="s">
        <v>348</v>
      </c>
      <c r="H298" s="132">
        <v>220.5</v>
      </c>
      <c r="I298" s="133"/>
      <c r="J298" s="134">
        <f>ROUND(I298*H298,2)</f>
        <v>0</v>
      </c>
      <c r="K298" s="130" t="s">
        <v>133</v>
      </c>
      <c r="L298" s="33"/>
      <c r="M298" s="135" t="s">
        <v>32</v>
      </c>
      <c r="N298" s="136" t="s">
        <v>49</v>
      </c>
      <c r="P298" s="137">
        <f>O298*H298</f>
        <v>0</v>
      </c>
      <c r="Q298" s="137">
        <v>0</v>
      </c>
      <c r="R298" s="137">
        <f>Q298*H298</f>
        <v>0</v>
      </c>
      <c r="S298" s="137">
        <v>0</v>
      </c>
      <c r="T298" s="138">
        <f>S298*H298</f>
        <v>0</v>
      </c>
      <c r="AR298" s="139" t="s">
        <v>134</v>
      </c>
      <c r="AT298" s="139" t="s">
        <v>129</v>
      </c>
      <c r="AU298" s="139" t="s">
        <v>88</v>
      </c>
      <c r="AY298" s="17" t="s">
        <v>127</v>
      </c>
      <c r="BE298" s="140">
        <f>IF(N298="základní",J298,0)</f>
        <v>0</v>
      </c>
      <c r="BF298" s="140">
        <f>IF(N298="snížená",J298,0)</f>
        <v>0</v>
      </c>
      <c r="BG298" s="140">
        <f>IF(N298="zákl. přenesená",J298,0)</f>
        <v>0</v>
      </c>
      <c r="BH298" s="140">
        <f>IF(N298="sníž. přenesená",J298,0)</f>
        <v>0</v>
      </c>
      <c r="BI298" s="140">
        <f>IF(N298="nulová",J298,0)</f>
        <v>0</v>
      </c>
      <c r="BJ298" s="17" t="s">
        <v>86</v>
      </c>
      <c r="BK298" s="140">
        <f>ROUND(I298*H298,2)</f>
        <v>0</v>
      </c>
      <c r="BL298" s="17" t="s">
        <v>134</v>
      </c>
      <c r="BM298" s="139" t="s">
        <v>372</v>
      </c>
    </row>
    <row r="299" spans="2:47" s="1" customFormat="1" ht="12">
      <c r="B299" s="33"/>
      <c r="D299" s="141" t="s">
        <v>136</v>
      </c>
      <c r="F299" s="142" t="s">
        <v>373</v>
      </c>
      <c r="I299" s="143"/>
      <c r="L299" s="33"/>
      <c r="M299" s="144"/>
      <c r="T299" s="54"/>
      <c r="AT299" s="17" t="s">
        <v>136</v>
      </c>
      <c r="AU299" s="17" t="s">
        <v>88</v>
      </c>
    </row>
    <row r="300" spans="2:51" s="12" customFormat="1" ht="12">
      <c r="B300" s="145"/>
      <c r="D300" s="146" t="s">
        <v>138</v>
      </c>
      <c r="E300" s="147" t="s">
        <v>32</v>
      </c>
      <c r="F300" s="148" t="s">
        <v>328</v>
      </c>
      <c r="H300" s="147" t="s">
        <v>32</v>
      </c>
      <c r="I300" s="149"/>
      <c r="L300" s="145"/>
      <c r="M300" s="150"/>
      <c r="T300" s="151"/>
      <c r="AT300" s="147" t="s">
        <v>138</v>
      </c>
      <c r="AU300" s="147" t="s">
        <v>88</v>
      </c>
      <c r="AV300" s="12" t="s">
        <v>86</v>
      </c>
      <c r="AW300" s="12" t="s">
        <v>39</v>
      </c>
      <c r="AX300" s="12" t="s">
        <v>78</v>
      </c>
      <c r="AY300" s="147" t="s">
        <v>127</v>
      </c>
    </row>
    <row r="301" spans="2:51" s="12" customFormat="1" ht="20.4">
      <c r="B301" s="145"/>
      <c r="D301" s="146" t="s">
        <v>138</v>
      </c>
      <c r="E301" s="147" t="s">
        <v>32</v>
      </c>
      <c r="F301" s="148" t="s">
        <v>374</v>
      </c>
      <c r="H301" s="147" t="s">
        <v>32</v>
      </c>
      <c r="I301" s="149"/>
      <c r="L301" s="145"/>
      <c r="M301" s="150"/>
      <c r="T301" s="151"/>
      <c r="AT301" s="147" t="s">
        <v>138</v>
      </c>
      <c r="AU301" s="147" t="s">
        <v>88</v>
      </c>
      <c r="AV301" s="12" t="s">
        <v>86</v>
      </c>
      <c r="AW301" s="12" t="s">
        <v>39</v>
      </c>
      <c r="AX301" s="12" t="s">
        <v>78</v>
      </c>
      <c r="AY301" s="147" t="s">
        <v>127</v>
      </c>
    </row>
    <row r="302" spans="2:51" s="13" customFormat="1" ht="12">
      <c r="B302" s="152"/>
      <c r="D302" s="146" t="s">
        <v>138</v>
      </c>
      <c r="E302" s="153" t="s">
        <v>32</v>
      </c>
      <c r="F302" s="154" t="s">
        <v>329</v>
      </c>
      <c r="H302" s="155">
        <v>122.5</v>
      </c>
      <c r="I302" s="156"/>
      <c r="L302" s="152"/>
      <c r="M302" s="157"/>
      <c r="T302" s="158"/>
      <c r="AT302" s="153" t="s">
        <v>138</v>
      </c>
      <c r="AU302" s="153" t="s">
        <v>88</v>
      </c>
      <c r="AV302" s="13" t="s">
        <v>88</v>
      </c>
      <c r="AW302" s="13" t="s">
        <v>39</v>
      </c>
      <c r="AX302" s="13" t="s">
        <v>78</v>
      </c>
      <c r="AY302" s="153" t="s">
        <v>127</v>
      </c>
    </row>
    <row r="303" spans="2:51" s="14" customFormat="1" ht="12">
      <c r="B303" s="159"/>
      <c r="D303" s="146" t="s">
        <v>138</v>
      </c>
      <c r="E303" s="160" t="s">
        <v>32</v>
      </c>
      <c r="F303" s="161" t="s">
        <v>141</v>
      </c>
      <c r="H303" s="162">
        <v>122.5</v>
      </c>
      <c r="I303" s="163"/>
      <c r="L303" s="159"/>
      <c r="M303" s="164"/>
      <c r="T303" s="165"/>
      <c r="AT303" s="160" t="s">
        <v>138</v>
      </c>
      <c r="AU303" s="160" t="s">
        <v>88</v>
      </c>
      <c r="AV303" s="14" t="s">
        <v>134</v>
      </c>
      <c r="AW303" s="14" t="s">
        <v>39</v>
      </c>
      <c r="AX303" s="14" t="s">
        <v>86</v>
      </c>
      <c r="AY303" s="160" t="s">
        <v>127</v>
      </c>
    </row>
    <row r="304" spans="2:51" s="13" customFormat="1" ht="12">
      <c r="B304" s="152"/>
      <c r="D304" s="146" t="s">
        <v>138</v>
      </c>
      <c r="F304" s="154" t="s">
        <v>375</v>
      </c>
      <c r="H304" s="155">
        <v>220.5</v>
      </c>
      <c r="I304" s="156"/>
      <c r="L304" s="152"/>
      <c r="M304" s="157"/>
      <c r="T304" s="158"/>
      <c r="AT304" s="153" t="s">
        <v>138</v>
      </c>
      <c r="AU304" s="153" t="s">
        <v>88</v>
      </c>
      <c r="AV304" s="13" t="s">
        <v>88</v>
      </c>
      <c r="AW304" s="13" t="s">
        <v>4</v>
      </c>
      <c r="AX304" s="13" t="s">
        <v>86</v>
      </c>
      <c r="AY304" s="153" t="s">
        <v>127</v>
      </c>
    </row>
    <row r="305" spans="2:65" s="1" customFormat="1" ht="37.8" customHeight="1">
      <c r="B305" s="33"/>
      <c r="C305" s="128" t="s">
        <v>376</v>
      </c>
      <c r="D305" s="128" t="s">
        <v>129</v>
      </c>
      <c r="E305" s="129" t="s">
        <v>377</v>
      </c>
      <c r="F305" s="130" t="s">
        <v>378</v>
      </c>
      <c r="G305" s="131" t="s">
        <v>296</v>
      </c>
      <c r="H305" s="132">
        <v>122.5</v>
      </c>
      <c r="I305" s="133"/>
      <c r="J305" s="134">
        <f>ROUND(I305*H305,2)</f>
        <v>0</v>
      </c>
      <c r="K305" s="130" t="s">
        <v>133</v>
      </c>
      <c r="L305" s="33"/>
      <c r="M305" s="135" t="s">
        <v>32</v>
      </c>
      <c r="N305" s="136" t="s">
        <v>49</v>
      </c>
      <c r="P305" s="137">
        <f>O305*H305</f>
        <v>0</v>
      </c>
      <c r="Q305" s="137">
        <v>0</v>
      </c>
      <c r="R305" s="137">
        <f>Q305*H305</f>
        <v>0</v>
      </c>
      <c r="S305" s="137">
        <v>0</v>
      </c>
      <c r="T305" s="138">
        <f>S305*H305</f>
        <v>0</v>
      </c>
      <c r="AR305" s="139" t="s">
        <v>134</v>
      </c>
      <c r="AT305" s="139" t="s">
        <v>129</v>
      </c>
      <c r="AU305" s="139" t="s">
        <v>88</v>
      </c>
      <c r="AY305" s="17" t="s">
        <v>127</v>
      </c>
      <c r="BE305" s="140">
        <f>IF(N305="základní",J305,0)</f>
        <v>0</v>
      </c>
      <c r="BF305" s="140">
        <f>IF(N305="snížená",J305,0)</f>
        <v>0</v>
      </c>
      <c r="BG305" s="140">
        <f>IF(N305="zákl. přenesená",J305,0)</f>
        <v>0</v>
      </c>
      <c r="BH305" s="140">
        <f>IF(N305="sníž. přenesená",J305,0)</f>
        <v>0</v>
      </c>
      <c r="BI305" s="140">
        <f>IF(N305="nulová",J305,0)</f>
        <v>0</v>
      </c>
      <c r="BJ305" s="17" t="s">
        <v>86</v>
      </c>
      <c r="BK305" s="140">
        <f>ROUND(I305*H305,2)</f>
        <v>0</v>
      </c>
      <c r="BL305" s="17" t="s">
        <v>134</v>
      </c>
      <c r="BM305" s="139" t="s">
        <v>379</v>
      </c>
    </row>
    <row r="306" spans="2:47" s="1" customFormat="1" ht="12">
      <c r="B306" s="33"/>
      <c r="D306" s="141" t="s">
        <v>136</v>
      </c>
      <c r="F306" s="142" t="s">
        <v>380</v>
      </c>
      <c r="I306" s="143"/>
      <c r="L306" s="33"/>
      <c r="M306" s="144"/>
      <c r="T306" s="54"/>
      <c r="AT306" s="17" t="s">
        <v>136</v>
      </c>
      <c r="AU306" s="17" t="s">
        <v>88</v>
      </c>
    </row>
    <row r="307" spans="2:51" s="12" customFormat="1" ht="12">
      <c r="B307" s="145"/>
      <c r="D307" s="146" t="s">
        <v>138</v>
      </c>
      <c r="E307" s="147" t="s">
        <v>32</v>
      </c>
      <c r="F307" s="148" t="s">
        <v>328</v>
      </c>
      <c r="H307" s="147" t="s">
        <v>32</v>
      </c>
      <c r="I307" s="149"/>
      <c r="L307" s="145"/>
      <c r="M307" s="150"/>
      <c r="T307" s="151"/>
      <c r="AT307" s="147" t="s">
        <v>138</v>
      </c>
      <c r="AU307" s="147" t="s">
        <v>88</v>
      </c>
      <c r="AV307" s="12" t="s">
        <v>86</v>
      </c>
      <c r="AW307" s="12" t="s">
        <v>39</v>
      </c>
      <c r="AX307" s="12" t="s">
        <v>78</v>
      </c>
      <c r="AY307" s="147" t="s">
        <v>127</v>
      </c>
    </row>
    <row r="308" spans="2:51" s="13" customFormat="1" ht="12">
      <c r="B308" s="152"/>
      <c r="D308" s="146" t="s">
        <v>138</v>
      </c>
      <c r="E308" s="153" t="s">
        <v>32</v>
      </c>
      <c r="F308" s="154" t="s">
        <v>329</v>
      </c>
      <c r="H308" s="155">
        <v>122.5</v>
      </c>
      <c r="I308" s="156"/>
      <c r="L308" s="152"/>
      <c r="M308" s="157"/>
      <c r="T308" s="158"/>
      <c r="AT308" s="153" t="s">
        <v>138</v>
      </c>
      <c r="AU308" s="153" t="s">
        <v>88</v>
      </c>
      <c r="AV308" s="13" t="s">
        <v>88</v>
      </c>
      <c r="AW308" s="13" t="s">
        <v>39</v>
      </c>
      <c r="AX308" s="13" t="s">
        <v>78</v>
      </c>
      <c r="AY308" s="153" t="s">
        <v>127</v>
      </c>
    </row>
    <row r="309" spans="2:51" s="14" customFormat="1" ht="12">
      <c r="B309" s="159"/>
      <c r="D309" s="146" t="s">
        <v>138</v>
      </c>
      <c r="E309" s="160" t="s">
        <v>32</v>
      </c>
      <c r="F309" s="161" t="s">
        <v>141</v>
      </c>
      <c r="H309" s="162">
        <v>122.5</v>
      </c>
      <c r="I309" s="163"/>
      <c r="L309" s="159"/>
      <c r="M309" s="164"/>
      <c r="T309" s="165"/>
      <c r="AT309" s="160" t="s">
        <v>138</v>
      </c>
      <c r="AU309" s="160" t="s">
        <v>88</v>
      </c>
      <c r="AV309" s="14" t="s">
        <v>134</v>
      </c>
      <c r="AW309" s="14" t="s">
        <v>39</v>
      </c>
      <c r="AX309" s="14" t="s">
        <v>86</v>
      </c>
      <c r="AY309" s="160" t="s">
        <v>127</v>
      </c>
    </row>
    <row r="310" spans="2:65" s="1" customFormat="1" ht="44.25" customHeight="1">
      <c r="B310" s="33"/>
      <c r="C310" s="128" t="s">
        <v>381</v>
      </c>
      <c r="D310" s="128" t="s">
        <v>129</v>
      </c>
      <c r="E310" s="129" t="s">
        <v>382</v>
      </c>
      <c r="F310" s="130" t="s">
        <v>383</v>
      </c>
      <c r="G310" s="131" t="s">
        <v>296</v>
      </c>
      <c r="H310" s="132">
        <v>73.937</v>
      </c>
      <c r="I310" s="133"/>
      <c r="J310" s="134">
        <f>ROUND(I310*H310,2)</f>
        <v>0</v>
      </c>
      <c r="K310" s="130" t="s">
        <v>133</v>
      </c>
      <c r="L310" s="33"/>
      <c r="M310" s="135" t="s">
        <v>32</v>
      </c>
      <c r="N310" s="136" t="s">
        <v>49</v>
      </c>
      <c r="P310" s="137">
        <f>O310*H310</f>
        <v>0</v>
      </c>
      <c r="Q310" s="137">
        <v>0</v>
      </c>
      <c r="R310" s="137">
        <f>Q310*H310</f>
        <v>0</v>
      </c>
      <c r="S310" s="137">
        <v>0</v>
      </c>
      <c r="T310" s="138">
        <f>S310*H310</f>
        <v>0</v>
      </c>
      <c r="AR310" s="139" t="s">
        <v>134</v>
      </c>
      <c r="AT310" s="139" t="s">
        <v>129</v>
      </c>
      <c r="AU310" s="139" t="s">
        <v>88</v>
      </c>
      <c r="AY310" s="17" t="s">
        <v>127</v>
      </c>
      <c r="BE310" s="140">
        <f>IF(N310="základní",J310,0)</f>
        <v>0</v>
      </c>
      <c r="BF310" s="140">
        <f>IF(N310="snížená",J310,0)</f>
        <v>0</v>
      </c>
      <c r="BG310" s="140">
        <f>IF(N310="zákl. přenesená",J310,0)</f>
        <v>0</v>
      </c>
      <c r="BH310" s="140">
        <f>IF(N310="sníž. přenesená",J310,0)</f>
        <v>0</v>
      </c>
      <c r="BI310" s="140">
        <f>IF(N310="nulová",J310,0)</f>
        <v>0</v>
      </c>
      <c r="BJ310" s="17" t="s">
        <v>86</v>
      </c>
      <c r="BK310" s="140">
        <f>ROUND(I310*H310,2)</f>
        <v>0</v>
      </c>
      <c r="BL310" s="17" t="s">
        <v>134</v>
      </c>
      <c r="BM310" s="139" t="s">
        <v>384</v>
      </c>
    </row>
    <row r="311" spans="2:47" s="1" customFormat="1" ht="12">
      <c r="B311" s="33"/>
      <c r="D311" s="141" t="s">
        <v>136</v>
      </c>
      <c r="F311" s="142" t="s">
        <v>385</v>
      </c>
      <c r="I311" s="143"/>
      <c r="L311" s="33"/>
      <c r="M311" s="144"/>
      <c r="T311" s="54"/>
      <c r="AT311" s="17" t="s">
        <v>136</v>
      </c>
      <c r="AU311" s="17" t="s">
        <v>88</v>
      </c>
    </row>
    <row r="312" spans="2:51" s="12" customFormat="1" ht="12">
      <c r="B312" s="145"/>
      <c r="D312" s="146" t="s">
        <v>138</v>
      </c>
      <c r="E312" s="147" t="s">
        <v>32</v>
      </c>
      <c r="F312" s="148" t="s">
        <v>238</v>
      </c>
      <c r="H312" s="147" t="s">
        <v>32</v>
      </c>
      <c r="I312" s="149"/>
      <c r="L312" s="145"/>
      <c r="M312" s="150"/>
      <c r="T312" s="151"/>
      <c r="AT312" s="147" t="s">
        <v>138</v>
      </c>
      <c r="AU312" s="147" t="s">
        <v>88</v>
      </c>
      <c r="AV312" s="12" t="s">
        <v>86</v>
      </c>
      <c r="AW312" s="12" t="s">
        <v>39</v>
      </c>
      <c r="AX312" s="12" t="s">
        <v>78</v>
      </c>
      <c r="AY312" s="147" t="s">
        <v>127</v>
      </c>
    </row>
    <row r="313" spans="2:51" s="12" customFormat="1" ht="20.4">
      <c r="B313" s="145"/>
      <c r="D313" s="146" t="s">
        <v>138</v>
      </c>
      <c r="E313" s="147" t="s">
        <v>32</v>
      </c>
      <c r="F313" s="148" t="s">
        <v>239</v>
      </c>
      <c r="H313" s="147" t="s">
        <v>32</v>
      </c>
      <c r="I313" s="149"/>
      <c r="L313" s="145"/>
      <c r="M313" s="150"/>
      <c r="T313" s="151"/>
      <c r="AT313" s="147" t="s">
        <v>138</v>
      </c>
      <c r="AU313" s="147" t="s">
        <v>88</v>
      </c>
      <c r="AV313" s="12" t="s">
        <v>86</v>
      </c>
      <c r="AW313" s="12" t="s">
        <v>39</v>
      </c>
      <c r="AX313" s="12" t="s">
        <v>78</v>
      </c>
      <c r="AY313" s="147" t="s">
        <v>127</v>
      </c>
    </row>
    <row r="314" spans="2:51" s="12" customFormat="1" ht="12">
      <c r="B314" s="145"/>
      <c r="D314" s="146" t="s">
        <v>138</v>
      </c>
      <c r="E314" s="147" t="s">
        <v>32</v>
      </c>
      <c r="F314" s="148" t="s">
        <v>240</v>
      </c>
      <c r="H314" s="147" t="s">
        <v>32</v>
      </c>
      <c r="I314" s="149"/>
      <c r="L314" s="145"/>
      <c r="M314" s="150"/>
      <c r="T314" s="151"/>
      <c r="AT314" s="147" t="s">
        <v>138</v>
      </c>
      <c r="AU314" s="147" t="s">
        <v>88</v>
      </c>
      <c r="AV314" s="12" t="s">
        <v>86</v>
      </c>
      <c r="AW314" s="12" t="s">
        <v>39</v>
      </c>
      <c r="AX314" s="12" t="s">
        <v>78</v>
      </c>
      <c r="AY314" s="147" t="s">
        <v>127</v>
      </c>
    </row>
    <row r="315" spans="2:51" s="12" customFormat="1" ht="20.4">
      <c r="B315" s="145"/>
      <c r="D315" s="146" t="s">
        <v>138</v>
      </c>
      <c r="E315" s="147" t="s">
        <v>32</v>
      </c>
      <c r="F315" s="148" t="s">
        <v>386</v>
      </c>
      <c r="H315" s="147" t="s">
        <v>32</v>
      </c>
      <c r="I315" s="149"/>
      <c r="L315" s="145"/>
      <c r="M315" s="150"/>
      <c r="T315" s="151"/>
      <c r="AT315" s="147" t="s">
        <v>138</v>
      </c>
      <c r="AU315" s="147" t="s">
        <v>88</v>
      </c>
      <c r="AV315" s="12" t="s">
        <v>86</v>
      </c>
      <c r="AW315" s="12" t="s">
        <v>39</v>
      </c>
      <c r="AX315" s="12" t="s">
        <v>78</v>
      </c>
      <c r="AY315" s="147" t="s">
        <v>127</v>
      </c>
    </row>
    <row r="316" spans="2:51" s="13" customFormat="1" ht="12">
      <c r="B316" s="152"/>
      <c r="D316" s="146" t="s">
        <v>138</v>
      </c>
      <c r="E316" s="153" t="s">
        <v>32</v>
      </c>
      <c r="F316" s="154" t="s">
        <v>387</v>
      </c>
      <c r="H316" s="155">
        <v>122.5</v>
      </c>
      <c r="I316" s="156"/>
      <c r="L316" s="152"/>
      <c r="M316" s="157"/>
      <c r="T316" s="158"/>
      <c r="AT316" s="153" t="s">
        <v>138</v>
      </c>
      <c r="AU316" s="153" t="s">
        <v>88</v>
      </c>
      <c r="AV316" s="13" t="s">
        <v>88</v>
      </c>
      <c r="AW316" s="13" t="s">
        <v>39</v>
      </c>
      <c r="AX316" s="13" t="s">
        <v>78</v>
      </c>
      <c r="AY316" s="153" t="s">
        <v>127</v>
      </c>
    </row>
    <row r="317" spans="2:51" s="13" customFormat="1" ht="12">
      <c r="B317" s="152"/>
      <c r="D317" s="146" t="s">
        <v>138</v>
      </c>
      <c r="E317" s="153" t="s">
        <v>32</v>
      </c>
      <c r="F317" s="154" t="s">
        <v>388</v>
      </c>
      <c r="H317" s="155">
        <v>-4.375</v>
      </c>
      <c r="I317" s="156"/>
      <c r="L317" s="152"/>
      <c r="M317" s="157"/>
      <c r="T317" s="158"/>
      <c r="AT317" s="153" t="s">
        <v>138</v>
      </c>
      <c r="AU317" s="153" t="s">
        <v>88</v>
      </c>
      <c r="AV317" s="13" t="s">
        <v>88</v>
      </c>
      <c r="AW317" s="13" t="s">
        <v>39</v>
      </c>
      <c r="AX317" s="13" t="s">
        <v>78</v>
      </c>
      <c r="AY317" s="153" t="s">
        <v>127</v>
      </c>
    </row>
    <row r="318" spans="2:51" s="13" customFormat="1" ht="12">
      <c r="B318" s="152"/>
      <c r="D318" s="146" t="s">
        <v>138</v>
      </c>
      <c r="E318" s="153" t="s">
        <v>32</v>
      </c>
      <c r="F318" s="154" t="s">
        <v>389</v>
      </c>
      <c r="H318" s="155">
        <v>-13.125</v>
      </c>
      <c r="I318" s="156"/>
      <c r="L318" s="152"/>
      <c r="M318" s="157"/>
      <c r="T318" s="158"/>
      <c r="AT318" s="153" t="s">
        <v>138</v>
      </c>
      <c r="AU318" s="153" t="s">
        <v>88</v>
      </c>
      <c r="AV318" s="13" t="s">
        <v>88</v>
      </c>
      <c r="AW318" s="13" t="s">
        <v>39</v>
      </c>
      <c r="AX318" s="13" t="s">
        <v>78</v>
      </c>
      <c r="AY318" s="153" t="s">
        <v>127</v>
      </c>
    </row>
    <row r="319" spans="2:51" s="13" customFormat="1" ht="12">
      <c r="B319" s="152"/>
      <c r="D319" s="146" t="s">
        <v>138</v>
      </c>
      <c r="E319" s="153" t="s">
        <v>32</v>
      </c>
      <c r="F319" s="154" t="s">
        <v>390</v>
      </c>
      <c r="H319" s="155">
        <v>-9.188</v>
      </c>
      <c r="I319" s="156"/>
      <c r="L319" s="152"/>
      <c r="M319" s="157"/>
      <c r="T319" s="158"/>
      <c r="AT319" s="153" t="s">
        <v>138</v>
      </c>
      <c r="AU319" s="153" t="s">
        <v>88</v>
      </c>
      <c r="AV319" s="13" t="s">
        <v>88</v>
      </c>
      <c r="AW319" s="13" t="s">
        <v>39</v>
      </c>
      <c r="AX319" s="13" t="s">
        <v>78</v>
      </c>
      <c r="AY319" s="153" t="s">
        <v>127</v>
      </c>
    </row>
    <row r="320" spans="2:51" s="13" customFormat="1" ht="20.4">
      <c r="B320" s="152"/>
      <c r="D320" s="146" t="s">
        <v>138</v>
      </c>
      <c r="E320" s="153" t="s">
        <v>32</v>
      </c>
      <c r="F320" s="154" t="s">
        <v>391</v>
      </c>
      <c r="H320" s="155">
        <v>-21.875</v>
      </c>
      <c r="I320" s="156"/>
      <c r="L320" s="152"/>
      <c r="M320" s="157"/>
      <c r="T320" s="158"/>
      <c r="AT320" s="153" t="s">
        <v>138</v>
      </c>
      <c r="AU320" s="153" t="s">
        <v>88</v>
      </c>
      <c r="AV320" s="13" t="s">
        <v>88</v>
      </c>
      <c r="AW320" s="13" t="s">
        <v>39</v>
      </c>
      <c r="AX320" s="13" t="s">
        <v>78</v>
      </c>
      <c r="AY320" s="153" t="s">
        <v>127</v>
      </c>
    </row>
    <row r="321" spans="2:51" s="14" customFormat="1" ht="12">
      <c r="B321" s="159"/>
      <c r="D321" s="146" t="s">
        <v>138</v>
      </c>
      <c r="E321" s="160" t="s">
        <v>32</v>
      </c>
      <c r="F321" s="161" t="s">
        <v>141</v>
      </c>
      <c r="H321" s="162">
        <v>73.937</v>
      </c>
      <c r="I321" s="163"/>
      <c r="L321" s="159"/>
      <c r="M321" s="164"/>
      <c r="T321" s="165"/>
      <c r="AT321" s="160" t="s">
        <v>138</v>
      </c>
      <c r="AU321" s="160" t="s">
        <v>88</v>
      </c>
      <c r="AV321" s="14" t="s">
        <v>134</v>
      </c>
      <c r="AW321" s="14" t="s">
        <v>39</v>
      </c>
      <c r="AX321" s="14" t="s">
        <v>86</v>
      </c>
      <c r="AY321" s="160" t="s">
        <v>127</v>
      </c>
    </row>
    <row r="322" spans="2:65" s="1" customFormat="1" ht="16.5" customHeight="1">
      <c r="B322" s="33"/>
      <c r="C322" s="166" t="s">
        <v>392</v>
      </c>
      <c r="D322" s="166" t="s">
        <v>345</v>
      </c>
      <c r="E322" s="167" t="s">
        <v>393</v>
      </c>
      <c r="F322" s="168" t="s">
        <v>394</v>
      </c>
      <c r="G322" s="169" t="s">
        <v>348</v>
      </c>
      <c r="H322" s="170">
        <v>147.874</v>
      </c>
      <c r="I322" s="171"/>
      <c r="J322" s="172">
        <f>ROUND(I322*H322,2)</f>
        <v>0</v>
      </c>
      <c r="K322" s="168" t="s">
        <v>133</v>
      </c>
      <c r="L322" s="173"/>
      <c r="M322" s="174" t="s">
        <v>32</v>
      </c>
      <c r="N322" s="175" t="s">
        <v>49</v>
      </c>
      <c r="P322" s="137">
        <f>O322*H322</f>
        <v>0</v>
      </c>
      <c r="Q322" s="137">
        <v>0</v>
      </c>
      <c r="R322" s="137">
        <f>Q322*H322</f>
        <v>0</v>
      </c>
      <c r="S322" s="137">
        <v>0</v>
      </c>
      <c r="T322" s="138">
        <f>S322*H322</f>
        <v>0</v>
      </c>
      <c r="AR322" s="139" t="s">
        <v>177</v>
      </c>
      <c r="AT322" s="139" t="s">
        <v>345</v>
      </c>
      <c r="AU322" s="139" t="s">
        <v>88</v>
      </c>
      <c r="AY322" s="17" t="s">
        <v>127</v>
      </c>
      <c r="BE322" s="140">
        <f>IF(N322="základní",J322,0)</f>
        <v>0</v>
      </c>
      <c r="BF322" s="140">
        <f>IF(N322="snížená",J322,0)</f>
        <v>0</v>
      </c>
      <c r="BG322" s="140">
        <f>IF(N322="zákl. přenesená",J322,0)</f>
        <v>0</v>
      </c>
      <c r="BH322" s="140">
        <f>IF(N322="sníž. přenesená",J322,0)</f>
        <v>0</v>
      </c>
      <c r="BI322" s="140">
        <f>IF(N322="nulová",J322,0)</f>
        <v>0</v>
      </c>
      <c r="BJ322" s="17" t="s">
        <v>86</v>
      </c>
      <c r="BK322" s="140">
        <f>ROUND(I322*H322,2)</f>
        <v>0</v>
      </c>
      <c r="BL322" s="17" t="s">
        <v>134</v>
      </c>
      <c r="BM322" s="139" t="s">
        <v>395</v>
      </c>
    </row>
    <row r="323" spans="2:51" s="13" customFormat="1" ht="12">
      <c r="B323" s="152"/>
      <c r="D323" s="146" t="s">
        <v>138</v>
      </c>
      <c r="F323" s="154" t="s">
        <v>396</v>
      </c>
      <c r="H323" s="155">
        <v>147.874</v>
      </c>
      <c r="I323" s="156"/>
      <c r="L323" s="152"/>
      <c r="M323" s="157"/>
      <c r="T323" s="158"/>
      <c r="AT323" s="153" t="s">
        <v>138</v>
      </c>
      <c r="AU323" s="153" t="s">
        <v>88</v>
      </c>
      <c r="AV323" s="13" t="s">
        <v>88</v>
      </c>
      <c r="AW323" s="13" t="s">
        <v>4</v>
      </c>
      <c r="AX323" s="13" t="s">
        <v>86</v>
      </c>
      <c r="AY323" s="153" t="s">
        <v>127</v>
      </c>
    </row>
    <row r="324" spans="2:65" s="1" customFormat="1" ht="66.75" customHeight="1">
      <c r="B324" s="33"/>
      <c r="C324" s="128" t="s">
        <v>397</v>
      </c>
      <c r="D324" s="128" t="s">
        <v>129</v>
      </c>
      <c r="E324" s="129" t="s">
        <v>398</v>
      </c>
      <c r="F324" s="130" t="s">
        <v>399</v>
      </c>
      <c r="G324" s="131" t="s">
        <v>296</v>
      </c>
      <c r="H324" s="132">
        <v>11.751</v>
      </c>
      <c r="I324" s="133"/>
      <c r="J324" s="134">
        <f>ROUND(I324*H324,2)</f>
        <v>0</v>
      </c>
      <c r="K324" s="130" t="s">
        <v>133</v>
      </c>
      <c r="L324" s="33"/>
      <c r="M324" s="135" t="s">
        <v>32</v>
      </c>
      <c r="N324" s="136" t="s">
        <v>49</v>
      </c>
      <c r="P324" s="137">
        <f>O324*H324</f>
        <v>0</v>
      </c>
      <c r="Q324" s="137">
        <v>0</v>
      </c>
      <c r="R324" s="137">
        <f>Q324*H324</f>
        <v>0</v>
      </c>
      <c r="S324" s="137">
        <v>0</v>
      </c>
      <c r="T324" s="138">
        <f>S324*H324</f>
        <v>0</v>
      </c>
      <c r="AR324" s="139" t="s">
        <v>134</v>
      </c>
      <c r="AT324" s="139" t="s">
        <v>129</v>
      </c>
      <c r="AU324" s="139" t="s">
        <v>88</v>
      </c>
      <c r="AY324" s="17" t="s">
        <v>127</v>
      </c>
      <c r="BE324" s="140">
        <f>IF(N324="základní",J324,0)</f>
        <v>0</v>
      </c>
      <c r="BF324" s="140">
        <f>IF(N324="snížená",J324,0)</f>
        <v>0</v>
      </c>
      <c r="BG324" s="140">
        <f>IF(N324="zákl. přenesená",J324,0)</f>
        <v>0</v>
      </c>
      <c r="BH324" s="140">
        <f>IF(N324="sníž. přenesená",J324,0)</f>
        <v>0</v>
      </c>
      <c r="BI324" s="140">
        <f>IF(N324="nulová",J324,0)</f>
        <v>0</v>
      </c>
      <c r="BJ324" s="17" t="s">
        <v>86</v>
      </c>
      <c r="BK324" s="140">
        <f>ROUND(I324*H324,2)</f>
        <v>0</v>
      </c>
      <c r="BL324" s="17" t="s">
        <v>134</v>
      </c>
      <c r="BM324" s="139" t="s">
        <v>400</v>
      </c>
    </row>
    <row r="325" spans="2:47" s="1" customFormat="1" ht="12">
      <c r="B325" s="33"/>
      <c r="D325" s="141" t="s">
        <v>136</v>
      </c>
      <c r="F325" s="142" t="s">
        <v>401</v>
      </c>
      <c r="I325" s="143"/>
      <c r="L325" s="33"/>
      <c r="M325" s="144"/>
      <c r="T325" s="54"/>
      <c r="AT325" s="17" t="s">
        <v>136</v>
      </c>
      <c r="AU325" s="17" t="s">
        <v>88</v>
      </c>
    </row>
    <row r="326" spans="2:51" s="12" customFormat="1" ht="12">
      <c r="B326" s="145"/>
      <c r="D326" s="146" t="s">
        <v>138</v>
      </c>
      <c r="E326" s="147" t="s">
        <v>32</v>
      </c>
      <c r="F326" s="148" t="s">
        <v>238</v>
      </c>
      <c r="H326" s="147" t="s">
        <v>32</v>
      </c>
      <c r="I326" s="149"/>
      <c r="L326" s="145"/>
      <c r="M326" s="150"/>
      <c r="T326" s="151"/>
      <c r="AT326" s="147" t="s">
        <v>138</v>
      </c>
      <c r="AU326" s="147" t="s">
        <v>88</v>
      </c>
      <c r="AV326" s="12" t="s">
        <v>86</v>
      </c>
      <c r="AW326" s="12" t="s">
        <v>39</v>
      </c>
      <c r="AX326" s="12" t="s">
        <v>78</v>
      </c>
      <c r="AY326" s="147" t="s">
        <v>127</v>
      </c>
    </row>
    <row r="327" spans="2:51" s="12" customFormat="1" ht="20.4">
      <c r="B327" s="145"/>
      <c r="D327" s="146" t="s">
        <v>138</v>
      </c>
      <c r="E327" s="147" t="s">
        <v>32</v>
      </c>
      <c r="F327" s="148" t="s">
        <v>239</v>
      </c>
      <c r="H327" s="147" t="s">
        <v>32</v>
      </c>
      <c r="I327" s="149"/>
      <c r="L327" s="145"/>
      <c r="M327" s="150"/>
      <c r="T327" s="151"/>
      <c r="AT327" s="147" t="s">
        <v>138</v>
      </c>
      <c r="AU327" s="147" t="s">
        <v>88</v>
      </c>
      <c r="AV327" s="12" t="s">
        <v>86</v>
      </c>
      <c r="AW327" s="12" t="s">
        <v>39</v>
      </c>
      <c r="AX327" s="12" t="s">
        <v>78</v>
      </c>
      <c r="AY327" s="147" t="s">
        <v>127</v>
      </c>
    </row>
    <row r="328" spans="2:51" s="12" customFormat="1" ht="12">
      <c r="B328" s="145"/>
      <c r="D328" s="146" t="s">
        <v>138</v>
      </c>
      <c r="E328" s="147" t="s">
        <v>32</v>
      </c>
      <c r="F328" s="148" t="s">
        <v>258</v>
      </c>
      <c r="H328" s="147" t="s">
        <v>32</v>
      </c>
      <c r="I328" s="149"/>
      <c r="L328" s="145"/>
      <c r="M328" s="150"/>
      <c r="T328" s="151"/>
      <c r="AT328" s="147" t="s">
        <v>138</v>
      </c>
      <c r="AU328" s="147" t="s">
        <v>88</v>
      </c>
      <c r="AV328" s="12" t="s">
        <v>86</v>
      </c>
      <c r="AW328" s="12" t="s">
        <v>39</v>
      </c>
      <c r="AX328" s="12" t="s">
        <v>78</v>
      </c>
      <c r="AY328" s="147" t="s">
        <v>127</v>
      </c>
    </row>
    <row r="329" spans="2:51" s="12" customFormat="1" ht="12">
      <c r="B329" s="145"/>
      <c r="D329" s="146" t="s">
        <v>138</v>
      </c>
      <c r="E329" s="147" t="s">
        <v>32</v>
      </c>
      <c r="F329" s="148" t="s">
        <v>402</v>
      </c>
      <c r="H329" s="147" t="s">
        <v>32</v>
      </c>
      <c r="I329" s="149"/>
      <c r="L329" s="145"/>
      <c r="M329" s="150"/>
      <c r="T329" s="151"/>
      <c r="AT329" s="147" t="s">
        <v>138</v>
      </c>
      <c r="AU329" s="147" t="s">
        <v>88</v>
      </c>
      <c r="AV329" s="12" t="s">
        <v>86</v>
      </c>
      <c r="AW329" s="12" t="s">
        <v>39</v>
      </c>
      <c r="AX329" s="12" t="s">
        <v>78</v>
      </c>
      <c r="AY329" s="147" t="s">
        <v>127</v>
      </c>
    </row>
    <row r="330" spans="2:51" s="12" customFormat="1" ht="12">
      <c r="B330" s="145"/>
      <c r="D330" s="146" t="s">
        <v>138</v>
      </c>
      <c r="E330" s="147" t="s">
        <v>32</v>
      </c>
      <c r="F330" s="148" t="s">
        <v>403</v>
      </c>
      <c r="H330" s="147" t="s">
        <v>32</v>
      </c>
      <c r="I330" s="149"/>
      <c r="L330" s="145"/>
      <c r="M330" s="150"/>
      <c r="T330" s="151"/>
      <c r="AT330" s="147" t="s">
        <v>138</v>
      </c>
      <c r="AU330" s="147" t="s">
        <v>88</v>
      </c>
      <c r="AV330" s="12" t="s">
        <v>86</v>
      </c>
      <c r="AW330" s="12" t="s">
        <v>39</v>
      </c>
      <c r="AX330" s="12" t="s">
        <v>78</v>
      </c>
      <c r="AY330" s="147" t="s">
        <v>127</v>
      </c>
    </row>
    <row r="331" spans="2:51" s="13" customFormat="1" ht="12">
      <c r="B331" s="152"/>
      <c r="D331" s="146" t="s">
        <v>138</v>
      </c>
      <c r="E331" s="153" t="s">
        <v>32</v>
      </c>
      <c r="F331" s="154" t="s">
        <v>404</v>
      </c>
      <c r="H331" s="155">
        <v>13.125</v>
      </c>
      <c r="I331" s="156"/>
      <c r="L331" s="152"/>
      <c r="M331" s="157"/>
      <c r="T331" s="158"/>
      <c r="AT331" s="153" t="s">
        <v>138</v>
      </c>
      <c r="AU331" s="153" t="s">
        <v>88</v>
      </c>
      <c r="AV331" s="13" t="s">
        <v>88</v>
      </c>
      <c r="AW331" s="13" t="s">
        <v>39</v>
      </c>
      <c r="AX331" s="13" t="s">
        <v>78</v>
      </c>
      <c r="AY331" s="153" t="s">
        <v>127</v>
      </c>
    </row>
    <row r="332" spans="2:51" s="13" customFormat="1" ht="12">
      <c r="B332" s="152"/>
      <c r="D332" s="146" t="s">
        <v>138</v>
      </c>
      <c r="E332" s="153" t="s">
        <v>32</v>
      </c>
      <c r="F332" s="154" t="s">
        <v>405</v>
      </c>
      <c r="H332" s="155">
        <v>-1.374</v>
      </c>
      <c r="I332" s="156"/>
      <c r="L332" s="152"/>
      <c r="M332" s="157"/>
      <c r="T332" s="158"/>
      <c r="AT332" s="153" t="s">
        <v>138</v>
      </c>
      <c r="AU332" s="153" t="s">
        <v>88</v>
      </c>
      <c r="AV332" s="13" t="s">
        <v>88</v>
      </c>
      <c r="AW332" s="13" t="s">
        <v>39</v>
      </c>
      <c r="AX332" s="13" t="s">
        <v>78</v>
      </c>
      <c r="AY332" s="153" t="s">
        <v>127</v>
      </c>
    </row>
    <row r="333" spans="2:51" s="14" customFormat="1" ht="12">
      <c r="B333" s="159"/>
      <c r="D333" s="146" t="s">
        <v>138</v>
      </c>
      <c r="E333" s="160" t="s">
        <v>32</v>
      </c>
      <c r="F333" s="161" t="s">
        <v>141</v>
      </c>
      <c r="H333" s="162">
        <v>11.751</v>
      </c>
      <c r="I333" s="163"/>
      <c r="L333" s="159"/>
      <c r="M333" s="164"/>
      <c r="T333" s="165"/>
      <c r="AT333" s="160" t="s">
        <v>138</v>
      </c>
      <c r="AU333" s="160" t="s">
        <v>88</v>
      </c>
      <c r="AV333" s="14" t="s">
        <v>134</v>
      </c>
      <c r="AW333" s="14" t="s">
        <v>39</v>
      </c>
      <c r="AX333" s="14" t="s">
        <v>86</v>
      </c>
      <c r="AY333" s="160" t="s">
        <v>127</v>
      </c>
    </row>
    <row r="334" spans="2:65" s="1" customFormat="1" ht="16.5" customHeight="1">
      <c r="B334" s="33"/>
      <c r="C334" s="166" t="s">
        <v>406</v>
      </c>
      <c r="D334" s="166" t="s">
        <v>345</v>
      </c>
      <c r="E334" s="167" t="s">
        <v>407</v>
      </c>
      <c r="F334" s="168" t="s">
        <v>408</v>
      </c>
      <c r="G334" s="169" t="s">
        <v>348</v>
      </c>
      <c r="H334" s="170">
        <v>23.502</v>
      </c>
      <c r="I334" s="171"/>
      <c r="J334" s="172">
        <f>ROUND(I334*H334,2)</f>
        <v>0</v>
      </c>
      <c r="K334" s="168" t="s">
        <v>133</v>
      </c>
      <c r="L334" s="173"/>
      <c r="M334" s="174" t="s">
        <v>32</v>
      </c>
      <c r="N334" s="175" t="s">
        <v>49</v>
      </c>
      <c r="P334" s="137">
        <f>O334*H334</f>
        <v>0</v>
      </c>
      <c r="Q334" s="137">
        <v>0</v>
      </c>
      <c r="R334" s="137">
        <f>Q334*H334</f>
        <v>0</v>
      </c>
      <c r="S334" s="137">
        <v>0</v>
      </c>
      <c r="T334" s="138">
        <f>S334*H334</f>
        <v>0</v>
      </c>
      <c r="AR334" s="139" t="s">
        <v>177</v>
      </c>
      <c r="AT334" s="139" t="s">
        <v>345</v>
      </c>
      <c r="AU334" s="139" t="s">
        <v>88</v>
      </c>
      <c r="AY334" s="17" t="s">
        <v>127</v>
      </c>
      <c r="BE334" s="140">
        <f>IF(N334="základní",J334,0)</f>
        <v>0</v>
      </c>
      <c r="BF334" s="140">
        <f>IF(N334="snížená",J334,0)</f>
        <v>0</v>
      </c>
      <c r="BG334" s="140">
        <f>IF(N334="zákl. přenesená",J334,0)</f>
        <v>0</v>
      </c>
      <c r="BH334" s="140">
        <f>IF(N334="sníž. přenesená",J334,0)</f>
        <v>0</v>
      </c>
      <c r="BI334" s="140">
        <f>IF(N334="nulová",J334,0)</f>
        <v>0</v>
      </c>
      <c r="BJ334" s="17" t="s">
        <v>86</v>
      </c>
      <c r="BK334" s="140">
        <f>ROUND(I334*H334,2)</f>
        <v>0</v>
      </c>
      <c r="BL334" s="17" t="s">
        <v>134</v>
      </c>
      <c r="BM334" s="139" t="s">
        <v>409</v>
      </c>
    </row>
    <row r="335" spans="2:51" s="13" customFormat="1" ht="12">
      <c r="B335" s="152"/>
      <c r="D335" s="146" t="s">
        <v>138</v>
      </c>
      <c r="F335" s="154" t="s">
        <v>410</v>
      </c>
      <c r="H335" s="155">
        <v>23.502</v>
      </c>
      <c r="I335" s="156"/>
      <c r="L335" s="152"/>
      <c r="M335" s="157"/>
      <c r="T335" s="158"/>
      <c r="AT335" s="153" t="s">
        <v>138</v>
      </c>
      <c r="AU335" s="153" t="s">
        <v>88</v>
      </c>
      <c r="AV335" s="13" t="s">
        <v>88</v>
      </c>
      <c r="AW335" s="13" t="s">
        <v>4</v>
      </c>
      <c r="AX335" s="13" t="s">
        <v>86</v>
      </c>
      <c r="AY335" s="153" t="s">
        <v>127</v>
      </c>
    </row>
    <row r="336" spans="2:65" s="1" customFormat="1" ht="24.15" customHeight="1">
      <c r="B336" s="33"/>
      <c r="C336" s="128" t="s">
        <v>411</v>
      </c>
      <c r="D336" s="128" t="s">
        <v>129</v>
      </c>
      <c r="E336" s="129" t="s">
        <v>412</v>
      </c>
      <c r="F336" s="130" t="s">
        <v>413</v>
      </c>
      <c r="G336" s="131" t="s">
        <v>132</v>
      </c>
      <c r="H336" s="132">
        <v>2740.25</v>
      </c>
      <c r="I336" s="133"/>
      <c r="J336" s="134">
        <f>ROUND(I336*H336,2)</f>
        <v>0</v>
      </c>
      <c r="K336" s="130" t="s">
        <v>133</v>
      </c>
      <c r="L336" s="33"/>
      <c r="M336" s="135" t="s">
        <v>32</v>
      </c>
      <c r="N336" s="136" t="s">
        <v>49</v>
      </c>
      <c r="P336" s="137">
        <f>O336*H336</f>
        <v>0</v>
      </c>
      <c r="Q336" s="137">
        <v>0</v>
      </c>
      <c r="R336" s="137">
        <f>Q336*H336</f>
        <v>0</v>
      </c>
      <c r="S336" s="137">
        <v>0</v>
      </c>
      <c r="T336" s="138">
        <f>S336*H336</f>
        <v>0</v>
      </c>
      <c r="AR336" s="139" t="s">
        <v>134</v>
      </c>
      <c r="AT336" s="139" t="s">
        <v>129</v>
      </c>
      <c r="AU336" s="139" t="s">
        <v>88</v>
      </c>
      <c r="AY336" s="17" t="s">
        <v>127</v>
      </c>
      <c r="BE336" s="140">
        <f>IF(N336="základní",J336,0)</f>
        <v>0</v>
      </c>
      <c r="BF336" s="140">
        <f>IF(N336="snížená",J336,0)</f>
        <v>0</v>
      </c>
      <c r="BG336" s="140">
        <f>IF(N336="zákl. přenesená",J336,0)</f>
        <v>0</v>
      </c>
      <c r="BH336" s="140">
        <f>IF(N336="sníž. přenesená",J336,0)</f>
        <v>0</v>
      </c>
      <c r="BI336" s="140">
        <f>IF(N336="nulová",J336,0)</f>
        <v>0</v>
      </c>
      <c r="BJ336" s="17" t="s">
        <v>86</v>
      </c>
      <c r="BK336" s="140">
        <f>ROUND(I336*H336,2)</f>
        <v>0</v>
      </c>
      <c r="BL336" s="17" t="s">
        <v>134</v>
      </c>
      <c r="BM336" s="139" t="s">
        <v>414</v>
      </c>
    </row>
    <row r="337" spans="2:47" s="1" customFormat="1" ht="12">
      <c r="B337" s="33"/>
      <c r="D337" s="141" t="s">
        <v>136</v>
      </c>
      <c r="F337" s="142" t="s">
        <v>415</v>
      </c>
      <c r="I337" s="143"/>
      <c r="L337" s="33"/>
      <c r="M337" s="144"/>
      <c r="T337" s="54"/>
      <c r="AT337" s="17" t="s">
        <v>136</v>
      </c>
      <c r="AU337" s="17" t="s">
        <v>88</v>
      </c>
    </row>
    <row r="338" spans="2:51" s="12" customFormat="1" ht="12">
      <c r="B338" s="145"/>
      <c r="D338" s="146" t="s">
        <v>138</v>
      </c>
      <c r="E338" s="147" t="s">
        <v>32</v>
      </c>
      <c r="F338" s="148" t="s">
        <v>139</v>
      </c>
      <c r="H338" s="147" t="s">
        <v>32</v>
      </c>
      <c r="I338" s="149"/>
      <c r="L338" s="145"/>
      <c r="M338" s="150"/>
      <c r="T338" s="151"/>
      <c r="AT338" s="147" t="s">
        <v>138</v>
      </c>
      <c r="AU338" s="147" t="s">
        <v>88</v>
      </c>
      <c r="AV338" s="12" t="s">
        <v>86</v>
      </c>
      <c r="AW338" s="12" t="s">
        <v>39</v>
      </c>
      <c r="AX338" s="12" t="s">
        <v>78</v>
      </c>
      <c r="AY338" s="147" t="s">
        <v>127</v>
      </c>
    </row>
    <row r="339" spans="2:51" s="12" customFormat="1" ht="12">
      <c r="B339" s="145"/>
      <c r="D339" s="146" t="s">
        <v>138</v>
      </c>
      <c r="E339" s="147" t="s">
        <v>32</v>
      </c>
      <c r="F339" s="148" t="s">
        <v>416</v>
      </c>
      <c r="H339" s="147" t="s">
        <v>32</v>
      </c>
      <c r="I339" s="149"/>
      <c r="L339" s="145"/>
      <c r="M339" s="150"/>
      <c r="T339" s="151"/>
      <c r="AT339" s="147" t="s">
        <v>138</v>
      </c>
      <c r="AU339" s="147" t="s">
        <v>88</v>
      </c>
      <c r="AV339" s="12" t="s">
        <v>86</v>
      </c>
      <c r="AW339" s="12" t="s">
        <v>39</v>
      </c>
      <c r="AX339" s="12" t="s">
        <v>78</v>
      </c>
      <c r="AY339" s="147" t="s">
        <v>127</v>
      </c>
    </row>
    <row r="340" spans="2:51" s="12" customFormat="1" ht="12">
      <c r="B340" s="145"/>
      <c r="D340" s="146" t="s">
        <v>138</v>
      </c>
      <c r="E340" s="147" t="s">
        <v>32</v>
      </c>
      <c r="F340" s="148" t="s">
        <v>417</v>
      </c>
      <c r="H340" s="147" t="s">
        <v>32</v>
      </c>
      <c r="I340" s="149"/>
      <c r="L340" s="145"/>
      <c r="M340" s="150"/>
      <c r="T340" s="151"/>
      <c r="AT340" s="147" t="s">
        <v>138</v>
      </c>
      <c r="AU340" s="147" t="s">
        <v>88</v>
      </c>
      <c r="AV340" s="12" t="s">
        <v>86</v>
      </c>
      <c r="AW340" s="12" t="s">
        <v>39</v>
      </c>
      <c r="AX340" s="12" t="s">
        <v>78</v>
      </c>
      <c r="AY340" s="147" t="s">
        <v>127</v>
      </c>
    </row>
    <row r="341" spans="2:51" s="13" customFormat="1" ht="12">
      <c r="B341" s="152"/>
      <c r="D341" s="146" t="s">
        <v>138</v>
      </c>
      <c r="E341" s="153" t="s">
        <v>32</v>
      </c>
      <c r="F341" s="154" t="s">
        <v>418</v>
      </c>
      <c r="H341" s="155">
        <v>2740.25</v>
      </c>
      <c r="I341" s="156"/>
      <c r="L341" s="152"/>
      <c r="M341" s="157"/>
      <c r="T341" s="158"/>
      <c r="AT341" s="153" t="s">
        <v>138</v>
      </c>
      <c r="AU341" s="153" t="s">
        <v>88</v>
      </c>
      <c r="AV341" s="13" t="s">
        <v>88</v>
      </c>
      <c r="AW341" s="13" t="s">
        <v>39</v>
      </c>
      <c r="AX341" s="13" t="s">
        <v>78</v>
      </c>
      <c r="AY341" s="153" t="s">
        <v>127</v>
      </c>
    </row>
    <row r="342" spans="2:51" s="14" customFormat="1" ht="12">
      <c r="B342" s="159"/>
      <c r="D342" s="146" t="s">
        <v>138</v>
      </c>
      <c r="E342" s="160" t="s">
        <v>32</v>
      </c>
      <c r="F342" s="161" t="s">
        <v>141</v>
      </c>
      <c r="H342" s="162">
        <v>2740.25</v>
      </c>
      <c r="I342" s="163"/>
      <c r="L342" s="159"/>
      <c r="M342" s="164"/>
      <c r="T342" s="165"/>
      <c r="AT342" s="160" t="s">
        <v>138</v>
      </c>
      <c r="AU342" s="160" t="s">
        <v>88</v>
      </c>
      <c r="AV342" s="14" t="s">
        <v>134</v>
      </c>
      <c r="AW342" s="14" t="s">
        <v>39</v>
      </c>
      <c r="AX342" s="14" t="s">
        <v>86</v>
      </c>
      <c r="AY342" s="160" t="s">
        <v>127</v>
      </c>
    </row>
    <row r="343" spans="2:63" s="11" customFormat="1" ht="22.8" customHeight="1">
      <c r="B343" s="116"/>
      <c r="D343" s="117" t="s">
        <v>77</v>
      </c>
      <c r="E343" s="126" t="s">
        <v>88</v>
      </c>
      <c r="F343" s="126" t="s">
        <v>419</v>
      </c>
      <c r="I343" s="119"/>
      <c r="J343" s="127">
        <f>BK343</f>
        <v>0</v>
      </c>
      <c r="L343" s="116"/>
      <c r="M343" s="121"/>
      <c r="P343" s="122">
        <f>SUM(P344:P396)</f>
        <v>0</v>
      </c>
      <c r="R343" s="122">
        <f>SUM(R344:R396)</f>
        <v>184.2396316</v>
      </c>
      <c r="T343" s="123">
        <f>SUM(T344:T396)</f>
        <v>0</v>
      </c>
      <c r="AR343" s="117" t="s">
        <v>86</v>
      </c>
      <c r="AT343" s="124" t="s">
        <v>77</v>
      </c>
      <c r="AU343" s="124" t="s">
        <v>86</v>
      </c>
      <c r="AY343" s="117" t="s">
        <v>127</v>
      </c>
      <c r="BK343" s="125">
        <f>SUM(BK344:BK396)</f>
        <v>0</v>
      </c>
    </row>
    <row r="344" spans="2:65" s="1" customFormat="1" ht="44.25" customHeight="1">
      <c r="B344" s="33"/>
      <c r="C344" s="128" t="s">
        <v>420</v>
      </c>
      <c r="D344" s="128" t="s">
        <v>129</v>
      </c>
      <c r="E344" s="129" t="s">
        <v>421</v>
      </c>
      <c r="F344" s="130" t="s">
        <v>422</v>
      </c>
      <c r="G344" s="131" t="s">
        <v>296</v>
      </c>
      <c r="H344" s="132">
        <v>9.188</v>
      </c>
      <c r="I344" s="133"/>
      <c r="J344" s="134">
        <f>ROUND(I344*H344,2)</f>
        <v>0</v>
      </c>
      <c r="K344" s="130" t="s">
        <v>133</v>
      </c>
      <c r="L344" s="33"/>
      <c r="M344" s="135" t="s">
        <v>32</v>
      </c>
      <c r="N344" s="136" t="s">
        <v>49</v>
      </c>
      <c r="P344" s="137">
        <f>O344*H344</f>
        <v>0</v>
      </c>
      <c r="Q344" s="137">
        <v>0</v>
      </c>
      <c r="R344" s="137">
        <f>Q344*H344</f>
        <v>0</v>
      </c>
      <c r="S344" s="137">
        <v>0</v>
      </c>
      <c r="T344" s="138">
        <f>S344*H344</f>
        <v>0</v>
      </c>
      <c r="AR344" s="139" t="s">
        <v>134</v>
      </c>
      <c r="AT344" s="139" t="s">
        <v>129</v>
      </c>
      <c r="AU344" s="139" t="s">
        <v>88</v>
      </c>
      <c r="AY344" s="17" t="s">
        <v>127</v>
      </c>
      <c r="BE344" s="140">
        <f>IF(N344="základní",J344,0)</f>
        <v>0</v>
      </c>
      <c r="BF344" s="140">
        <f>IF(N344="snížená",J344,0)</f>
        <v>0</v>
      </c>
      <c r="BG344" s="140">
        <f>IF(N344="zákl. přenesená",J344,0)</f>
        <v>0</v>
      </c>
      <c r="BH344" s="140">
        <f>IF(N344="sníž. přenesená",J344,0)</f>
        <v>0</v>
      </c>
      <c r="BI344" s="140">
        <f>IF(N344="nulová",J344,0)</f>
        <v>0</v>
      </c>
      <c r="BJ344" s="17" t="s">
        <v>86</v>
      </c>
      <c r="BK344" s="140">
        <f>ROUND(I344*H344,2)</f>
        <v>0</v>
      </c>
      <c r="BL344" s="17" t="s">
        <v>134</v>
      </c>
      <c r="BM344" s="139" t="s">
        <v>423</v>
      </c>
    </row>
    <row r="345" spans="2:47" s="1" customFormat="1" ht="12">
      <c r="B345" s="33"/>
      <c r="D345" s="141" t="s">
        <v>136</v>
      </c>
      <c r="F345" s="142" t="s">
        <v>424</v>
      </c>
      <c r="I345" s="143"/>
      <c r="L345" s="33"/>
      <c r="M345" s="144"/>
      <c r="T345" s="54"/>
      <c r="AT345" s="17" t="s">
        <v>136</v>
      </c>
      <c r="AU345" s="17" t="s">
        <v>88</v>
      </c>
    </row>
    <row r="346" spans="2:51" s="12" customFormat="1" ht="12">
      <c r="B346" s="145"/>
      <c r="D346" s="146" t="s">
        <v>138</v>
      </c>
      <c r="E346" s="147" t="s">
        <v>32</v>
      </c>
      <c r="F346" s="148" t="s">
        <v>238</v>
      </c>
      <c r="H346" s="147" t="s">
        <v>32</v>
      </c>
      <c r="I346" s="149"/>
      <c r="L346" s="145"/>
      <c r="M346" s="150"/>
      <c r="T346" s="151"/>
      <c r="AT346" s="147" t="s">
        <v>138</v>
      </c>
      <c r="AU346" s="147" t="s">
        <v>88</v>
      </c>
      <c r="AV346" s="12" t="s">
        <v>86</v>
      </c>
      <c r="AW346" s="12" t="s">
        <v>39</v>
      </c>
      <c r="AX346" s="12" t="s">
        <v>78</v>
      </c>
      <c r="AY346" s="147" t="s">
        <v>127</v>
      </c>
    </row>
    <row r="347" spans="2:51" s="12" customFormat="1" ht="20.4">
      <c r="B347" s="145"/>
      <c r="D347" s="146" t="s">
        <v>138</v>
      </c>
      <c r="E347" s="147" t="s">
        <v>32</v>
      </c>
      <c r="F347" s="148" t="s">
        <v>239</v>
      </c>
      <c r="H347" s="147" t="s">
        <v>32</v>
      </c>
      <c r="I347" s="149"/>
      <c r="L347" s="145"/>
      <c r="M347" s="150"/>
      <c r="T347" s="151"/>
      <c r="AT347" s="147" t="s">
        <v>138</v>
      </c>
      <c r="AU347" s="147" t="s">
        <v>88</v>
      </c>
      <c r="AV347" s="12" t="s">
        <v>86</v>
      </c>
      <c r="AW347" s="12" t="s">
        <v>39</v>
      </c>
      <c r="AX347" s="12" t="s">
        <v>78</v>
      </c>
      <c r="AY347" s="147" t="s">
        <v>127</v>
      </c>
    </row>
    <row r="348" spans="2:51" s="12" customFormat="1" ht="12">
      <c r="B348" s="145"/>
      <c r="D348" s="146" t="s">
        <v>138</v>
      </c>
      <c r="E348" s="147" t="s">
        <v>32</v>
      </c>
      <c r="F348" s="148" t="s">
        <v>258</v>
      </c>
      <c r="H348" s="147" t="s">
        <v>32</v>
      </c>
      <c r="I348" s="149"/>
      <c r="L348" s="145"/>
      <c r="M348" s="150"/>
      <c r="T348" s="151"/>
      <c r="AT348" s="147" t="s">
        <v>138</v>
      </c>
      <c r="AU348" s="147" t="s">
        <v>88</v>
      </c>
      <c r="AV348" s="12" t="s">
        <v>86</v>
      </c>
      <c r="AW348" s="12" t="s">
        <v>39</v>
      </c>
      <c r="AX348" s="12" t="s">
        <v>78</v>
      </c>
      <c r="AY348" s="147" t="s">
        <v>127</v>
      </c>
    </row>
    <row r="349" spans="2:51" s="12" customFormat="1" ht="12">
      <c r="B349" s="145"/>
      <c r="D349" s="146" t="s">
        <v>138</v>
      </c>
      <c r="E349" s="147" t="s">
        <v>32</v>
      </c>
      <c r="F349" s="148" t="s">
        <v>402</v>
      </c>
      <c r="H349" s="147" t="s">
        <v>32</v>
      </c>
      <c r="I349" s="149"/>
      <c r="L349" s="145"/>
      <c r="M349" s="150"/>
      <c r="T349" s="151"/>
      <c r="AT349" s="147" t="s">
        <v>138</v>
      </c>
      <c r="AU349" s="147" t="s">
        <v>88</v>
      </c>
      <c r="AV349" s="12" t="s">
        <v>86</v>
      </c>
      <c r="AW349" s="12" t="s">
        <v>39</v>
      </c>
      <c r="AX349" s="12" t="s">
        <v>78</v>
      </c>
      <c r="AY349" s="147" t="s">
        <v>127</v>
      </c>
    </row>
    <row r="350" spans="2:51" s="12" customFormat="1" ht="12">
      <c r="B350" s="145"/>
      <c r="D350" s="146" t="s">
        <v>138</v>
      </c>
      <c r="E350" s="147" t="s">
        <v>32</v>
      </c>
      <c r="F350" s="148" t="s">
        <v>425</v>
      </c>
      <c r="H350" s="147" t="s">
        <v>32</v>
      </c>
      <c r="I350" s="149"/>
      <c r="L350" s="145"/>
      <c r="M350" s="150"/>
      <c r="T350" s="151"/>
      <c r="AT350" s="147" t="s">
        <v>138</v>
      </c>
      <c r="AU350" s="147" t="s">
        <v>88</v>
      </c>
      <c r="AV350" s="12" t="s">
        <v>86</v>
      </c>
      <c r="AW350" s="12" t="s">
        <v>39</v>
      </c>
      <c r="AX350" s="12" t="s">
        <v>78</v>
      </c>
      <c r="AY350" s="147" t="s">
        <v>127</v>
      </c>
    </row>
    <row r="351" spans="2:51" s="13" customFormat="1" ht="12">
      <c r="B351" s="152"/>
      <c r="D351" s="146" t="s">
        <v>138</v>
      </c>
      <c r="E351" s="153" t="s">
        <v>32</v>
      </c>
      <c r="F351" s="154" t="s">
        <v>426</v>
      </c>
      <c r="H351" s="155">
        <v>9.188</v>
      </c>
      <c r="I351" s="156"/>
      <c r="L351" s="152"/>
      <c r="M351" s="157"/>
      <c r="T351" s="158"/>
      <c r="AT351" s="153" t="s">
        <v>138</v>
      </c>
      <c r="AU351" s="153" t="s">
        <v>88</v>
      </c>
      <c r="AV351" s="13" t="s">
        <v>88</v>
      </c>
      <c r="AW351" s="13" t="s">
        <v>39</v>
      </c>
      <c r="AX351" s="13" t="s">
        <v>78</v>
      </c>
      <c r="AY351" s="153" t="s">
        <v>127</v>
      </c>
    </row>
    <row r="352" spans="2:51" s="14" customFormat="1" ht="12">
      <c r="B352" s="159"/>
      <c r="D352" s="146" t="s">
        <v>138</v>
      </c>
      <c r="E352" s="160" t="s">
        <v>32</v>
      </c>
      <c r="F352" s="161" t="s">
        <v>141</v>
      </c>
      <c r="H352" s="162">
        <v>9.188</v>
      </c>
      <c r="I352" s="163"/>
      <c r="L352" s="159"/>
      <c r="M352" s="164"/>
      <c r="T352" s="165"/>
      <c r="AT352" s="160" t="s">
        <v>138</v>
      </c>
      <c r="AU352" s="160" t="s">
        <v>88</v>
      </c>
      <c r="AV352" s="14" t="s">
        <v>134</v>
      </c>
      <c r="AW352" s="14" t="s">
        <v>39</v>
      </c>
      <c r="AX352" s="14" t="s">
        <v>86</v>
      </c>
      <c r="AY352" s="160" t="s">
        <v>127</v>
      </c>
    </row>
    <row r="353" spans="2:65" s="1" customFormat="1" ht="55.5" customHeight="1">
      <c r="B353" s="33"/>
      <c r="C353" s="128" t="s">
        <v>427</v>
      </c>
      <c r="D353" s="128" t="s">
        <v>129</v>
      </c>
      <c r="E353" s="129" t="s">
        <v>428</v>
      </c>
      <c r="F353" s="130" t="s">
        <v>429</v>
      </c>
      <c r="G353" s="131" t="s">
        <v>132</v>
      </c>
      <c r="H353" s="132">
        <v>43.75</v>
      </c>
      <c r="I353" s="133"/>
      <c r="J353" s="134">
        <f>ROUND(I353*H353,2)</f>
        <v>0</v>
      </c>
      <c r="K353" s="130" t="s">
        <v>133</v>
      </c>
      <c r="L353" s="33"/>
      <c r="M353" s="135" t="s">
        <v>32</v>
      </c>
      <c r="N353" s="136" t="s">
        <v>49</v>
      </c>
      <c r="P353" s="137">
        <f>O353*H353</f>
        <v>0</v>
      </c>
      <c r="Q353" s="137">
        <v>0.00031</v>
      </c>
      <c r="R353" s="137">
        <f>Q353*H353</f>
        <v>0.0135625</v>
      </c>
      <c r="S353" s="137">
        <v>0</v>
      </c>
      <c r="T353" s="138">
        <f>S353*H353</f>
        <v>0</v>
      </c>
      <c r="AR353" s="139" t="s">
        <v>134</v>
      </c>
      <c r="AT353" s="139" t="s">
        <v>129</v>
      </c>
      <c r="AU353" s="139" t="s">
        <v>88</v>
      </c>
      <c r="AY353" s="17" t="s">
        <v>127</v>
      </c>
      <c r="BE353" s="140">
        <f>IF(N353="základní",J353,0)</f>
        <v>0</v>
      </c>
      <c r="BF353" s="140">
        <f>IF(N353="snížená",J353,0)</f>
        <v>0</v>
      </c>
      <c r="BG353" s="140">
        <f>IF(N353="zákl. přenesená",J353,0)</f>
        <v>0</v>
      </c>
      <c r="BH353" s="140">
        <f>IF(N353="sníž. přenesená",J353,0)</f>
        <v>0</v>
      </c>
      <c r="BI353" s="140">
        <f>IF(N353="nulová",J353,0)</f>
        <v>0</v>
      </c>
      <c r="BJ353" s="17" t="s">
        <v>86</v>
      </c>
      <c r="BK353" s="140">
        <f>ROUND(I353*H353,2)</f>
        <v>0</v>
      </c>
      <c r="BL353" s="17" t="s">
        <v>134</v>
      </c>
      <c r="BM353" s="139" t="s">
        <v>430</v>
      </c>
    </row>
    <row r="354" spans="2:47" s="1" customFormat="1" ht="12">
      <c r="B354" s="33"/>
      <c r="D354" s="141" t="s">
        <v>136</v>
      </c>
      <c r="F354" s="142" t="s">
        <v>431</v>
      </c>
      <c r="I354" s="143"/>
      <c r="L354" s="33"/>
      <c r="M354" s="144"/>
      <c r="T354" s="54"/>
      <c r="AT354" s="17" t="s">
        <v>136</v>
      </c>
      <c r="AU354" s="17" t="s">
        <v>88</v>
      </c>
    </row>
    <row r="355" spans="2:51" s="12" customFormat="1" ht="12">
      <c r="B355" s="145"/>
      <c r="D355" s="146" t="s">
        <v>138</v>
      </c>
      <c r="E355" s="147" t="s">
        <v>32</v>
      </c>
      <c r="F355" s="148" t="s">
        <v>238</v>
      </c>
      <c r="H355" s="147" t="s">
        <v>32</v>
      </c>
      <c r="I355" s="149"/>
      <c r="L355" s="145"/>
      <c r="M355" s="150"/>
      <c r="T355" s="151"/>
      <c r="AT355" s="147" t="s">
        <v>138</v>
      </c>
      <c r="AU355" s="147" t="s">
        <v>88</v>
      </c>
      <c r="AV355" s="12" t="s">
        <v>86</v>
      </c>
      <c r="AW355" s="12" t="s">
        <v>39</v>
      </c>
      <c r="AX355" s="12" t="s">
        <v>78</v>
      </c>
      <c r="AY355" s="147" t="s">
        <v>127</v>
      </c>
    </row>
    <row r="356" spans="2:51" s="12" customFormat="1" ht="20.4">
      <c r="B356" s="145"/>
      <c r="D356" s="146" t="s">
        <v>138</v>
      </c>
      <c r="E356" s="147" t="s">
        <v>32</v>
      </c>
      <c r="F356" s="148" t="s">
        <v>239</v>
      </c>
      <c r="H356" s="147" t="s">
        <v>32</v>
      </c>
      <c r="I356" s="149"/>
      <c r="L356" s="145"/>
      <c r="M356" s="150"/>
      <c r="T356" s="151"/>
      <c r="AT356" s="147" t="s">
        <v>138</v>
      </c>
      <c r="AU356" s="147" t="s">
        <v>88</v>
      </c>
      <c r="AV356" s="12" t="s">
        <v>86</v>
      </c>
      <c r="AW356" s="12" t="s">
        <v>39</v>
      </c>
      <c r="AX356" s="12" t="s">
        <v>78</v>
      </c>
      <c r="AY356" s="147" t="s">
        <v>127</v>
      </c>
    </row>
    <row r="357" spans="2:51" s="12" customFormat="1" ht="12">
      <c r="B357" s="145"/>
      <c r="D357" s="146" t="s">
        <v>138</v>
      </c>
      <c r="E357" s="147" t="s">
        <v>32</v>
      </c>
      <c r="F357" s="148" t="s">
        <v>258</v>
      </c>
      <c r="H357" s="147" t="s">
        <v>32</v>
      </c>
      <c r="I357" s="149"/>
      <c r="L357" s="145"/>
      <c r="M357" s="150"/>
      <c r="T357" s="151"/>
      <c r="AT357" s="147" t="s">
        <v>138</v>
      </c>
      <c r="AU357" s="147" t="s">
        <v>88</v>
      </c>
      <c r="AV357" s="12" t="s">
        <v>86</v>
      </c>
      <c r="AW357" s="12" t="s">
        <v>39</v>
      </c>
      <c r="AX357" s="12" t="s">
        <v>78</v>
      </c>
      <c r="AY357" s="147" t="s">
        <v>127</v>
      </c>
    </row>
    <row r="358" spans="2:51" s="12" customFormat="1" ht="12">
      <c r="B358" s="145"/>
      <c r="D358" s="146" t="s">
        <v>138</v>
      </c>
      <c r="E358" s="147" t="s">
        <v>32</v>
      </c>
      <c r="F358" s="148" t="s">
        <v>402</v>
      </c>
      <c r="H358" s="147" t="s">
        <v>32</v>
      </c>
      <c r="I358" s="149"/>
      <c r="L358" s="145"/>
      <c r="M358" s="150"/>
      <c r="T358" s="151"/>
      <c r="AT358" s="147" t="s">
        <v>138</v>
      </c>
      <c r="AU358" s="147" t="s">
        <v>88</v>
      </c>
      <c r="AV358" s="12" t="s">
        <v>86</v>
      </c>
      <c r="AW358" s="12" t="s">
        <v>39</v>
      </c>
      <c r="AX358" s="12" t="s">
        <v>78</v>
      </c>
      <c r="AY358" s="147" t="s">
        <v>127</v>
      </c>
    </row>
    <row r="359" spans="2:51" s="12" customFormat="1" ht="12">
      <c r="B359" s="145"/>
      <c r="D359" s="146" t="s">
        <v>138</v>
      </c>
      <c r="E359" s="147" t="s">
        <v>32</v>
      </c>
      <c r="F359" s="148" t="s">
        <v>432</v>
      </c>
      <c r="H359" s="147" t="s">
        <v>32</v>
      </c>
      <c r="I359" s="149"/>
      <c r="L359" s="145"/>
      <c r="M359" s="150"/>
      <c r="T359" s="151"/>
      <c r="AT359" s="147" t="s">
        <v>138</v>
      </c>
      <c r="AU359" s="147" t="s">
        <v>88</v>
      </c>
      <c r="AV359" s="12" t="s">
        <v>86</v>
      </c>
      <c r="AW359" s="12" t="s">
        <v>39</v>
      </c>
      <c r="AX359" s="12" t="s">
        <v>78</v>
      </c>
      <c r="AY359" s="147" t="s">
        <v>127</v>
      </c>
    </row>
    <row r="360" spans="2:51" s="13" customFormat="1" ht="12">
      <c r="B360" s="152"/>
      <c r="D360" s="146" t="s">
        <v>138</v>
      </c>
      <c r="E360" s="153" t="s">
        <v>32</v>
      </c>
      <c r="F360" s="154" t="s">
        <v>433</v>
      </c>
      <c r="H360" s="155">
        <v>43.75</v>
      </c>
      <c r="I360" s="156"/>
      <c r="L360" s="152"/>
      <c r="M360" s="157"/>
      <c r="T360" s="158"/>
      <c r="AT360" s="153" t="s">
        <v>138</v>
      </c>
      <c r="AU360" s="153" t="s">
        <v>88</v>
      </c>
      <c r="AV360" s="13" t="s">
        <v>88</v>
      </c>
      <c r="AW360" s="13" t="s">
        <v>39</v>
      </c>
      <c r="AX360" s="13" t="s">
        <v>78</v>
      </c>
      <c r="AY360" s="153" t="s">
        <v>127</v>
      </c>
    </row>
    <row r="361" spans="2:51" s="14" customFormat="1" ht="12">
      <c r="B361" s="159"/>
      <c r="D361" s="146" t="s">
        <v>138</v>
      </c>
      <c r="E361" s="160" t="s">
        <v>32</v>
      </c>
      <c r="F361" s="161" t="s">
        <v>141</v>
      </c>
      <c r="H361" s="162">
        <v>43.75</v>
      </c>
      <c r="I361" s="163"/>
      <c r="L361" s="159"/>
      <c r="M361" s="164"/>
      <c r="T361" s="165"/>
      <c r="AT361" s="160" t="s">
        <v>138</v>
      </c>
      <c r="AU361" s="160" t="s">
        <v>88</v>
      </c>
      <c r="AV361" s="14" t="s">
        <v>134</v>
      </c>
      <c r="AW361" s="14" t="s">
        <v>39</v>
      </c>
      <c r="AX361" s="14" t="s">
        <v>86</v>
      </c>
      <c r="AY361" s="160" t="s">
        <v>127</v>
      </c>
    </row>
    <row r="362" spans="2:65" s="1" customFormat="1" ht="24.15" customHeight="1">
      <c r="B362" s="33"/>
      <c r="C362" s="166" t="s">
        <v>434</v>
      </c>
      <c r="D362" s="166" t="s">
        <v>345</v>
      </c>
      <c r="E362" s="167" t="s">
        <v>435</v>
      </c>
      <c r="F362" s="168" t="s">
        <v>436</v>
      </c>
      <c r="G362" s="169" t="s">
        <v>132</v>
      </c>
      <c r="H362" s="170">
        <v>51.822</v>
      </c>
      <c r="I362" s="171"/>
      <c r="J362" s="172">
        <f>ROUND(I362*H362,2)</f>
        <v>0</v>
      </c>
      <c r="K362" s="168" t="s">
        <v>133</v>
      </c>
      <c r="L362" s="173"/>
      <c r="M362" s="174" t="s">
        <v>32</v>
      </c>
      <c r="N362" s="175" t="s">
        <v>49</v>
      </c>
      <c r="P362" s="137">
        <f>O362*H362</f>
        <v>0</v>
      </c>
      <c r="Q362" s="137">
        <v>0.0003</v>
      </c>
      <c r="R362" s="137">
        <f>Q362*H362</f>
        <v>0.015546599999999999</v>
      </c>
      <c r="S362" s="137">
        <v>0</v>
      </c>
      <c r="T362" s="138">
        <f>S362*H362</f>
        <v>0</v>
      </c>
      <c r="AR362" s="139" t="s">
        <v>177</v>
      </c>
      <c r="AT362" s="139" t="s">
        <v>345</v>
      </c>
      <c r="AU362" s="139" t="s">
        <v>88</v>
      </c>
      <c r="AY362" s="17" t="s">
        <v>127</v>
      </c>
      <c r="BE362" s="140">
        <f>IF(N362="základní",J362,0)</f>
        <v>0</v>
      </c>
      <c r="BF362" s="140">
        <f>IF(N362="snížená",J362,0)</f>
        <v>0</v>
      </c>
      <c r="BG362" s="140">
        <f>IF(N362="zákl. přenesená",J362,0)</f>
        <v>0</v>
      </c>
      <c r="BH362" s="140">
        <f>IF(N362="sníž. přenesená",J362,0)</f>
        <v>0</v>
      </c>
      <c r="BI362" s="140">
        <f>IF(N362="nulová",J362,0)</f>
        <v>0</v>
      </c>
      <c r="BJ362" s="17" t="s">
        <v>86</v>
      </c>
      <c r="BK362" s="140">
        <f>ROUND(I362*H362,2)</f>
        <v>0</v>
      </c>
      <c r="BL362" s="17" t="s">
        <v>134</v>
      </c>
      <c r="BM362" s="139" t="s">
        <v>437</v>
      </c>
    </row>
    <row r="363" spans="2:51" s="13" customFormat="1" ht="12">
      <c r="B363" s="152"/>
      <c r="D363" s="146" t="s">
        <v>138</v>
      </c>
      <c r="F363" s="154" t="s">
        <v>438</v>
      </c>
      <c r="H363" s="155">
        <v>51.822</v>
      </c>
      <c r="I363" s="156"/>
      <c r="L363" s="152"/>
      <c r="M363" s="157"/>
      <c r="T363" s="158"/>
      <c r="AT363" s="153" t="s">
        <v>138</v>
      </c>
      <c r="AU363" s="153" t="s">
        <v>88</v>
      </c>
      <c r="AV363" s="13" t="s">
        <v>88</v>
      </c>
      <c r="AW363" s="13" t="s">
        <v>4</v>
      </c>
      <c r="AX363" s="13" t="s">
        <v>86</v>
      </c>
      <c r="AY363" s="153" t="s">
        <v>127</v>
      </c>
    </row>
    <row r="364" spans="2:65" s="1" customFormat="1" ht="55.5" customHeight="1">
      <c r="B364" s="33"/>
      <c r="C364" s="128" t="s">
        <v>439</v>
      </c>
      <c r="D364" s="128" t="s">
        <v>129</v>
      </c>
      <c r="E364" s="129" t="s">
        <v>440</v>
      </c>
      <c r="F364" s="130" t="s">
        <v>441</v>
      </c>
      <c r="G364" s="131" t="s">
        <v>213</v>
      </c>
      <c r="H364" s="132">
        <v>43.75</v>
      </c>
      <c r="I364" s="133"/>
      <c r="J364" s="134">
        <f>ROUND(I364*H364,2)</f>
        <v>0</v>
      </c>
      <c r="K364" s="130" t="s">
        <v>133</v>
      </c>
      <c r="L364" s="33"/>
      <c r="M364" s="135" t="s">
        <v>32</v>
      </c>
      <c r="N364" s="136" t="s">
        <v>49</v>
      </c>
      <c r="P364" s="137">
        <f>O364*H364</f>
        <v>0</v>
      </c>
      <c r="Q364" s="137">
        <v>0.20477</v>
      </c>
      <c r="R364" s="137">
        <f>Q364*H364</f>
        <v>8.9586875</v>
      </c>
      <c r="S364" s="137">
        <v>0</v>
      </c>
      <c r="T364" s="138">
        <f>S364*H364</f>
        <v>0</v>
      </c>
      <c r="AR364" s="139" t="s">
        <v>134</v>
      </c>
      <c r="AT364" s="139" t="s">
        <v>129</v>
      </c>
      <c r="AU364" s="139" t="s">
        <v>88</v>
      </c>
      <c r="AY364" s="17" t="s">
        <v>127</v>
      </c>
      <c r="BE364" s="140">
        <f>IF(N364="základní",J364,0)</f>
        <v>0</v>
      </c>
      <c r="BF364" s="140">
        <f>IF(N364="snížená",J364,0)</f>
        <v>0</v>
      </c>
      <c r="BG364" s="140">
        <f>IF(N364="zákl. přenesená",J364,0)</f>
        <v>0</v>
      </c>
      <c r="BH364" s="140">
        <f>IF(N364="sníž. přenesená",J364,0)</f>
        <v>0</v>
      </c>
      <c r="BI364" s="140">
        <f>IF(N364="nulová",J364,0)</f>
        <v>0</v>
      </c>
      <c r="BJ364" s="17" t="s">
        <v>86</v>
      </c>
      <c r="BK364" s="140">
        <f>ROUND(I364*H364,2)</f>
        <v>0</v>
      </c>
      <c r="BL364" s="17" t="s">
        <v>134</v>
      </c>
      <c r="BM364" s="139" t="s">
        <v>442</v>
      </c>
    </row>
    <row r="365" spans="2:47" s="1" customFormat="1" ht="12">
      <c r="B365" s="33"/>
      <c r="D365" s="141" t="s">
        <v>136</v>
      </c>
      <c r="F365" s="142" t="s">
        <v>443</v>
      </c>
      <c r="I365" s="143"/>
      <c r="L365" s="33"/>
      <c r="M365" s="144"/>
      <c r="T365" s="54"/>
      <c r="AT365" s="17" t="s">
        <v>136</v>
      </c>
      <c r="AU365" s="17" t="s">
        <v>88</v>
      </c>
    </row>
    <row r="366" spans="2:51" s="12" customFormat="1" ht="12">
      <c r="B366" s="145"/>
      <c r="D366" s="146" t="s">
        <v>138</v>
      </c>
      <c r="E366" s="147" t="s">
        <v>32</v>
      </c>
      <c r="F366" s="148" t="s">
        <v>238</v>
      </c>
      <c r="H366" s="147" t="s">
        <v>32</v>
      </c>
      <c r="I366" s="149"/>
      <c r="L366" s="145"/>
      <c r="M366" s="150"/>
      <c r="T366" s="151"/>
      <c r="AT366" s="147" t="s">
        <v>138</v>
      </c>
      <c r="AU366" s="147" t="s">
        <v>88</v>
      </c>
      <c r="AV366" s="12" t="s">
        <v>86</v>
      </c>
      <c r="AW366" s="12" t="s">
        <v>39</v>
      </c>
      <c r="AX366" s="12" t="s">
        <v>78</v>
      </c>
      <c r="AY366" s="147" t="s">
        <v>127</v>
      </c>
    </row>
    <row r="367" spans="2:51" s="12" customFormat="1" ht="20.4">
      <c r="B367" s="145"/>
      <c r="D367" s="146" t="s">
        <v>138</v>
      </c>
      <c r="E367" s="147" t="s">
        <v>32</v>
      </c>
      <c r="F367" s="148" t="s">
        <v>239</v>
      </c>
      <c r="H367" s="147" t="s">
        <v>32</v>
      </c>
      <c r="I367" s="149"/>
      <c r="L367" s="145"/>
      <c r="M367" s="150"/>
      <c r="T367" s="151"/>
      <c r="AT367" s="147" t="s">
        <v>138</v>
      </c>
      <c r="AU367" s="147" t="s">
        <v>88</v>
      </c>
      <c r="AV367" s="12" t="s">
        <v>86</v>
      </c>
      <c r="AW367" s="12" t="s">
        <v>39</v>
      </c>
      <c r="AX367" s="12" t="s">
        <v>78</v>
      </c>
      <c r="AY367" s="147" t="s">
        <v>127</v>
      </c>
    </row>
    <row r="368" spans="2:51" s="12" customFormat="1" ht="12">
      <c r="B368" s="145"/>
      <c r="D368" s="146" t="s">
        <v>138</v>
      </c>
      <c r="E368" s="147" t="s">
        <v>32</v>
      </c>
      <c r="F368" s="148" t="s">
        <v>258</v>
      </c>
      <c r="H368" s="147" t="s">
        <v>32</v>
      </c>
      <c r="I368" s="149"/>
      <c r="L368" s="145"/>
      <c r="M368" s="150"/>
      <c r="T368" s="151"/>
      <c r="AT368" s="147" t="s">
        <v>138</v>
      </c>
      <c r="AU368" s="147" t="s">
        <v>88</v>
      </c>
      <c r="AV368" s="12" t="s">
        <v>86</v>
      </c>
      <c r="AW368" s="12" t="s">
        <v>39</v>
      </c>
      <c r="AX368" s="12" t="s">
        <v>78</v>
      </c>
      <c r="AY368" s="147" t="s">
        <v>127</v>
      </c>
    </row>
    <row r="369" spans="2:51" s="13" customFormat="1" ht="12">
      <c r="B369" s="152"/>
      <c r="D369" s="146" t="s">
        <v>138</v>
      </c>
      <c r="E369" s="153" t="s">
        <v>32</v>
      </c>
      <c r="F369" s="154" t="s">
        <v>444</v>
      </c>
      <c r="H369" s="155">
        <v>9.2</v>
      </c>
      <c r="I369" s="156"/>
      <c r="L369" s="152"/>
      <c r="M369" s="157"/>
      <c r="T369" s="158"/>
      <c r="AT369" s="153" t="s">
        <v>138</v>
      </c>
      <c r="AU369" s="153" t="s">
        <v>88</v>
      </c>
      <c r="AV369" s="13" t="s">
        <v>88</v>
      </c>
      <c r="AW369" s="13" t="s">
        <v>39</v>
      </c>
      <c r="AX369" s="13" t="s">
        <v>78</v>
      </c>
      <c r="AY369" s="153" t="s">
        <v>127</v>
      </c>
    </row>
    <row r="370" spans="2:51" s="13" customFormat="1" ht="12">
      <c r="B370" s="152"/>
      <c r="D370" s="146" t="s">
        <v>138</v>
      </c>
      <c r="E370" s="153" t="s">
        <v>32</v>
      </c>
      <c r="F370" s="154" t="s">
        <v>445</v>
      </c>
      <c r="H370" s="155">
        <v>2.1</v>
      </c>
      <c r="I370" s="156"/>
      <c r="L370" s="152"/>
      <c r="M370" s="157"/>
      <c r="T370" s="158"/>
      <c r="AT370" s="153" t="s">
        <v>138</v>
      </c>
      <c r="AU370" s="153" t="s">
        <v>88</v>
      </c>
      <c r="AV370" s="13" t="s">
        <v>88</v>
      </c>
      <c r="AW370" s="13" t="s">
        <v>39</v>
      </c>
      <c r="AX370" s="13" t="s">
        <v>78</v>
      </c>
      <c r="AY370" s="153" t="s">
        <v>127</v>
      </c>
    </row>
    <row r="371" spans="2:51" s="13" customFormat="1" ht="12">
      <c r="B371" s="152"/>
      <c r="D371" s="146" t="s">
        <v>138</v>
      </c>
      <c r="E371" s="153" t="s">
        <v>32</v>
      </c>
      <c r="F371" s="154" t="s">
        <v>446</v>
      </c>
      <c r="H371" s="155">
        <v>0.9</v>
      </c>
      <c r="I371" s="156"/>
      <c r="L371" s="152"/>
      <c r="M371" s="157"/>
      <c r="T371" s="158"/>
      <c r="AT371" s="153" t="s">
        <v>138</v>
      </c>
      <c r="AU371" s="153" t="s">
        <v>88</v>
      </c>
      <c r="AV371" s="13" t="s">
        <v>88</v>
      </c>
      <c r="AW371" s="13" t="s">
        <v>39</v>
      </c>
      <c r="AX371" s="13" t="s">
        <v>78</v>
      </c>
      <c r="AY371" s="153" t="s">
        <v>127</v>
      </c>
    </row>
    <row r="372" spans="2:51" s="13" customFormat="1" ht="12">
      <c r="B372" s="152"/>
      <c r="D372" s="146" t="s">
        <v>138</v>
      </c>
      <c r="E372" s="153" t="s">
        <v>32</v>
      </c>
      <c r="F372" s="154" t="s">
        <v>447</v>
      </c>
      <c r="H372" s="155">
        <v>2.8</v>
      </c>
      <c r="I372" s="156"/>
      <c r="L372" s="152"/>
      <c r="M372" s="157"/>
      <c r="T372" s="158"/>
      <c r="AT372" s="153" t="s">
        <v>138</v>
      </c>
      <c r="AU372" s="153" t="s">
        <v>88</v>
      </c>
      <c r="AV372" s="13" t="s">
        <v>88</v>
      </c>
      <c r="AW372" s="13" t="s">
        <v>39</v>
      </c>
      <c r="AX372" s="13" t="s">
        <v>78</v>
      </c>
      <c r="AY372" s="153" t="s">
        <v>127</v>
      </c>
    </row>
    <row r="373" spans="2:51" s="13" customFormat="1" ht="12">
      <c r="B373" s="152"/>
      <c r="D373" s="146" t="s">
        <v>138</v>
      </c>
      <c r="E373" s="153" t="s">
        <v>32</v>
      </c>
      <c r="F373" s="154" t="s">
        <v>448</v>
      </c>
      <c r="H373" s="155">
        <v>2.1</v>
      </c>
      <c r="I373" s="156"/>
      <c r="L373" s="152"/>
      <c r="M373" s="157"/>
      <c r="T373" s="158"/>
      <c r="AT373" s="153" t="s">
        <v>138</v>
      </c>
      <c r="AU373" s="153" t="s">
        <v>88</v>
      </c>
      <c r="AV373" s="13" t="s">
        <v>88</v>
      </c>
      <c r="AW373" s="13" t="s">
        <v>39</v>
      </c>
      <c r="AX373" s="13" t="s">
        <v>78</v>
      </c>
      <c r="AY373" s="153" t="s">
        <v>127</v>
      </c>
    </row>
    <row r="374" spans="2:51" s="13" customFormat="1" ht="12">
      <c r="B374" s="152"/>
      <c r="D374" s="146" t="s">
        <v>138</v>
      </c>
      <c r="E374" s="153" t="s">
        <v>32</v>
      </c>
      <c r="F374" s="154" t="s">
        <v>449</v>
      </c>
      <c r="H374" s="155">
        <v>1.4</v>
      </c>
      <c r="I374" s="156"/>
      <c r="L374" s="152"/>
      <c r="M374" s="157"/>
      <c r="T374" s="158"/>
      <c r="AT374" s="153" t="s">
        <v>138</v>
      </c>
      <c r="AU374" s="153" t="s">
        <v>88</v>
      </c>
      <c r="AV374" s="13" t="s">
        <v>88</v>
      </c>
      <c r="AW374" s="13" t="s">
        <v>39</v>
      </c>
      <c r="AX374" s="13" t="s">
        <v>78</v>
      </c>
      <c r="AY374" s="153" t="s">
        <v>127</v>
      </c>
    </row>
    <row r="375" spans="2:51" s="13" customFormat="1" ht="12">
      <c r="B375" s="152"/>
      <c r="D375" s="146" t="s">
        <v>138</v>
      </c>
      <c r="E375" s="153" t="s">
        <v>32</v>
      </c>
      <c r="F375" s="154" t="s">
        <v>450</v>
      </c>
      <c r="H375" s="155">
        <v>2.1</v>
      </c>
      <c r="I375" s="156"/>
      <c r="L375" s="152"/>
      <c r="M375" s="157"/>
      <c r="T375" s="158"/>
      <c r="AT375" s="153" t="s">
        <v>138</v>
      </c>
      <c r="AU375" s="153" t="s">
        <v>88</v>
      </c>
      <c r="AV375" s="13" t="s">
        <v>88</v>
      </c>
      <c r="AW375" s="13" t="s">
        <v>39</v>
      </c>
      <c r="AX375" s="13" t="s">
        <v>78</v>
      </c>
      <c r="AY375" s="153" t="s">
        <v>127</v>
      </c>
    </row>
    <row r="376" spans="2:51" s="13" customFormat="1" ht="12">
      <c r="B376" s="152"/>
      <c r="D376" s="146" t="s">
        <v>138</v>
      </c>
      <c r="E376" s="153" t="s">
        <v>32</v>
      </c>
      <c r="F376" s="154" t="s">
        <v>451</v>
      </c>
      <c r="H376" s="155">
        <v>1.4</v>
      </c>
      <c r="I376" s="156"/>
      <c r="L376" s="152"/>
      <c r="M376" s="157"/>
      <c r="T376" s="158"/>
      <c r="AT376" s="153" t="s">
        <v>138</v>
      </c>
      <c r="AU376" s="153" t="s">
        <v>88</v>
      </c>
      <c r="AV376" s="13" t="s">
        <v>88</v>
      </c>
      <c r="AW376" s="13" t="s">
        <v>39</v>
      </c>
      <c r="AX376" s="13" t="s">
        <v>78</v>
      </c>
      <c r="AY376" s="153" t="s">
        <v>127</v>
      </c>
    </row>
    <row r="377" spans="2:51" s="13" customFormat="1" ht="12">
      <c r="B377" s="152"/>
      <c r="D377" s="146" t="s">
        <v>138</v>
      </c>
      <c r="E377" s="153" t="s">
        <v>32</v>
      </c>
      <c r="F377" s="154" t="s">
        <v>452</v>
      </c>
      <c r="H377" s="155">
        <v>1.1</v>
      </c>
      <c r="I377" s="156"/>
      <c r="L377" s="152"/>
      <c r="M377" s="157"/>
      <c r="T377" s="158"/>
      <c r="AT377" s="153" t="s">
        <v>138</v>
      </c>
      <c r="AU377" s="153" t="s">
        <v>88</v>
      </c>
      <c r="AV377" s="13" t="s">
        <v>88</v>
      </c>
      <c r="AW377" s="13" t="s">
        <v>39</v>
      </c>
      <c r="AX377" s="13" t="s">
        <v>78</v>
      </c>
      <c r="AY377" s="153" t="s">
        <v>127</v>
      </c>
    </row>
    <row r="378" spans="2:51" s="13" customFormat="1" ht="12">
      <c r="B378" s="152"/>
      <c r="D378" s="146" t="s">
        <v>138</v>
      </c>
      <c r="E378" s="153" t="s">
        <v>32</v>
      </c>
      <c r="F378" s="154" t="s">
        <v>453</v>
      </c>
      <c r="H378" s="155">
        <v>0.6</v>
      </c>
      <c r="I378" s="156"/>
      <c r="L378" s="152"/>
      <c r="M378" s="157"/>
      <c r="T378" s="158"/>
      <c r="AT378" s="153" t="s">
        <v>138</v>
      </c>
      <c r="AU378" s="153" t="s">
        <v>88</v>
      </c>
      <c r="AV378" s="13" t="s">
        <v>88</v>
      </c>
      <c r="AW378" s="13" t="s">
        <v>39</v>
      </c>
      <c r="AX378" s="13" t="s">
        <v>78</v>
      </c>
      <c r="AY378" s="153" t="s">
        <v>127</v>
      </c>
    </row>
    <row r="379" spans="2:51" s="13" customFormat="1" ht="12">
      <c r="B379" s="152"/>
      <c r="D379" s="146" t="s">
        <v>138</v>
      </c>
      <c r="E379" s="153" t="s">
        <v>32</v>
      </c>
      <c r="F379" s="154" t="s">
        <v>454</v>
      </c>
      <c r="H379" s="155">
        <v>0.75</v>
      </c>
      <c r="I379" s="156"/>
      <c r="L379" s="152"/>
      <c r="M379" s="157"/>
      <c r="T379" s="158"/>
      <c r="AT379" s="153" t="s">
        <v>138</v>
      </c>
      <c r="AU379" s="153" t="s">
        <v>88</v>
      </c>
      <c r="AV379" s="13" t="s">
        <v>88</v>
      </c>
      <c r="AW379" s="13" t="s">
        <v>39</v>
      </c>
      <c r="AX379" s="13" t="s">
        <v>78</v>
      </c>
      <c r="AY379" s="153" t="s">
        <v>127</v>
      </c>
    </row>
    <row r="380" spans="2:51" s="13" customFormat="1" ht="12">
      <c r="B380" s="152"/>
      <c r="D380" s="146" t="s">
        <v>138</v>
      </c>
      <c r="E380" s="153" t="s">
        <v>32</v>
      </c>
      <c r="F380" s="154" t="s">
        <v>455</v>
      </c>
      <c r="H380" s="155">
        <v>0.9</v>
      </c>
      <c r="I380" s="156"/>
      <c r="L380" s="152"/>
      <c r="M380" s="157"/>
      <c r="T380" s="158"/>
      <c r="AT380" s="153" t="s">
        <v>138</v>
      </c>
      <c r="AU380" s="153" t="s">
        <v>88</v>
      </c>
      <c r="AV380" s="13" t="s">
        <v>88</v>
      </c>
      <c r="AW380" s="13" t="s">
        <v>39</v>
      </c>
      <c r="AX380" s="13" t="s">
        <v>78</v>
      </c>
      <c r="AY380" s="153" t="s">
        <v>127</v>
      </c>
    </row>
    <row r="381" spans="2:51" s="13" customFormat="1" ht="12">
      <c r="B381" s="152"/>
      <c r="D381" s="146" t="s">
        <v>138</v>
      </c>
      <c r="E381" s="153" t="s">
        <v>32</v>
      </c>
      <c r="F381" s="154" t="s">
        <v>456</v>
      </c>
      <c r="H381" s="155">
        <v>1.6</v>
      </c>
      <c r="I381" s="156"/>
      <c r="L381" s="152"/>
      <c r="M381" s="157"/>
      <c r="T381" s="158"/>
      <c r="AT381" s="153" t="s">
        <v>138</v>
      </c>
      <c r="AU381" s="153" t="s">
        <v>88</v>
      </c>
      <c r="AV381" s="13" t="s">
        <v>88</v>
      </c>
      <c r="AW381" s="13" t="s">
        <v>39</v>
      </c>
      <c r="AX381" s="13" t="s">
        <v>78</v>
      </c>
      <c r="AY381" s="153" t="s">
        <v>127</v>
      </c>
    </row>
    <row r="382" spans="2:51" s="13" customFormat="1" ht="12">
      <c r="B382" s="152"/>
      <c r="D382" s="146" t="s">
        <v>138</v>
      </c>
      <c r="E382" s="153" t="s">
        <v>32</v>
      </c>
      <c r="F382" s="154" t="s">
        <v>457</v>
      </c>
      <c r="H382" s="155">
        <v>3.4</v>
      </c>
      <c r="I382" s="156"/>
      <c r="L382" s="152"/>
      <c r="M382" s="157"/>
      <c r="T382" s="158"/>
      <c r="AT382" s="153" t="s">
        <v>138</v>
      </c>
      <c r="AU382" s="153" t="s">
        <v>88</v>
      </c>
      <c r="AV382" s="13" t="s">
        <v>88</v>
      </c>
      <c r="AW382" s="13" t="s">
        <v>39</v>
      </c>
      <c r="AX382" s="13" t="s">
        <v>78</v>
      </c>
      <c r="AY382" s="153" t="s">
        <v>127</v>
      </c>
    </row>
    <row r="383" spans="2:51" s="13" customFormat="1" ht="12">
      <c r="B383" s="152"/>
      <c r="D383" s="146" t="s">
        <v>138</v>
      </c>
      <c r="E383" s="153" t="s">
        <v>32</v>
      </c>
      <c r="F383" s="154" t="s">
        <v>458</v>
      </c>
      <c r="H383" s="155">
        <v>0.7</v>
      </c>
      <c r="I383" s="156"/>
      <c r="L383" s="152"/>
      <c r="M383" s="157"/>
      <c r="T383" s="158"/>
      <c r="AT383" s="153" t="s">
        <v>138</v>
      </c>
      <c r="AU383" s="153" t="s">
        <v>88</v>
      </c>
      <c r="AV383" s="13" t="s">
        <v>88</v>
      </c>
      <c r="AW383" s="13" t="s">
        <v>39</v>
      </c>
      <c r="AX383" s="13" t="s">
        <v>78</v>
      </c>
      <c r="AY383" s="153" t="s">
        <v>127</v>
      </c>
    </row>
    <row r="384" spans="2:51" s="13" customFormat="1" ht="12">
      <c r="B384" s="152"/>
      <c r="D384" s="146" t="s">
        <v>138</v>
      </c>
      <c r="E384" s="153" t="s">
        <v>32</v>
      </c>
      <c r="F384" s="154" t="s">
        <v>459</v>
      </c>
      <c r="H384" s="155">
        <v>2.9</v>
      </c>
      <c r="I384" s="156"/>
      <c r="L384" s="152"/>
      <c r="M384" s="157"/>
      <c r="T384" s="158"/>
      <c r="AT384" s="153" t="s">
        <v>138</v>
      </c>
      <c r="AU384" s="153" t="s">
        <v>88</v>
      </c>
      <c r="AV384" s="13" t="s">
        <v>88</v>
      </c>
      <c r="AW384" s="13" t="s">
        <v>39</v>
      </c>
      <c r="AX384" s="13" t="s">
        <v>78</v>
      </c>
      <c r="AY384" s="153" t="s">
        <v>127</v>
      </c>
    </row>
    <row r="385" spans="2:51" s="13" customFormat="1" ht="12">
      <c r="B385" s="152"/>
      <c r="D385" s="146" t="s">
        <v>138</v>
      </c>
      <c r="E385" s="153" t="s">
        <v>32</v>
      </c>
      <c r="F385" s="154" t="s">
        <v>460</v>
      </c>
      <c r="H385" s="155">
        <v>9.8</v>
      </c>
      <c r="I385" s="156"/>
      <c r="L385" s="152"/>
      <c r="M385" s="157"/>
      <c r="T385" s="158"/>
      <c r="AT385" s="153" t="s">
        <v>138</v>
      </c>
      <c r="AU385" s="153" t="s">
        <v>88</v>
      </c>
      <c r="AV385" s="13" t="s">
        <v>88</v>
      </c>
      <c r="AW385" s="13" t="s">
        <v>39</v>
      </c>
      <c r="AX385" s="13" t="s">
        <v>78</v>
      </c>
      <c r="AY385" s="153" t="s">
        <v>127</v>
      </c>
    </row>
    <row r="386" spans="2:51" s="14" customFormat="1" ht="12">
      <c r="B386" s="159"/>
      <c r="D386" s="146" t="s">
        <v>138</v>
      </c>
      <c r="E386" s="160" t="s">
        <v>32</v>
      </c>
      <c r="F386" s="161" t="s">
        <v>141</v>
      </c>
      <c r="H386" s="162">
        <v>43.75</v>
      </c>
      <c r="I386" s="163"/>
      <c r="L386" s="159"/>
      <c r="M386" s="164"/>
      <c r="T386" s="165"/>
      <c r="AT386" s="160" t="s">
        <v>138</v>
      </c>
      <c r="AU386" s="160" t="s">
        <v>88</v>
      </c>
      <c r="AV386" s="14" t="s">
        <v>134</v>
      </c>
      <c r="AW386" s="14" t="s">
        <v>39</v>
      </c>
      <c r="AX386" s="14" t="s">
        <v>86</v>
      </c>
      <c r="AY386" s="160" t="s">
        <v>127</v>
      </c>
    </row>
    <row r="387" spans="2:65" s="1" customFormat="1" ht="55.5" customHeight="1">
      <c r="B387" s="33"/>
      <c r="C387" s="128" t="s">
        <v>461</v>
      </c>
      <c r="D387" s="128" t="s">
        <v>129</v>
      </c>
      <c r="E387" s="129" t="s">
        <v>462</v>
      </c>
      <c r="F387" s="130" t="s">
        <v>463</v>
      </c>
      <c r="G387" s="131" t="s">
        <v>213</v>
      </c>
      <c r="H387" s="132">
        <v>635.5</v>
      </c>
      <c r="I387" s="133"/>
      <c r="J387" s="134">
        <f>ROUND(I387*H387,2)</f>
        <v>0</v>
      </c>
      <c r="K387" s="130" t="s">
        <v>133</v>
      </c>
      <c r="L387" s="33"/>
      <c r="M387" s="135" t="s">
        <v>32</v>
      </c>
      <c r="N387" s="136" t="s">
        <v>49</v>
      </c>
      <c r="P387" s="137">
        <f>O387*H387</f>
        <v>0</v>
      </c>
      <c r="Q387" s="137">
        <v>0.27561</v>
      </c>
      <c r="R387" s="137">
        <f>Q387*H387</f>
        <v>175.150155</v>
      </c>
      <c r="S387" s="137">
        <v>0</v>
      </c>
      <c r="T387" s="138">
        <f>S387*H387</f>
        <v>0</v>
      </c>
      <c r="AR387" s="139" t="s">
        <v>134</v>
      </c>
      <c r="AT387" s="139" t="s">
        <v>129</v>
      </c>
      <c r="AU387" s="139" t="s">
        <v>88</v>
      </c>
      <c r="AY387" s="17" t="s">
        <v>127</v>
      </c>
      <c r="BE387" s="140">
        <f>IF(N387="základní",J387,0)</f>
        <v>0</v>
      </c>
      <c r="BF387" s="140">
        <f>IF(N387="snížená",J387,0)</f>
        <v>0</v>
      </c>
      <c r="BG387" s="140">
        <f>IF(N387="zákl. přenesená",J387,0)</f>
        <v>0</v>
      </c>
      <c r="BH387" s="140">
        <f>IF(N387="sníž. přenesená",J387,0)</f>
        <v>0</v>
      </c>
      <c r="BI387" s="140">
        <f>IF(N387="nulová",J387,0)</f>
        <v>0</v>
      </c>
      <c r="BJ387" s="17" t="s">
        <v>86</v>
      </c>
      <c r="BK387" s="140">
        <f>ROUND(I387*H387,2)</f>
        <v>0</v>
      </c>
      <c r="BL387" s="17" t="s">
        <v>134</v>
      </c>
      <c r="BM387" s="139" t="s">
        <v>464</v>
      </c>
    </row>
    <row r="388" spans="2:47" s="1" customFormat="1" ht="12">
      <c r="B388" s="33"/>
      <c r="D388" s="141" t="s">
        <v>136</v>
      </c>
      <c r="F388" s="142" t="s">
        <v>465</v>
      </c>
      <c r="I388" s="143"/>
      <c r="L388" s="33"/>
      <c r="M388" s="144"/>
      <c r="T388" s="54"/>
      <c r="AT388" s="17" t="s">
        <v>136</v>
      </c>
      <c r="AU388" s="17" t="s">
        <v>88</v>
      </c>
    </row>
    <row r="389" spans="2:51" s="12" customFormat="1" ht="12">
      <c r="B389" s="145"/>
      <c r="D389" s="146" t="s">
        <v>138</v>
      </c>
      <c r="E389" s="147" t="s">
        <v>32</v>
      </c>
      <c r="F389" s="148" t="s">
        <v>139</v>
      </c>
      <c r="H389" s="147" t="s">
        <v>32</v>
      </c>
      <c r="I389" s="149"/>
      <c r="L389" s="145"/>
      <c r="M389" s="150"/>
      <c r="T389" s="151"/>
      <c r="AT389" s="147" t="s">
        <v>138</v>
      </c>
      <c r="AU389" s="147" t="s">
        <v>88</v>
      </c>
      <c r="AV389" s="12" t="s">
        <v>86</v>
      </c>
      <c r="AW389" s="12" t="s">
        <v>39</v>
      </c>
      <c r="AX389" s="12" t="s">
        <v>78</v>
      </c>
      <c r="AY389" s="147" t="s">
        <v>127</v>
      </c>
    </row>
    <row r="390" spans="2:51" s="12" customFormat="1" ht="12">
      <c r="B390" s="145"/>
      <c r="D390" s="146" t="s">
        <v>138</v>
      </c>
      <c r="E390" s="147" t="s">
        <v>32</v>
      </c>
      <c r="F390" s="148" t="s">
        <v>416</v>
      </c>
      <c r="H390" s="147" t="s">
        <v>32</v>
      </c>
      <c r="I390" s="149"/>
      <c r="L390" s="145"/>
      <c r="M390" s="150"/>
      <c r="T390" s="151"/>
      <c r="AT390" s="147" t="s">
        <v>138</v>
      </c>
      <c r="AU390" s="147" t="s">
        <v>88</v>
      </c>
      <c r="AV390" s="12" t="s">
        <v>86</v>
      </c>
      <c r="AW390" s="12" t="s">
        <v>39</v>
      </c>
      <c r="AX390" s="12" t="s">
        <v>78</v>
      </c>
      <c r="AY390" s="147" t="s">
        <v>127</v>
      </c>
    </row>
    <row r="391" spans="2:51" s="12" customFormat="1" ht="12">
      <c r="B391" s="145"/>
      <c r="D391" s="146" t="s">
        <v>138</v>
      </c>
      <c r="E391" s="147" t="s">
        <v>32</v>
      </c>
      <c r="F391" s="148" t="s">
        <v>466</v>
      </c>
      <c r="H391" s="147" t="s">
        <v>32</v>
      </c>
      <c r="I391" s="149"/>
      <c r="L391" s="145"/>
      <c r="M391" s="150"/>
      <c r="T391" s="151"/>
      <c r="AT391" s="147" t="s">
        <v>138</v>
      </c>
      <c r="AU391" s="147" t="s">
        <v>88</v>
      </c>
      <c r="AV391" s="12" t="s">
        <v>86</v>
      </c>
      <c r="AW391" s="12" t="s">
        <v>39</v>
      </c>
      <c r="AX391" s="12" t="s">
        <v>78</v>
      </c>
      <c r="AY391" s="147" t="s">
        <v>127</v>
      </c>
    </row>
    <row r="392" spans="2:51" s="13" customFormat="1" ht="30.6">
      <c r="B392" s="152"/>
      <c r="D392" s="146" t="s">
        <v>138</v>
      </c>
      <c r="E392" s="153" t="s">
        <v>32</v>
      </c>
      <c r="F392" s="154" t="s">
        <v>467</v>
      </c>
      <c r="H392" s="155">
        <v>635.5</v>
      </c>
      <c r="I392" s="156"/>
      <c r="L392" s="152"/>
      <c r="M392" s="157"/>
      <c r="T392" s="158"/>
      <c r="AT392" s="153" t="s">
        <v>138</v>
      </c>
      <c r="AU392" s="153" t="s">
        <v>88</v>
      </c>
      <c r="AV392" s="13" t="s">
        <v>88</v>
      </c>
      <c r="AW392" s="13" t="s">
        <v>39</v>
      </c>
      <c r="AX392" s="13" t="s">
        <v>78</v>
      </c>
      <c r="AY392" s="153" t="s">
        <v>127</v>
      </c>
    </row>
    <row r="393" spans="2:51" s="14" customFormat="1" ht="12">
      <c r="B393" s="159"/>
      <c r="D393" s="146" t="s">
        <v>138</v>
      </c>
      <c r="E393" s="160" t="s">
        <v>32</v>
      </c>
      <c r="F393" s="161" t="s">
        <v>141</v>
      </c>
      <c r="H393" s="162">
        <v>635.5</v>
      </c>
      <c r="I393" s="163"/>
      <c r="L393" s="159"/>
      <c r="M393" s="164"/>
      <c r="T393" s="165"/>
      <c r="AT393" s="160" t="s">
        <v>138</v>
      </c>
      <c r="AU393" s="160" t="s">
        <v>88</v>
      </c>
      <c r="AV393" s="14" t="s">
        <v>134</v>
      </c>
      <c r="AW393" s="14" t="s">
        <v>39</v>
      </c>
      <c r="AX393" s="14" t="s">
        <v>86</v>
      </c>
      <c r="AY393" s="160" t="s">
        <v>127</v>
      </c>
    </row>
    <row r="394" spans="2:65" s="1" customFormat="1" ht="16.5" customHeight="1">
      <c r="B394" s="33"/>
      <c r="C394" s="128" t="s">
        <v>468</v>
      </c>
      <c r="D394" s="128" t="s">
        <v>129</v>
      </c>
      <c r="E394" s="129" t="s">
        <v>469</v>
      </c>
      <c r="F394" s="130" t="s">
        <v>470</v>
      </c>
      <c r="G394" s="131" t="s">
        <v>213</v>
      </c>
      <c r="H394" s="132">
        <v>635.5</v>
      </c>
      <c r="I394" s="133"/>
      <c r="J394" s="134">
        <f>ROUND(I394*H394,2)</f>
        <v>0</v>
      </c>
      <c r="K394" s="130" t="s">
        <v>133</v>
      </c>
      <c r="L394" s="33"/>
      <c r="M394" s="135" t="s">
        <v>32</v>
      </c>
      <c r="N394" s="136" t="s">
        <v>49</v>
      </c>
      <c r="P394" s="137">
        <f>O394*H394</f>
        <v>0</v>
      </c>
      <c r="Q394" s="137">
        <v>0.00016</v>
      </c>
      <c r="R394" s="137">
        <f>Q394*H394</f>
        <v>0.10168</v>
      </c>
      <c r="S394" s="137">
        <v>0</v>
      </c>
      <c r="T394" s="138">
        <f>S394*H394</f>
        <v>0</v>
      </c>
      <c r="AR394" s="139" t="s">
        <v>134</v>
      </c>
      <c r="AT394" s="139" t="s">
        <v>129</v>
      </c>
      <c r="AU394" s="139" t="s">
        <v>88</v>
      </c>
      <c r="AY394" s="17" t="s">
        <v>127</v>
      </c>
      <c r="BE394" s="140">
        <f>IF(N394="základní",J394,0)</f>
        <v>0</v>
      </c>
      <c r="BF394" s="140">
        <f>IF(N394="snížená",J394,0)</f>
        <v>0</v>
      </c>
      <c r="BG394" s="140">
        <f>IF(N394="zákl. přenesená",J394,0)</f>
        <v>0</v>
      </c>
      <c r="BH394" s="140">
        <f>IF(N394="sníž. přenesená",J394,0)</f>
        <v>0</v>
      </c>
      <c r="BI394" s="140">
        <f>IF(N394="nulová",J394,0)</f>
        <v>0</v>
      </c>
      <c r="BJ394" s="17" t="s">
        <v>86</v>
      </c>
      <c r="BK394" s="140">
        <f>ROUND(I394*H394,2)</f>
        <v>0</v>
      </c>
      <c r="BL394" s="17" t="s">
        <v>134</v>
      </c>
      <c r="BM394" s="139" t="s">
        <v>471</v>
      </c>
    </row>
    <row r="395" spans="2:47" s="1" customFormat="1" ht="12">
      <c r="B395" s="33"/>
      <c r="D395" s="141" t="s">
        <v>136</v>
      </c>
      <c r="F395" s="142" t="s">
        <v>472</v>
      </c>
      <c r="I395" s="143"/>
      <c r="L395" s="33"/>
      <c r="M395" s="144"/>
      <c r="T395" s="54"/>
      <c r="AT395" s="17" t="s">
        <v>136</v>
      </c>
      <c r="AU395" s="17" t="s">
        <v>88</v>
      </c>
    </row>
    <row r="396" spans="2:51" s="13" customFormat="1" ht="12">
      <c r="B396" s="152"/>
      <c r="D396" s="146" t="s">
        <v>138</v>
      </c>
      <c r="E396" s="153" t="s">
        <v>32</v>
      </c>
      <c r="F396" s="154" t="s">
        <v>473</v>
      </c>
      <c r="H396" s="155">
        <v>635.5</v>
      </c>
      <c r="I396" s="156"/>
      <c r="L396" s="152"/>
      <c r="M396" s="157"/>
      <c r="T396" s="158"/>
      <c r="AT396" s="153" t="s">
        <v>138</v>
      </c>
      <c r="AU396" s="153" t="s">
        <v>88</v>
      </c>
      <c r="AV396" s="13" t="s">
        <v>88</v>
      </c>
      <c r="AW396" s="13" t="s">
        <v>39</v>
      </c>
      <c r="AX396" s="13" t="s">
        <v>86</v>
      </c>
      <c r="AY396" s="153" t="s">
        <v>127</v>
      </c>
    </row>
    <row r="397" spans="2:63" s="11" customFormat="1" ht="22.8" customHeight="1">
      <c r="B397" s="116"/>
      <c r="D397" s="117" t="s">
        <v>77</v>
      </c>
      <c r="E397" s="126" t="s">
        <v>134</v>
      </c>
      <c r="F397" s="126" t="s">
        <v>474</v>
      </c>
      <c r="I397" s="119"/>
      <c r="J397" s="127">
        <f>BK397</f>
        <v>0</v>
      </c>
      <c r="L397" s="116"/>
      <c r="M397" s="121"/>
      <c r="P397" s="122">
        <f>SUM(P398:P454)</f>
        <v>0</v>
      </c>
      <c r="R397" s="122">
        <f>SUM(R398:R454)</f>
        <v>4.5195775</v>
      </c>
      <c r="T397" s="123">
        <f>SUM(T398:T454)</f>
        <v>0</v>
      </c>
      <c r="AR397" s="117" t="s">
        <v>86</v>
      </c>
      <c r="AT397" s="124" t="s">
        <v>77</v>
      </c>
      <c r="AU397" s="124" t="s">
        <v>86</v>
      </c>
      <c r="AY397" s="117" t="s">
        <v>127</v>
      </c>
      <c r="BK397" s="125">
        <f>SUM(BK398:BK454)</f>
        <v>0</v>
      </c>
    </row>
    <row r="398" spans="2:65" s="1" customFormat="1" ht="37.8" customHeight="1">
      <c r="B398" s="33"/>
      <c r="C398" s="128" t="s">
        <v>475</v>
      </c>
      <c r="D398" s="128" t="s">
        <v>129</v>
      </c>
      <c r="E398" s="129" t="s">
        <v>476</v>
      </c>
      <c r="F398" s="130" t="s">
        <v>477</v>
      </c>
      <c r="G398" s="131" t="s">
        <v>132</v>
      </c>
      <c r="H398" s="132">
        <v>21.45</v>
      </c>
      <c r="I398" s="133"/>
      <c r="J398" s="134">
        <f>ROUND(I398*H398,2)</f>
        <v>0</v>
      </c>
      <c r="K398" s="130" t="s">
        <v>133</v>
      </c>
      <c r="L398" s="33"/>
      <c r="M398" s="135" t="s">
        <v>32</v>
      </c>
      <c r="N398" s="136" t="s">
        <v>49</v>
      </c>
      <c r="P398" s="137">
        <f>O398*H398</f>
        <v>0</v>
      </c>
      <c r="Q398" s="137">
        <v>0</v>
      </c>
      <c r="R398" s="137">
        <f>Q398*H398</f>
        <v>0</v>
      </c>
      <c r="S398" s="137">
        <v>0</v>
      </c>
      <c r="T398" s="138">
        <f>S398*H398</f>
        <v>0</v>
      </c>
      <c r="AR398" s="139" t="s">
        <v>134</v>
      </c>
      <c r="AT398" s="139" t="s">
        <v>129</v>
      </c>
      <c r="AU398" s="139" t="s">
        <v>88</v>
      </c>
      <c r="AY398" s="17" t="s">
        <v>127</v>
      </c>
      <c r="BE398" s="140">
        <f>IF(N398="základní",J398,0)</f>
        <v>0</v>
      </c>
      <c r="BF398" s="140">
        <f>IF(N398="snížená",J398,0)</f>
        <v>0</v>
      </c>
      <c r="BG398" s="140">
        <f>IF(N398="zákl. přenesená",J398,0)</f>
        <v>0</v>
      </c>
      <c r="BH398" s="140">
        <f>IF(N398="sníž. přenesená",J398,0)</f>
        <v>0</v>
      </c>
      <c r="BI398" s="140">
        <f>IF(N398="nulová",J398,0)</f>
        <v>0</v>
      </c>
      <c r="BJ398" s="17" t="s">
        <v>86</v>
      </c>
      <c r="BK398" s="140">
        <f>ROUND(I398*H398,2)</f>
        <v>0</v>
      </c>
      <c r="BL398" s="17" t="s">
        <v>134</v>
      </c>
      <c r="BM398" s="139" t="s">
        <v>478</v>
      </c>
    </row>
    <row r="399" spans="2:47" s="1" customFormat="1" ht="12">
      <c r="B399" s="33"/>
      <c r="D399" s="141" t="s">
        <v>136</v>
      </c>
      <c r="F399" s="142" t="s">
        <v>479</v>
      </c>
      <c r="I399" s="143"/>
      <c r="L399" s="33"/>
      <c r="M399" s="144"/>
      <c r="T399" s="54"/>
      <c r="AT399" s="17" t="s">
        <v>136</v>
      </c>
      <c r="AU399" s="17" t="s">
        <v>88</v>
      </c>
    </row>
    <row r="400" spans="2:51" s="12" customFormat="1" ht="12">
      <c r="B400" s="145"/>
      <c r="D400" s="146" t="s">
        <v>138</v>
      </c>
      <c r="E400" s="147" t="s">
        <v>32</v>
      </c>
      <c r="F400" s="148" t="s">
        <v>139</v>
      </c>
      <c r="H400" s="147" t="s">
        <v>32</v>
      </c>
      <c r="I400" s="149"/>
      <c r="L400" s="145"/>
      <c r="M400" s="150"/>
      <c r="T400" s="151"/>
      <c r="AT400" s="147" t="s">
        <v>138</v>
      </c>
      <c r="AU400" s="147" t="s">
        <v>88</v>
      </c>
      <c r="AV400" s="12" t="s">
        <v>86</v>
      </c>
      <c r="AW400" s="12" t="s">
        <v>39</v>
      </c>
      <c r="AX400" s="12" t="s">
        <v>78</v>
      </c>
      <c r="AY400" s="147" t="s">
        <v>127</v>
      </c>
    </row>
    <row r="401" spans="2:51" s="12" customFormat="1" ht="12">
      <c r="B401" s="145"/>
      <c r="D401" s="146" t="s">
        <v>138</v>
      </c>
      <c r="E401" s="147" t="s">
        <v>32</v>
      </c>
      <c r="F401" s="148" t="s">
        <v>416</v>
      </c>
      <c r="H401" s="147" t="s">
        <v>32</v>
      </c>
      <c r="I401" s="149"/>
      <c r="L401" s="145"/>
      <c r="M401" s="150"/>
      <c r="T401" s="151"/>
      <c r="AT401" s="147" t="s">
        <v>138</v>
      </c>
      <c r="AU401" s="147" t="s">
        <v>88</v>
      </c>
      <c r="AV401" s="12" t="s">
        <v>86</v>
      </c>
      <c r="AW401" s="12" t="s">
        <v>39</v>
      </c>
      <c r="AX401" s="12" t="s">
        <v>78</v>
      </c>
      <c r="AY401" s="147" t="s">
        <v>127</v>
      </c>
    </row>
    <row r="402" spans="2:51" s="12" customFormat="1" ht="12">
      <c r="B402" s="145"/>
      <c r="D402" s="146" t="s">
        <v>138</v>
      </c>
      <c r="E402" s="147" t="s">
        <v>32</v>
      </c>
      <c r="F402" s="148" t="s">
        <v>480</v>
      </c>
      <c r="H402" s="147" t="s">
        <v>32</v>
      </c>
      <c r="I402" s="149"/>
      <c r="L402" s="145"/>
      <c r="M402" s="150"/>
      <c r="T402" s="151"/>
      <c r="AT402" s="147" t="s">
        <v>138</v>
      </c>
      <c r="AU402" s="147" t="s">
        <v>88</v>
      </c>
      <c r="AV402" s="12" t="s">
        <v>86</v>
      </c>
      <c r="AW402" s="12" t="s">
        <v>39</v>
      </c>
      <c r="AX402" s="12" t="s">
        <v>78</v>
      </c>
      <c r="AY402" s="147" t="s">
        <v>127</v>
      </c>
    </row>
    <row r="403" spans="2:51" s="12" customFormat="1" ht="12">
      <c r="B403" s="145"/>
      <c r="D403" s="146" t="s">
        <v>138</v>
      </c>
      <c r="E403" s="147" t="s">
        <v>32</v>
      </c>
      <c r="F403" s="148" t="s">
        <v>481</v>
      </c>
      <c r="H403" s="147" t="s">
        <v>32</v>
      </c>
      <c r="I403" s="149"/>
      <c r="L403" s="145"/>
      <c r="M403" s="150"/>
      <c r="T403" s="151"/>
      <c r="AT403" s="147" t="s">
        <v>138</v>
      </c>
      <c r="AU403" s="147" t="s">
        <v>88</v>
      </c>
      <c r="AV403" s="12" t="s">
        <v>86</v>
      </c>
      <c r="AW403" s="12" t="s">
        <v>39</v>
      </c>
      <c r="AX403" s="12" t="s">
        <v>78</v>
      </c>
      <c r="AY403" s="147" t="s">
        <v>127</v>
      </c>
    </row>
    <row r="404" spans="2:51" s="13" customFormat="1" ht="20.4">
      <c r="B404" s="152"/>
      <c r="D404" s="146" t="s">
        <v>138</v>
      </c>
      <c r="E404" s="153" t="s">
        <v>32</v>
      </c>
      <c r="F404" s="154" t="s">
        <v>482</v>
      </c>
      <c r="H404" s="155">
        <v>21.45</v>
      </c>
      <c r="I404" s="156"/>
      <c r="L404" s="152"/>
      <c r="M404" s="157"/>
      <c r="T404" s="158"/>
      <c r="AT404" s="153" t="s">
        <v>138</v>
      </c>
      <c r="AU404" s="153" t="s">
        <v>88</v>
      </c>
      <c r="AV404" s="13" t="s">
        <v>88</v>
      </c>
      <c r="AW404" s="13" t="s">
        <v>39</v>
      </c>
      <c r="AX404" s="13" t="s">
        <v>78</v>
      </c>
      <c r="AY404" s="153" t="s">
        <v>127</v>
      </c>
    </row>
    <row r="405" spans="2:51" s="14" customFormat="1" ht="12">
      <c r="B405" s="159"/>
      <c r="D405" s="146" t="s">
        <v>138</v>
      </c>
      <c r="E405" s="160" t="s">
        <v>32</v>
      </c>
      <c r="F405" s="161" t="s">
        <v>141</v>
      </c>
      <c r="H405" s="162">
        <v>21.45</v>
      </c>
      <c r="I405" s="163"/>
      <c r="L405" s="159"/>
      <c r="M405" s="164"/>
      <c r="T405" s="165"/>
      <c r="AT405" s="160" t="s">
        <v>138</v>
      </c>
      <c r="AU405" s="160" t="s">
        <v>88</v>
      </c>
      <c r="AV405" s="14" t="s">
        <v>134</v>
      </c>
      <c r="AW405" s="14" t="s">
        <v>39</v>
      </c>
      <c r="AX405" s="14" t="s">
        <v>86</v>
      </c>
      <c r="AY405" s="160" t="s">
        <v>127</v>
      </c>
    </row>
    <row r="406" spans="2:65" s="1" customFormat="1" ht="33" customHeight="1">
      <c r="B406" s="33"/>
      <c r="C406" s="128" t="s">
        <v>483</v>
      </c>
      <c r="D406" s="128" t="s">
        <v>129</v>
      </c>
      <c r="E406" s="129" t="s">
        <v>484</v>
      </c>
      <c r="F406" s="130" t="s">
        <v>485</v>
      </c>
      <c r="G406" s="131" t="s">
        <v>296</v>
      </c>
      <c r="H406" s="132">
        <v>4.375</v>
      </c>
      <c r="I406" s="133"/>
      <c r="J406" s="134">
        <f>ROUND(I406*H406,2)</f>
        <v>0</v>
      </c>
      <c r="K406" s="130" t="s">
        <v>133</v>
      </c>
      <c r="L406" s="33"/>
      <c r="M406" s="135" t="s">
        <v>32</v>
      </c>
      <c r="N406" s="136" t="s">
        <v>49</v>
      </c>
      <c r="P406" s="137">
        <f>O406*H406</f>
        <v>0</v>
      </c>
      <c r="Q406" s="137">
        <v>0</v>
      </c>
      <c r="R406" s="137">
        <f>Q406*H406</f>
        <v>0</v>
      </c>
      <c r="S406" s="137">
        <v>0</v>
      </c>
      <c r="T406" s="138">
        <f>S406*H406</f>
        <v>0</v>
      </c>
      <c r="AR406" s="139" t="s">
        <v>134</v>
      </c>
      <c r="AT406" s="139" t="s">
        <v>129</v>
      </c>
      <c r="AU406" s="139" t="s">
        <v>88</v>
      </c>
      <c r="AY406" s="17" t="s">
        <v>127</v>
      </c>
      <c r="BE406" s="140">
        <f>IF(N406="základní",J406,0)</f>
        <v>0</v>
      </c>
      <c r="BF406" s="140">
        <f>IF(N406="snížená",J406,0)</f>
        <v>0</v>
      </c>
      <c r="BG406" s="140">
        <f>IF(N406="zákl. přenesená",J406,0)</f>
        <v>0</v>
      </c>
      <c r="BH406" s="140">
        <f>IF(N406="sníž. přenesená",J406,0)</f>
        <v>0</v>
      </c>
      <c r="BI406" s="140">
        <f>IF(N406="nulová",J406,0)</f>
        <v>0</v>
      </c>
      <c r="BJ406" s="17" t="s">
        <v>86</v>
      </c>
      <c r="BK406" s="140">
        <f>ROUND(I406*H406,2)</f>
        <v>0</v>
      </c>
      <c r="BL406" s="17" t="s">
        <v>134</v>
      </c>
      <c r="BM406" s="139" t="s">
        <v>486</v>
      </c>
    </row>
    <row r="407" spans="2:47" s="1" customFormat="1" ht="12">
      <c r="B407" s="33"/>
      <c r="D407" s="141" t="s">
        <v>136</v>
      </c>
      <c r="F407" s="142" t="s">
        <v>487</v>
      </c>
      <c r="I407" s="143"/>
      <c r="L407" s="33"/>
      <c r="M407" s="144"/>
      <c r="T407" s="54"/>
      <c r="AT407" s="17" t="s">
        <v>136</v>
      </c>
      <c r="AU407" s="17" t="s">
        <v>88</v>
      </c>
    </row>
    <row r="408" spans="2:51" s="12" customFormat="1" ht="12">
      <c r="B408" s="145"/>
      <c r="D408" s="146" t="s">
        <v>138</v>
      </c>
      <c r="E408" s="147" t="s">
        <v>32</v>
      </c>
      <c r="F408" s="148" t="s">
        <v>238</v>
      </c>
      <c r="H408" s="147" t="s">
        <v>32</v>
      </c>
      <c r="I408" s="149"/>
      <c r="L408" s="145"/>
      <c r="M408" s="150"/>
      <c r="T408" s="151"/>
      <c r="AT408" s="147" t="s">
        <v>138</v>
      </c>
      <c r="AU408" s="147" t="s">
        <v>88</v>
      </c>
      <c r="AV408" s="12" t="s">
        <v>86</v>
      </c>
      <c r="AW408" s="12" t="s">
        <v>39</v>
      </c>
      <c r="AX408" s="12" t="s">
        <v>78</v>
      </c>
      <c r="AY408" s="147" t="s">
        <v>127</v>
      </c>
    </row>
    <row r="409" spans="2:51" s="12" customFormat="1" ht="20.4">
      <c r="B409" s="145"/>
      <c r="D409" s="146" t="s">
        <v>138</v>
      </c>
      <c r="E409" s="147" t="s">
        <v>32</v>
      </c>
      <c r="F409" s="148" t="s">
        <v>239</v>
      </c>
      <c r="H409" s="147" t="s">
        <v>32</v>
      </c>
      <c r="I409" s="149"/>
      <c r="L409" s="145"/>
      <c r="M409" s="150"/>
      <c r="T409" s="151"/>
      <c r="AT409" s="147" t="s">
        <v>138</v>
      </c>
      <c r="AU409" s="147" t="s">
        <v>88</v>
      </c>
      <c r="AV409" s="12" t="s">
        <v>86</v>
      </c>
      <c r="AW409" s="12" t="s">
        <v>39</v>
      </c>
      <c r="AX409" s="12" t="s">
        <v>78</v>
      </c>
      <c r="AY409" s="147" t="s">
        <v>127</v>
      </c>
    </row>
    <row r="410" spans="2:51" s="12" customFormat="1" ht="12">
      <c r="B410" s="145"/>
      <c r="D410" s="146" t="s">
        <v>138</v>
      </c>
      <c r="E410" s="147" t="s">
        <v>32</v>
      </c>
      <c r="F410" s="148" t="s">
        <v>488</v>
      </c>
      <c r="H410" s="147" t="s">
        <v>32</v>
      </c>
      <c r="I410" s="149"/>
      <c r="L410" s="145"/>
      <c r="M410" s="150"/>
      <c r="T410" s="151"/>
      <c r="AT410" s="147" t="s">
        <v>138</v>
      </c>
      <c r="AU410" s="147" t="s">
        <v>88</v>
      </c>
      <c r="AV410" s="12" t="s">
        <v>86</v>
      </c>
      <c r="AW410" s="12" t="s">
        <v>39</v>
      </c>
      <c r="AX410" s="12" t="s">
        <v>78</v>
      </c>
      <c r="AY410" s="147" t="s">
        <v>127</v>
      </c>
    </row>
    <row r="411" spans="2:51" s="12" customFormat="1" ht="12">
      <c r="B411" s="145"/>
      <c r="D411" s="146" t="s">
        <v>138</v>
      </c>
      <c r="E411" s="147" t="s">
        <v>32</v>
      </c>
      <c r="F411" s="148" t="s">
        <v>489</v>
      </c>
      <c r="H411" s="147" t="s">
        <v>32</v>
      </c>
      <c r="I411" s="149"/>
      <c r="L411" s="145"/>
      <c r="M411" s="150"/>
      <c r="T411" s="151"/>
      <c r="AT411" s="147" t="s">
        <v>138</v>
      </c>
      <c r="AU411" s="147" t="s">
        <v>88</v>
      </c>
      <c r="AV411" s="12" t="s">
        <v>86</v>
      </c>
      <c r="AW411" s="12" t="s">
        <v>39</v>
      </c>
      <c r="AX411" s="12" t="s">
        <v>78</v>
      </c>
      <c r="AY411" s="147" t="s">
        <v>127</v>
      </c>
    </row>
    <row r="412" spans="2:51" s="12" customFormat="1" ht="12">
      <c r="B412" s="145"/>
      <c r="D412" s="146" t="s">
        <v>138</v>
      </c>
      <c r="E412" s="147" t="s">
        <v>32</v>
      </c>
      <c r="F412" s="148" t="s">
        <v>258</v>
      </c>
      <c r="H412" s="147" t="s">
        <v>32</v>
      </c>
      <c r="I412" s="149"/>
      <c r="L412" s="145"/>
      <c r="M412" s="150"/>
      <c r="T412" s="151"/>
      <c r="AT412" s="147" t="s">
        <v>138</v>
      </c>
      <c r="AU412" s="147" t="s">
        <v>88</v>
      </c>
      <c r="AV412" s="12" t="s">
        <v>86</v>
      </c>
      <c r="AW412" s="12" t="s">
        <v>39</v>
      </c>
      <c r="AX412" s="12" t="s">
        <v>78</v>
      </c>
      <c r="AY412" s="147" t="s">
        <v>127</v>
      </c>
    </row>
    <row r="413" spans="2:51" s="13" customFormat="1" ht="12">
      <c r="B413" s="152"/>
      <c r="D413" s="146" t="s">
        <v>138</v>
      </c>
      <c r="E413" s="153" t="s">
        <v>32</v>
      </c>
      <c r="F413" s="154" t="s">
        <v>490</v>
      </c>
      <c r="H413" s="155">
        <v>0.92</v>
      </c>
      <c r="I413" s="156"/>
      <c r="L413" s="152"/>
      <c r="M413" s="157"/>
      <c r="T413" s="158"/>
      <c r="AT413" s="153" t="s">
        <v>138</v>
      </c>
      <c r="AU413" s="153" t="s">
        <v>88</v>
      </c>
      <c r="AV413" s="13" t="s">
        <v>88</v>
      </c>
      <c r="AW413" s="13" t="s">
        <v>39</v>
      </c>
      <c r="AX413" s="13" t="s">
        <v>78</v>
      </c>
      <c r="AY413" s="153" t="s">
        <v>127</v>
      </c>
    </row>
    <row r="414" spans="2:51" s="13" customFormat="1" ht="12">
      <c r="B414" s="152"/>
      <c r="D414" s="146" t="s">
        <v>138</v>
      </c>
      <c r="E414" s="153" t="s">
        <v>32</v>
      </c>
      <c r="F414" s="154" t="s">
        <v>491</v>
      </c>
      <c r="H414" s="155">
        <v>0.21</v>
      </c>
      <c r="I414" s="156"/>
      <c r="L414" s="152"/>
      <c r="M414" s="157"/>
      <c r="T414" s="158"/>
      <c r="AT414" s="153" t="s">
        <v>138</v>
      </c>
      <c r="AU414" s="153" t="s">
        <v>88</v>
      </c>
      <c r="AV414" s="13" t="s">
        <v>88</v>
      </c>
      <c r="AW414" s="13" t="s">
        <v>39</v>
      </c>
      <c r="AX414" s="13" t="s">
        <v>78</v>
      </c>
      <c r="AY414" s="153" t="s">
        <v>127</v>
      </c>
    </row>
    <row r="415" spans="2:51" s="13" customFormat="1" ht="12">
      <c r="B415" s="152"/>
      <c r="D415" s="146" t="s">
        <v>138</v>
      </c>
      <c r="E415" s="153" t="s">
        <v>32</v>
      </c>
      <c r="F415" s="154" t="s">
        <v>492</v>
      </c>
      <c r="H415" s="155">
        <v>0.09</v>
      </c>
      <c r="I415" s="156"/>
      <c r="L415" s="152"/>
      <c r="M415" s="157"/>
      <c r="T415" s="158"/>
      <c r="AT415" s="153" t="s">
        <v>138</v>
      </c>
      <c r="AU415" s="153" t="s">
        <v>88</v>
      </c>
      <c r="AV415" s="13" t="s">
        <v>88</v>
      </c>
      <c r="AW415" s="13" t="s">
        <v>39</v>
      </c>
      <c r="AX415" s="13" t="s">
        <v>78</v>
      </c>
      <c r="AY415" s="153" t="s">
        <v>127</v>
      </c>
    </row>
    <row r="416" spans="2:51" s="13" customFormat="1" ht="12">
      <c r="B416" s="152"/>
      <c r="D416" s="146" t="s">
        <v>138</v>
      </c>
      <c r="E416" s="153" t="s">
        <v>32</v>
      </c>
      <c r="F416" s="154" t="s">
        <v>493</v>
      </c>
      <c r="H416" s="155">
        <v>0.28</v>
      </c>
      <c r="I416" s="156"/>
      <c r="L416" s="152"/>
      <c r="M416" s="157"/>
      <c r="T416" s="158"/>
      <c r="AT416" s="153" t="s">
        <v>138</v>
      </c>
      <c r="AU416" s="153" t="s">
        <v>88</v>
      </c>
      <c r="AV416" s="13" t="s">
        <v>88</v>
      </c>
      <c r="AW416" s="13" t="s">
        <v>39</v>
      </c>
      <c r="AX416" s="13" t="s">
        <v>78</v>
      </c>
      <c r="AY416" s="153" t="s">
        <v>127</v>
      </c>
    </row>
    <row r="417" spans="2:51" s="13" customFormat="1" ht="12">
      <c r="B417" s="152"/>
      <c r="D417" s="146" t="s">
        <v>138</v>
      </c>
      <c r="E417" s="153" t="s">
        <v>32</v>
      </c>
      <c r="F417" s="154" t="s">
        <v>494</v>
      </c>
      <c r="H417" s="155">
        <v>0.21</v>
      </c>
      <c r="I417" s="156"/>
      <c r="L417" s="152"/>
      <c r="M417" s="157"/>
      <c r="T417" s="158"/>
      <c r="AT417" s="153" t="s">
        <v>138</v>
      </c>
      <c r="AU417" s="153" t="s">
        <v>88</v>
      </c>
      <c r="AV417" s="13" t="s">
        <v>88</v>
      </c>
      <c r="AW417" s="13" t="s">
        <v>39</v>
      </c>
      <c r="AX417" s="13" t="s">
        <v>78</v>
      </c>
      <c r="AY417" s="153" t="s">
        <v>127</v>
      </c>
    </row>
    <row r="418" spans="2:51" s="13" customFormat="1" ht="12">
      <c r="B418" s="152"/>
      <c r="D418" s="146" t="s">
        <v>138</v>
      </c>
      <c r="E418" s="153" t="s">
        <v>32</v>
      </c>
      <c r="F418" s="154" t="s">
        <v>495</v>
      </c>
      <c r="H418" s="155">
        <v>0.14</v>
      </c>
      <c r="I418" s="156"/>
      <c r="L418" s="152"/>
      <c r="M418" s="157"/>
      <c r="T418" s="158"/>
      <c r="AT418" s="153" t="s">
        <v>138</v>
      </c>
      <c r="AU418" s="153" t="s">
        <v>88</v>
      </c>
      <c r="AV418" s="13" t="s">
        <v>88</v>
      </c>
      <c r="AW418" s="13" t="s">
        <v>39</v>
      </c>
      <c r="AX418" s="13" t="s">
        <v>78</v>
      </c>
      <c r="AY418" s="153" t="s">
        <v>127</v>
      </c>
    </row>
    <row r="419" spans="2:51" s="13" customFormat="1" ht="12">
      <c r="B419" s="152"/>
      <c r="D419" s="146" t="s">
        <v>138</v>
      </c>
      <c r="E419" s="153" t="s">
        <v>32</v>
      </c>
      <c r="F419" s="154" t="s">
        <v>496</v>
      </c>
      <c r="H419" s="155">
        <v>0.21</v>
      </c>
      <c r="I419" s="156"/>
      <c r="L419" s="152"/>
      <c r="M419" s="157"/>
      <c r="T419" s="158"/>
      <c r="AT419" s="153" t="s">
        <v>138</v>
      </c>
      <c r="AU419" s="153" t="s">
        <v>88</v>
      </c>
      <c r="AV419" s="13" t="s">
        <v>88</v>
      </c>
      <c r="AW419" s="13" t="s">
        <v>39</v>
      </c>
      <c r="AX419" s="13" t="s">
        <v>78</v>
      </c>
      <c r="AY419" s="153" t="s">
        <v>127</v>
      </c>
    </row>
    <row r="420" spans="2:51" s="13" customFormat="1" ht="12">
      <c r="B420" s="152"/>
      <c r="D420" s="146" t="s">
        <v>138</v>
      </c>
      <c r="E420" s="153" t="s">
        <v>32</v>
      </c>
      <c r="F420" s="154" t="s">
        <v>497</v>
      </c>
      <c r="H420" s="155">
        <v>0.14</v>
      </c>
      <c r="I420" s="156"/>
      <c r="L420" s="152"/>
      <c r="M420" s="157"/>
      <c r="T420" s="158"/>
      <c r="AT420" s="153" t="s">
        <v>138</v>
      </c>
      <c r="AU420" s="153" t="s">
        <v>88</v>
      </c>
      <c r="AV420" s="13" t="s">
        <v>88</v>
      </c>
      <c r="AW420" s="13" t="s">
        <v>39</v>
      </c>
      <c r="AX420" s="13" t="s">
        <v>78</v>
      </c>
      <c r="AY420" s="153" t="s">
        <v>127</v>
      </c>
    </row>
    <row r="421" spans="2:51" s="13" customFormat="1" ht="12">
      <c r="B421" s="152"/>
      <c r="D421" s="146" t="s">
        <v>138</v>
      </c>
      <c r="E421" s="153" t="s">
        <v>32</v>
      </c>
      <c r="F421" s="154" t="s">
        <v>498</v>
      </c>
      <c r="H421" s="155">
        <v>0.11</v>
      </c>
      <c r="I421" s="156"/>
      <c r="L421" s="152"/>
      <c r="M421" s="157"/>
      <c r="T421" s="158"/>
      <c r="AT421" s="153" t="s">
        <v>138</v>
      </c>
      <c r="AU421" s="153" t="s">
        <v>88</v>
      </c>
      <c r="AV421" s="13" t="s">
        <v>88</v>
      </c>
      <c r="AW421" s="13" t="s">
        <v>39</v>
      </c>
      <c r="AX421" s="13" t="s">
        <v>78</v>
      </c>
      <c r="AY421" s="153" t="s">
        <v>127</v>
      </c>
    </row>
    <row r="422" spans="2:51" s="13" customFormat="1" ht="12">
      <c r="B422" s="152"/>
      <c r="D422" s="146" t="s">
        <v>138</v>
      </c>
      <c r="E422" s="153" t="s">
        <v>32</v>
      </c>
      <c r="F422" s="154" t="s">
        <v>499</v>
      </c>
      <c r="H422" s="155">
        <v>0.06</v>
      </c>
      <c r="I422" s="156"/>
      <c r="L422" s="152"/>
      <c r="M422" s="157"/>
      <c r="T422" s="158"/>
      <c r="AT422" s="153" t="s">
        <v>138</v>
      </c>
      <c r="AU422" s="153" t="s">
        <v>88</v>
      </c>
      <c r="AV422" s="13" t="s">
        <v>88</v>
      </c>
      <c r="AW422" s="13" t="s">
        <v>39</v>
      </c>
      <c r="AX422" s="13" t="s">
        <v>78</v>
      </c>
      <c r="AY422" s="153" t="s">
        <v>127</v>
      </c>
    </row>
    <row r="423" spans="2:51" s="13" customFormat="1" ht="12">
      <c r="B423" s="152"/>
      <c r="D423" s="146" t="s">
        <v>138</v>
      </c>
      <c r="E423" s="153" t="s">
        <v>32</v>
      </c>
      <c r="F423" s="154" t="s">
        <v>500</v>
      </c>
      <c r="H423" s="155">
        <v>0.075</v>
      </c>
      <c r="I423" s="156"/>
      <c r="L423" s="152"/>
      <c r="M423" s="157"/>
      <c r="T423" s="158"/>
      <c r="AT423" s="153" t="s">
        <v>138</v>
      </c>
      <c r="AU423" s="153" t="s">
        <v>88</v>
      </c>
      <c r="AV423" s="13" t="s">
        <v>88</v>
      </c>
      <c r="AW423" s="13" t="s">
        <v>39</v>
      </c>
      <c r="AX423" s="13" t="s">
        <v>78</v>
      </c>
      <c r="AY423" s="153" t="s">
        <v>127</v>
      </c>
    </row>
    <row r="424" spans="2:51" s="13" customFormat="1" ht="12">
      <c r="B424" s="152"/>
      <c r="D424" s="146" t="s">
        <v>138</v>
      </c>
      <c r="E424" s="153" t="s">
        <v>32</v>
      </c>
      <c r="F424" s="154" t="s">
        <v>501</v>
      </c>
      <c r="H424" s="155">
        <v>0.09</v>
      </c>
      <c r="I424" s="156"/>
      <c r="L424" s="152"/>
      <c r="M424" s="157"/>
      <c r="T424" s="158"/>
      <c r="AT424" s="153" t="s">
        <v>138</v>
      </c>
      <c r="AU424" s="153" t="s">
        <v>88</v>
      </c>
      <c r="AV424" s="13" t="s">
        <v>88</v>
      </c>
      <c r="AW424" s="13" t="s">
        <v>39</v>
      </c>
      <c r="AX424" s="13" t="s">
        <v>78</v>
      </c>
      <c r="AY424" s="153" t="s">
        <v>127</v>
      </c>
    </row>
    <row r="425" spans="2:51" s="13" customFormat="1" ht="12">
      <c r="B425" s="152"/>
      <c r="D425" s="146" t="s">
        <v>138</v>
      </c>
      <c r="E425" s="153" t="s">
        <v>32</v>
      </c>
      <c r="F425" s="154" t="s">
        <v>502</v>
      </c>
      <c r="H425" s="155">
        <v>0.16</v>
      </c>
      <c r="I425" s="156"/>
      <c r="L425" s="152"/>
      <c r="M425" s="157"/>
      <c r="T425" s="158"/>
      <c r="AT425" s="153" t="s">
        <v>138</v>
      </c>
      <c r="AU425" s="153" t="s">
        <v>88</v>
      </c>
      <c r="AV425" s="13" t="s">
        <v>88</v>
      </c>
      <c r="AW425" s="13" t="s">
        <v>39</v>
      </c>
      <c r="AX425" s="13" t="s">
        <v>78</v>
      </c>
      <c r="AY425" s="153" t="s">
        <v>127</v>
      </c>
    </row>
    <row r="426" spans="2:51" s="13" customFormat="1" ht="12">
      <c r="B426" s="152"/>
      <c r="D426" s="146" t="s">
        <v>138</v>
      </c>
      <c r="E426" s="153" t="s">
        <v>32</v>
      </c>
      <c r="F426" s="154" t="s">
        <v>503</v>
      </c>
      <c r="H426" s="155">
        <v>0.34</v>
      </c>
      <c r="I426" s="156"/>
      <c r="L426" s="152"/>
      <c r="M426" s="157"/>
      <c r="T426" s="158"/>
      <c r="AT426" s="153" t="s">
        <v>138</v>
      </c>
      <c r="AU426" s="153" t="s">
        <v>88</v>
      </c>
      <c r="AV426" s="13" t="s">
        <v>88</v>
      </c>
      <c r="AW426" s="13" t="s">
        <v>39</v>
      </c>
      <c r="AX426" s="13" t="s">
        <v>78</v>
      </c>
      <c r="AY426" s="153" t="s">
        <v>127</v>
      </c>
    </row>
    <row r="427" spans="2:51" s="13" customFormat="1" ht="12">
      <c r="B427" s="152"/>
      <c r="D427" s="146" t="s">
        <v>138</v>
      </c>
      <c r="E427" s="153" t="s">
        <v>32</v>
      </c>
      <c r="F427" s="154" t="s">
        <v>504</v>
      </c>
      <c r="H427" s="155">
        <v>0.07</v>
      </c>
      <c r="I427" s="156"/>
      <c r="L427" s="152"/>
      <c r="M427" s="157"/>
      <c r="T427" s="158"/>
      <c r="AT427" s="153" t="s">
        <v>138</v>
      </c>
      <c r="AU427" s="153" t="s">
        <v>88</v>
      </c>
      <c r="AV427" s="13" t="s">
        <v>88</v>
      </c>
      <c r="AW427" s="13" t="s">
        <v>39</v>
      </c>
      <c r="AX427" s="13" t="s">
        <v>78</v>
      </c>
      <c r="AY427" s="153" t="s">
        <v>127</v>
      </c>
    </row>
    <row r="428" spans="2:51" s="13" customFormat="1" ht="12">
      <c r="B428" s="152"/>
      <c r="D428" s="146" t="s">
        <v>138</v>
      </c>
      <c r="E428" s="153" t="s">
        <v>32</v>
      </c>
      <c r="F428" s="154" t="s">
        <v>505</v>
      </c>
      <c r="H428" s="155">
        <v>0.29</v>
      </c>
      <c r="I428" s="156"/>
      <c r="L428" s="152"/>
      <c r="M428" s="157"/>
      <c r="T428" s="158"/>
      <c r="AT428" s="153" t="s">
        <v>138</v>
      </c>
      <c r="AU428" s="153" t="s">
        <v>88</v>
      </c>
      <c r="AV428" s="13" t="s">
        <v>88</v>
      </c>
      <c r="AW428" s="13" t="s">
        <v>39</v>
      </c>
      <c r="AX428" s="13" t="s">
        <v>78</v>
      </c>
      <c r="AY428" s="153" t="s">
        <v>127</v>
      </c>
    </row>
    <row r="429" spans="2:51" s="13" customFormat="1" ht="12">
      <c r="B429" s="152"/>
      <c r="D429" s="146" t="s">
        <v>138</v>
      </c>
      <c r="E429" s="153" t="s">
        <v>32</v>
      </c>
      <c r="F429" s="154" t="s">
        <v>506</v>
      </c>
      <c r="H429" s="155">
        <v>0.98</v>
      </c>
      <c r="I429" s="156"/>
      <c r="L429" s="152"/>
      <c r="M429" s="157"/>
      <c r="T429" s="158"/>
      <c r="AT429" s="153" t="s">
        <v>138</v>
      </c>
      <c r="AU429" s="153" t="s">
        <v>88</v>
      </c>
      <c r="AV429" s="13" t="s">
        <v>88</v>
      </c>
      <c r="AW429" s="13" t="s">
        <v>39</v>
      </c>
      <c r="AX429" s="13" t="s">
        <v>78</v>
      </c>
      <c r="AY429" s="153" t="s">
        <v>127</v>
      </c>
    </row>
    <row r="430" spans="2:51" s="14" customFormat="1" ht="12">
      <c r="B430" s="159"/>
      <c r="D430" s="146" t="s">
        <v>138</v>
      </c>
      <c r="E430" s="160" t="s">
        <v>32</v>
      </c>
      <c r="F430" s="161" t="s">
        <v>141</v>
      </c>
      <c r="H430" s="162">
        <v>4.375</v>
      </c>
      <c r="I430" s="163"/>
      <c r="L430" s="159"/>
      <c r="M430" s="164"/>
      <c r="T430" s="165"/>
      <c r="AT430" s="160" t="s">
        <v>138</v>
      </c>
      <c r="AU430" s="160" t="s">
        <v>88</v>
      </c>
      <c r="AV430" s="14" t="s">
        <v>134</v>
      </c>
      <c r="AW430" s="14" t="s">
        <v>39</v>
      </c>
      <c r="AX430" s="14" t="s">
        <v>86</v>
      </c>
      <c r="AY430" s="160" t="s">
        <v>127</v>
      </c>
    </row>
    <row r="431" spans="2:65" s="1" customFormat="1" ht="24.15" customHeight="1">
      <c r="B431" s="33"/>
      <c r="C431" s="128" t="s">
        <v>507</v>
      </c>
      <c r="D431" s="128" t="s">
        <v>129</v>
      </c>
      <c r="E431" s="129" t="s">
        <v>508</v>
      </c>
      <c r="F431" s="130" t="s">
        <v>509</v>
      </c>
      <c r="G431" s="131" t="s">
        <v>510</v>
      </c>
      <c r="H431" s="132">
        <v>17</v>
      </c>
      <c r="I431" s="133"/>
      <c r="J431" s="134">
        <f>ROUND(I431*H431,2)</f>
        <v>0</v>
      </c>
      <c r="K431" s="130" t="s">
        <v>133</v>
      </c>
      <c r="L431" s="33"/>
      <c r="M431" s="135" t="s">
        <v>32</v>
      </c>
      <c r="N431" s="136" t="s">
        <v>49</v>
      </c>
      <c r="P431" s="137">
        <f>O431*H431</f>
        <v>0</v>
      </c>
      <c r="Q431" s="137">
        <v>0.22394</v>
      </c>
      <c r="R431" s="137">
        <f>Q431*H431</f>
        <v>3.80698</v>
      </c>
      <c r="S431" s="137">
        <v>0</v>
      </c>
      <c r="T431" s="138">
        <f>S431*H431</f>
        <v>0</v>
      </c>
      <c r="AR431" s="139" t="s">
        <v>134</v>
      </c>
      <c r="AT431" s="139" t="s">
        <v>129</v>
      </c>
      <c r="AU431" s="139" t="s">
        <v>88</v>
      </c>
      <c r="AY431" s="17" t="s">
        <v>127</v>
      </c>
      <c r="BE431" s="140">
        <f>IF(N431="základní",J431,0)</f>
        <v>0</v>
      </c>
      <c r="BF431" s="140">
        <f>IF(N431="snížená",J431,0)</f>
        <v>0</v>
      </c>
      <c r="BG431" s="140">
        <f>IF(N431="zákl. přenesená",J431,0)</f>
        <v>0</v>
      </c>
      <c r="BH431" s="140">
        <f>IF(N431="sníž. přenesená",J431,0)</f>
        <v>0</v>
      </c>
      <c r="BI431" s="140">
        <f>IF(N431="nulová",J431,0)</f>
        <v>0</v>
      </c>
      <c r="BJ431" s="17" t="s">
        <v>86</v>
      </c>
      <c r="BK431" s="140">
        <f>ROUND(I431*H431,2)</f>
        <v>0</v>
      </c>
      <c r="BL431" s="17" t="s">
        <v>134</v>
      </c>
      <c r="BM431" s="139" t="s">
        <v>511</v>
      </c>
    </row>
    <row r="432" spans="2:47" s="1" customFormat="1" ht="12">
      <c r="B432" s="33"/>
      <c r="D432" s="141" t="s">
        <v>136</v>
      </c>
      <c r="F432" s="142" t="s">
        <v>512</v>
      </c>
      <c r="I432" s="143"/>
      <c r="L432" s="33"/>
      <c r="M432" s="144"/>
      <c r="T432" s="54"/>
      <c r="AT432" s="17" t="s">
        <v>136</v>
      </c>
      <c r="AU432" s="17" t="s">
        <v>88</v>
      </c>
    </row>
    <row r="433" spans="2:51" s="12" customFormat="1" ht="12">
      <c r="B433" s="145"/>
      <c r="D433" s="146" t="s">
        <v>138</v>
      </c>
      <c r="E433" s="147" t="s">
        <v>32</v>
      </c>
      <c r="F433" s="148" t="s">
        <v>238</v>
      </c>
      <c r="H433" s="147" t="s">
        <v>32</v>
      </c>
      <c r="I433" s="149"/>
      <c r="L433" s="145"/>
      <c r="M433" s="150"/>
      <c r="T433" s="151"/>
      <c r="AT433" s="147" t="s">
        <v>138</v>
      </c>
      <c r="AU433" s="147" t="s">
        <v>88</v>
      </c>
      <c r="AV433" s="12" t="s">
        <v>86</v>
      </c>
      <c r="AW433" s="12" t="s">
        <v>39</v>
      </c>
      <c r="AX433" s="12" t="s">
        <v>78</v>
      </c>
      <c r="AY433" s="147" t="s">
        <v>127</v>
      </c>
    </row>
    <row r="434" spans="2:51" s="12" customFormat="1" ht="12">
      <c r="B434" s="145"/>
      <c r="D434" s="146" t="s">
        <v>138</v>
      </c>
      <c r="E434" s="147" t="s">
        <v>32</v>
      </c>
      <c r="F434" s="148" t="s">
        <v>513</v>
      </c>
      <c r="H434" s="147" t="s">
        <v>32</v>
      </c>
      <c r="I434" s="149"/>
      <c r="L434" s="145"/>
      <c r="M434" s="150"/>
      <c r="T434" s="151"/>
      <c r="AT434" s="147" t="s">
        <v>138</v>
      </c>
      <c r="AU434" s="147" t="s">
        <v>88</v>
      </c>
      <c r="AV434" s="12" t="s">
        <v>86</v>
      </c>
      <c r="AW434" s="12" t="s">
        <v>39</v>
      </c>
      <c r="AX434" s="12" t="s">
        <v>78</v>
      </c>
      <c r="AY434" s="147" t="s">
        <v>127</v>
      </c>
    </row>
    <row r="435" spans="2:51" s="13" customFormat="1" ht="12">
      <c r="B435" s="152"/>
      <c r="D435" s="146" t="s">
        <v>138</v>
      </c>
      <c r="E435" s="153" t="s">
        <v>32</v>
      </c>
      <c r="F435" s="154" t="s">
        <v>514</v>
      </c>
      <c r="H435" s="155">
        <v>17</v>
      </c>
      <c r="I435" s="156"/>
      <c r="L435" s="152"/>
      <c r="M435" s="157"/>
      <c r="T435" s="158"/>
      <c r="AT435" s="153" t="s">
        <v>138</v>
      </c>
      <c r="AU435" s="153" t="s">
        <v>88</v>
      </c>
      <c r="AV435" s="13" t="s">
        <v>88</v>
      </c>
      <c r="AW435" s="13" t="s">
        <v>39</v>
      </c>
      <c r="AX435" s="13" t="s">
        <v>78</v>
      </c>
      <c r="AY435" s="153" t="s">
        <v>127</v>
      </c>
    </row>
    <row r="436" spans="2:51" s="14" customFormat="1" ht="12">
      <c r="B436" s="159"/>
      <c r="D436" s="146" t="s">
        <v>138</v>
      </c>
      <c r="E436" s="160" t="s">
        <v>32</v>
      </c>
      <c r="F436" s="161" t="s">
        <v>141</v>
      </c>
      <c r="H436" s="162">
        <v>17</v>
      </c>
      <c r="I436" s="163"/>
      <c r="L436" s="159"/>
      <c r="M436" s="164"/>
      <c r="T436" s="165"/>
      <c r="AT436" s="160" t="s">
        <v>138</v>
      </c>
      <c r="AU436" s="160" t="s">
        <v>88</v>
      </c>
      <c r="AV436" s="14" t="s">
        <v>134</v>
      </c>
      <c r="AW436" s="14" t="s">
        <v>39</v>
      </c>
      <c r="AX436" s="14" t="s">
        <v>86</v>
      </c>
      <c r="AY436" s="160" t="s">
        <v>127</v>
      </c>
    </row>
    <row r="437" spans="2:65" s="1" customFormat="1" ht="24.15" customHeight="1">
      <c r="B437" s="33"/>
      <c r="C437" s="166" t="s">
        <v>515</v>
      </c>
      <c r="D437" s="166" t="s">
        <v>345</v>
      </c>
      <c r="E437" s="167" t="s">
        <v>516</v>
      </c>
      <c r="F437" s="168" t="s">
        <v>517</v>
      </c>
      <c r="G437" s="169" t="s">
        <v>510</v>
      </c>
      <c r="H437" s="170">
        <v>17.34</v>
      </c>
      <c r="I437" s="171"/>
      <c r="J437" s="172">
        <f>ROUND(I437*H437,2)</f>
        <v>0</v>
      </c>
      <c r="K437" s="168" t="s">
        <v>133</v>
      </c>
      <c r="L437" s="173"/>
      <c r="M437" s="174" t="s">
        <v>32</v>
      </c>
      <c r="N437" s="175" t="s">
        <v>49</v>
      </c>
      <c r="P437" s="137">
        <f>O437*H437</f>
        <v>0</v>
      </c>
      <c r="Q437" s="137">
        <v>0.027</v>
      </c>
      <c r="R437" s="137">
        <f>Q437*H437</f>
        <v>0.46818</v>
      </c>
      <c r="S437" s="137">
        <v>0</v>
      </c>
      <c r="T437" s="138">
        <f>S437*H437</f>
        <v>0</v>
      </c>
      <c r="AR437" s="139" t="s">
        <v>177</v>
      </c>
      <c r="AT437" s="139" t="s">
        <v>345</v>
      </c>
      <c r="AU437" s="139" t="s">
        <v>88</v>
      </c>
      <c r="AY437" s="17" t="s">
        <v>127</v>
      </c>
      <c r="BE437" s="140">
        <f>IF(N437="základní",J437,0)</f>
        <v>0</v>
      </c>
      <c r="BF437" s="140">
        <f>IF(N437="snížená",J437,0)</f>
        <v>0</v>
      </c>
      <c r="BG437" s="140">
        <f>IF(N437="zákl. přenesená",J437,0)</f>
        <v>0</v>
      </c>
      <c r="BH437" s="140">
        <f>IF(N437="sníž. přenesená",J437,0)</f>
        <v>0</v>
      </c>
      <c r="BI437" s="140">
        <f>IF(N437="nulová",J437,0)</f>
        <v>0</v>
      </c>
      <c r="BJ437" s="17" t="s">
        <v>86</v>
      </c>
      <c r="BK437" s="140">
        <f>ROUND(I437*H437,2)</f>
        <v>0</v>
      </c>
      <c r="BL437" s="17" t="s">
        <v>134</v>
      </c>
      <c r="BM437" s="139" t="s">
        <v>518</v>
      </c>
    </row>
    <row r="438" spans="2:51" s="13" customFormat="1" ht="12">
      <c r="B438" s="152"/>
      <c r="D438" s="146" t="s">
        <v>138</v>
      </c>
      <c r="F438" s="154" t="s">
        <v>519</v>
      </c>
      <c r="H438" s="155">
        <v>17.34</v>
      </c>
      <c r="I438" s="156"/>
      <c r="L438" s="152"/>
      <c r="M438" s="157"/>
      <c r="T438" s="158"/>
      <c r="AT438" s="153" t="s">
        <v>138</v>
      </c>
      <c r="AU438" s="153" t="s">
        <v>88</v>
      </c>
      <c r="AV438" s="13" t="s">
        <v>88</v>
      </c>
      <c r="AW438" s="13" t="s">
        <v>4</v>
      </c>
      <c r="AX438" s="13" t="s">
        <v>86</v>
      </c>
      <c r="AY438" s="153" t="s">
        <v>127</v>
      </c>
    </row>
    <row r="439" spans="2:65" s="1" customFormat="1" ht="33" customHeight="1">
      <c r="B439" s="33"/>
      <c r="C439" s="128" t="s">
        <v>520</v>
      </c>
      <c r="D439" s="128" t="s">
        <v>129</v>
      </c>
      <c r="E439" s="129" t="s">
        <v>521</v>
      </c>
      <c r="F439" s="130" t="s">
        <v>522</v>
      </c>
      <c r="G439" s="131" t="s">
        <v>296</v>
      </c>
      <c r="H439" s="132">
        <v>7.172</v>
      </c>
      <c r="I439" s="133"/>
      <c r="J439" s="134">
        <f>ROUND(I439*H439,2)</f>
        <v>0</v>
      </c>
      <c r="K439" s="130" t="s">
        <v>133</v>
      </c>
      <c r="L439" s="33"/>
      <c r="M439" s="135" t="s">
        <v>32</v>
      </c>
      <c r="N439" s="136" t="s">
        <v>49</v>
      </c>
      <c r="P439" s="137">
        <f>O439*H439</f>
        <v>0</v>
      </c>
      <c r="Q439" s="137">
        <v>0</v>
      </c>
      <c r="R439" s="137">
        <f>Q439*H439</f>
        <v>0</v>
      </c>
      <c r="S439" s="137">
        <v>0</v>
      </c>
      <c r="T439" s="138">
        <f>S439*H439</f>
        <v>0</v>
      </c>
      <c r="AR439" s="139" t="s">
        <v>134</v>
      </c>
      <c r="AT439" s="139" t="s">
        <v>129</v>
      </c>
      <c r="AU439" s="139" t="s">
        <v>88</v>
      </c>
      <c r="AY439" s="17" t="s">
        <v>127</v>
      </c>
      <c r="BE439" s="140">
        <f>IF(N439="základní",J439,0)</f>
        <v>0</v>
      </c>
      <c r="BF439" s="140">
        <f>IF(N439="snížená",J439,0)</f>
        <v>0</v>
      </c>
      <c r="BG439" s="140">
        <f>IF(N439="zákl. přenesená",J439,0)</f>
        <v>0</v>
      </c>
      <c r="BH439" s="140">
        <f>IF(N439="sníž. přenesená",J439,0)</f>
        <v>0</v>
      </c>
      <c r="BI439" s="140">
        <f>IF(N439="nulová",J439,0)</f>
        <v>0</v>
      </c>
      <c r="BJ439" s="17" t="s">
        <v>86</v>
      </c>
      <c r="BK439" s="140">
        <f>ROUND(I439*H439,2)</f>
        <v>0</v>
      </c>
      <c r="BL439" s="17" t="s">
        <v>134</v>
      </c>
      <c r="BM439" s="139" t="s">
        <v>523</v>
      </c>
    </row>
    <row r="440" spans="2:47" s="1" customFormat="1" ht="12">
      <c r="B440" s="33"/>
      <c r="D440" s="141" t="s">
        <v>136</v>
      </c>
      <c r="F440" s="142" t="s">
        <v>524</v>
      </c>
      <c r="I440" s="143"/>
      <c r="L440" s="33"/>
      <c r="M440" s="144"/>
      <c r="T440" s="54"/>
      <c r="AT440" s="17" t="s">
        <v>136</v>
      </c>
      <c r="AU440" s="17" t="s">
        <v>88</v>
      </c>
    </row>
    <row r="441" spans="2:51" s="12" customFormat="1" ht="12">
      <c r="B441" s="145"/>
      <c r="D441" s="146" t="s">
        <v>138</v>
      </c>
      <c r="E441" s="147" t="s">
        <v>32</v>
      </c>
      <c r="F441" s="148" t="s">
        <v>238</v>
      </c>
      <c r="H441" s="147" t="s">
        <v>32</v>
      </c>
      <c r="I441" s="149"/>
      <c r="L441" s="145"/>
      <c r="M441" s="150"/>
      <c r="T441" s="151"/>
      <c r="AT441" s="147" t="s">
        <v>138</v>
      </c>
      <c r="AU441" s="147" t="s">
        <v>88</v>
      </c>
      <c r="AV441" s="12" t="s">
        <v>86</v>
      </c>
      <c r="AW441" s="12" t="s">
        <v>39</v>
      </c>
      <c r="AX441" s="12" t="s">
        <v>78</v>
      </c>
      <c r="AY441" s="147" t="s">
        <v>127</v>
      </c>
    </row>
    <row r="442" spans="2:51" s="12" customFormat="1" ht="12">
      <c r="B442" s="145"/>
      <c r="D442" s="146" t="s">
        <v>138</v>
      </c>
      <c r="E442" s="147" t="s">
        <v>32</v>
      </c>
      <c r="F442" s="148" t="s">
        <v>488</v>
      </c>
      <c r="H442" s="147" t="s">
        <v>32</v>
      </c>
      <c r="I442" s="149"/>
      <c r="L442" s="145"/>
      <c r="M442" s="150"/>
      <c r="T442" s="151"/>
      <c r="AT442" s="147" t="s">
        <v>138</v>
      </c>
      <c r="AU442" s="147" t="s">
        <v>88</v>
      </c>
      <c r="AV442" s="12" t="s">
        <v>86</v>
      </c>
      <c r="AW442" s="12" t="s">
        <v>39</v>
      </c>
      <c r="AX442" s="12" t="s">
        <v>78</v>
      </c>
      <c r="AY442" s="147" t="s">
        <v>127</v>
      </c>
    </row>
    <row r="443" spans="2:51" s="12" customFormat="1" ht="12">
      <c r="B443" s="145"/>
      <c r="D443" s="146" t="s">
        <v>138</v>
      </c>
      <c r="E443" s="147" t="s">
        <v>32</v>
      </c>
      <c r="F443" s="148" t="s">
        <v>258</v>
      </c>
      <c r="H443" s="147" t="s">
        <v>32</v>
      </c>
      <c r="I443" s="149"/>
      <c r="L443" s="145"/>
      <c r="M443" s="150"/>
      <c r="T443" s="151"/>
      <c r="AT443" s="147" t="s">
        <v>138</v>
      </c>
      <c r="AU443" s="147" t="s">
        <v>88</v>
      </c>
      <c r="AV443" s="12" t="s">
        <v>86</v>
      </c>
      <c r="AW443" s="12" t="s">
        <v>39</v>
      </c>
      <c r="AX443" s="12" t="s">
        <v>78</v>
      </c>
      <c r="AY443" s="147" t="s">
        <v>127</v>
      </c>
    </row>
    <row r="444" spans="2:51" s="12" customFormat="1" ht="12">
      <c r="B444" s="145"/>
      <c r="D444" s="146" t="s">
        <v>138</v>
      </c>
      <c r="E444" s="147" t="s">
        <v>32</v>
      </c>
      <c r="F444" s="148" t="s">
        <v>525</v>
      </c>
      <c r="H444" s="147" t="s">
        <v>32</v>
      </c>
      <c r="I444" s="149"/>
      <c r="L444" s="145"/>
      <c r="M444" s="150"/>
      <c r="T444" s="151"/>
      <c r="AT444" s="147" t="s">
        <v>138</v>
      </c>
      <c r="AU444" s="147" t="s">
        <v>88</v>
      </c>
      <c r="AV444" s="12" t="s">
        <v>86</v>
      </c>
      <c r="AW444" s="12" t="s">
        <v>39</v>
      </c>
      <c r="AX444" s="12" t="s">
        <v>78</v>
      </c>
      <c r="AY444" s="147" t="s">
        <v>127</v>
      </c>
    </row>
    <row r="445" spans="2:51" s="13" customFormat="1" ht="12">
      <c r="B445" s="152"/>
      <c r="D445" s="146" t="s">
        <v>138</v>
      </c>
      <c r="E445" s="153" t="s">
        <v>32</v>
      </c>
      <c r="F445" s="154" t="s">
        <v>526</v>
      </c>
      <c r="H445" s="155">
        <v>7.172</v>
      </c>
      <c r="I445" s="156"/>
      <c r="L445" s="152"/>
      <c r="M445" s="157"/>
      <c r="T445" s="158"/>
      <c r="AT445" s="153" t="s">
        <v>138</v>
      </c>
      <c r="AU445" s="153" t="s">
        <v>88</v>
      </c>
      <c r="AV445" s="13" t="s">
        <v>88</v>
      </c>
      <c r="AW445" s="13" t="s">
        <v>39</v>
      </c>
      <c r="AX445" s="13" t="s">
        <v>78</v>
      </c>
      <c r="AY445" s="153" t="s">
        <v>127</v>
      </c>
    </row>
    <row r="446" spans="2:51" s="14" customFormat="1" ht="12">
      <c r="B446" s="159"/>
      <c r="D446" s="146" t="s">
        <v>138</v>
      </c>
      <c r="E446" s="160" t="s">
        <v>32</v>
      </c>
      <c r="F446" s="161" t="s">
        <v>141</v>
      </c>
      <c r="H446" s="162">
        <v>7.172</v>
      </c>
      <c r="I446" s="163"/>
      <c r="L446" s="159"/>
      <c r="M446" s="164"/>
      <c r="T446" s="165"/>
      <c r="AT446" s="160" t="s">
        <v>138</v>
      </c>
      <c r="AU446" s="160" t="s">
        <v>88</v>
      </c>
      <c r="AV446" s="14" t="s">
        <v>134</v>
      </c>
      <c r="AW446" s="14" t="s">
        <v>39</v>
      </c>
      <c r="AX446" s="14" t="s">
        <v>86</v>
      </c>
      <c r="AY446" s="160" t="s">
        <v>127</v>
      </c>
    </row>
    <row r="447" spans="2:65" s="1" customFormat="1" ht="24.15" customHeight="1">
      <c r="B447" s="33"/>
      <c r="C447" s="128" t="s">
        <v>527</v>
      </c>
      <c r="D447" s="128" t="s">
        <v>129</v>
      </c>
      <c r="E447" s="129" t="s">
        <v>528</v>
      </c>
      <c r="F447" s="130" t="s">
        <v>529</v>
      </c>
      <c r="G447" s="131" t="s">
        <v>132</v>
      </c>
      <c r="H447" s="132">
        <v>38.25</v>
      </c>
      <c r="I447" s="133"/>
      <c r="J447" s="134">
        <f>ROUND(I447*H447,2)</f>
        <v>0</v>
      </c>
      <c r="K447" s="130" t="s">
        <v>133</v>
      </c>
      <c r="L447" s="33"/>
      <c r="M447" s="135" t="s">
        <v>32</v>
      </c>
      <c r="N447" s="136" t="s">
        <v>49</v>
      </c>
      <c r="P447" s="137">
        <f>O447*H447</f>
        <v>0</v>
      </c>
      <c r="Q447" s="137">
        <v>0.00639</v>
      </c>
      <c r="R447" s="137">
        <f>Q447*H447</f>
        <v>0.24441749999999998</v>
      </c>
      <c r="S447" s="137">
        <v>0</v>
      </c>
      <c r="T447" s="138">
        <f>S447*H447</f>
        <v>0</v>
      </c>
      <c r="AR447" s="139" t="s">
        <v>134</v>
      </c>
      <c r="AT447" s="139" t="s">
        <v>129</v>
      </c>
      <c r="AU447" s="139" t="s">
        <v>88</v>
      </c>
      <c r="AY447" s="17" t="s">
        <v>127</v>
      </c>
      <c r="BE447" s="140">
        <f>IF(N447="základní",J447,0)</f>
        <v>0</v>
      </c>
      <c r="BF447" s="140">
        <f>IF(N447="snížená",J447,0)</f>
        <v>0</v>
      </c>
      <c r="BG447" s="140">
        <f>IF(N447="zákl. přenesená",J447,0)</f>
        <v>0</v>
      </c>
      <c r="BH447" s="140">
        <f>IF(N447="sníž. přenesená",J447,0)</f>
        <v>0</v>
      </c>
      <c r="BI447" s="140">
        <f>IF(N447="nulová",J447,0)</f>
        <v>0</v>
      </c>
      <c r="BJ447" s="17" t="s">
        <v>86</v>
      </c>
      <c r="BK447" s="140">
        <f>ROUND(I447*H447,2)</f>
        <v>0</v>
      </c>
      <c r="BL447" s="17" t="s">
        <v>134</v>
      </c>
      <c r="BM447" s="139" t="s">
        <v>530</v>
      </c>
    </row>
    <row r="448" spans="2:47" s="1" customFormat="1" ht="12">
      <c r="B448" s="33"/>
      <c r="D448" s="141" t="s">
        <v>136</v>
      </c>
      <c r="F448" s="142" t="s">
        <v>531</v>
      </c>
      <c r="I448" s="143"/>
      <c r="L448" s="33"/>
      <c r="M448" s="144"/>
      <c r="T448" s="54"/>
      <c r="AT448" s="17" t="s">
        <v>136</v>
      </c>
      <c r="AU448" s="17" t="s">
        <v>88</v>
      </c>
    </row>
    <row r="449" spans="2:51" s="12" customFormat="1" ht="12">
      <c r="B449" s="145"/>
      <c r="D449" s="146" t="s">
        <v>138</v>
      </c>
      <c r="E449" s="147" t="s">
        <v>32</v>
      </c>
      <c r="F449" s="148" t="s">
        <v>238</v>
      </c>
      <c r="H449" s="147" t="s">
        <v>32</v>
      </c>
      <c r="I449" s="149"/>
      <c r="L449" s="145"/>
      <c r="M449" s="150"/>
      <c r="T449" s="151"/>
      <c r="AT449" s="147" t="s">
        <v>138</v>
      </c>
      <c r="AU449" s="147" t="s">
        <v>88</v>
      </c>
      <c r="AV449" s="12" t="s">
        <v>86</v>
      </c>
      <c r="AW449" s="12" t="s">
        <v>39</v>
      </c>
      <c r="AX449" s="12" t="s">
        <v>78</v>
      </c>
      <c r="AY449" s="147" t="s">
        <v>127</v>
      </c>
    </row>
    <row r="450" spans="2:51" s="12" customFormat="1" ht="12">
      <c r="B450" s="145"/>
      <c r="D450" s="146" t="s">
        <v>138</v>
      </c>
      <c r="E450" s="147" t="s">
        <v>32</v>
      </c>
      <c r="F450" s="148" t="s">
        <v>488</v>
      </c>
      <c r="H450" s="147" t="s">
        <v>32</v>
      </c>
      <c r="I450" s="149"/>
      <c r="L450" s="145"/>
      <c r="M450" s="150"/>
      <c r="T450" s="151"/>
      <c r="AT450" s="147" t="s">
        <v>138</v>
      </c>
      <c r="AU450" s="147" t="s">
        <v>88</v>
      </c>
      <c r="AV450" s="12" t="s">
        <v>86</v>
      </c>
      <c r="AW450" s="12" t="s">
        <v>39</v>
      </c>
      <c r="AX450" s="12" t="s">
        <v>78</v>
      </c>
      <c r="AY450" s="147" t="s">
        <v>127</v>
      </c>
    </row>
    <row r="451" spans="2:51" s="12" customFormat="1" ht="12">
      <c r="B451" s="145"/>
      <c r="D451" s="146" t="s">
        <v>138</v>
      </c>
      <c r="E451" s="147" t="s">
        <v>32</v>
      </c>
      <c r="F451" s="148" t="s">
        <v>258</v>
      </c>
      <c r="H451" s="147" t="s">
        <v>32</v>
      </c>
      <c r="I451" s="149"/>
      <c r="L451" s="145"/>
      <c r="M451" s="150"/>
      <c r="T451" s="151"/>
      <c r="AT451" s="147" t="s">
        <v>138</v>
      </c>
      <c r="AU451" s="147" t="s">
        <v>88</v>
      </c>
      <c r="AV451" s="12" t="s">
        <v>86</v>
      </c>
      <c r="AW451" s="12" t="s">
        <v>39</v>
      </c>
      <c r="AX451" s="12" t="s">
        <v>78</v>
      </c>
      <c r="AY451" s="147" t="s">
        <v>127</v>
      </c>
    </row>
    <row r="452" spans="2:51" s="12" customFormat="1" ht="12">
      <c r="B452" s="145"/>
      <c r="D452" s="146" t="s">
        <v>138</v>
      </c>
      <c r="E452" s="147" t="s">
        <v>32</v>
      </c>
      <c r="F452" s="148" t="s">
        <v>525</v>
      </c>
      <c r="H452" s="147" t="s">
        <v>32</v>
      </c>
      <c r="I452" s="149"/>
      <c r="L452" s="145"/>
      <c r="M452" s="150"/>
      <c r="T452" s="151"/>
      <c r="AT452" s="147" t="s">
        <v>138</v>
      </c>
      <c r="AU452" s="147" t="s">
        <v>88</v>
      </c>
      <c r="AV452" s="12" t="s">
        <v>86</v>
      </c>
      <c r="AW452" s="12" t="s">
        <v>39</v>
      </c>
      <c r="AX452" s="12" t="s">
        <v>78</v>
      </c>
      <c r="AY452" s="147" t="s">
        <v>127</v>
      </c>
    </row>
    <row r="453" spans="2:51" s="13" customFormat="1" ht="12">
      <c r="B453" s="152"/>
      <c r="D453" s="146" t="s">
        <v>138</v>
      </c>
      <c r="E453" s="153" t="s">
        <v>32</v>
      </c>
      <c r="F453" s="154" t="s">
        <v>532</v>
      </c>
      <c r="H453" s="155">
        <v>38.25</v>
      </c>
      <c r="I453" s="156"/>
      <c r="L453" s="152"/>
      <c r="M453" s="157"/>
      <c r="T453" s="158"/>
      <c r="AT453" s="153" t="s">
        <v>138</v>
      </c>
      <c r="AU453" s="153" t="s">
        <v>88</v>
      </c>
      <c r="AV453" s="13" t="s">
        <v>88</v>
      </c>
      <c r="AW453" s="13" t="s">
        <v>39</v>
      </c>
      <c r="AX453" s="13" t="s">
        <v>78</v>
      </c>
      <c r="AY453" s="153" t="s">
        <v>127</v>
      </c>
    </row>
    <row r="454" spans="2:51" s="14" customFormat="1" ht="12">
      <c r="B454" s="159"/>
      <c r="D454" s="146" t="s">
        <v>138</v>
      </c>
      <c r="E454" s="160" t="s">
        <v>32</v>
      </c>
      <c r="F454" s="161" t="s">
        <v>141</v>
      </c>
      <c r="H454" s="162">
        <v>38.25</v>
      </c>
      <c r="I454" s="163"/>
      <c r="L454" s="159"/>
      <c r="M454" s="164"/>
      <c r="T454" s="165"/>
      <c r="AT454" s="160" t="s">
        <v>138</v>
      </c>
      <c r="AU454" s="160" t="s">
        <v>88</v>
      </c>
      <c r="AV454" s="14" t="s">
        <v>134</v>
      </c>
      <c r="AW454" s="14" t="s">
        <v>39</v>
      </c>
      <c r="AX454" s="14" t="s">
        <v>86</v>
      </c>
      <c r="AY454" s="160" t="s">
        <v>127</v>
      </c>
    </row>
    <row r="455" spans="2:63" s="11" customFormat="1" ht="22.8" customHeight="1">
      <c r="B455" s="116"/>
      <c r="D455" s="117" t="s">
        <v>77</v>
      </c>
      <c r="E455" s="126" t="s">
        <v>159</v>
      </c>
      <c r="F455" s="126" t="s">
        <v>533</v>
      </c>
      <c r="I455" s="119"/>
      <c r="J455" s="127">
        <f>BK455</f>
        <v>0</v>
      </c>
      <c r="L455" s="116"/>
      <c r="M455" s="121"/>
      <c r="P455" s="122">
        <f>SUM(P456:P575)</f>
        <v>0</v>
      </c>
      <c r="R455" s="122">
        <f>SUM(R456:R575)</f>
        <v>23.712666000000002</v>
      </c>
      <c r="T455" s="123">
        <f>SUM(T456:T575)</f>
        <v>0</v>
      </c>
      <c r="AR455" s="117" t="s">
        <v>86</v>
      </c>
      <c r="AT455" s="124" t="s">
        <v>77</v>
      </c>
      <c r="AU455" s="124" t="s">
        <v>86</v>
      </c>
      <c r="AY455" s="117" t="s">
        <v>127</v>
      </c>
      <c r="BK455" s="125">
        <f>SUM(BK456:BK575)</f>
        <v>0</v>
      </c>
    </row>
    <row r="456" spans="2:65" s="1" customFormat="1" ht="33" customHeight="1">
      <c r="B456" s="33"/>
      <c r="C456" s="128" t="s">
        <v>534</v>
      </c>
      <c r="D456" s="128" t="s">
        <v>129</v>
      </c>
      <c r="E456" s="129" t="s">
        <v>535</v>
      </c>
      <c r="F456" s="130" t="s">
        <v>536</v>
      </c>
      <c r="G456" s="131" t="s">
        <v>132</v>
      </c>
      <c r="H456" s="132">
        <v>5.25</v>
      </c>
      <c r="I456" s="133"/>
      <c r="J456" s="134">
        <f>ROUND(I456*H456,2)</f>
        <v>0</v>
      </c>
      <c r="K456" s="130" t="s">
        <v>133</v>
      </c>
      <c r="L456" s="33"/>
      <c r="M456" s="135" t="s">
        <v>32</v>
      </c>
      <c r="N456" s="136" t="s">
        <v>49</v>
      </c>
      <c r="P456" s="137">
        <f>O456*H456</f>
        <v>0</v>
      </c>
      <c r="Q456" s="137">
        <v>0</v>
      </c>
      <c r="R456" s="137">
        <f>Q456*H456</f>
        <v>0</v>
      </c>
      <c r="S456" s="137">
        <v>0</v>
      </c>
      <c r="T456" s="138">
        <f>S456*H456</f>
        <v>0</v>
      </c>
      <c r="AR456" s="139" t="s">
        <v>134</v>
      </c>
      <c r="AT456" s="139" t="s">
        <v>129</v>
      </c>
      <c r="AU456" s="139" t="s">
        <v>88</v>
      </c>
      <c r="AY456" s="17" t="s">
        <v>127</v>
      </c>
      <c r="BE456" s="140">
        <f>IF(N456="základní",J456,0)</f>
        <v>0</v>
      </c>
      <c r="BF456" s="140">
        <f>IF(N456="snížená",J456,0)</f>
        <v>0</v>
      </c>
      <c r="BG456" s="140">
        <f>IF(N456="zákl. přenesená",J456,0)</f>
        <v>0</v>
      </c>
      <c r="BH456" s="140">
        <f>IF(N456="sníž. přenesená",J456,0)</f>
        <v>0</v>
      </c>
      <c r="BI456" s="140">
        <f>IF(N456="nulová",J456,0)</f>
        <v>0</v>
      </c>
      <c r="BJ456" s="17" t="s">
        <v>86</v>
      </c>
      <c r="BK456" s="140">
        <f>ROUND(I456*H456,2)</f>
        <v>0</v>
      </c>
      <c r="BL456" s="17" t="s">
        <v>134</v>
      </c>
      <c r="BM456" s="139" t="s">
        <v>537</v>
      </c>
    </row>
    <row r="457" spans="2:47" s="1" customFormat="1" ht="12">
      <c r="B457" s="33"/>
      <c r="D457" s="141" t="s">
        <v>136</v>
      </c>
      <c r="F457" s="142" t="s">
        <v>538</v>
      </c>
      <c r="I457" s="143"/>
      <c r="L457" s="33"/>
      <c r="M457" s="144"/>
      <c r="T457" s="54"/>
      <c r="AT457" s="17" t="s">
        <v>136</v>
      </c>
      <c r="AU457" s="17" t="s">
        <v>88</v>
      </c>
    </row>
    <row r="458" spans="2:51" s="12" customFormat="1" ht="12">
      <c r="B458" s="145"/>
      <c r="D458" s="146" t="s">
        <v>138</v>
      </c>
      <c r="E458" s="147" t="s">
        <v>32</v>
      </c>
      <c r="F458" s="148" t="s">
        <v>139</v>
      </c>
      <c r="H458" s="147" t="s">
        <v>32</v>
      </c>
      <c r="I458" s="149"/>
      <c r="L458" s="145"/>
      <c r="M458" s="150"/>
      <c r="T458" s="151"/>
      <c r="AT458" s="147" t="s">
        <v>138</v>
      </c>
      <c r="AU458" s="147" t="s">
        <v>88</v>
      </c>
      <c r="AV458" s="12" t="s">
        <v>86</v>
      </c>
      <c r="AW458" s="12" t="s">
        <v>39</v>
      </c>
      <c r="AX458" s="12" t="s">
        <v>78</v>
      </c>
      <c r="AY458" s="147" t="s">
        <v>127</v>
      </c>
    </row>
    <row r="459" spans="2:51" s="12" customFormat="1" ht="12">
      <c r="B459" s="145"/>
      <c r="D459" s="146" t="s">
        <v>138</v>
      </c>
      <c r="E459" s="147" t="s">
        <v>32</v>
      </c>
      <c r="F459" s="148" t="s">
        <v>416</v>
      </c>
      <c r="H459" s="147" t="s">
        <v>32</v>
      </c>
      <c r="I459" s="149"/>
      <c r="L459" s="145"/>
      <c r="M459" s="150"/>
      <c r="T459" s="151"/>
      <c r="AT459" s="147" t="s">
        <v>138</v>
      </c>
      <c r="AU459" s="147" t="s">
        <v>88</v>
      </c>
      <c r="AV459" s="12" t="s">
        <v>86</v>
      </c>
      <c r="AW459" s="12" t="s">
        <v>39</v>
      </c>
      <c r="AX459" s="12" t="s">
        <v>78</v>
      </c>
      <c r="AY459" s="147" t="s">
        <v>127</v>
      </c>
    </row>
    <row r="460" spans="2:51" s="12" customFormat="1" ht="12">
      <c r="B460" s="145"/>
      <c r="D460" s="146" t="s">
        <v>138</v>
      </c>
      <c r="E460" s="147" t="s">
        <v>32</v>
      </c>
      <c r="F460" s="148" t="s">
        <v>539</v>
      </c>
      <c r="H460" s="147" t="s">
        <v>32</v>
      </c>
      <c r="I460" s="149"/>
      <c r="L460" s="145"/>
      <c r="M460" s="150"/>
      <c r="T460" s="151"/>
      <c r="AT460" s="147" t="s">
        <v>138</v>
      </c>
      <c r="AU460" s="147" t="s">
        <v>88</v>
      </c>
      <c r="AV460" s="12" t="s">
        <v>86</v>
      </c>
      <c r="AW460" s="12" t="s">
        <v>39</v>
      </c>
      <c r="AX460" s="12" t="s">
        <v>78</v>
      </c>
      <c r="AY460" s="147" t="s">
        <v>127</v>
      </c>
    </row>
    <row r="461" spans="2:51" s="12" customFormat="1" ht="12">
      <c r="B461" s="145"/>
      <c r="D461" s="146" t="s">
        <v>138</v>
      </c>
      <c r="E461" s="147" t="s">
        <v>32</v>
      </c>
      <c r="F461" s="148" t="s">
        <v>540</v>
      </c>
      <c r="H461" s="147" t="s">
        <v>32</v>
      </c>
      <c r="I461" s="149"/>
      <c r="L461" s="145"/>
      <c r="M461" s="150"/>
      <c r="T461" s="151"/>
      <c r="AT461" s="147" t="s">
        <v>138</v>
      </c>
      <c r="AU461" s="147" t="s">
        <v>88</v>
      </c>
      <c r="AV461" s="12" t="s">
        <v>86</v>
      </c>
      <c r="AW461" s="12" t="s">
        <v>39</v>
      </c>
      <c r="AX461" s="12" t="s">
        <v>78</v>
      </c>
      <c r="AY461" s="147" t="s">
        <v>127</v>
      </c>
    </row>
    <row r="462" spans="2:51" s="13" customFormat="1" ht="12">
      <c r="B462" s="152"/>
      <c r="D462" s="146" t="s">
        <v>138</v>
      </c>
      <c r="E462" s="153" t="s">
        <v>32</v>
      </c>
      <c r="F462" s="154" t="s">
        <v>541</v>
      </c>
      <c r="H462" s="155">
        <v>1.98</v>
      </c>
      <c r="I462" s="156"/>
      <c r="L462" s="152"/>
      <c r="M462" s="157"/>
      <c r="T462" s="158"/>
      <c r="AT462" s="153" t="s">
        <v>138</v>
      </c>
      <c r="AU462" s="153" t="s">
        <v>88</v>
      </c>
      <c r="AV462" s="13" t="s">
        <v>88</v>
      </c>
      <c r="AW462" s="13" t="s">
        <v>39</v>
      </c>
      <c r="AX462" s="13" t="s">
        <v>78</v>
      </c>
      <c r="AY462" s="153" t="s">
        <v>127</v>
      </c>
    </row>
    <row r="463" spans="2:51" s="13" customFormat="1" ht="12">
      <c r="B463" s="152"/>
      <c r="D463" s="146" t="s">
        <v>138</v>
      </c>
      <c r="E463" s="153" t="s">
        <v>32</v>
      </c>
      <c r="F463" s="154" t="s">
        <v>542</v>
      </c>
      <c r="H463" s="155">
        <v>3.27</v>
      </c>
      <c r="I463" s="156"/>
      <c r="L463" s="152"/>
      <c r="M463" s="157"/>
      <c r="T463" s="158"/>
      <c r="AT463" s="153" t="s">
        <v>138</v>
      </c>
      <c r="AU463" s="153" t="s">
        <v>88</v>
      </c>
      <c r="AV463" s="13" t="s">
        <v>88</v>
      </c>
      <c r="AW463" s="13" t="s">
        <v>39</v>
      </c>
      <c r="AX463" s="13" t="s">
        <v>78</v>
      </c>
      <c r="AY463" s="153" t="s">
        <v>127</v>
      </c>
    </row>
    <row r="464" spans="2:51" s="14" customFormat="1" ht="12">
      <c r="B464" s="159"/>
      <c r="D464" s="146" t="s">
        <v>138</v>
      </c>
      <c r="E464" s="160" t="s">
        <v>32</v>
      </c>
      <c r="F464" s="161" t="s">
        <v>141</v>
      </c>
      <c r="H464" s="162">
        <v>5.25</v>
      </c>
      <c r="I464" s="163"/>
      <c r="L464" s="159"/>
      <c r="M464" s="164"/>
      <c r="T464" s="165"/>
      <c r="AT464" s="160" t="s">
        <v>138</v>
      </c>
      <c r="AU464" s="160" t="s">
        <v>88</v>
      </c>
      <c r="AV464" s="14" t="s">
        <v>134</v>
      </c>
      <c r="AW464" s="14" t="s">
        <v>39</v>
      </c>
      <c r="AX464" s="14" t="s">
        <v>86</v>
      </c>
      <c r="AY464" s="160" t="s">
        <v>127</v>
      </c>
    </row>
    <row r="465" spans="2:65" s="1" customFormat="1" ht="33" customHeight="1">
      <c r="B465" s="33"/>
      <c r="C465" s="128" t="s">
        <v>543</v>
      </c>
      <c r="D465" s="128" t="s">
        <v>129</v>
      </c>
      <c r="E465" s="129" t="s">
        <v>544</v>
      </c>
      <c r="F465" s="130" t="s">
        <v>545</v>
      </c>
      <c r="G465" s="131" t="s">
        <v>132</v>
      </c>
      <c r="H465" s="132">
        <v>21.45</v>
      </c>
      <c r="I465" s="133"/>
      <c r="J465" s="134">
        <f>ROUND(I465*H465,2)</f>
        <v>0</v>
      </c>
      <c r="K465" s="130" t="s">
        <v>133</v>
      </c>
      <c r="L465" s="33"/>
      <c r="M465" s="135" t="s">
        <v>32</v>
      </c>
      <c r="N465" s="136" t="s">
        <v>49</v>
      </c>
      <c r="P465" s="137">
        <f>O465*H465</f>
        <v>0</v>
      </c>
      <c r="Q465" s="137">
        <v>0</v>
      </c>
      <c r="R465" s="137">
        <f>Q465*H465</f>
        <v>0</v>
      </c>
      <c r="S465" s="137">
        <v>0</v>
      </c>
      <c r="T465" s="138">
        <f>S465*H465</f>
        <v>0</v>
      </c>
      <c r="AR465" s="139" t="s">
        <v>134</v>
      </c>
      <c r="AT465" s="139" t="s">
        <v>129</v>
      </c>
      <c r="AU465" s="139" t="s">
        <v>88</v>
      </c>
      <c r="AY465" s="17" t="s">
        <v>127</v>
      </c>
      <c r="BE465" s="140">
        <f>IF(N465="základní",J465,0)</f>
        <v>0</v>
      </c>
      <c r="BF465" s="140">
        <f>IF(N465="snížená",J465,0)</f>
        <v>0</v>
      </c>
      <c r="BG465" s="140">
        <f>IF(N465="zákl. přenesená",J465,0)</f>
        <v>0</v>
      </c>
      <c r="BH465" s="140">
        <f>IF(N465="sníž. přenesená",J465,0)</f>
        <v>0</v>
      </c>
      <c r="BI465" s="140">
        <f>IF(N465="nulová",J465,0)</f>
        <v>0</v>
      </c>
      <c r="BJ465" s="17" t="s">
        <v>86</v>
      </c>
      <c r="BK465" s="140">
        <f>ROUND(I465*H465,2)</f>
        <v>0</v>
      </c>
      <c r="BL465" s="17" t="s">
        <v>134</v>
      </c>
      <c r="BM465" s="139" t="s">
        <v>546</v>
      </c>
    </row>
    <row r="466" spans="2:47" s="1" customFormat="1" ht="12">
      <c r="B466" s="33"/>
      <c r="D466" s="141" t="s">
        <v>136</v>
      </c>
      <c r="F466" s="142" t="s">
        <v>547</v>
      </c>
      <c r="I466" s="143"/>
      <c r="L466" s="33"/>
      <c r="M466" s="144"/>
      <c r="T466" s="54"/>
      <c r="AT466" s="17" t="s">
        <v>136</v>
      </c>
      <c r="AU466" s="17" t="s">
        <v>88</v>
      </c>
    </row>
    <row r="467" spans="2:51" s="12" customFormat="1" ht="12">
      <c r="B467" s="145"/>
      <c r="D467" s="146" t="s">
        <v>138</v>
      </c>
      <c r="E467" s="147" t="s">
        <v>32</v>
      </c>
      <c r="F467" s="148" t="s">
        <v>139</v>
      </c>
      <c r="H467" s="147" t="s">
        <v>32</v>
      </c>
      <c r="I467" s="149"/>
      <c r="L467" s="145"/>
      <c r="M467" s="150"/>
      <c r="T467" s="151"/>
      <c r="AT467" s="147" t="s">
        <v>138</v>
      </c>
      <c r="AU467" s="147" t="s">
        <v>88</v>
      </c>
      <c r="AV467" s="12" t="s">
        <v>86</v>
      </c>
      <c r="AW467" s="12" t="s">
        <v>39</v>
      </c>
      <c r="AX467" s="12" t="s">
        <v>78</v>
      </c>
      <c r="AY467" s="147" t="s">
        <v>127</v>
      </c>
    </row>
    <row r="468" spans="2:51" s="12" customFormat="1" ht="12">
      <c r="B468" s="145"/>
      <c r="D468" s="146" t="s">
        <v>138</v>
      </c>
      <c r="E468" s="147" t="s">
        <v>32</v>
      </c>
      <c r="F468" s="148" t="s">
        <v>416</v>
      </c>
      <c r="H468" s="147" t="s">
        <v>32</v>
      </c>
      <c r="I468" s="149"/>
      <c r="L468" s="145"/>
      <c r="M468" s="150"/>
      <c r="T468" s="151"/>
      <c r="AT468" s="147" t="s">
        <v>138</v>
      </c>
      <c r="AU468" s="147" t="s">
        <v>88</v>
      </c>
      <c r="AV468" s="12" t="s">
        <v>86</v>
      </c>
      <c r="AW468" s="12" t="s">
        <v>39</v>
      </c>
      <c r="AX468" s="12" t="s">
        <v>78</v>
      </c>
      <c r="AY468" s="147" t="s">
        <v>127</v>
      </c>
    </row>
    <row r="469" spans="2:51" s="12" customFormat="1" ht="12">
      <c r="B469" s="145"/>
      <c r="D469" s="146" t="s">
        <v>138</v>
      </c>
      <c r="E469" s="147" t="s">
        <v>32</v>
      </c>
      <c r="F469" s="148" t="s">
        <v>480</v>
      </c>
      <c r="H469" s="147" t="s">
        <v>32</v>
      </c>
      <c r="I469" s="149"/>
      <c r="L469" s="145"/>
      <c r="M469" s="150"/>
      <c r="T469" s="151"/>
      <c r="AT469" s="147" t="s">
        <v>138</v>
      </c>
      <c r="AU469" s="147" t="s">
        <v>88</v>
      </c>
      <c r="AV469" s="12" t="s">
        <v>86</v>
      </c>
      <c r="AW469" s="12" t="s">
        <v>39</v>
      </c>
      <c r="AX469" s="12" t="s">
        <v>78</v>
      </c>
      <c r="AY469" s="147" t="s">
        <v>127</v>
      </c>
    </row>
    <row r="470" spans="2:51" s="12" customFormat="1" ht="12">
      <c r="B470" s="145"/>
      <c r="D470" s="146" t="s">
        <v>138</v>
      </c>
      <c r="E470" s="147" t="s">
        <v>32</v>
      </c>
      <c r="F470" s="148" t="s">
        <v>481</v>
      </c>
      <c r="H470" s="147" t="s">
        <v>32</v>
      </c>
      <c r="I470" s="149"/>
      <c r="L470" s="145"/>
      <c r="M470" s="150"/>
      <c r="T470" s="151"/>
      <c r="AT470" s="147" t="s">
        <v>138</v>
      </c>
      <c r="AU470" s="147" t="s">
        <v>88</v>
      </c>
      <c r="AV470" s="12" t="s">
        <v>86</v>
      </c>
      <c r="AW470" s="12" t="s">
        <v>39</v>
      </c>
      <c r="AX470" s="12" t="s">
        <v>78</v>
      </c>
      <c r="AY470" s="147" t="s">
        <v>127</v>
      </c>
    </row>
    <row r="471" spans="2:51" s="13" customFormat="1" ht="12">
      <c r="B471" s="152"/>
      <c r="D471" s="146" t="s">
        <v>138</v>
      </c>
      <c r="E471" s="153" t="s">
        <v>32</v>
      </c>
      <c r="F471" s="154" t="s">
        <v>548</v>
      </c>
      <c r="H471" s="155">
        <v>21.45</v>
      </c>
      <c r="I471" s="156"/>
      <c r="L471" s="152"/>
      <c r="M471" s="157"/>
      <c r="T471" s="158"/>
      <c r="AT471" s="153" t="s">
        <v>138</v>
      </c>
      <c r="AU471" s="153" t="s">
        <v>88</v>
      </c>
      <c r="AV471" s="13" t="s">
        <v>88</v>
      </c>
      <c r="AW471" s="13" t="s">
        <v>39</v>
      </c>
      <c r="AX471" s="13" t="s">
        <v>78</v>
      </c>
      <c r="AY471" s="153" t="s">
        <v>127</v>
      </c>
    </row>
    <row r="472" spans="2:51" s="14" customFormat="1" ht="12">
      <c r="B472" s="159"/>
      <c r="D472" s="146" t="s">
        <v>138</v>
      </c>
      <c r="E472" s="160" t="s">
        <v>32</v>
      </c>
      <c r="F472" s="161" t="s">
        <v>141</v>
      </c>
      <c r="H472" s="162">
        <v>21.45</v>
      </c>
      <c r="I472" s="163"/>
      <c r="L472" s="159"/>
      <c r="M472" s="164"/>
      <c r="T472" s="165"/>
      <c r="AT472" s="160" t="s">
        <v>138</v>
      </c>
      <c r="AU472" s="160" t="s">
        <v>88</v>
      </c>
      <c r="AV472" s="14" t="s">
        <v>134</v>
      </c>
      <c r="AW472" s="14" t="s">
        <v>39</v>
      </c>
      <c r="AX472" s="14" t="s">
        <v>86</v>
      </c>
      <c r="AY472" s="160" t="s">
        <v>127</v>
      </c>
    </row>
    <row r="473" spans="2:65" s="1" customFormat="1" ht="33" customHeight="1">
      <c r="B473" s="33"/>
      <c r="C473" s="128" t="s">
        <v>549</v>
      </c>
      <c r="D473" s="128" t="s">
        <v>129</v>
      </c>
      <c r="E473" s="129" t="s">
        <v>550</v>
      </c>
      <c r="F473" s="130" t="s">
        <v>551</v>
      </c>
      <c r="G473" s="131" t="s">
        <v>132</v>
      </c>
      <c r="H473" s="132">
        <v>2740.25</v>
      </c>
      <c r="I473" s="133"/>
      <c r="J473" s="134">
        <f>ROUND(I473*H473,2)</f>
        <v>0</v>
      </c>
      <c r="K473" s="130" t="s">
        <v>133</v>
      </c>
      <c r="L473" s="33"/>
      <c r="M473" s="135" t="s">
        <v>32</v>
      </c>
      <c r="N473" s="136" t="s">
        <v>49</v>
      </c>
      <c r="P473" s="137">
        <f>O473*H473</f>
        <v>0</v>
      </c>
      <c r="Q473" s="137">
        <v>0</v>
      </c>
      <c r="R473" s="137">
        <f>Q473*H473</f>
        <v>0</v>
      </c>
      <c r="S473" s="137">
        <v>0</v>
      </c>
      <c r="T473" s="138">
        <f>S473*H473</f>
        <v>0</v>
      </c>
      <c r="AR473" s="139" t="s">
        <v>134</v>
      </c>
      <c r="AT473" s="139" t="s">
        <v>129</v>
      </c>
      <c r="AU473" s="139" t="s">
        <v>88</v>
      </c>
      <c r="AY473" s="17" t="s">
        <v>127</v>
      </c>
      <c r="BE473" s="140">
        <f>IF(N473="základní",J473,0)</f>
        <v>0</v>
      </c>
      <c r="BF473" s="140">
        <f>IF(N473="snížená",J473,0)</f>
        <v>0</v>
      </c>
      <c r="BG473" s="140">
        <f>IF(N473="zákl. přenesená",J473,0)</f>
        <v>0</v>
      </c>
      <c r="BH473" s="140">
        <f>IF(N473="sníž. přenesená",J473,0)</f>
        <v>0</v>
      </c>
      <c r="BI473" s="140">
        <f>IF(N473="nulová",J473,0)</f>
        <v>0</v>
      </c>
      <c r="BJ473" s="17" t="s">
        <v>86</v>
      </c>
      <c r="BK473" s="140">
        <f>ROUND(I473*H473,2)</f>
        <v>0</v>
      </c>
      <c r="BL473" s="17" t="s">
        <v>134</v>
      </c>
      <c r="BM473" s="139" t="s">
        <v>552</v>
      </c>
    </row>
    <row r="474" spans="2:47" s="1" customFormat="1" ht="12">
      <c r="B474" s="33"/>
      <c r="D474" s="141" t="s">
        <v>136</v>
      </c>
      <c r="F474" s="142" t="s">
        <v>553</v>
      </c>
      <c r="I474" s="143"/>
      <c r="L474" s="33"/>
      <c r="M474" s="144"/>
      <c r="T474" s="54"/>
      <c r="AT474" s="17" t="s">
        <v>136</v>
      </c>
      <c r="AU474" s="17" t="s">
        <v>88</v>
      </c>
    </row>
    <row r="475" spans="2:51" s="12" customFormat="1" ht="12">
      <c r="B475" s="145"/>
      <c r="D475" s="146" t="s">
        <v>138</v>
      </c>
      <c r="E475" s="147" t="s">
        <v>32</v>
      </c>
      <c r="F475" s="148" t="s">
        <v>139</v>
      </c>
      <c r="H475" s="147" t="s">
        <v>32</v>
      </c>
      <c r="I475" s="149"/>
      <c r="L475" s="145"/>
      <c r="M475" s="150"/>
      <c r="T475" s="151"/>
      <c r="AT475" s="147" t="s">
        <v>138</v>
      </c>
      <c r="AU475" s="147" t="s">
        <v>88</v>
      </c>
      <c r="AV475" s="12" t="s">
        <v>86</v>
      </c>
      <c r="AW475" s="12" t="s">
        <v>39</v>
      </c>
      <c r="AX475" s="12" t="s">
        <v>78</v>
      </c>
      <c r="AY475" s="147" t="s">
        <v>127</v>
      </c>
    </row>
    <row r="476" spans="2:51" s="12" customFormat="1" ht="12">
      <c r="B476" s="145"/>
      <c r="D476" s="146" t="s">
        <v>138</v>
      </c>
      <c r="E476" s="147" t="s">
        <v>32</v>
      </c>
      <c r="F476" s="148" t="s">
        <v>416</v>
      </c>
      <c r="H476" s="147" t="s">
        <v>32</v>
      </c>
      <c r="I476" s="149"/>
      <c r="L476" s="145"/>
      <c r="M476" s="150"/>
      <c r="T476" s="151"/>
      <c r="AT476" s="147" t="s">
        <v>138</v>
      </c>
      <c r="AU476" s="147" t="s">
        <v>88</v>
      </c>
      <c r="AV476" s="12" t="s">
        <v>86</v>
      </c>
      <c r="AW476" s="12" t="s">
        <v>39</v>
      </c>
      <c r="AX476" s="12" t="s">
        <v>78</v>
      </c>
      <c r="AY476" s="147" t="s">
        <v>127</v>
      </c>
    </row>
    <row r="477" spans="2:51" s="12" customFormat="1" ht="12">
      <c r="B477" s="145"/>
      <c r="D477" s="146" t="s">
        <v>138</v>
      </c>
      <c r="E477" s="147" t="s">
        <v>32</v>
      </c>
      <c r="F477" s="148" t="s">
        <v>417</v>
      </c>
      <c r="H477" s="147" t="s">
        <v>32</v>
      </c>
      <c r="I477" s="149"/>
      <c r="L477" s="145"/>
      <c r="M477" s="150"/>
      <c r="T477" s="151"/>
      <c r="AT477" s="147" t="s">
        <v>138</v>
      </c>
      <c r="AU477" s="147" t="s">
        <v>88</v>
      </c>
      <c r="AV477" s="12" t="s">
        <v>86</v>
      </c>
      <c r="AW477" s="12" t="s">
        <v>39</v>
      </c>
      <c r="AX477" s="12" t="s">
        <v>78</v>
      </c>
      <c r="AY477" s="147" t="s">
        <v>127</v>
      </c>
    </row>
    <row r="478" spans="2:51" s="13" customFormat="1" ht="12">
      <c r="B478" s="152"/>
      <c r="D478" s="146" t="s">
        <v>138</v>
      </c>
      <c r="E478" s="153" t="s">
        <v>32</v>
      </c>
      <c r="F478" s="154" t="s">
        <v>418</v>
      </c>
      <c r="H478" s="155">
        <v>2740.25</v>
      </c>
      <c r="I478" s="156"/>
      <c r="L478" s="152"/>
      <c r="M478" s="157"/>
      <c r="T478" s="158"/>
      <c r="AT478" s="153" t="s">
        <v>138</v>
      </c>
      <c r="AU478" s="153" t="s">
        <v>88</v>
      </c>
      <c r="AV478" s="13" t="s">
        <v>88</v>
      </c>
      <c r="AW478" s="13" t="s">
        <v>39</v>
      </c>
      <c r="AX478" s="13" t="s">
        <v>78</v>
      </c>
      <c r="AY478" s="153" t="s">
        <v>127</v>
      </c>
    </row>
    <row r="479" spans="2:51" s="14" customFormat="1" ht="12">
      <c r="B479" s="159"/>
      <c r="D479" s="146" t="s">
        <v>138</v>
      </c>
      <c r="E479" s="160" t="s">
        <v>32</v>
      </c>
      <c r="F479" s="161" t="s">
        <v>141</v>
      </c>
      <c r="H479" s="162">
        <v>2740.25</v>
      </c>
      <c r="I479" s="163"/>
      <c r="L479" s="159"/>
      <c r="M479" s="164"/>
      <c r="T479" s="165"/>
      <c r="AT479" s="160" t="s">
        <v>138</v>
      </c>
      <c r="AU479" s="160" t="s">
        <v>88</v>
      </c>
      <c r="AV479" s="14" t="s">
        <v>134</v>
      </c>
      <c r="AW479" s="14" t="s">
        <v>39</v>
      </c>
      <c r="AX479" s="14" t="s">
        <v>86</v>
      </c>
      <c r="AY479" s="160" t="s">
        <v>127</v>
      </c>
    </row>
    <row r="480" spans="2:65" s="1" customFormat="1" ht="49.05" customHeight="1">
      <c r="B480" s="33"/>
      <c r="C480" s="128" t="s">
        <v>554</v>
      </c>
      <c r="D480" s="128" t="s">
        <v>129</v>
      </c>
      <c r="E480" s="129" t="s">
        <v>555</v>
      </c>
      <c r="F480" s="130" t="s">
        <v>556</v>
      </c>
      <c r="G480" s="131" t="s">
        <v>132</v>
      </c>
      <c r="H480" s="132">
        <v>2740.25</v>
      </c>
      <c r="I480" s="133"/>
      <c r="J480" s="134">
        <f>ROUND(I480*H480,2)</f>
        <v>0</v>
      </c>
      <c r="K480" s="130" t="s">
        <v>133</v>
      </c>
      <c r="L480" s="33"/>
      <c r="M480" s="135" t="s">
        <v>32</v>
      </c>
      <c r="N480" s="136" t="s">
        <v>49</v>
      </c>
      <c r="P480" s="137">
        <f>O480*H480</f>
        <v>0</v>
      </c>
      <c r="Q480" s="137">
        <v>0</v>
      </c>
      <c r="R480" s="137">
        <f>Q480*H480</f>
        <v>0</v>
      </c>
      <c r="S480" s="137">
        <v>0</v>
      </c>
      <c r="T480" s="138">
        <f>S480*H480</f>
        <v>0</v>
      </c>
      <c r="AR480" s="139" t="s">
        <v>134</v>
      </c>
      <c r="AT480" s="139" t="s">
        <v>129</v>
      </c>
      <c r="AU480" s="139" t="s">
        <v>88</v>
      </c>
      <c r="AY480" s="17" t="s">
        <v>127</v>
      </c>
      <c r="BE480" s="140">
        <f>IF(N480="základní",J480,0)</f>
        <v>0</v>
      </c>
      <c r="BF480" s="140">
        <f>IF(N480="snížená",J480,0)</f>
        <v>0</v>
      </c>
      <c r="BG480" s="140">
        <f>IF(N480="zákl. přenesená",J480,0)</f>
        <v>0</v>
      </c>
      <c r="BH480" s="140">
        <f>IF(N480="sníž. přenesená",J480,0)</f>
        <v>0</v>
      </c>
      <c r="BI480" s="140">
        <f>IF(N480="nulová",J480,0)</f>
        <v>0</v>
      </c>
      <c r="BJ480" s="17" t="s">
        <v>86</v>
      </c>
      <c r="BK480" s="140">
        <f>ROUND(I480*H480,2)</f>
        <v>0</v>
      </c>
      <c r="BL480" s="17" t="s">
        <v>134</v>
      </c>
      <c r="BM480" s="139" t="s">
        <v>557</v>
      </c>
    </row>
    <row r="481" spans="2:47" s="1" customFormat="1" ht="12">
      <c r="B481" s="33"/>
      <c r="D481" s="141" t="s">
        <v>136</v>
      </c>
      <c r="F481" s="142" t="s">
        <v>558</v>
      </c>
      <c r="I481" s="143"/>
      <c r="L481" s="33"/>
      <c r="M481" s="144"/>
      <c r="T481" s="54"/>
      <c r="AT481" s="17" t="s">
        <v>136</v>
      </c>
      <c r="AU481" s="17" t="s">
        <v>88</v>
      </c>
    </row>
    <row r="482" spans="2:51" s="12" customFormat="1" ht="12">
      <c r="B482" s="145"/>
      <c r="D482" s="146" t="s">
        <v>138</v>
      </c>
      <c r="E482" s="147" t="s">
        <v>32</v>
      </c>
      <c r="F482" s="148" t="s">
        <v>139</v>
      </c>
      <c r="H482" s="147" t="s">
        <v>32</v>
      </c>
      <c r="I482" s="149"/>
      <c r="L482" s="145"/>
      <c r="M482" s="150"/>
      <c r="T482" s="151"/>
      <c r="AT482" s="147" t="s">
        <v>138</v>
      </c>
      <c r="AU482" s="147" t="s">
        <v>88</v>
      </c>
      <c r="AV482" s="12" t="s">
        <v>86</v>
      </c>
      <c r="AW482" s="12" t="s">
        <v>39</v>
      </c>
      <c r="AX482" s="12" t="s">
        <v>78</v>
      </c>
      <c r="AY482" s="147" t="s">
        <v>127</v>
      </c>
    </row>
    <row r="483" spans="2:51" s="12" customFormat="1" ht="12">
      <c r="B483" s="145"/>
      <c r="D483" s="146" t="s">
        <v>138</v>
      </c>
      <c r="E483" s="147" t="s">
        <v>32</v>
      </c>
      <c r="F483" s="148" t="s">
        <v>416</v>
      </c>
      <c r="H483" s="147" t="s">
        <v>32</v>
      </c>
      <c r="I483" s="149"/>
      <c r="L483" s="145"/>
      <c r="M483" s="150"/>
      <c r="T483" s="151"/>
      <c r="AT483" s="147" t="s">
        <v>138</v>
      </c>
      <c r="AU483" s="147" t="s">
        <v>88</v>
      </c>
      <c r="AV483" s="12" t="s">
        <v>86</v>
      </c>
      <c r="AW483" s="12" t="s">
        <v>39</v>
      </c>
      <c r="AX483" s="12" t="s">
        <v>78</v>
      </c>
      <c r="AY483" s="147" t="s">
        <v>127</v>
      </c>
    </row>
    <row r="484" spans="2:51" s="12" customFormat="1" ht="12">
      <c r="B484" s="145"/>
      <c r="D484" s="146" t="s">
        <v>138</v>
      </c>
      <c r="E484" s="147" t="s">
        <v>32</v>
      </c>
      <c r="F484" s="148" t="s">
        <v>417</v>
      </c>
      <c r="H484" s="147" t="s">
        <v>32</v>
      </c>
      <c r="I484" s="149"/>
      <c r="L484" s="145"/>
      <c r="M484" s="150"/>
      <c r="T484" s="151"/>
      <c r="AT484" s="147" t="s">
        <v>138</v>
      </c>
      <c r="AU484" s="147" t="s">
        <v>88</v>
      </c>
      <c r="AV484" s="12" t="s">
        <v>86</v>
      </c>
      <c r="AW484" s="12" t="s">
        <v>39</v>
      </c>
      <c r="AX484" s="12" t="s">
        <v>78</v>
      </c>
      <c r="AY484" s="147" t="s">
        <v>127</v>
      </c>
    </row>
    <row r="485" spans="2:51" s="13" customFormat="1" ht="12">
      <c r="B485" s="152"/>
      <c r="D485" s="146" t="s">
        <v>138</v>
      </c>
      <c r="E485" s="153" t="s">
        <v>32</v>
      </c>
      <c r="F485" s="154" t="s">
        <v>418</v>
      </c>
      <c r="H485" s="155">
        <v>2740.25</v>
      </c>
      <c r="I485" s="156"/>
      <c r="L485" s="152"/>
      <c r="M485" s="157"/>
      <c r="T485" s="158"/>
      <c r="AT485" s="153" t="s">
        <v>138</v>
      </c>
      <c r="AU485" s="153" t="s">
        <v>88</v>
      </c>
      <c r="AV485" s="13" t="s">
        <v>88</v>
      </c>
      <c r="AW485" s="13" t="s">
        <v>39</v>
      </c>
      <c r="AX485" s="13" t="s">
        <v>78</v>
      </c>
      <c r="AY485" s="153" t="s">
        <v>127</v>
      </c>
    </row>
    <row r="486" spans="2:51" s="14" customFormat="1" ht="12">
      <c r="B486" s="159"/>
      <c r="D486" s="146" t="s">
        <v>138</v>
      </c>
      <c r="E486" s="160" t="s">
        <v>32</v>
      </c>
      <c r="F486" s="161" t="s">
        <v>141</v>
      </c>
      <c r="H486" s="162">
        <v>2740.25</v>
      </c>
      <c r="I486" s="163"/>
      <c r="L486" s="159"/>
      <c r="M486" s="164"/>
      <c r="T486" s="165"/>
      <c r="AT486" s="160" t="s">
        <v>138</v>
      </c>
      <c r="AU486" s="160" t="s">
        <v>88</v>
      </c>
      <c r="AV486" s="14" t="s">
        <v>134</v>
      </c>
      <c r="AW486" s="14" t="s">
        <v>39</v>
      </c>
      <c r="AX486" s="14" t="s">
        <v>86</v>
      </c>
      <c r="AY486" s="160" t="s">
        <v>127</v>
      </c>
    </row>
    <row r="487" spans="2:65" s="1" customFormat="1" ht="37.8" customHeight="1">
      <c r="B487" s="33"/>
      <c r="C487" s="128" t="s">
        <v>559</v>
      </c>
      <c r="D487" s="128" t="s">
        <v>129</v>
      </c>
      <c r="E487" s="129" t="s">
        <v>560</v>
      </c>
      <c r="F487" s="130" t="s">
        <v>561</v>
      </c>
      <c r="G487" s="131" t="s">
        <v>132</v>
      </c>
      <c r="H487" s="132">
        <v>21.45</v>
      </c>
      <c r="I487" s="133"/>
      <c r="J487" s="134">
        <f>ROUND(I487*H487,2)</f>
        <v>0</v>
      </c>
      <c r="K487" s="130" t="s">
        <v>133</v>
      </c>
      <c r="L487" s="33"/>
      <c r="M487" s="135" t="s">
        <v>32</v>
      </c>
      <c r="N487" s="136" t="s">
        <v>49</v>
      </c>
      <c r="P487" s="137">
        <f>O487*H487</f>
        <v>0</v>
      </c>
      <c r="Q487" s="137">
        <v>0</v>
      </c>
      <c r="R487" s="137">
        <f>Q487*H487</f>
        <v>0</v>
      </c>
      <c r="S487" s="137">
        <v>0</v>
      </c>
      <c r="T487" s="138">
        <f>S487*H487</f>
        <v>0</v>
      </c>
      <c r="AR487" s="139" t="s">
        <v>134</v>
      </c>
      <c r="AT487" s="139" t="s">
        <v>129</v>
      </c>
      <c r="AU487" s="139" t="s">
        <v>88</v>
      </c>
      <c r="AY487" s="17" t="s">
        <v>127</v>
      </c>
      <c r="BE487" s="140">
        <f>IF(N487="základní",J487,0)</f>
        <v>0</v>
      </c>
      <c r="BF487" s="140">
        <f>IF(N487="snížená",J487,0)</f>
        <v>0</v>
      </c>
      <c r="BG487" s="140">
        <f>IF(N487="zákl. přenesená",J487,0)</f>
        <v>0</v>
      </c>
      <c r="BH487" s="140">
        <f>IF(N487="sníž. přenesená",J487,0)</f>
        <v>0</v>
      </c>
      <c r="BI487" s="140">
        <f>IF(N487="nulová",J487,0)</f>
        <v>0</v>
      </c>
      <c r="BJ487" s="17" t="s">
        <v>86</v>
      </c>
      <c r="BK487" s="140">
        <f>ROUND(I487*H487,2)</f>
        <v>0</v>
      </c>
      <c r="BL487" s="17" t="s">
        <v>134</v>
      </c>
      <c r="BM487" s="139" t="s">
        <v>562</v>
      </c>
    </row>
    <row r="488" spans="2:47" s="1" customFormat="1" ht="12">
      <c r="B488" s="33"/>
      <c r="D488" s="141" t="s">
        <v>136</v>
      </c>
      <c r="F488" s="142" t="s">
        <v>563</v>
      </c>
      <c r="I488" s="143"/>
      <c r="L488" s="33"/>
      <c r="M488" s="144"/>
      <c r="T488" s="54"/>
      <c r="AT488" s="17" t="s">
        <v>136</v>
      </c>
      <c r="AU488" s="17" t="s">
        <v>88</v>
      </c>
    </row>
    <row r="489" spans="2:51" s="12" customFormat="1" ht="12">
      <c r="B489" s="145"/>
      <c r="D489" s="146" t="s">
        <v>138</v>
      </c>
      <c r="E489" s="147" t="s">
        <v>32</v>
      </c>
      <c r="F489" s="148" t="s">
        <v>139</v>
      </c>
      <c r="H489" s="147" t="s">
        <v>32</v>
      </c>
      <c r="I489" s="149"/>
      <c r="L489" s="145"/>
      <c r="M489" s="150"/>
      <c r="T489" s="151"/>
      <c r="AT489" s="147" t="s">
        <v>138</v>
      </c>
      <c r="AU489" s="147" t="s">
        <v>88</v>
      </c>
      <c r="AV489" s="12" t="s">
        <v>86</v>
      </c>
      <c r="AW489" s="12" t="s">
        <v>39</v>
      </c>
      <c r="AX489" s="12" t="s">
        <v>78</v>
      </c>
      <c r="AY489" s="147" t="s">
        <v>127</v>
      </c>
    </row>
    <row r="490" spans="2:51" s="12" customFormat="1" ht="12">
      <c r="B490" s="145"/>
      <c r="D490" s="146" t="s">
        <v>138</v>
      </c>
      <c r="E490" s="147" t="s">
        <v>32</v>
      </c>
      <c r="F490" s="148" t="s">
        <v>416</v>
      </c>
      <c r="H490" s="147" t="s">
        <v>32</v>
      </c>
      <c r="I490" s="149"/>
      <c r="L490" s="145"/>
      <c r="M490" s="150"/>
      <c r="T490" s="151"/>
      <c r="AT490" s="147" t="s">
        <v>138</v>
      </c>
      <c r="AU490" s="147" t="s">
        <v>88</v>
      </c>
      <c r="AV490" s="12" t="s">
        <v>86</v>
      </c>
      <c r="AW490" s="12" t="s">
        <v>39</v>
      </c>
      <c r="AX490" s="12" t="s">
        <v>78</v>
      </c>
      <c r="AY490" s="147" t="s">
        <v>127</v>
      </c>
    </row>
    <row r="491" spans="2:51" s="12" customFormat="1" ht="12">
      <c r="B491" s="145"/>
      <c r="D491" s="146" t="s">
        <v>138</v>
      </c>
      <c r="E491" s="147" t="s">
        <v>32</v>
      </c>
      <c r="F491" s="148" t="s">
        <v>480</v>
      </c>
      <c r="H491" s="147" t="s">
        <v>32</v>
      </c>
      <c r="I491" s="149"/>
      <c r="L491" s="145"/>
      <c r="M491" s="150"/>
      <c r="T491" s="151"/>
      <c r="AT491" s="147" t="s">
        <v>138</v>
      </c>
      <c r="AU491" s="147" t="s">
        <v>88</v>
      </c>
      <c r="AV491" s="12" t="s">
        <v>86</v>
      </c>
      <c r="AW491" s="12" t="s">
        <v>39</v>
      </c>
      <c r="AX491" s="12" t="s">
        <v>78</v>
      </c>
      <c r="AY491" s="147" t="s">
        <v>127</v>
      </c>
    </row>
    <row r="492" spans="2:51" s="12" customFormat="1" ht="12">
      <c r="B492" s="145"/>
      <c r="D492" s="146" t="s">
        <v>138</v>
      </c>
      <c r="E492" s="147" t="s">
        <v>32</v>
      </c>
      <c r="F492" s="148" t="s">
        <v>481</v>
      </c>
      <c r="H492" s="147" t="s">
        <v>32</v>
      </c>
      <c r="I492" s="149"/>
      <c r="L492" s="145"/>
      <c r="M492" s="150"/>
      <c r="T492" s="151"/>
      <c r="AT492" s="147" t="s">
        <v>138</v>
      </c>
      <c r="AU492" s="147" t="s">
        <v>88</v>
      </c>
      <c r="AV492" s="12" t="s">
        <v>86</v>
      </c>
      <c r="AW492" s="12" t="s">
        <v>39</v>
      </c>
      <c r="AX492" s="12" t="s">
        <v>78</v>
      </c>
      <c r="AY492" s="147" t="s">
        <v>127</v>
      </c>
    </row>
    <row r="493" spans="2:51" s="13" customFormat="1" ht="12">
      <c r="B493" s="152"/>
      <c r="D493" s="146" t="s">
        <v>138</v>
      </c>
      <c r="E493" s="153" t="s">
        <v>32</v>
      </c>
      <c r="F493" s="154" t="s">
        <v>548</v>
      </c>
      <c r="H493" s="155">
        <v>21.45</v>
      </c>
      <c r="I493" s="156"/>
      <c r="L493" s="152"/>
      <c r="M493" s="157"/>
      <c r="T493" s="158"/>
      <c r="AT493" s="153" t="s">
        <v>138</v>
      </c>
      <c r="AU493" s="153" t="s">
        <v>88</v>
      </c>
      <c r="AV493" s="13" t="s">
        <v>88</v>
      </c>
      <c r="AW493" s="13" t="s">
        <v>39</v>
      </c>
      <c r="AX493" s="13" t="s">
        <v>78</v>
      </c>
      <c r="AY493" s="153" t="s">
        <v>127</v>
      </c>
    </row>
    <row r="494" spans="2:51" s="14" customFormat="1" ht="12">
      <c r="B494" s="159"/>
      <c r="D494" s="146" t="s">
        <v>138</v>
      </c>
      <c r="E494" s="160" t="s">
        <v>32</v>
      </c>
      <c r="F494" s="161" t="s">
        <v>141</v>
      </c>
      <c r="H494" s="162">
        <v>21.45</v>
      </c>
      <c r="I494" s="163"/>
      <c r="L494" s="159"/>
      <c r="M494" s="164"/>
      <c r="T494" s="165"/>
      <c r="AT494" s="160" t="s">
        <v>138</v>
      </c>
      <c r="AU494" s="160" t="s">
        <v>88</v>
      </c>
      <c r="AV494" s="14" t="s">
        <v>134</v>
      </c>
      <c r="AW494" s="14" t="s">
        <v>39</v>
      </c>
      <c r="AX494" s="14" t="s">
        <v>86</v>
      </c>
      <c r="AY494" s="160" t="s">
        <v>127</v>
      </c>
    </row>
    <row r="495" spans="2:65" s="1" customFormat="1" ht="37.8" customHeight="1">
      <c r="B495" s="33"/>
      <c r="C495" s="128" t="s">
        <v>564</v>
      </c>
      <c r="D495" s="128" t="s">
        <v>129</v>
      </c>
      <c r="E495" s="129" t="s">
        <v>565</v>
      </c>
      <c r="F495" s="130" t="s">
        <v>566</v>
      </c>
      <c r="G495" s="131" t="s">
        <v>132</v>
      </c>
      <c r="H495" s="132">
        <v>2740.25</v>
      </c>
      <c r="I495" s="133"/>
      <c r="J495" s="134">
        <f>ROUND(I495*H495,2)</f>
        <v>0</v>
      </c>
      <c r="K495" s="130" t="s">
        <v>133</v>
      </c>
      <c r="L495" s="33"/>
      <c r="M495" s="135" t="s">
        <v>32</v>
      </c>
      <c r="N495" s="136" t="s">
        <v>49</v>
      </c>
      <c r="P495" s="137">
        <f>O495*H495</f>
        <v>0</v>
      </c>
      <c r="Q495" s="137">
        <v>0</v>
      </c>
      <c r="R495" s="137">
        <f>Q495*H495</f>
        <v>0</v>
      </c>
      <c r="S495" s="137">
        <v>0</v>
      </c>
      <c r="T495" s="138">
        <f>S495*H495</f>
        <v>0</v>
      </c>
      <c r="AR495" s="139" t="s">
        <v>134</v>
      </c>
      <c r="AT495" s="139" t="s">
        <v>129</v>
      </c>
      <c r="AU495" s="139" t="s">
        <v>88</v>
      </c>
      <c r="AY495" s="17" t="s">
        <v>127</v>
      </c>
      <c r="BE495" s="140">
        <f>IF(N495="základní",J495,0)</f>
        <v>0</v>
      </c>
      <c r="BF495" s="140">
        <f>IF(N495="snížená",J495,0)</f>
        <v>0</v>
      </c>
      <c r="BG495" s="140">
        <f>IF(N495="zákl. přenesená",J495,0)</f>
        <v>0</v>
      </c>
      <c r="BH495" s="140">
        <f>IF(N495="sníž. přenesená",J495,0)</f>
        <v>0</v>
      </c>
      <c r="BI495" s="140">
        <f>IF(N495="nulová",J495,0)</f>
        <v>0</v>
      </c>
      <c r="BJ495" s="17" t="s">
        <v>86</v>
      </c>
      <c r="BK495" s="140">
        <f>ROUND(I495*H495,2)</f>
        <v>0</v>
      </c>
      <c r="BL495" s="17" t="s">
        <v>134</v>
      </c>
      <c r="BM495" s="139" t="s">
        <v>567</v>
      </c>
    </row>
    <row r="496" spans="2:47" s="1" customFormat="1" ht="12">
      <c r="B496" s="33"/>
      <c r="D496" s="141" t="s">
        <v>136</v>
      </c>
      <c r="F496" s="142" t="s">
        <v>568</v>
      </c>
      <c r="I496" s="143"/>
      <c r="L496" s="33"/>
      <c r="M496" s="144"/>
      <c r="T496" s="54"/>
      <c r="AT496" s="17" t="s">
        <v>136</v>
      </c>
      <c r="AU496" s="17" t="s">
        <v>88</v>
      </c>
    </row>
    <row r="497" spans="2:51" s="12" customFormat="1" ht="12">
      <c r="B497" s="145"/>
      <c r="D497" s="146" t="s">
        <v>138</v>
      </c>
      <c r="E497" s="147" t="s">
        <v>32</v>
      </c>
      <c r="F497" s="148" t="s">
        <v>139</v>
      </c>
      <c r="H497" s="147" t="s">
        <v>32</v>
      </c>
      <c r="I497" s="149"/>
      <c r="L497" s="145"/>
      <c r="M497" s="150"/>
      <c r="T497" s="151"/>
      <c r="AT497" s="147" t="s">
        <v>138</v>
      </c>
      <c r="AU497" s="147" t="s">
        <v>88</v>
      </c>
      <c r="AV497" s="12" t="s">
        <v>86</v>
      </c>
      <c r="AW497" s="12" t="s">
        <v>39</v>
      </c>
      <c r="AX497" s="12" t="s">
        <v>78</v>
      </c>
      <c r="AY497" s="147" t="s">
        <v>127</v>
      </c>
    </row>
    <row r="498" spans="2:51" s="12" customFormat="1" ht="12">
      <c r="B498" s="145"/>
      <c r="D498" s="146" t="s">
        <v>138</v>
      </c>
      <c r="E498" s="147" t="s">
        <v>32</v>
      </c>
      <c r="F498" s="148" t="s">
        <v>416</v>
      </c>
      <c r="H498" s="147" t="s">
        <v>32</v>
      </c>
      <c r="I498" s="149"/>
      <c r="L498" s="145"/>
      <c r="M498" s="150"/>
      <c r="T498" s="151"/>
      <c r="AT498" s="147" t="s">
        <v>138</v>
      </c>
      <c r="AU498" s="147" t="s">
        <v>88</v>
      </c>
      <c r="AV498" s="12" t="s">
        <v>86</v>
      </c>
      <c r="AW498" s="12" t="s">
        <v>39</v>
      </c>
      <c r="AX498" s="12" t="s">
        <v>78</v>
      </c>
      <c r="AY498" s="147" t="s">
        <v>127</v>
      </c>
    </row>
    <row r="499" spans="2:51" s="12" customFormat="1" ht="12">
      <c r="B499" s="145"/>
      <c r="D499" s="146" t="s">
        <v>138</v>
      </c>
      <c r="E499" s="147" t="s">
        <v>32</v>
      </c>
      <c r="F499" s="148" t="s">
        <v>417</v>
      </c>
      <c r="H499" s="147" t="s">
        <v>32</v>
      </c>
      <c r="I499" s="149"/>
      <c r="L499" s="145"/>
      <c r="M499" s="150"/>
      <c r="T499" s="151"/>
      <c r="AT499" s="147" t="s">
        <v>138</v>
      </c>
      <c r="AU499" s="147" t="s">
        <v>88</v>
      </c>
      <c r="AV499" s="12" t="s">
        <v>86</v>
      </c>
      <c r="AW499" s="12" t="s">
        <v>39</v>
      </c>
      <c r="AX499" s="12" t="s">
        <v>78</v>
      </c>
      <c r="AY499" s="147" t="s">
        <v>127</v>
      </c>
    </row>
    <row r="500" spans="2:51" s="13" customFormat="1" ht="12">
      <c r="B500" s="152"/>
      <c r="D500" s="146" t="s">
        <v>138</v>
      </c>
      <c r="E500" s="153" t="s">
        <v>32</v>
      </c>
      <c r="F500" s="154" t="s">
        <v>418</v>
      </c>
      <c r="H500" s="155">
        <v>2740.25</v>
      </c>
      <c r="I500" s="156"/>
      <c r="L500" s="152"/>
      <c r="M500" s="157"/>
      <c r="T500" s="158"/>
      <c r="AT500" s="153" t="s">
        <v>138</v>
      </c>
      <c r="AU500" s="153" t="s">
        <v>88</v>
      </c>
      <c r="AV500" s="13" t="s">
        <v>88</v>
      </c>
      <c r="AW500" s="13" t="s">
        <v>39</v>
      </c>
      <c r="AX500" s="13" t="s">
        <v>78</v>
      </c>
      <c r="AY500" s="153" t="s">
        <v>127</v>
      </c>
    </row>
    <row r="501" spans="2:51" s="14" customFormat="1" ht="12">
      <c r="B501" s="159"/>
      <c r="D501" s="146" t="s">
        <v>138</v>
      </c>
      <c r="E501" s="160" t="s">
        <v>32</v>
      </c>
      <c r="F501" s="161" t="s">
        <v>141</v>
      </c>
      <c r="H501" s="162">
        <v>2740.25</v>
      </c>
      <c r="I501" s="163"/>
      <c r="L501" s="159"/>
      <c r="M501" s="164"/>
      <c r="T501" s="165"/>
      <c r="AT501" s="160" t="s">
        <v>138</v>
      </c>
      <c r="AU501" s="160" t="s">
        <v>88</v>
      </c>
      <c r="AV501" s="14" t="s">
        <v>134</v>
      </c>
      <c r="AW501" s="14" t="s">
        <v>39</v>
      </c>
      <c r="AX501" s="14" t="s">
        <v>86</v>
      </c>
      <c r="AY501" s="160" t="s">
        <v>127</v>
      </c>
    </row>
    <row r="502" spans="2:65" s="1" customFormat="1" ht="37.8" customHeight="1">
      <c r="B502" s="33"/>
      <c r="C502" s="128" t="s">
        <v>569</v>
      </c>
      <c r="D502" s="128" t="s">
        <v>129</v>
      </c>
      <c r="E502" s="129" t="s">
        <v>570</v>
      </c>
      <c r="F502" s="130" t="s">
        <v>571</v>
      </c>
      <c r="G502" s="131" t="s">
        <v>132</v>
      </c>
      <c r="H502" s="132">
        <v>2740.25</v>
      </c>
      <c r="I502" s="133"/>
      <c r="J502" s="134">
        <f>ROUND(I502*H502,2)</f>
        <v>0</v>
      </c>
      <c r="K502" s="130" t="s">
        <v>133</v>
      </c>
      <c r="L502" s="33"/>
      <c r="M502" s="135" t="s">
        <v>32</v>
      </c>
      <c r="N502" s="136" t="s">
        <v>49</v>
      </c>
      <c r="P502" s="137">
        <f>O502*H502</f>
        <v>0</v>
      </c>
      <c r="Q502" s="137">
        <v>0</v>
      </c>
      <c r="R502" s="137">
        <f>Q502*H502</f>
        <v>0</v>
      </c>
      <c r="S502" s="137">
        <v>0</v>
      </c>
      <c r="T502" s="138">
        <f>S502*H502</f>
        <v>0</v>
      </c>
      <c r="AR502" s="139" t="s">
        <v>134</v>
      </c>
      <c r="AT502" s="139" t="s">
        <v>129</v>
      </c>
      <c r="AU502" s="139" t="s">
        <v>88</v>
      </c>
      <c r="AY502" s="17" t="s">
        <v>127</v>
      </c>
      <c r="BE502" s="140">
        <f>IF(N502="základní",J502,0)</f>
        <v>0</v>
      </c>
      <c r="BF502" s="140">
        <f>IF(N502="snížená",J502,0)</f>
        <v>0</v>
      </c>
      <c r="BG502" s="140">
        <f>IF(N502="zákl. přenesená",J502,0)</f>
        <v>0</v>
      </c>
      <c r="BH502" s="140">
        <f>IF(N502="sníž. přenesená",J502,0)</f>
        <v>0</v>
      </c>
      <c r="BI502" s="140">
        <f>IF(N502="nulová",J502,0)</f>
        <v>0</v>
      </c>
      <c r="BJ502" s="17" t="s">
        <v>86</v>
      </c>
      <c r="BK502" s="140">
        <f>ROUND(I502*H502,2)</f>
        <v>0</v>
      </c>
      <c r="BL502" s="17" t="s">
        <v>134</v>
      </c>
      <c r="BM502" s="139" t="s">
        <v>572</v>
      </c>
    </row>
    <row r="503" spans="2:47" s="1" customFormat="1" ht="12">
      <c r="B503" s="33"/>
      <c r="D503" s="141" t="s">
        <v>136</v>
      </c>
      <c r="F503" s="142" t="s">
        <v>573</v>
      </c>
      <c r="I503" s="143"/>
      <c r="L503" s="33"/>
      <c r="M503" s="144"/>
      <c r="T503" s="54"/>
      <c r="AT503" s="17" t="s">
        <v>136</v>
      </c>
      <c r="AU503" s="17" t="s">
        <v>88</v>
      </c>
    </row>
    <row r="504" spans="2:51" s="12" customFormat="1" ht="12">
      <c r="B504" s="145"/>
      <c r="D504" s="146" t="s">
        <v>138</v>
      </c>
      <c r="E504" s="147" t="s">
        <v>32</v>
      </c>
      <c r="F504" s="148" t="s">
        <v>139</v>
      </c>
      <c r="H504" s="147" t="s">
        <v>32</v>
      </c>
      <c r="I504" s="149"/>
      <c r="L504" s="145"/>
      <c r="M504" s="150"/>
      <c r="T504" s="151"/>
      <c r="AT504" s="147" t="s">
        <v>138</v>
      </c>
      <c r="AU504" s="147" t="s">
        <v>88</v>
      </c>
      <c r="AV504" s="12" t="s">
        <v>86</v>
      </c>
      <c r="AW504" s="12" t="s">
        <v>39</v>
      </c>
      <c r="AX504" s="12" t="s">
        <v>78</v>
      </c>
      <c r="AY504" s="147" t="s">
        <v>127</v>
      </c>
    </row>
    <row r="505" spans="2:51" s="12" customFormat="1" ht="12">
      <c r="B505" s="145"/>
      <c r="D505" s="146" t="s">
        <v>138</v>
      </c>
      <c r="E505" s="147" t="s">
        <v>32</v>
      </c>
      <c r="F505" s="148" t="s">
        <v>416</v>
      </c>
      <c r="H505" s="147" t="s">
        <v>32</v>
      </c>
      <c r="I505" s="149"/>
      <c r="L505" s="145"/>
      <c r="M505" s="150"/>
      <c r="T505" s="151"/>
      <c r="AT505" s="147" t="s">
        <v>138</v>
      </c>
      <c r="AU505" s="147" t="s">
        <v>88</v>
      </c>
      <c r="AV505" s="12" t="s">
        <v>86</v>
      </c>
      <c r="AW505" s="12" t="s">
        <v>39</v>
      </c>
      <c r="AX505" s="12" t="s">
        <v>78</v>
      </c>
      <c r="AY505" s="147" t="s">
        <v>127</v>
      </c>
    </row>
    <row r="506" spans="2:51" s="12" customFormat="1" ht="12">
      <c r="B506" s="145"/>
      <c r="D506" s="146" t="s">
        <v>138</v>
      </c>
      <c r="E506" s="147" t="s">
        <v>32</v>
      </c>
      <c r="F506" s="148" t="s">
        <v>417</v>
      </c>
      <c r="H506" s="147" t="s">
        <v>32</v>
      </c>
      <c r="I506" s="149"/>
      <c r="L506" s="145"/>
      <c r="M506" s="150"/>
      <c r="T506" s="151"/>
      <c r="AT506" s="147" t="s">
        <v>138</v>
      </c>
      <c r="AU506" s="147" t="s">
        <v>88</v>
      </c>
      <c r="AV506" s="12" t="s">
        <v>86</v>
      </c>
      <c r="AW506" s="12" t="s">
        <v>39</v>
      </c>
      <c r="AX506" s="12" t="s">
        <v>78</v>
      </c>
      <c r="AY506" s="147" t="s">
        <v>127</v>
      </c>
    </row>
    <row r="507" spans="2:51" s="13" customFormat="1" ht="12">
      <c r="B507" s="152"/>
      <c r="D507" s="146" t="s">
        <v>138</v>
      </c>
      <c r="E507" s="153" t="s">
        <v>32</v>
      </c>
      <c r="F507" s="154" t="s">
        <v>418</v>
      </c>
      <c r="H507" s="155">
        <v>2740.25</v>
      </c>
      <c r="I507" s="156"/>
      <c r="L507" s="152"/>
      <c r="M507" s="157"/>
      <c r="T507" s="158"/>
      <c r="AT507" s="153" t="s">
        <v>138</v>
      </c>
      <c r="AU507" s="153" t="s">
        <v>88</v>
      </c>
      <c r="AV507" s="13" t="s">
        <v>88</v>
      </c>
      <c r="AW507" s="13" t="s">
        <v>39</v>
      </c>
      <c r="AX507" s="13" t="s">
        <v>78</v>
      </c>
      <c r="AY507" s="153" t="s">
        <v>127</v>
      </c>
    </row>
    <row r="508" spans="2:51" s="14" customFormat="1" ht="12">
      <c r="B508" s="159"/>
      <c r="D508" s="146" t="s">
        <v>138</v>
      </c>
      <c r="E508" s="160" t="s">
        <v>32</v>
      </c>
      <c r="F508" s="161" t="s">
        <v>141</v>
      </c>
      <c r="H508" s="162">
        <v>2740.25</v>
      </c>
      <c r="I508" s="163"/>
      <c r="L508" s="159"/>
      <c r="M508" s="164"/>
      <c r="T508" s="165"/>
      <c r="AT508" s="160" t="s">
        <v>138</v>
      </c>
      <c r="AU508" s="160" t="s">
        <v>88</v>
      </c>
      <c r="AV508" s="14" t="s">
        <v>134</v>
      </c>
      <c r="AW508" s="14" t="s">
        <v>39</v>
      </c>
      <c r="AX508" s="14" t="s">
        <v>86</v>
      </c>
      <c r="AY508" s="160" t="s">
        <v>127</v>
      </c>
    </row>
    <row r="509" spans="2:65" s="1" customFormat="1" ht="55.5" customHeight="1">
      <c r="B509" s="33"/>
      <c r="C509" s="128" t="s">
        <v>574</v>
      </c>
      <c r="D509" s="128" t="s">
        <v>129</v>
      </c>
      <c r="E509" s="129" t="s">
        <v>575</v>
      </c>
      <c r="F509" s="130" t="s">
        <v>576</v>
      </c>
      <c r="G509" s="131" t="s">
        <v>132</v>
      </c>
      <c r="H509" s="132">
        <v>21.45</v>
      </c>
      <c r="I509" s="133"/>
      <c r="J509" s="134">
        <f>ROUND(I509*H509,2)</f>
        <v>0</v>
      </c>
      <c r="K509" s="130" t="s">
        <v>133</v>
      </c>
      <c r="L509" s="33"/>
      <c r="M509" s="135" t="s">
        <v>32</v>
      </c>
      <c r="N509" s="136" t="s">
        <v>49</v>
      </c>
      <c r="P509" s="137">
        <f>O509*H509</f>
        <v>0</v>
      </c>
      <c r="Q509" s="137">
        <v>0.19536</v>
      </c>
      <c r="R509" s="137">
        <f>Q509*H509</f>
        <v>4.190472</v>
      </c>
      <c r="S509" s="137">
        <v>0</v>
      </c>
      <c r="T509" s="138">
        <f>S509*H509</f>
        <v>0</v>
      </c>
      <c r="AR509" s="139" t="s">
        <v>134</v>
      </c>
      <c r="AT509" s="139" t="s">
        <v>129</v>
      </c>
      <c r="AU509" s="139" t="s">
        <v>88</v>
      </c>
      <c r="AY509" s="17" t="s">
        <v>127</v>
      </c>
      <c r="BE509" s="140">
        <f>IF(N509="základní",J509,0)</f>
        <v>0</v>
      </c>
      <c r="BF509" s="140">
        <f>IF(N509="snížená",J509,0)</f>
        <v>0</v>
      </c>
      <c r="BG509" s="140">
        <f>IF(N509="zákl. přenesená",J509,0)</f>
        <v>0</v>
      </c>
      <c r="BH509" s="140">
        <f>IF(N509="sníž. přenesená",J509,0)</f>
        <v>0</v>
      </c>
      <c r="BI509" s="140">
        <f>IF(N509="nulová",J509,0)</f>
        <v>0</v>
      </c>
      <c r="BJ509" s="17" t="s">
        <v>86</v>
      </c>
      <c r="BK509" s="140">
        <f>ROUND(I509*H509,2)</f>
        <v>0</v>
      </c>
      <c r="BL509" s="17" t="s">
        <v>134</v>
      </c>
      <c r="BM509" s="139" t="s">
        <v>577</v>
      </c>
    </row>
    <row r="510" spans="2:47" s="1" customFormat="1" ht="12">
      <c r="B510" s="33"/>
      <c r="D510" s="141" t="s">
        <v>136</v>
      </c>
      <c r="F510" s="142" t="s">
        <v>578</v>
      </c>
      <c r="I510" s="143"/>
      <c r="L510" s="33"/>
      <c r="M510" s="144"/>
      <c r="T510" s="54"/>
      <c r="AT510" s="17" t="s">
        <v>136</v>
      </c>
      <c r="AU510" s="17" t="s">
        <v>88</v>
      </c>
    </row>
    <row r="511" spans="2:51" s="12" customFormat="1" ht="12">
      <c r="B511" s="145"/>
      <c r="D511" s="146" t="s">
        <v>138</v>
      </c>
      <c r="E511" s="147" t="s">
        <v>32</v>
      </c>
      <c r="F511" s="148" t="s">
        <v>139</v>
      </c>
      <c r="H511" s="147" t="s">
        <v>32</v>
      </c>
      <c r="I511" s="149"/>
      <c r="L511" s="145"/>
      <c r="M511" s="150"/>
      <c r="T511" s="151"/>
      <c r="AT511" s="147" t="s">
        <v>138</v>
      </c>
      <c r="AU511" s="147" t="s">
        <v>88</v>
      </c>
      <c r="AV511" s="12" t="s">
        <v>86</v>
      </c>
      <c r="AW511" s="12" t="s">
        <v>39</v>
      </c>
      <c r="AX511" s="12" t="s">
        <v>78</v>
      </c>
      <c r="AY511" s="147" t="s">
        <v>127</v>
      </c>
    </row>
    <row r="512" spans="2:51" s="12" customFormat="1" ht="12">
      <c r="B512" s="145"/>
      <c r="D512" s="146" t="s">
        <v>138</v>
      </c>
      <c r="E512" s="147" t="s">
        <v>32</v>
      </c>
      <c r="F512" s="148" t="s">
        <v>416</v>
      </c>
      <c r="H512" s="147" t="s">
        <v>32</v>
      </c>
      <c r="I512" s="149"/>
      <c r="L512" s="145"/>
      <c r="M512" s="150"/>
      <c r="T512" s="151"/>
      <c r="AT512" s="147" t="s">
        <v>138</v>
      </c>
      <c r="AU512" s="147" t="s">
        <v>88</v>
      </c>
      <c r="AV512" s="12" t="s">
        <v>86</v>
      </c>
      <c r="AW512" s="12" t="s">
        <v>39</v>
      </c>
      <c r="AX512" s="12" t="s">
        <v>78</v>
      </c>
      <c r="AY512" s="147" t="s">
        <v>127</v>
      </c>
    </row>
    <row r="513" spans="2:51" s="12" customFormat="1" ht="12">
      <c r="B513" s="145"/>
      <c r="D513" s="146" t="s">
        <v>138</v>
      </c>
      <c r="E513" s="147" t="s">
        <v>32</v>
      </c>
      <c r="F513" s="148" t="s">
        <v>480</v>
      </c>
      <c r="H513" s="147" t="s">
        <v>32</v>
      </c>
      <c r="I513" s="149"/>
      <c r="L513" s="145"/>
      <c r="M513" s="150"/>
      <c r="T513" s="151"/>
      <c r="AT513" s="147" t="s">
        <v>138</v>
      </c>
      <c r="AU513" s="147" t="s">
        <v>88</v>
      </c>
      <c r="AV513" s="12" t="s">
        <v>86</v>
      </c>
      <c r="AW513" s="12" t="s">
        <v>39</v>
      </c>
      <c r="AX513" s="12" t="s">
        <v>78</v>
      </c>
      <c r="AY513" s="147" t="s">
        <v>127</v>
      </c>
    </row>
    <row r="514" spans="2:51" s="12" customFormat="1" ht="12">
      <c r="B514" s="145"/>
      <c r="D514" s="146" t="s">
        <v>138</v>
      </c>
      <c r="E514" s="147" t="s">
        <v>32</v>
      </c>
      <c r="F514" s="148" t="s">
        <v>481</v>
      </c>
      <c r="H514" s="147" t="s">
        <v>32</v>
      </c>
      <c r="I514" s="149"/>
      <c r="L514" s="145"/>
      <c r="M514" s="150"/>
      <c r="T514" s="151"/>
      <c r="AT514" s="147" t="s">
        <v>138</v>
      </c>
      <c r="AU514" s="147" t="s">
        <v>88</v>
      </c>
      <c r="AV514" s="12" t="s">
        <v>86</v>
      </c>
      <c r="AW514" s="12" t="s">
        <v>39</v>
      </c>
      <c r="AX514" s="12" t="s">
        <v>78</v>
      </c>
      <c r="AY514" s="147" t="s">
        <v>127</v>
      </c>
    </row>
    <row r="515" spans="2:51" s="13" customFormat="1" ht="12">
      <c r="B515" s="152"/>
      <c r="D515" s="146" t="s">
        <v>138</v>
      </c>
      <c r="E515" s="153" t="s">
        <v>32</v>
      </c>
      <c r="F515" s="154" t="s">
        <v>548</v>
      </c>
      <c r="H515" s="155">
        <v>21.45</v>
      </c>
      <c r="I515" s="156"/>
      <c r="L515" s="152"/>
      <c r="M515" s="157"/>
      <c r="T515" s="158"/>
      <c r="AT515" s="153" t="s">
        <v>138</v>
      </c>
      <c r="AU515" s="153" t="s">
        <v>88</v>
      </c>
      <c r="AV515" s="13" t="s">
        <v>88</v>
      </c>
      <c r="AW515" s="13" t="s">
        <v>39</v>
      </c>
      <c r="AX515" s="13" t="s">
        <v>78</v>
      </c>
      <c r="AY515" s="153" t="s">
        <v>127</v>
      </c>
    </row>
    <row r="516" spans="2:51" s="14" customFormat="1" ht="12">
      <c r="B516" s="159"/>
      <c r="D516" s="146" t="s">
        <v>138</v>
      </c>
      <c r="E516" s="160" t="s">
        <v>32</v>
      </c>
      <c r="F516" s="161" t="s">
        <v>141</v>
      </c>
      <c r="H516" s="162">
        <v>21.45</v>
      </c>
      <c r="I516" s="163"/>
      <c r="L516" s="159"/>
      <c r="M516" s="164"/>
      <c r="T516" s="165"/>
      <c r="AT516" s="160" t="s">
        <v>138</v>
      </c>
      <c r="AU516" s="160" t="s">
        <v>88</v>
      </c>
      <c r="AV516" s="14" t="s">
        <v>134</v>
      </c>
      <c r="AW516" s="14" t="s">
        <v>39</v>
      </c>
      <c r="AX516" s="14" t="s">
        <v>86</v>
      </c>
      <c r="AY516" s="160" t="s">
        <v>127</v>
      </c>
    </row>
    <row r="517" spans="2:65" s="1" customFormat="1" ht="16.5" customHeight="1">
      <c r="B517" s="33"/>
      <c r="C517" s="166" t="s">
        <v>579</v>
      </c>
      <c r="D517" s="166" t="s">
        <v>345</v>
      </c>
      <c r="E517" s="167" t="s">
        <v>580</v>
      </c>
      <c r="F517" s="168" t="s">
        <v>581</v>
      </c>
      <c r="G517" s="169" t="s">
        <v>132</v>
      </c>
      <c r="H517" s="170">
        <v>21.879</v>
      </c>
      <c r="I517" s="171"/>
      <c r="J517" s="172">
        <f>ROUND(I517*H517,2)</f>
        <v>0</v>
      </c>
      <c r="K517" s="168" t="s">
        <v>133</v>
      </c>
      <c r="L517" s="173"/>
      <c r="M517" s="174" t="s">
        <v>32</v>
      </c>
      <c r="N517" s="175" t="s">
        <v>49</v>
      </c>
      <c r="P517" s="137">
        <f>O517*H517</f>
        <v>0</v>
      </c>
      <c r="Q517" s="137">
        <v>0.228</v>
      </c>
      <c r="R517" s="137">
        <f>Q517*H517</f>
        <v>4.988412</v>
      </c>
      <c r="S517" s="137">
        <v>0</v>
      </c>
      <c r="T517" s="138">
        <f>S517*H517</f>
        <v>0</v>
      </c>
      <c r="AR517" s="139" t="s">
        <v>177</v>
      </c>
      <c r="AT517" s="139" t="s">
        <v>345</v>
      </c>
      <c r="AU517" s="139" t="s">
        <v>88</v>
      </c>
      <c r="AY517" s="17" t="s">
        <v>127</v>
      </c>
      <c r="BE517" s="140">
        <f>IF(N517="základní",J517,0)</f>
        <v>0</v>
      </c>
      <c r="BF517" s="140">
        <f>IF(N517="snížená",J517,0)</f>
        <v>0</v>
      </c>
      <c r="BG517" s="140">
        <f>IF(N517="zákl. přenesená",J517,0)</f>
        <v>0</v>
      </c>
      <c r="BH517" s="140">
        <f>IF(N517="sníž. přenesená",J517,0)</f>
        <v>0</v>
      </c>
      <c r="BI517" s="140">
        <f>IF(N517="nulová",J517,0)</f>
        <v>0</v>
      </c>
      <c r="BJ517" s="17" t="s">
        <v>86</v>
      </c>
      <c r="BK517" s="140">
        <f>ROUND(I517*H517,2)</f>
        <v>0</v>
      </c>
      <c r="BL517" s="17" t="s">
        <v>134</v>
      </c>
      <c r="BM517" s="139" t="s">
        <v>582</v>
      </c>
    </row>
    <row r="518" spans="2:51" s="13" customFormat="1" ht="12">
      <c r="B518" s="152"/>
      <c r="D518" s="146" t="s">
        <v>138</v>
      </c>
      <c r="F518" s="154" t="s">
        <v>583</v>
      </c>
      <c r="H518" s="155">
        <v>21.879</v>
      </c>
      <c r="I518" s="156"/>
      <c r="L518" s="152"/>
      <c r="M518" s="157"/>
      <c r="T518" s="158"/>
      <c r="AT518" s="153" t="s">
        <v>138</v>
      </c>
      <c r="AU518" s="153" t="s">
        <v>88</v>
      </c>
      <c r="AV518" s="13" t="s">
        <v>88</v>
      </c>
      <c r="AW518" s="13" t="s">
        <v>4</v>
      </c>
      <c r="AX518" s="13" t="s">
        <v>86</v>
      </c>
      <c r="AY518" s="153" t="s">
        <v>127</v>
      </c>
    </row>
    <row r="519" spans="2:65" s="1" customFormat="1" ht="78" customHeight="1">
      <c r="B519" s="33"/>
      <c r="C519" s="128" t="s">
        <v>584</v>
      </c>
      <c r="D519" s="128" t="s">
        <v>129</v>
      </c>
      <c r="E519" s="129" t="s">
        <v>585</v>
      </c>
      <c r="F519" s="130" t="s">
        <v>586</v>
      </c>
      <c r="G519" s="131" t="s">
        <v>132</v>
      </c>
      <c r="H519" s="132">
        <v>5.25</v>
      </c>
      <c r="I519" s="133"/>
      <c r="J519" s="134">
        <f>ROUND(I519*H519,2)</f>
        <v>0</v>
      </c>
      <c r="K519" s="130" t="s">
        <v>133</v>
      </c>
      <c r="L519" s="33"/>
      <c r="M519" s="135" t="s">
        <v>32</v>
      </c>
      <c r="N519" s="136" t="s">
        <v>49</v>
      </c>
      <c r="P519" s="137">
        <f>O519*H519</f>
        <v>0</v>
      </c>
      <c r="Q519" s="137">
        <v>0.08922</v>
      </c>
      <c r="R519" s="137">
        <f>Q519*H519</f>
        <v>0.46840499999999996</v>
      </c>
      <c r="S519" s="137">
        <v>0</v>
      </c>
      <c r="T519" s="138">
        <f>S519*H519</f>
        <v>0</v>
      </c>
      <c r="AR519" s="139" t="s">
        <v>134</v>
      </c>
      <c r="AT519" s="139" t="s">
        <v>129</v>
      </c>
      <c r="AU519" s="139" t="s">
        <v>88</v>
      </c>
      <c r="AY519" s="17" t="s">
        <v>127</v>
      </c>
      <c r="BE519" s="140">
        <f>IF(N519="základní",J519,0)</f>
        <v>0</v>
      </c>
      <c r="BF519" s="140">
        <f>IF(N519="snížená",J519,0)</f>
        <v>0</v>
      </c>
      <c r="BG519" s="140">
        <f>IF(N519="zákl. přenesená",J519,0)</f>
        <v>0</v>
      </c>
      <c r="BH519" s="140">
        <f>IF(N519="sníž. přenesená",J519,0)</f>
        <v>0</v>
      </c>
      <c r="BI519" s="140">
        <f>IF(N519="nulová",J519,0)</f>
        <v>0</v>
      </c>
      <c r="BJ519" s="17" t="s">
        <v>86</v>
      </c>
      <c r="BK519" s="140">
        <f>ROUND(I519*H519,2)</f>
        <v>0</v>
      </c>
      <c r="BL519" s="17" t="s">
        <v>134</v>
      </c>
      <c r="BM519" s="139" t="s">
        <v>587</v>
      </c>
    </row>
    <row r="520" spans="2:47" s="1" customFormat="1" ht="12">
      <c r="B520" s="33"/>
      <c r="D520" s="141" t="s">
        <v>136</v>
      </c>
      <c r="F520" s="142" t="s">
        <v>588</v>
      </c>
      <c r="I520" s="143"/>
      <c r="L520" s="33"/>
      <c r="M520" s="144"/>
      <c r="T520" s="54"/>
      <c r="AT520" s="17" t="s">
        <v>136</v>
      </c>
      <c r="AU520" s="17" t="s">
        <v>88</v>
      </c>
    </row>
    <row r="521" spans="2:51" s="12" customFormat="1" ht="12">
      <c r="B521" s="145"/>
      <c r="D521" s="146" t="s">
        <v>138</v>
      </c>
      <c r="E521" s="147" t="s">
        <v>32</v>
      </c>
      <c r="F521" s="148" t="s">
        <v>139</v>
      </c>
      <c r="H521" s="147" t="s">
        <v>32</v>
      </c>
      <c r="I521" s="149"/>
      <c r="L521" s="145"/>
      <c r="M521" s="150"/>
      <c r="T521" s="151"/>
      <c r="AT521" s="147" t="s">
        <v>138</v>
      </c>
      <c r="AU521" s="147" t="s">
        <v>88</v>
      </c>
      <c r="AV521" s="12" t="s">
        <v>86</v>
      </c>
      <c r="AW521" s="12" t="s">
        <v>39</v>
      </c>
      <c r="AX521" s="12" t="s">
        <v>78</v>
      </c>
      <c r="AY521" s="147" t="s">
        <v>127</v>
      </c>
    </row>
    <row r="522" spans="2:51" s="12" customFormat="1" ht="12">
      <c r="B522" s="145"/>
      <c r="D522" s="146" t="s">
        <v>138</v>
      </c>
      <c r="E522" s="147" t="s">
        <v>32</v>
      </c>
      <c r="F522" s="148" t="s">
        <v>416</v>
      </c>
      <c r="H522" s="147" t="s">
        <v>32</v>
      </c>
      <c r="I522" s="149"/>
      <c r="L522" s="145"/>
      <c r="M522" s="150"/>
      <c r="T522" s="151"/>
      <c r="AT522" s="147" t="s">
        <v>138</v>
      </c>
      <c r="AU522" s="147" t="s">
        <v>88</v>
      </c>
      <c r="AV522" s="12" t="s">
        <v>86</v>
      </c>
      <c r="AW522" s="12" t="s">
        <v>39</v>
      </c>
      <c r="AX522" s="12" t="s">
        <v>78</v>
      </c>
      <c r="AY522" s="147" t="s">
        <v>127</v>
      </c>
    </row>
    <row r="523" spans="2:51" s="12" customFormat="1" ht="12">
      <c r="B523" s="145"/>
      <c r="D523" s="146" t="s">
        <v>138</v>
      </c>
      <c r="E523" s="147" t="s">
        <v>32</v>
      </c>
      <c r="F523" s="148" t="s">
        <v>539</v>
      </c>
      <c r="H523" s="147" t="s">
        <v>32</v>
      </c>
      <c r="I523" s="149"/>
      <c r="L523" s="145"/>
      <c r="M523" s="150"/>
      <c r="T523" s="151"/>
      <c r="AT523" s="147" t="s">
        <v>138</v>
      </c>
      <c r="AU523" s="147" t="s">
        <v>88</v>
      </c>
      <c r="AV523" s="12" t="s">
        <v>86</v>
      </c>
      <c r="AW523" s="12" t="s">
        <v>39</v>
      </c>
      <c r="AX523" s="12" t="s">
        <v>78</v>
      </c>
      <c r="AY523" s="147" t="s">
        <v>127</v>
      </c>
    </row>
    <row r="524" spans="2:51" s="12" customFormat="1" ht="12">
      <c r="B524" s="145"/>
      <c r="D524" s="146" t="s">
        <v>138</v>
      </c>
      <c r="E524" s="147" t="s">
        <v>32</v>
      </c>
      <c r="F524" s="148" t="s">
        <v>540</v>
      </c>
      <c r="H524" s="147" t="s">
        <v>32</v>
      </c>
      <c r="I524" s="149"/>
      <c r="L524" s="145"/>
      <c r="M524" s="150"/>
      <c r="T524" s="151"/>
      <c r="AT524" s="147" t="s">
        <v>138</v>
      </c>
      <c r="AU524" s="147" t="s">
        <v>88</v>
      </c>
      <c r="AV524" s="12" t="s">
        <v>86</v>
      </c>
      <c r="AW524" s="12" t="s">
        <v>39</v>
      </c>
      <c r="AX524" s="12" t="s">
        <v>78</v>
      </c>
      <c r="AY524" s="147" t="s">
        <v>127</v>
      </c>
    </row>
    <row r="525" spans="2:51" s="13" customFormat="1" ht="12">
      <c r="B525" s="152"/>
      <c r="D525" s="146" t="s">
        <v>138</v>
      </c>
      <c r="E525" s="153" t="s">
        <v>32</v>
      </c>
      <c r="F525" s="154" t="s">
        <v>541</v>
      </c>
      <c r="H525" s="155">
        <v>1.98</v>
      </c>
      <c r="I525" s="156"/>
      <c r="L525" s="152"/>
      <c r="M525" s="157"/>
      <c r="T525" s="158"/>
      <c r="AT525" s="153" t="s">
        <v>138</v>
      </c>
      <c r="AU525" s="153" t="s">
        <v>88</v>
      </c>
      <c r="AV525" s="13" t="s">
        <v>88</v>
      </c>
      <c r="AW525" s="13" t="s">
        <v>39</v>
      </c>
      <c r="AX525" s="13" t="s">
        <v>78</v>
      </c>
      <c r="AY525" s="153" t="s">
        <v>127</v>
      </c>
    </row>
    <row r="526" spans="2:51" s="13" customFormat="1" ht="12">
      <c r="B526" s="152"/>
      <c r="D526" s="146" t="s">
        <v>138</v>
      </c>
      <c r="E526" s="153" t="s">
        <v>32</v>
      </c>
      <c r="F526" s="154" t="s">
        <v>542</v>
      </c>
      <c r="H526" s="155">
        <v>3.27</v>
      </c>
      <c r="I526" s="156"/>
      <c r="L526" s="152"/>
      <c r="M526" s="157"/>
      <c r="T526" s="158"/>
      <c r="AT526" s="153" t="s">
        <v>138</v>
      </c>
      <c r="AU526" s="153" t="s">
        <v>88</v>
      </c>
      <c r="AV526" s="13" t="s">
        <v>88</v>
      </c>
      <c r="AW526" s="13" t="s">
        <v>39</v>
      </c>
      <c r="AX526" s="13" t="s">
        <v>78</v>
      </c>
      <c r="AY526" s="153" t="s">
        <v>127</v>
      </c>
    </row>
    <row r="527" spans="2:51" s="14" customFormat="1" ht="12">
      <c r="B527" s="159"/>
      <c r="D527" s="146" t="s">
        <v>138</v>
      </c>
      <c r="E527" s="160" t="s">
        <v>32</v>
      </c>
      <c r="F527" s="161" t="s">
        <v>141</v>
      </c>
      <c r="H527" s="162">
        <v>5.25</v>
      </c>
      <c r="I527" s="163"/>
      <c r="L527" s="159"/>
      <c r="M527" s="164"/>
      <c r="T527" s="165"/>
      <c r="AT527" s="160" t="s">
        <v>138</v>
      </c>
      <c r="AU527" s="160" t="s">
        <v>88</v>
      </c>
      <c r="AV527" s="14" t="s">
        <v>134</v>
      </c>
      <c r="AW527" s="14" t="s">
        <v>39</v>
      </c>
      <c r="AX527" s="14" t="s">
        <v>86</v>
      </c>
      <c r="AY527" s="160" t="s">
        <v>127</v>
      </c>
    </row>
    <row r="528" spans="2:65" s="1" customFormat="1" ht="21.75" customHeight="1">
      <c r="B528" s="33"/>
      <c r="C528" s="166" t="s">
        <v>589</v>
      </c>
      <c r="D528" s="166" t="s">
        <v>345</v>
      </c>
      <c r="E528" s="167" t="s">
        <v>590</v>
      </c>
      <c r="F528" s="168" t="s">
        <v>591</v>
      </c>
      <c r="G528" s="169" t="s">
        <v>132</v>
      </c>
      <c r="H528" s="170">
        <v>2.039</v>
      </c>
      <c r="I528" s="171"/>
      <c r="J528" s="172">
        <f>ROUND(I528*H528,2)</f>
        <v>0</v>
      </c>
      <c r="K528" s="168" t="s">
        <v>133</v>
      </c>
      <c r="L528" s="173"/>
      <c r="M528" s="174" t="s">
        <v>32</v>
      </c>
      <c r="N528" s="175" t="s">
        <v>49</v>
      </c>
      <c r="P528" s="137">
        <f>O528*H528</f>
        <v>0</v>
      </c>
      <c r="Q528" s="137">
        <v>0.131</v>
      </c>
      <c r="R528" s="137">
        <f>Q528*H528</f>
        <v>0.26710900000000004</v>
      </c>
      <c r="S528" s="137">
        <v>0</v>
      </c>
      <c r="T528" s="138">
        <f>S528*H528</f>
        <v>0</v>
      </c>
      <c r="AR528" s="139" t="s">
        <v>177</v>
      </c>
      <c r="AT528" s="139" t="s">
        <v>345</v>
      </c>
      <c r="AU528" s="139" t="s">
        <v>88</v>
      </c>
      <c r="AY528" s="17" t="s">
        <v>127</v>
      </c>
      <c r="BE528" s="140">
        <f>IF(N528="základní",J528,0)</f>
        <v>0</v>
      </c>
      <c r="BF528" s="140">
        <f>IF(N528="snížená",J528,0)</f>
        <v>0</v>
      </c>
      <c r="BG528" s="140">
        <f>IF(N528="zákl. přenesená",J528,0)</f>
        <v>0</v>
      </c>
      <c r="BH528" s="140">
        <f>IF(N528="sníž. přenesená",J528,0)</f>
        <v>0</v>
      </c>
      <c r="BI528" s="140">
        <f>IF(N528="nulová",J528,0)</f>
        <v>0</v>
      </c>
      <c r="BJ528" s="17" t="s">
        <v>86</v>
      </c>
      <c r="BK528" s="140">
        <f>ROUND(I528*H528,2)</f>
        <v>0</v>
      </c>
      <c r="BL528" s="17" t="s">
        <v>134</v>
      </c>
      <c r="BM528" s="139" t="s">
        <v>592</v>
      </c>
    </row>
    <row r="529" spans="2:51" s="13" customFormat="1" ht="12">
      <c r="B529" s="152"/>
      <c r="D529" s="146" t="s">
        <v>138</v>
      </c>
      <c r="E529" s="153" t="s">
        <v>32</v>
      </c>
      <c r="F529" s="154" t="s">
        <v>541</v>
      </c>
      <c r="H529" s="155">
        <v>1.98</v>
      </c>
      <c r="I529" s="156"/>
      <c r="L529" s="152"/>
      <c r="M529" s="157"/>
      <c r="T529" s="158"/>
      <c r="AT529" s="153" t="s">
        <v>138</v>
      </c>
      <c r="AU529" s="153" t="s">
        <v>88</v>
      </c>
      <c r="AV529" s="13" t="s">
        <v>88</v>
      </c>
      <c r="AW529" s="13" t="s">
        <v>39</v>
      </c>
      <c r="AX529" s="13" t="s">
        <v>86</v>
      </c>
      <c r="AY529" s="153" t="s">
        <v>127</v>
      </c>
    </row>
    <row r="530" spans="2:51" s="13" customFormat="1" ht="12">
      <c r="B530" s="152"/>
      <c r="D530" s="146" t="s">
        <v>138</v>
      </c>
      <c r="F530" s="154" t="s">
        <v>593</v>
      </c>
      <c r="H530" s="155">
        <v>2.039</v>
      </c>
      <c r="I530" s="156"/>
      <c r="L530" s="152"/>
      <c r="M530" s="157"/>
      <c r="T530" s="158"/>
      <c r="AT530" s="153" t="s">
        <v>138</v>
      </c>
      <c r="AU530" s="153" t="s">
        <v>88</v>
      </c>
      <c r="AV530" s="13" t="s">
        <v>88</v>
      </c>
      <c r="AW530" s="13" t="s">
        <v>4</v>
      </c>
      <c r="AX530" s="13" t="s">
        <v>86</v>
      </c>
      <c r="AY530" s="153" t="s">
        <v>127</v>
      </c>
    </row>
    <row r="531" spans="2:65" s="1" customFormat="1" ht="24.15" customHeight="1">
      <c r="B531" s="33"/>
      <c r="C531" s="166" t="s">
        <v>594</v>
      </c>
      <c r="D531" s="166" t="s">
        <v>345</v>
      </c>
      <c r="E531" s="167" t="s">
        <v>595</v>
      </c>
      <c r="F531" s="168" t="s">
        <v>596</v>
      </c>
      <c r="G531" s="169" t="s">
        <v>132</v>
      </c>
      <c r="H531" s="170">
        <v>3.368</v>
      </c>
      <c r="I531" s="171"/>
      <c r="J531" s="172">
        <f>ROUND(I531*H531,2)</f>
        <v>0</v>
      </c>
      <c r="K531" s="168" t="s">
        <v>133</v>
      </c>
      <c r="L531" s="173"/>
      <c r="M531" s="174" t="s">
        <v>32</v>
      </c>
      <c r="N531" s="175" t="s">
        <v>49</v>
      </c>
      <c r="P531" s="137">
        <f>O531*H531</f>
        <v>0</v>
      </c>
      <c r="Q531" s="137">
        <v>0.131</v>
      </c>
      <c r="R531" s="137">
        <f>Q531*H531</f>
        <v>0.441208</v>
      </c>
      <c r="S531" s="137">
        <v>0</v>
      </c>
      <c r="T531" s="138">
        <f>S531*H531</f>
        <v>0</v>
      </c>
      <c r="AR531" s="139" t="s">
        <v>177</v>
      </c>
      <c r="AT531" s="139" t="s">
        <v>345</v>
      </c>
      <c r="AU531" s="139" t="s">
        <v>88</v>
      </c>
      <c r="AY531" s="17" t="s">
        <v>127</v>
      </c>
      <c r="BE531" s="140">
        <f>IF(N531="základní",J531,0)</f>
        <v>0</v>
      </c>
      <c r="BF531" s="140">
        <f>IF(N531="snížená",J531,0)</f>
        <v>0</v>
      </c>
      <c r="BG531" s="140">
        <f>IF(N531="zákl. přenesená",J531,0)</f>
        <v>0</v>
      </c>
      <c r="BH531" s="140">
        <f>IF(N531="sníž. přenesená",J531,0)</f>
        <v>0</v>
      </c>
      <c r="BI531" s="140">
        <f>IF(N531="nulová",J531,0)</f>
        <v>0</v>
      </c>
      <c r="BJ531" s="17" t="s">
        <v>86</v>
      </c>
      <c r="BK531" s="140">
        <f>ROUND(I531*H531,2)</f>
        <v>0</v>
      </c>
      <c r="BL531" s="17" t="s">
        <v>134</v>
      </c>
      <c r="BM531" s="139" t="s">
        <v>597</v>
      </c>
    </row>
    <row r="532" spans="2:51" s="13" customFormat="1" ht="12">
      <c r="B532" s="152"/>
      <c r="D532" s="146" t="s">
        <v>138</v>
      </c>
      <c r="E532" s="153" t="s">
        <v>32</v>
      </c>
      <c r="F532" s="154" t="s">
        <v>542</v>
      </c>
      <c r="H532" s="155">
        <v>3.27</v>
      </c>
      <c r="I532" s="156"/>
      <c r="L532" s="152"/>
      <c r="M532" s="157"/>
      <c r="T532" s="158"/>
      <c r="AT532" s="153" t="s">
        <v>138</v>
      </c>
      <c r="AU532" s="153" t="s">
        <v>88</v>
      </c>
      <c r="AV532" s="13" t="s">
        <v>88</v>
      </c>
      <c r="AW532" s="13" t="s">
        <v>39</v>
      </c>
      <c r="AX532" s="13" t="s">
        <v>86</v>
      </c>
      <c r="AY532" s="153" t="s">
        <v>127</v>
      </c>
    </row>
    <row r="533" spans="2:51" s="13" customFormat="1" ht="12">
      <c r="B533" s="152"/>
      <c r="D533" s="146" t="s">
        <v>138</v>
      </c>
      <c r="F533" s="154" t="s">
        <v>598</v>
      </c>
      <c r="H533" s="155">
        <v>3.368</v>
      </c>
      <c r="I533" s="156"/>
      <c r="L533" s="152"/>
      <c r="M533" s="157"/>
      <c r="T533" s="158"/>
      <c r="AT533" s="153" t="s">
        <v>138</v>
      </c>
      <c r="AU533" s="153" t="s">
        <v>88</v>
      </c>
      <c r="AV533" s="13" t="s">
        <v>88</v>
      </c>
      <c r="AW533" s="13" t="s">
        <v>4</v>
      </c>
      <c r="AX533" s="13" t="s">
        <v>86</v>
      </c>
      <c r="AY533" s="153" t="s">
        <v>127</v>
      </c>
    </row>
    <row r="534" spans="2:65" s="1" customFormat="1" ht="24.15" customHeight="1">
      <c r="B534" s="33"/>
      <c r="C534" s="128" t="s">
        <v>599</v>
      </c>
      <c r="D534" s="128" t="s">
        <v>129</v>
      </c>
      <c r="E534" s="129" t="s">
        <v>600</v>
      </c>
      <c r="F534" s="130" t="s">
        <v>601</v>
      </c>
      <c r="G534" s="131" t="s">
        <v>132</v>
      </c>
      <c r="H534" s="132">
        <v>4.8</v>
      </c>
      <c r="I534" s="133"/>
      <c r="J534" s="134">
        <f>ROUND(I534*H534,2)</f>
        <v>0</v>
      </c>
      <c r="K534" s="130" t="s">
        <v>162</v>
      </c>
      <c r="L534" s="33"/>
      <c r="M534" s="135" t="s">
        <v>32</v>
      </c>
      <c r="N534" s="136" t="s">
        <v>49</v>
      </c>
      <c r="P534" s="137">
        <f>O534*H534</f>
        <v>0</v>
      </c>
      <c r="Q534" s="137">
        <v>0.204</v>
      </c>
      <c r="R534" s="137">
        <f>Q534*H534</f>
        <v>0.9791999999999998</v>
      </c>
      <c r="S534" s="137">
        <v>0</v>
      </c>
      <c r="T534" s="138">
        <f>S534*H534</f>
        <v>0</v>
      </c>
      <c r="AR534" s="139" t="s">
        <v>134</v>
      </c>
      <c r="AT534" s="139" t="s">
        <v>129</v>
      </c>
      <c r="AU534" s="139" t="s">
        <v>88</v>
      </c>
      <c r="AY534" s="17" t="s">
        <v>127</v>
      </c>
      <c r="BE534" s="140">
        <f>IF(N534="základní",J534,0)</f>
        <v>0</v>
      </c>
      <c r="BF534" s="140">
        <f>IF(N534="snížená",J534,0)</f>
        <v>0</v>
      </c>
      <c r="BG534" s="140">
        <f>IF(N534="zákl. přenesená",J534,0)</f>
        <v>0</v>
      </c>
      <c r="BH534" s="140">
        <f>IF(N534="sníž. přenesená",J534,0)</f>
        <v>0</v>
      </c>
      <c r="BI534" s="140">
        <f>IF(N534="nulová",J534,0)</f>
        <v>0</v>
      </c>
      <c r="BJ534" s="17" t="s">
        <v>86</v>
      </c>
      <c r="BK534" s="140">
        <f>ROUND(I534*H534,2)</f>
        <v>0</v>
      </c>
      <c r="BL534" s="17" t="s">
        <v>134</v>
      </c>
      <c r="BM534" s="139" t="s">
        <v>602</v>
      </c>
    </row>
    <row r="535" spans="2:51" s="12" customFormat="1" ht="12">
      <c r="B535" s="145"/>
      <c r="D535" s="146" t="s">
        <v>138</v>
      </c>
      <c r="E535" s="147" t="s">
        <v>32</v>
      </c>
      <c r="F535" s="148" t="s">
        <v>139</v>
      </c>
      <c r="H535" s="147" t="s">
        <v>32</v>
      </c>
      <c r="I535" s="149"/>
      <c r="L535" s="145"/>
      <c r="M535" s="150"/>
      <c r="T535" s="151"/>
      <c r="AT535" s="147" t="s">
        <v>138</v>
      </c>
      <c r="AU535" s="147" t="s">
        <v>88</v>
      </c>
      <c r="AV535" s="12" t="s">
        <v>86</v>
      </c>
      <c r="AW535" s="12" t="s">
        <v>39</v>
      </c>
      <c r="AX535" s="12" t="s">
        <v>78</v>
      </c>
      <c r="AY535" s="147" t="s">
        <v>127</v>
      </c>
    </row>
    <row r="536" spans="2:51" s="13" customFormat="1" ht="12">
      <c r="B536" s="152"/>
      <c r="D536" s="146" t="s">
        <v>138</v>
      </c>
      <c r="E536" s="153" t="s">
        <v>32</v>
      </c>
      <c r="F536" s="154" t="s">
        <v>603</v>
      </c>
      <c r="H536" s="155">
        <v>4.8</v>
      </c>
      <c r="I536" s="156"/>
      <c r="L536" s="152"/>
      <c r="M536" s="157"/>
      <c r="T536" s="158"/>
      <c r="AT536" s="153" t="s">
        <v>138</v>
      </c>
      <c r="AU536" s="153" t="s">
        <v>88</v>
      </c>
      <c r="AV536" s="13" t="s">
        <v>88</v>
      </c>
      <c r="AW536" s="13" t="s">
        <v>39</v>
      </c>
      <c r="AX536" s="13" t="s">
        <v>78</v>
      </c>
      <c r="AY536" s="153" t="s">
        <v>127</v>
      </c>
    </row>
    <row r="537" spans="2:51" s="14" customFormat="1" ht="12">
      <c r="B537" s="159"/>
      <c r="D537" s="146" t="s">
        <v>138</v>
      </c>
      <c r="E537" s="160" t="s">
        <v>32</v>
      </c>
      <c r="F537" s="161" t="s">
        <v>141</v>
      </c>
      <c r="H537" s="162">
        <v>4.8</v>
      </c>
      <c r="I537" s="163"/>
      <c r="L537" s="159"/>
      <c r="M537" s="164"/>
      <c r="T537" s="165"/>
      <c r="AT537" s="160" t="s">
        <v>138</v>
      </c>
      <c r="AU537" s="160" t="s">
        <v>88</v>
      </c>
      <c r="AV537" s="14" t="s">
        <v>134</v>
      </c>
      <c r="AW537" s="14" t="s">
        <v>39</v>
      </c>
      <c r="AX537" s="14" t="s">
        <v>86</v>
      </c>
      <c r="AY537" s="160" t="s">
        <v>127</v>
      </c>
    </row>
    <row r="538" spans="2:65" s="1" customFormat="1" ht="24.15" customHeight="1">
      <c r="B538" s="33"/>
      <c r="C538" s="128" t="s">
        <v>604</v>
      </c>
      <c r="D538" s="128" t="s">
        <v>129</v>
      </c>
      <c r="E538" s="129" t="s">
        <v>605</v>
      </c>
      <c r="F538" s="130" t="s">
        <v>606</v>
      </c>
      <c r="G538" s="131" t="s">
        <v>132</v>
      </c>
      <c r="H538" s="132">
        <v>2740.25</v>
      </c>
      <c r="I538" s="133"/>
      <c r="J538" s="134">
        <f>ROUND(I538*H538,2)</f>
        <v>0</v>
      </c>
      <c r="K538" s="130" t="s">
        <v>133</v>
      </c>
      <c r="L538" s="33"/>
      <c r="M538" s="135" t="s">
        <v>32</v>
      </c>
      <c r="N538" s="136" t="s">
        <v>49</v>
      </c>
      <c r="P538" s="137">
        <f>O538*H538</f>
        <v>0</v>
      </c>
      <c r="Q538" s="137">
        <v>0</v>
      </c>
      <c r="R538" s="137">
        <f>Q538*H538</f>
        <v>0</v>
      </c>
      <c r="S538" s="137">
        <v>0</v>
      </c>
      <c r="T538" s="138">
        <f>S538*H538</f>
        <v>0</v>
      </c>
      <c r="AR538" s="139" t="s">
        <v>134</v>
      </c>
      <c r="AT538" s="139" t="s">
        <v>129</v>
      </c>
      <c r="AU538" s="139" t="s">
        <v>88</v>
      </c>
      <c r="AY538" s="17" t="s">
        <v>127</v>
      </c>
      <c r="BE538" s="140">
        <f>IF(N538="základní",J538,0)</f>
        <v>0</v>
      </c>
      <c r="BF538" s="140">
        <f>IF(N538="snížená",J538,0)</f>
        <v>0</v>
      </c>
      <c r="BG538" s="140">
        <f>IF(N538="zákl. přenesená",J538,0)</f>
        <v>0</v>
      </c>
      <c r="BH538" s="140">
        <f>IF(N538="sníž. přenesená",J538,0)</f>
        <v>0</v>
      </c>
      <c r="BI538" s="140">
        <f>IF(N538="nulová",J538,0)</f>
        <v>0</v>
      </c>
      <c r="BJ538" s="17" t="s">
        <v>86</v>
      </c>
      <c r="BK538" s="140">
        <f>ROUND(I538*H538,2)</f>
        <v>0</v>
      </c>
      <c r="BL538" s="17" t="s">
        <v>134</v>
      </c>
      <c r="BM538" s="139" t="s">
        <v>607</v>
      </c>
    </row>
    <row r="539" spans="2:47" s="1" customFormat="1" ht="12">
      <c r="B539" s="33"/>
      <c r="D539" s="141" t="s">
        <v>136</v>
      </c>
      <c r="F539" s="142" t="s">
        <v>608</v>
      </c>
      <c r="I539" s="143"/>
      <c r="L539" s="33"/>
      <c r="M539" s="144"/>
      <c r="T539" s="54"/>
      <c r="AT539" s="17" t="s">
        <v>136</v>
      </c>
      <c r="AU539" s="17" t="s">
        <v>88</v>
      </c>
    </row>
    <row r="540" spans="2:51" s="12" customFormat="1" ht="12">
      <c r="B540" s="145"/>
      <c r="D540" s="146" t="s">
        <v>138</v>
      </c>
      <c r="E540" s="147" t="s">
        <v>32</v>
      </c>
      <c r="F540" s="148" t="s">
        <v>139</v>
      </c>
      <c r="H540" s="147" t="s">
        <v>32</v>
      </c>
      <c r="I540" s="149"/>
      <c r="L540" s="145"/>
      <c r="M540" s="150"/>
      <c r="T540" s="151"/>
      <c r="AT540" s="147" t="s">
        <v>138</v>
      </c>
      <c r="AU540" s="147" t="s">
        <v>88</v>
      </c>
      <c r="AV540" s="12" t="s">
        <v>86</v>
      </c>
      <c r="AW540" s="12" t="s">
        <v>39</v>
      </c>
      <c r="AX540" s="12" t="s">
        <v>78</v>
      </c>
      <c r="AY540" s="147" t="s">
        <v>127</v>
      </c>
    </row>
    <row r="541" spans="2:51" s="12" customFormat="1" ht="12">
      <c r="B541" s="145"/>
      <c r="D541" s="146" t="s">
        <v>138</v>
      </c>
      <c r="E541" s="147" t="s">
        <v>32</v>
      </c>
      <c r="F541" s="148" t="s">
        <v>416</v>
      </c>
      <c r="H541" s="147" t="s">
        <v>32</v>
      </c>
      <c r="I541" s="149"/>
      <c r="L541" s="145"/>
      <c r="M541" s="150"/>
      <c r="T541" s="151"/>
      <c r="AT541" s="147" t="s">
        <v>138</v>
      </c>
      <c r="AU541" s="147" t="s">
        <v>88</v>
      </c>
      <c r="AV541" s="12" t="s">
        <v>86</v>
      </c>
      <c r="AW541" s="12" t="s">
        <v>39</v>
      </c>
      <c r="AX541" s="12" t="s">
        <v>78</v>
      </c>
      <c r="AY541" s="147" t="s">
        <v>127</v>
      </c>
    </row>
    <row r="542" spans="2:51" s="12" customFormat="1" ht="12">
      <c r="B542" s="145"/>
      <c r="D542" s="146" t="s">
        <v>138</v>
      </c>
      <c r="E542" s="147" t="s">
        <v>32</v>
      </c>
      <c r="F542" s="148" t="s">
        <v>417</v>
      </c>
      <c r="H542" s="147" t="s">
        <v>32</v>
      </c>
      <c r="I542" s="149"/>
      <c r="L542" s="145"/>
      <c r="M542" s="150"/>
      <c r="T542" s="151"/>
      <c r="AT542" s="147" t="s">
        <v>138</v>
      </c>
      <c r="AU542" s="147" t="s">
        <v>88</v>
      </c>
      <c r="AV542" s="12" t="s">
        <v>86</v>
      </c>
      <c r="AW542" s="12" t="s">
        <v>39</v>
      </c>
      <c r="AX542" s="12" t="s">
        <v>78</v>
      </c>
      <c r="AY542" s="147" t="s">
        <v>127</v>
      </c>
    </row>
    <row r="543" spans="2:51" s="13" customFormat="1" ht="12">
      <c r="B543" s="152"/>
      <c r="D543" s="146" t="s">
        <v>138</v>
      </c>
      <c r="E543" s="153" t="s">
        <v>32</v>
      </c>
      <c r="F543" s="154" t="s">
        <v>418</v>
      </c>
      <c r="H543" s="155">
        <v>2740.25</v>
      </c>
      <c r="I543" s="156"/>
      <c r="L543" s="152"/>
      <c r="M543" s="157"/>
      <c r="T543" s="158"/>
      <c r="AT543" s="153" t="s">
        <v>138</v>
      </c>
      <c r="AU543" s="153" t="s">
        <v>88</v>
      </c>
      <c r="AV543" s="13" t="s">
        <v>88</v>
      </c>
      <c r="AW543" s="13" t="s">
        <v>39</v>
      </c>
      <c r="AX543" s="13" t="s">
        <v>78</v>
      </c>
      <c r="AY543" s="153" t="s">
        <v>127</v>
      </c>
    </row>
    <row r="544" spans="2:51" s="14" customFormat="1" ht="12">
      <c r="B544" s="159"/>
      <c r="D544" s="146" t="s">
        <v>138</v>
      </c>
      <c r="E544" s="160" t="s">
        <v>32</v>
      </c>
      <c r="F544" s="161" t="s">
        <v>141</v>
      </c>
      <c r="H544" s="162">
        <v>2740.25</v>
      </c>
      <c r="I544" s="163"/>
      <c r="L544" s="159"/>
      <c r="M544" s="164"/>
      <c r="T544" s="165"/>
      <c r="AT544" s="160" t="s">
        <v>138</v>
      </c>
      <c r="AU544" s="160" t="s">
        <v>88</v>
      </c>
      <c r="AV544" s="14" t="s">
        <v>134</v>
      </c>
      <c r="AW544" s="14" t="s">
        <v>39</v>
      </c>
      <c r="AX544" s="14" t="s">
        <v>86</v>
      </c>
      <c r="AY544" s="160" t="s">
        <v>127</v>
      </c>
    </row>
    <row r="545" spans="2:65" s="1" customFormat="1" ht="24.15" customHeight="1">
      <c r="B545" s="33"/>
      <c r="C545" s="128" t="s">
        <v>609</v>
      </c>
      <c r="D545" s="128" t="s">
        <v>129</v>
      </c>
      <c r="E545" s="129" t="s">
        <v>610</v>
      </c>
      <c r="F545" s="130" t="s">
        <v>611</v>
      </c>
      <c r="G545" s="131" t="s">
        <v>132</v>
      </c>
      <c r="H545" s="132">
        <v>5589.85</v>
      </c>
      <c r="I545" s="133"/>
      <c r="J545" s="134">
        <f>ROUND(I545*H545,2)</f>
        <v>0</v>
      </c>
      <c r="K545" s="130" t="s">
        <v>133</v>
      </c>
      <c r="L545" s="33"/>
      <c r="M545" s="135" t="s">
        <v>32</v>
      </c>
      <c r="N545" s="136" t="s">
        <v>49</v>
      </c>
      <c r="P545" s="137">
        <f>O545*H545</f>
        <v>0</v>
      </c>
      <c r="Q545" s="137">
        <v>0</v>
      </c>
      <c r="R545" s="137">
        <f>Q545*H545</f>
        <v>0</v>
      </c>
      <c r="S545" s="137">
        <v>0</v>
      </c>
      <c r="T545" s="138">
        <f>S545*H545</f>
        <v>0</v>
      </c>
      <c r="AR545" s="139" t="s">
        <v>134</v>
      </c>
      <c r="AT545" s="139" t="s">
        <v>129</v>
      </c>
      <c r="AU545" s="139" t="s">
        <v>88</v>
      </c>
      <c r="AY545" s="17" t="s">
        <v>127</v>
      </c>
      <c r="BE545" s="140">
        <f>IF(N545="základní",J545,0)</f>
        <v>0</v>
      </c>
      <c r="BF545" s="140">
        <f>IF(N545="snížená",J545,0)</f>
        <v>0</v>
      </c>
      <c r="BG545" s="140">
        <f>IF(N545="zákl. přenesená",J545,0)</f>
        <v>0</v>
      </c>
      <c r="BH545" s="140">
        <f>IF(N545="sníž. přenesená",J545,0)</f>
        <v>0</v>
      </c>
      <c r="BI545" s="140">
        <f>IF(N545="nulová",J545,0)</f>
        <v>0</v>
      </c>
      <c r="BJ545" s="17" t="s">
        <v>86</v>
      </c>
      <c r="BK545" s="140">
        <f>ROUND(I545*H545,2)</f>
        <v>0</v>
      </c>
      <c r="BL545" s="17" t="s">
        <v>134</v>
      </c>
      <c r="BM545" s="139" t="s">
        <v>612</v>
      </c>
    </row>
    <row r="546" spans="2:47" s="1" customFormat="1" ht="12">
      <c r="B546" s="33"/>
      <c r="D546" s="141" t="s">
        <v>136</v>
      </c>
      <c r="F546" s="142" t="s">
        <v>613</v>
      </c>
      <c r="I546" s="143"/>
      <c r="L546" s="33"/>
      <c r="M546" s="144"/>
      <c r="T546" s="54"/>
      <c r="AT546" s="17" t="s">
        <v>136</v>
      </c>
      <c r="AU546" s="17" t="s">
        <v>88</v>
      </c>
    </row>
    <row r="547" spans="2:51" s="12" customFormat="1" ht="12">
      <c r="B547" s="145"/>
      <c r="D547" s="146" t="s">
        <v>138</v>
      </c>
      <c r="E547" s="147" t="s">
        <v>32</v>
      </c>
      <c r="F547" s="148" t="s">
        <v>139</v>
      </c>
      <c r="H547" s="147" t="s">
        <v>32</v>
      </c>
      <c r="I547" s="149"/>
      <c r="L547" s="145"/>
      <c r="M547" s="150"/>
      <c r="T547" s="151"/>
      <c r="AT547" s="147" t="s">
        <v>138</v>
      </c>
      <c r="AU547" s="147" t="s">
        <v>88</v>
      </c>
      <c r="AV547" s="12" t="s">
        <v>86</v>
      </c>
      <c r="AW547" s="12" t="s">
        <v>39</v>
      </c>
      <c r="AX547" s="12" t="s">
        <v>78</v>
      </c>
      <c r="AY547" s="147" t="s">
        <v>127</v>
      </c>
    </row>
    <row r="548" spans="2:51" s="12" customFormat="1" ht="12">
      <c r="B548" s="145"/>
      <c r="D548" s="146" t="s">
        <v>138</v>
      </c>
      <c r="E548" s="147" t="s">
        <v>32</v>
      </c>
      <c r="F548" s="148" t="s">
        <v>416</v>
      </c>
      <c r="H548" s="147" t="s">
        <v>32</v>
      </c>
      <c r="I548" s="149"/>
      <c r="L548" s="145"/>
      <c r="M548" s="150"/>
      <c r="T548" s="151"/>
      <c r="AT548" s="147" t="s">
        <v>138</v>
      </c>
      <c r="AU548" s="147" t="s">
        <v>88</v>
      </c>
      <c r="AV548" s="12" t="s">
        <v>86</v>
      </c>
      <c r="AW548" s="12" t="s">
        <v>39</v>
      </c>
      <c r="AX548" s="12" t="s">
        <v>78</v>
      </c>
      <c r="AY548" s="147" t="s">
        <v>127</v>
      </c>
    </row>
    <row r="549" spans="2:51" s="12" customFormat="1" ht="12">
      <c r="B549" s="145"/>
      <c r="D549" s="146" t="s">
        <v>138</v>
      </c>
      <c r="E549" s="147" t="s">
        <v>32</v>
      </c>
      <c r="F549" s="148" t="s">
        <v>417</v>
      </c>
      <c r="H549" s="147" t="s">
        <v>32</v>
      </c>
      <c r="I549" s="149"/>
      <c r="L549" s="145"/>
      <c r="M549" s="150"/>
      <c r="T549" s="151"/>
      <c r="AT549" s="147" t="s">
        <v>138</v>
      </c>
      <c r="AU549" s="147" t="s">
        <v>88</v>
      </c>
      <c r="AV549" s="12" t="s">
        <v>86</v>
      </c>
      <c r="AW549" s="12" t="s">
        <v>39</v>
      </c>
      <c r="AX549" s="12" t="s">
        <v>78</v>
      </c>
      <c r="AY549" s="147" t="s">
        <v>127</v>
      </c>
    </row>
    <row r="550" spans="2:51" s="13" customFormat="1" ht="12">
      <c r="B550" s="152"/>
      <c r="D550" s="146" t="s">
        <v>138</v>
      </c>
      <c r="E550" s="153" t="s">
        <v>32</v>
      </c>
      <c r="F550" s="154" t="s">
        <v>614</v>
      </c>
      <c r="H550" s="155">
        <v>2813.15</v>
      </c>
      <c r="I550" s="156"/>
      <c r="L550" s="152"/>
      <c r="M550" s="157"/>
      <c r="T550" s="158"/>
      <c r="AT550" s="153" t="s">
        <v>138</v>
      </c>
      <c r="AU550" s="153" t="s">
        <v>88</v>
      </c>
      <c r="AV550" s="13" t="s">
        <v>88</v>
      </c>
      <c r="AW550" s="13" t="s">
        <v>39</v>
      </c>
      <c r="AX550" s="13" t="s">
        <v>78</v>
      </c>
      <c r="AY550" s="153" t="s">
        <v>127</v>
      </c>
    </row>
    <row r="551" spans="2:51" s="13" customFormat="1" ht="12">
      <c r="B551" s="152"/>
      <c r="D551" s="146" t="s">
        <v>138</v>
      </c>
      <c r="E551" s="153" t="s">
        <v>32</v>
      </c>
      <c r="F551" s="154" t="s">
        <v>615</v>
      </c>
      <c r="H551" s="155">
        <v>2776.7</v>
      </c>
      <c r="I551" s="156"/>
      <c r="L551" s="152"/>
      <c r="M551" s="157"/>
      <c r="T551" s="158"/>
      <c r="AT551" s="153" t="s">
        <v>138</v>
      </c>
      <c r="AU551" s="153" t="s">
        <v>88</v>
      </c>
      <c r="AV551" s="13" t="s">
        <v>88</v>
      </c>
      <c r="AW551" s="13" t="s">
        <v>39</v>
      </c>
      <c r="AX551" s="13" t="s">
        <v>78</v>
      </c>
      <c r="AY551" s="153" t="s">
        <v>127</v>
      </c>
    </row>
    <row r="552" spans="2:51" s="14" customFormat="1" ht="12">
      <c r="B552" s="159"/>
      <c r="D552" s="146" t="s">
        <v>138</v>
      </c>
      <c r="E552" s="160" t="s">
        <v>32</v>
      </c>
      <c r="F552" s="161" t="s">
        <v>141</v>
      </c>
      <c r="H552" s="162">
        <v>5589.85</v>
      </c>
      <c r="I552" s="163"/>
      <c r="L552" s="159"/>
      <c r="M552" s="164"/>
      <c r="T552" s="165"/>
      <c r="AT552" s="160" t="s">
        <v>138</v>
      </c>
      <c r="AU552" s="160" t="s">
        <v>88</v>
      </c>
      <c r="AV552" s="14" t="s">
        <v>134</v>
      </c>
      <c r="AW552" s="14" t="s">
        <v>39</v>
      </c>
      <c r="AX552" s="14" t="s">
        <v>86</v>
      </c>
      <c r="AY552" s="160" t="s">
        <v>127</v>
      </c>
    </row>
    <row r="553" spans="2:65" s="1" customFormat="1" ht="44.25" customHeight="1">
      <c r="B553" s="33"/>
      <c r="C553" s="128" t="s">
        <v>616</v>
      </c>
      <c r="D553" s="128" t="s">
        <v>129</v>
      </c>
      <c r="E553" s="129" t="s">
        <v>617</v>
      </c>
      <c r="F553" s="130" t="s">
        <v>618</v>
      </c>
      <c r="G553" s="131" t="s">
        <v>132</v>
      </c>
      <c r="H553" s="132">
        <v>2813.15</v>
      </c>
      <c r="I553" s="133"/>
      <c r="J553" s="134">
        <f>ROUND(I553*H553,2)</f>
        <v>0</v>
      </c>
      <c r="K553" s="130" t="s">
        <v>133</v>
      </c>
      <c r="L553" s="33"/>
      <c r="M553" s="135" t="s">
        <v>32</v>
      </c>
      <c r="N553" s="136" t="s">
        <v>49</v>
      </c>
      <c r="P553" s="137">
        <f>O553*H553</f>
        <v>0</v>
      </c>
      <c r="Q553" s="137">
        <v>0</v>
      </c>
      <c r="R553" s="137">
        <f>Q553*H553</f>
        <v>0</v>
      </c>
      <c r="S553" s="137">
        <v>0</v>
      </c>
      <c r="T553" s="138">
        <f>S553*H553</f>
        <v>0</v>
      </c>
      <c r="AR553" s="139" t="s">
        <v>134</v>
      </c>
      <c r="AT553" s="139" t="s">
        <v>129</v>
      </c>
      <c r="AU553" s="139" t="s">
        <v>88</v>
      </c>
      <c r="AY553" s="17" t="s">
        <v>127</v>
      </c>
      <c r="BE553" s="140">
        <f>IF(N553="základní",J553,0)</f>
        <v>0</v>
      </c>
      <c r="BF553" s="140">
        <f>IF(N553="snížená",J553,0)</f>
        <v>0</v>
      </c>
      <c r="BG553" s="140">
        <f>IF(N553="zákl. přenesená",J553,0)</f>
        <v>0</v>
      </c>
      <c r="BH553" s="140">
        <f>IF(N553="sníž. přenesená",J553,0)</f>
        <v>0</v>
      </c>
      <c r="BI553" s="140">
        <f>IF(N553="nulová",J553,0)</f>
        <v>0</v>
      </c>
      <c r="BJ553" s="17" t="s">
        <v>86</v>
      </c>
      <c r="BK553" s="140">
        <f>ROUND(I553*H553,2)</f>
        <v>0</v>
      </c>
      <c r="BL553" s="17" t="s">
        <v>134</v>
      </c>
      <c r="BM553" s="139" t="s">
        <v>619</v>
      </c>
    </row>
    <row r="554" spans="2:47" s="1" customFormat="1" ht="12">
      <c r="B554" s="33"/>
      <c r="D554" s="141" t="s">
        <v>136</v>
      </c>
      <c r="F554" s="142" t="s">
        <v>620</v>
      </c>
      <c r="I554" s="143"/>
      <c r="L554" s="33"/>
      <c r="M554" s="144"/>
      <c r="T554" s="54"/>
      <c r="AT554" s="17" t="s">
        <v>136</v>
      </c>
      <c r="AU554" s="17" t="s">
        <v>88</v>
      </c>
    </row>
    <row r="555" spans="2:51" s="12" customFormat="1" ht="12">
      <c r="B555" s="145"/>
      <c r="D555" s="146" t="s">
        <v>138</v>
      </c>
      <c r="E555" s="147" t="s">
        <v>32</v>
      </c>
      <c r="F555" s="148" t="s">
        <v>139</v>
      </c>
      <c r="H555" s="147" t="s">
        <v>32</v>
      </c>
      <c r="I555" s="149"/>
      <c r="L555" s="145"/>
      <c r="M555" s="150"/>
      <c r="T555" s="151"/>
      <c r="AT555" s="147" t="s">
        <v>138</v>
      </c>
      <c r="AU555" s="147" t="s">
        <v>88</v>
      </c>
      <c r="AV555" s="12" t="s">
        <v>86</v>
      </c>
      <c r="AW555" s="12" t="s">
        <v>39</v>
      </c>
      <c r="AX555" s="12" t="s">
        <v>78</v>
      </c>
      <c r="AY555" s="147" t="s">
        <v>127</v>
      </c>
    </row>
    <row r="556" spans="2:51" s="12" customFormat="1" ht="12">
      <c r="B556" s="145"/>
      <c r="D556" s="146" t="s">
        <v>138</v>
      </c>
      <c r="E556" s="147" t="s">
        <v>32</v>
      </c>
      <c r="F556" s="148" t="s">
        <v>416</v>
      </c>
      <c r="H556" s="147" t="s">
        <v>32</v>
      </c>
      <c r="I556" s="149"/>
      <c r="L556" s="145"/>
      <c r="M556" s="150"/>
      <c r="T556" s="151"/>
      <c r="AT556" s="147" t="s">
        <v>138</v>
      </c>
      <c r="AU556" s="147" t="s">
        <v>88</v>
      </c>
      <c r="AV556" s="12" t="s">
        <v>86</v>
      </c>
      <c r="AW556" s="12" t="s">
        <v>39</v>
      </c>
      <c r="AX556" s="12" t="s">
        <v>78</v>
      </c>
      <c r="AY556" s="147" t="s">
        <v>127</v>
      </c>
    </row>
    <row r="557" spans="2:51" s="12" customFormat="1" ht="12">
      <c r="B557" s="145"/>
      <c r="D557" s="146" t="s">
        <v>138</v>
      </c>
      <c r="E557" s="147" t="s">
        <v>32</v>
      </c>
      <c r="F557" s="148" t="s">
        <v>417</v>
      </c>
      <c r="H557" s="147" t="s">
        <v>32</v>
      </c>
      <c r="I557" s="149"/>
      <c r="L557" s="145"/>
      <c r="M557" s="150"/>
      <c r="T557" s="151"/>
      <c r="AT557" s="147" t="s">
        <v>138</v>
      </c>
      <c r="AU557" s="147" t="s">
        <v>88</v>
      </c>
      <c r="AV557" s="12" t="s">
        <v>86</v>
      </c>
      <c r="AW557" s="12" t="s">
        <v>39</v>
      </c>
      <c r="AX557" s="12" t="s">
        <v>78</v>
      </c>
      <c r="AY557" s="147" t="s">
        <v>127</v>
      </c>
    </row>
    <row r="558" spans="2:51" s="13" customFormat="1" ht="20.4">
      <c r="B558" s="152"/>
      <c r="D558" s="146" t="s">
        <v>138</v>
      </c>
      <c r="E558" s="153" t="s">
        <v>32</v>
      </c>
      <c r="F558" s="154" t="s">
        <v>621</v>
      </c>
      <c r="H558" s="155">
        <v>72.9</v>
      </c>
      <c r="I558" s="156"/>
      <c r="L558" s="152"/>
      <c r="M558" s="157"/>
      <c r="T558" s="158"/>
      <c r="AT558" s="153" t="s">
        <v>138</v>
      </c>
      <c r="AU558" s="153" t="s">
        <v>88</v>
      </c>
      <c r="AV558" s="13" t="s">
        <v>88</v>
      </c>
      <c r="AW558" s="13" t="s">
        <v>39</v>
      </c>
      <c r="AX558" s="13" t="s">
        <v>78</v>
      </c>
      <c r="AY558" s="153" t="s">
        <v>127</v>
      </c>
    </row>
    <row r="559" spans="2:51" s="13" customFormat="1" ht="12">
      <c r="B559" s="152"/>
      <c r="D559" s="146" t="s">
        <v>138</v>
      </c>
      <c r="E559" s="153" t="s">
        <v>32</v>
      </c>
      <c r="F559" s="154" t="s">
        <v>418</v>
      </c>
      <c r="H559" s="155">
        <v>2740.25</v>
      </c>
      <c r="I559" s="156"/>
      <c r="L559" s="152"/>
      <c r="M559" s="157"/>
      <c r="T559" s="158"/>
      <c r="AT559" s="153" t="s">
        <v>138</v>
      </c>
      <c r="AU559" s="153" t="s">
        <v>88</v>
      </c>
      <c r="AV559" s="13" t="s">
        <v>88</v>
      </c>
      <c r="AW559" s="13" t="s">
        <v>39</v>
      </c>
      <c r="AX559" s="13" t="s">
        <v>78</v>
      </c>
      <c r="AY559" s="153" t="s">
        <v>127</v>
      </c>
    </row>
    <row r="560" spans="2:51" s="14" customFormat="1" ht="12">
      <c r="B560" s="159"/>
      <c r="D560" s="146" t="s">
        <v>138</v>
      </c>
      <c r="E560" s="160" t="s">
        <v>32</v>
      </c>
      <c r="F560" s="161" t="s">
        <v>141</v>
      </c>
      <c r="H560" s="162">
        <v>2813.15</v>
      </c>
      <c r="I560" s="163"/>
      <c r="L560" s="159"/>
      <c r="M560" s="164"/>
      <c r="T560" s="165"/>
      <c r="AT560" s="160" t="s">
        <v>138</v>
      </c>
      <c r="AU560" s="160" t="s">
        <v>88</v>
      </c>
      <c r="AV560" s="14" t="s">
        <v>134</v>
      </c>
      <c r="AW560" s="14" t="s">
        <v>39</v>
      </c>
      <c r="AX560" s="14" t="s">
        <v>86</v>
      </c>
      <c r="AY560" s="160" t="s">
        <v>127</v>
      </c>
    </row>
    <row r="561" spans="2:65" s="1" customFormat="1" ht="44.25" customHeight="1">
      <c r="B561" s="33"/>
      <c r="C561" s="128" t="s">
        <v>622</v>
      </c>
      <c r="D561" s="128" t="s">
        <v>129</v>
      </c>
      <c r="E561" s="129" t="s">
        <v>623</v>
      </c>
      <c r="F561" s="130" t="s">
        <v>624</v>
      </c>
      <c r="G561" s="131" t="s">
        <v>132</v>
      </c>
      <c r="H561" s="132">
        <v>2776.7</v>
      </c>
      <c r="I561" s="133"/>
      <c r="J561" s="134">
        <f>ROUND(I561*H561,2)</f>
        <v>0</v>
      </c>
      <c r="K561" s="130" t="s">
        <v>133</v>
      </c>
      <c r="L561" s="33"/>
      <c r="M561" s="135" t="s">
        <v>32</v>
      </c>
      <c r="N561" s="136" t="s">
        <v>49</v>
      </c>
      <c r="P561" s="137">
        <f>O561*H561</f>
        <v>0</v>
      </c>
      <c r="Q561" s="137">
        <v>0</v>
      </c>
      <c r="R561" s="137">
        <f>Q561*H561</f>
        <v>0</v>
      </c>
      <c r="S561" s="137">
        <v>0</v>
      </c>
      <c r="T561" s="138">
        <f>S561*H561</f>
        <v>0</v>
      </c>
      <c r="AR561" s="139" t="s">
        <v>134</v>
      </c>
      <c r="AT561" s="139" t="s">
        <v>129</v>
      </c>
      <c r="AU561" s="139" t="s">
        <v>88</v>
      </c>
      <c r="AY561" s="17" t="s">
        <v>127</v>
      </c>
      <c r="BE561" s="140">
        <f>IF(N561="základní",J561,0)</f>
        <v>0</v>
      </c>
      <c r="BF561" s="140">
        <f>IF(N561="snížená",J561,0)</f>
        <v>0</v>
      </c>
      <c r="BG561" s="140">
        <f>IF(N561="zákl. přenesená",J561,0)</f>
        <v>0</v>
      </c>
      <c r="BH561" s="140">
        <f>IF(N561="sníž. přenesená",J561,0)</f>
        <v>0</v>
      </c>
      <c r="BI561" s="140">
        <f>IF(N561="nulová",J561,0)</f>
        <v>0</v>
      </c>
      <c r="BJ561" s="17" t="s">
        <v>86</v>
      </c>
      <c r="BK561" s="140">
        <f>ROUND(I561*H561,2)</f>
        <v>0</v>
      </c>
      <c r="BL561" s="17" t="s">
        <v>134</v>
      </c>
      <c r="BM561" s="139" t="s">
        <v>625</v>
      </c>
    </row>
    <row r="562" spans="2:47" s="1" customFormat="1" ht="12">
      <c r="B562" s="33"/>
      <c r="D562" s="141" t="s">
        <v>136</v>
      </c>
      <c r="F562" s="142" t="s">
        <v>626</v>
      </c>
      <c r="I562" s="143"/>
      <c r="L562" s="33"/>
      <c r="M562" s="144"/>
      <c r="T562" s="54"/>
      <c r="AT562" s="17" t="s">
        <v>136</v>
      </c>
      <c r="AU562" s="17" t="s">
        <v>88</v>
      </c>
    </row>
    <row r="563" spans="2:51" s="12" customFormat="1" ht="12">
      <c r="B563" s="145"/>
      <c r="D563" s="146" t="s">
        <v>138</v>
      </c>
      <c r="E563" s="147" t="s">
        <v>32</v>
      </c>
      <c r="F563" s="148" t="s">
        <v>139</v>
      </c>
      <c r="H563" s="147" t="s">
        <v>32</v>
      </c>
      <c r="I563" s="149"/>
      <c r="L563" s="145"/>
      <c r="M563" s="150"/>
      <c r="T563" s="151"/>
      <c r="AT563" s="147" t="s">
        <v>138</v>
      </c>
      <c r="AU563" s="147" t="s">
        <v>88</v>
      </c>
      <c r="AV563" s="12" t="s">
        <v>86</v>
      </c>
      <c r="AW563" s="12" t="s">
        <v>39</v>
      </c>
      <c r="AX563" s="12" t="s">
        <v>78</v>
      </c>
      <c r="AY563" s="147" t="s">
        <v>127</v>
      </c>
    </row>
    <row r="564" spans="2:51" s="12" customFormat="1" ht="12">
      <c r="B564" s="145"/>
      <c r="D564" s="146" t="s">
        <v>138</v>
      </c>
      <c r="E564" s="147" t="s">
        <v>32</v>
      </c>
      <c r="F564" s="148" t="s">
        <v>416</v>
      </c>
      <c r="H564" s="147" t="s">
        <v>32</v>
      </c>
      <c r="I564" s="149"/>
      <c r="L564" s="145"/>
      <c r="M564" s="150"/>
      <c r="T564" s="151"/>
      <c r="AT564" s="147" t="s">
        <v>138</v>
      </c>
      <c r="AU564" s="147" t="s">
        <v>88</v>
      </c>
      <c r="AV564" s="12" t="s">
        <v>86</v>
      </c>
      <c r="AW564" s="12" t="s">
        <v>39</v>
      </c>
      <c r="AX564" s="12" t="s">
        <v>78</v>
      </c>
      <c r="AY564" s="147" t="s">
        <v>127</v>
      </c>
    </row>
    <row r="565" spans="2:51" s="12" customFormat="1" ht="12">
      <c r="B565" s="145"/>
      <c r="D565" s="146" t="s">
        <v>138</v>
      </c>
      <c r="E565" s="147" t="s">
        <v>32</v>
      </c>
      <c r="F565" s="148" t="s">
        <v>417</v>
      </c>
      <c r="H565" s="147" t="s">
        <v>32</v>
      </c>
      <c r="I565" s="149"/>
      <c r="L565" s="145"/>
      <c r="M565" s="150"/>
      <c r="T565" s="151"/>
      <c r="AT565" s="147" t="s">
        <v>138</v>
      </c>
      <c r="AU565" s="147" t="s">
        <v>88</v>
      </c>
      <c r="AV565" s="12" t="s">
        <v>86</v>
      </c>
      <c r="AW565" s="12" t="s">
        <v>39</v>
      </c>
      <c r="AX565" s="12" t="s">
        <v>78</v>
      </c>
      <c r="AY565" s="147" t="s">
        <v>127</v>
      </c>
    </row>
    <row r="566" spans="2:51" s="13" customFormat="1" ht="20.4">
      <c r="B566" s="152"/>
      <c r="D566" s="146" t="s">
        <v>138</v>
      </c>
      <c r="E566" s="153" t="s">
        <v>32</v>
      </c>
      <c r="F566" s="154" t="s">
        <v>627</v>
      </c>
      <c r="H566" s="155">
        <v>36.45</v>
      </c>
      <c r="I566" s="156"/>
      <c r="L566" s="152"/>
      <c r="M566" s="157"/>
      <c r="T566" s="158"/>
      <c r="AT566" s="153" t="s">
        <v>138</v>
      </c>
      <c r="AU566" s="153" t="s">
        <v>88</v>
      </c>
      <c r="AV566" s="13" t="s">
        <v>88</v>
      </c>
      <c r="AW566" s="13" t="s">
        <v>39</v>
      </c>
      <c r="AX566" s="13" t="s">
        <v>78</v>
      </c>
      <c r="AY566" s="153" t="s">
        <v>127</v>
      </c>
    </row>
    <row r="567" spans="2:51" s="13" customFormat="1" ht="12">
      <c r="B567" s="152"/>
      <c r="D567" s="146" t="s">
        <v>138</v>
      </c>
      <c r="E567" s="153" t="s">
        <v>32</v>
      </c>
      <c r="F567" s="154" t="s">
        <v>418</v>
      </c>
      <c r="H567" s="155">
        <v>2740.25</v>
      </c>
      <c r="I567" s="156"/>
      <c r="L567" s="152"/>
      <c r="M567" s="157"/>
      <c r="T567" s="158"/>
      <c r="AT567" s="153" t="s">
        <v>138</v>
      </c>
      <c r="AU567" s="153" t="s">
        <v>88</v>
      </c>
      <c r="AV567" s="13" t="s">
        <v>88</v>
      </c>
      <c r="AW567" s="13" t="s">
        <v>39</v>
      </c>
      <c r="AX567" s="13" t="s">
        <v>78</v>
      </c>
      <c r="AY567" s="153" t="s">
        <v>127</v>
      </c>
    </row>
    <row r="568" spans="2:51" s="14" customFormat="1" ht="12">
      <c r="B568" s="159"/>
      <c r="D568" s="146" t="s">
        <v>138</v>
      </c>
      <c r="E568" s="160" t="s">
        <v>32</v>
      </c>
      <c r="F568" s="161" t="s">
        <v>141</v>
      </c>
      <c r="H568" s="162">
        <v>2776.7</v>
      </c>
      <c r="I568" s="163"/>
      <c r="L568" s="159"/>
      <c r="M568" s="164"/>
      <c r="T568" s="165"/>
      <c r="AT568" s="160" t="s">
        <v>138</v>
      </c>
      <c r="AU568" s="160" t="s">
        <v>88</v>
      </c>
      <c r="AV568" s="14" t="s">
        <v>134</v>
      </c>
      <c r="AW568" s="14" t="s">
        <v>39</v>
      </c>
      <c r="AX568" s="14" t="s">
        <v>86</v>
      </c>
      <c r="AY568" s="160" t="s">
        <v>127</v>
      </c>
    </row>
    <row r="569" spans="2:65" s="1" customFormat="1" ht="49.05" customHeight="1">
      <c r="B569" s="33"/>
      <c r="C569" s="128" t="s">
        <v>628</v>
      </c>
      <c r="D569" s="128" t="s">
        <v>129</v>
      </c>
      <c r="E569" s="129" t="s">
        <v>629</v>
      </c>
      <c r="F569" s="130" t="s">
        <v>630</v>
      </c>
      <c r="G569" s="131" t="s">
        <v>132</v>
      </c>
      <c r="H569" s="132">
        <v>2813.15</v>
      </c>
      <c r="I569" s="133"/>
      <c r="J569" s="134">
        <f>ROUND(I569*H569,2)</f>
        <v>0</v>
      </c>
      <c r="K569" s="130" t="s">
        <v>162</v>
      </c>
      <c r="L569" s="33"/>
      <c r="M569" s="135" t="s">
        <v>32</v>
      </c>
      <c r="N569" s="136" t="s">
        <v>49</v>
      </c>
      <c r="P569" s="137">
        <f>O569*H569</f>
        <v>0</v>
      </c>
      <c r="Q569" s="137">
        <v>0.0044</v>
      </c>
      <c r="R569" s="137">
        <f>Q569*H569</f>
        <v>12.377860000000002</v>
      </c>
      <c r="S569" s="137">
        <v>0</v>
      </c>
      <c r="T569" s="138">
        <f>S569*H569</f>
        <v>0</v>
      </c>
      <c r="AR569" s="139" t="s">
        <v>134</v>
      </c>
      <c r="AT569" s="139" t="s">
        <v>129</v>
      </c>
      <c r="AU569" s="139" t="s">
        <v>88</v>
      </c>
      <c r="AY569" s="17" t="s">
        <v>127</v>
      </c>
      <c r="BE569" s="140">
        <f>IF(N569="základní",J569,0)</f>
        <v>0</v>
      </c>
      <c r="BF569" s="140">
        <f>IF(N569="snížená",J569,0)</f>
        <v>0</v>
      </c>
      <c r="BG569" s="140">
        <f>IF(N569="zákl. přenesená",J569,0)</f>
        <v>0</v>
      </c>
      <c r="BH569" s="140">
        <f>IF(N569="sníž. přenesená",J569,0)</f>
        <v>0</v>
      </c>
      <c r="BI569" s="140">
        <f>IF(N569="nulová",J569,0)</f>
        <v>0</v>
      </c>
      <c r="BJ569" s="17" t="s">
        <v>86</v>
      </c>
      <c r="BK569" s="140">
        <f>ROUND(I569*H569,2)</f>
        <v>0</v>
      </c>
      <c r="BL569" s="17" t="s">
        <v>134</v>
      </c>
      <c r="BM569" s="139" t="s">
        <v>631</v>
      </c>
    </row>
    <row r="570" spans="2:51" s="12" customFormat="1" ht="12">
      <c r="B570" s="145"/>
      <c r="D570" s="146" t="s">
        <v>138</v>
      </c>
      <c r="E570" s="147" t="s">
        <v>32</v>
      </c>
      <c r="F570" s="148" t="s">
        <v>139</v>
      </c>
      <c r="H570" s="147" t="s">
        <v>32</v>
      </c>
      <c r="I570" s="149"/>
      <c r="L570" s="145"/>
      <c r="M570" s="150"/>
      <c r="T570" s="151"/>
      <c r="AT570" s="147" t="s">
        <v>138</v>
      </c>
      <c r="AU570" s="147" t="s">
        <v>88</v>
      </c>
      <c r="AV570" s="12" t="s">
        <v>86</v>
      </c>
      <c r="AW570" s="12" t="s">
        <v>39</v>
      </c>
      <c r="AX570" s="12" t="s">
        <v>78</v>
      </c>
      <c r="AY570" s="147" t="s">
        <v>127</v>
      </c>
    </row>
    <row r="571" spans="2:51" s="12" customFormat="1" ht="12">
      <c r="B571" s="145"/>
      <c r="D571" s="146" t="s">
        <v>138</v>
      </c>
      <c r="E571" s="147" t="s">
        <v>32</v>
      </c>
      <c r="F571" s="148" t="s">
        <v>416</v>
      </c>
      <c r="H571" s="147" t="s">
        <v>32</v>
      </c>
      <c r="I571" s="149"/>
      <c r="L571" s="145"/>
      <c r="M571" s="150"/>
      <c r="T571" s="151"/>
      <c r="AT571" s="147" t="s">
        <v>138</v>
      </c>
      <c r="AU571" s="147" t="s">
        <v>88</v>
      </c>
      <c r="AV571" s="12" t="s">
        <v>86</v>
      </c>
      <c r="AW571" s="12" t="s">
        <v>39</v>
      </c>
      <c r="AX571" s="12" t="s">
        <v>78</v>
      </c>
      <c r="AY571" s="147" t="s">
        <v>127</v>
      </c>
    </row>
    <row r="572" spans="2:51" s="12" customFormat="1" ht="12">
      <c r="B572" s="145"/>
      <c r="D572" s="146" t="s">
        <v>138</v>
      </c>
      <c r="E572" s="147" t="s">
        <v>32</v>
      </c>
      <c r="F572" s="148" t="s">
        <v>417</v>
      </c>
      <c r="H572" s="147" t="s">
        <v>32</v>
      </c>
      <c r="I572" s="149"/>
      <c r="L572" s="145"/>
      <c r="M572" s="150"/>
      <c r="T572" s="151"/>
      <c r="AT572" s="147" t="s">
        <v>138</v>
      </c>
      <c r="AU572" s="147" t="s">
        <v>88</v>
      </c>
      <c r="AV572" s="12" t="s">
        <v>86</v>
      </c>
      <c r="AW572" s="12" t="s">
        <v>39</v>
      </c>
      <c r="AX572" s="12" t="s">
        <v>78</v>
      </c>
      <c r="AY572" s="147" t="s">
        <v>127</v>
      </c>
    </row>
    <row r="573" spans="2:51" s="13" customFormat="1" ht="20.4">
      <c r="B573" s="152"/>
      <c r="D573" s="146" t="s">
        <v>138</v>
      </c>
      <c r="E573" s="153" t="s">
        <v>32</v>
      </c>
      <c r="F573" s="154" t="s">
        <v>621</v>
      </c>
      <c r="H573" s="155">
        <v>72.9</v>
      </c>
      <c r="I573" s="156"/>
      <c r="L573" s="152"/>
      <c r="M573" s="157"/>
      <c r="T573" s="158"/>
      <c r="AT573" s="153" t="s">
        <v>138</v>
      </c>
      <c r="AU573" s="153" t="s">
        <v>88</v>
      </c>
      <c r="AV573" s="13" t="s">
        <v>88</v>
      </c>
      <c r="AW573" s="13" t="s">
        <v>39</v>
      </c>
      <c r="AX573" s="13" t="s">
        <v>78</v>
      </c>
      <c r="AY573" s="153" t="s">
        <v>127</v>
      </c>
    </row>
    <row r="574" spans="2:51" s="13" customFormat="1" ht="12">
      <c r="B574" s="152"/>
      <c r="D574" s="146" t="s">
        <v>138</v>
      </c>
      <c r="E574" s="153" t="s">
        <v>32</v>
      </c>
      <c r="F574" s="154" t="s">
        <v>418</v>
      </c>
      <c r="H574" s="155">
        <v>2740.25</v>
      </c>
      <c r="I574" s="156"/>
      <c r="L574" s="152"/>
      <c r="M574" s="157"/>
      <c r="T574" s="158"/>
      <c r="AT574" s="153" t="s">
        <v>138</v>
      </c>
      <c r="AU574" s="153" t="s">
        <v>88</v>
      </c>
      <c r="AV574" s="13" t="s">
        <v>88</v>
      </c>
      <c r="AW574" s="13" t="s">
        <v>39</v>
      </c>
      <c r="AX574" s="13" t="s">
        <v>78</v>
      </c>
      <c r="AY574" s="153" t="s">
        <v>127</v>
      </c>
    </row>
    <row r="575" spans="2:51" s="14" customFormat="1" ht="12">
      <c r="B575" s="159"/>
      <c r="D575" s="146" t="s">
        <v>138</v>
      </c>
      <c r="E575" s="160" t="s">
        <v>32</v>
      </c>
      <c r="F575" s="161" t="s">
        <v>141</v>
      </c>
      <c r="H575" s="162">
        <v>2813.15</v>
      </c>
      <c r="I575" s="163"/>
      <c r="L575" s="159"/>
      <c r="M575" s="164"/>
      <c r="T575" s="165"/>
      <c r="AT575" s="160" t="s">
        <v>138</v>
      </c>
      <c r="AU575" s="160" t="s">
        <v>88</v>
      </c>
      <c r="AV575" s="14" t="s">
        <v>134</v>
      </c>
      <c r="AW575" s="14" t="s">
        <v>39</v>
      </c>
      <c r="AX575" s="14" t="s">
        <v>86</v>
      </c>
      <c r="AY575" s="160" t="s">
        <v>127</v>
      </c>
    </row>
    <row r="576" spans="2:63" s="11" customFormat="1" ht="22.8" customHeight="1">
      <c r="B576" s="116"/>
      <c r="D576" s="117" t="s">
        <v>77</v>
      </c>
      <c r="E576" s="126" t="s">
        <v>177</v>
      </c>
      <c r="F576" s="126" t="s">
        <v>632</v>
      </c>
      <c r="I576" s="119"/>
      <c r="J576" s="127">
        <f>BK576</f>
        <v>0</v>
      </c>
      <c r="L576" s="116"/>
      <c r="M576" s="121"/>
      <c r="P576" s="122">
        <f>SUM(P577:P733)</f>
        <v>0</v>
      </c>
      <c r="R576" s="122">
        <f>SUM(R577:R733)</f>
        <v>15.574846</v>
      </c>
      <c r="T576" s="123">
        <f>SUM(T577:T733)</f>
        <v>15.471039999999999</v>
      </c>
      <c r="AR576" s="117" t="s">
        <v>86</v>
      </c>
      <c r="AT576" s="124" t="s">
        <v>77</v>
      </c>
      <c r="AU576" s="124" t="s">
        <v>86</v>
      </c>
      <c r="AY576" s="117" t="s">
        <v>127</v>
      </c>
      <c r="BK576" s="125">
        <f>SUM(BK577:BK733)</f>
        <v>0</v>
      </c>
    </row>
    <row r="577" spans="2:65" s="1" customFormat="1" ht="44.25" customHeight="1">
      <c r="B577" s="33"/>
      <c r="C577" s="128" t="s">
        <v>633</v>
      </c>
      <c r="D577" s="128" t="s">
        <v>129</v>
      </c>
      <c r="E577" s="129" t="s">
        <v>634</v>
      </c>
      <c r="F577" s="130" t="s">
        <v>635</v>
      </c>
      <c r="G577" s="131" t="s">
        <v>213</v>
      </c>
      <c r="H577" s="132">
        <v>60.75</v>
      </c>
      <c r="I577" s="133"/>
      <c r="J577" s="134">
        <f>ROUND(I577*H577,2)</f>
        <v>0</v>
      </c>
      <c r="K577" s="130" t="s">
        <v>133</v>
      </c>
      <c r="L577" s="33"/>
      <c r="M577" s="135" t="s">
        <v>32</v>
      </c>
      <c r="N577" s="136" t="s">
        <v>49</v>
      </c>
      <c r="P577" s="137">
        <f>O577*H577</f>
        <v>0</v>
      </c>
      <c r="Q577" s="137">
        <v>0.00656</v>
      </c>
      <c r="R577" s="137">
        <f>Q577*H577</f>
        <v>0.39852</v>
      </c>
      <c r="S577" s="137">
        <v>0</v>
      </c>
      <c r="T577" s="138">
        <f>S577*H577</f>
        <v>0</v>
      </c>
      <c r="AR577" s="139" t="s">
        <v>134</v>
      </c>
      <c r="AT577" s="139" t="s">
        <v>129</v>
      </c>
      <c r="AU577" s="139" t="s">
        <v>88</v>
      </c>
      <c r="AY577" s="17" t="s">
        <v>127</v>
      </c>
      <c r="BE577" s="140">
        <f>IF(N577="základní",J577,0)</f>
        <v>0</v>
      </c>
      <c r="BF577" s="140">
        <f>IF(N577="snížená",J577,0)</f>
        <v>0</v>
      </c>
      <c r="BG577" s="140">
        <f>IF(N577="zákl. přenesená",J577,0)</f>
        <v>0</v>
      </c>
      <c r="BH577" s="140">
        <f>IF(N577="sníž. přenesená",J577,0)</f>
        <v>0</v>
      </c>
      <c r="BI577" s="140">
        <f>IF(N577="nulová",J577,0)</f>
        <v>0</v>
      </c>
      <c r="BJ577" s="17" t="s">
        <v>86</v>
      </c>
      <c r="BK577" s="140">
        <f>ROUND(I577*H577,2)</f>
        <v>0</v>
      </c>
      <c r="BL577" s="17" t="s">
        <v>134</v>
      </c>
      <c r="BM577" s="139" t="s">
        <v>636</v>
      </c>
    </row>
    <row r="578" spans="2:47" s="1" customFormat="1" ht="12">
      <c r="B578" s="33"/>
      <c r="D578" s="141" t="s">
        <v>136</v>
      </c>
      <c r="F578" s="142" t="s">
        <v>637</v>
      </c>
      <c r="I578" s="143"/>
      <c r="L578" s="33"/>
      <c r="M578" s="144"/>
      <c r="T578" s="54"/>
      <c r="AT578" s="17" t="s">
        <v>136</v>
      </c>
      <c r="AU578" s="17" t="s">
        <v>88</v>
      </c>
    </row>
    <row r="579" spans="2:51" s="12" customFormat="1" ht="12">
      <c r="B579" s="145"/>
      <c r="D579" s="146" t="s">
        <v>138</v>
      </c>
      <c r="E579" s="147" t="s">
        <v>32</v>
      </c>
      <c r="F579" s="148" t="s">
        <v>238</v>
      </c>
      <c r="H579" s="147" t="s">
        <v>32</v>
      </c>
      <c r="I579" s="149"/>
      <c r="L579" s="145"/>
      <c r="M579" s="150"/>
      <c r="T579" s="151"/>
      <c r="AT579" s="147" t="s">
        <v>138</v>
      </c>
      <c r="AU579" s="147" t="s">
        <v>88</v>
      </c>
      <c r="AV579" s="12" t="s">
        <v>86</v>
      </c>
      <c r="AW579" s="12" t="s">
        <v>39</v>
      </c>
      <c r="AX579" s="12" t="s">
        <v>78</v>
      </c>
      <c r="AY579" s="147" t="s">
        <v>127</v>
      </c>
    </row>
    <row r="580" spans="2:51" s="12" customFormat="1" ht="20.4">
      <c r="B580" s="145"/>
      <c r="D580" s="146" t="s">
        <v>138</v>
      </c>
      <c r="E580" s="147" t="s">
        <v>32</v>
      </c>
      <c r="F580" s="148" t="s">
        <v>239</v>
      </c>
      <c r="H580" s="147" t="s">
        <v>32</v>
      </c>
      <c r="I580" s="149"/>
      <c r="L580" s="145"/>
      <c r="M580" s="150"/>
      <c r="T580" s="151"/>
      <c r="AT580" s="147" t="s">
        <v>138</v>
      </c>
      <c r="AU580" s="147" t="s">
        <v>88</v>
      </c>
      <c r="AV580" s="12" t="s">
        <v>86</v>
      </c>
      <c r="AW580" s="12" t="s">
        <v>39</v>
      </c>
      <c r="AX580" s="12" t="s">
        <v>78</v>
      </c>
      <c r="AY580" s="147" t="s">
        <v>127</v>
      </c>
    </row>
    <row r="581" spans="2:51" s="12" customFormat="1" ht="12">
      <c r="B581" s="145"/>
      <c r="D581" s="146" t="s">
        <v>138</v>
      </c>
      <c r="E581" s="147" t="s">
        <v>32</v>
      </c>
      <c r="F581" s="148" t="s">
        <v>488</v>
      </c>
      <c r="H581" s="147" t="s">
        <v>32</v>
      </c>
      <c r="I581" s="149"/>
      <c r="L581" s="145"/>
      <c r="M581" s="150"/>
      <c r="T581" s="151"/>
      <c r="AT581" s="147" t="s">
        <v>138</v>
      </c>
      <c r="AU581" s="147" t="s">
        <v>88</v>
      </c>
      <c r="AV581" s="12" t="s">
        <v>86</v>
      </c>
      <c r="AW581" s="12" t="s">
        <v>39</v>
      </c>
      <c r="AX581" s="12" t="s">
        <v>78</v>
      </c>
      <c r="AY581" s="147" t="s">
        <v>127</v>
      </c>
    </row>
    <row r="582" spans="2:51" s="12" customFormat="1" ht="12">
      <c r="B582" s="145"/>
      <c r="D582" s="146" t="s">
        <v>138</v>
      </c>
      <c r="E582" s="147" t="s">
        <v>32</v>
      </c>
      <c r="F582" s="148" t="s">
        <v>258</v>
      </c>
      <c r="H582" s="147" t="s">
        <v>32</v>
      </c>
      <c r="I582" s="149"/>
      <c r="L582" s="145"/>
      <c r="M582" s="150"/>
      <c r="T582" s="151"/>
      <c r="AT582" s="147" t="s">
        <v>138</v>
      </c>
      <c r="AU582" s="147" t="s">
        <v>88</v>
      </c>
      <c r="AV582" s="12" t="s">
        <v>86</v>
      </c>
      <c r="AW582" s="12" t="s">
        <v>39</v>
      </c>
      <c r="AX582" s="12" t="s">
        <v>78</v>
      </c>
      <c r="AY582" s="147" t="s">
        <v>127</v>
      </c>
    </row>
    <row r="583" spans="2:51" s="13" customFormat="1" ht="12">
      <c r="B583" s="152"/>
      <c r="D583" s="146" t="s">
        <v>138</v>
      </c>
      <c r="E583" s="153" t="s">
        <v>32</v>
      </c>
      <c r="F583" s="154" t="s">
        <v>444</v>
      </c>
      <c r="H583" s="155">
        <v>9.2</v>
      </c>
      <c r="I583" s="156"/>
      <c r="L583" s="152"/>
      <c r="M583" s="157"/>
      <c r="T583" s="158"/>
      <c r="AT583" s="153" t="s">
        <v>138</v>
      </c>
      <c r="AU583" s="153" t="s">
        <v>88</v>
      </c>
      <c r="AV583" s="13" t="s">
        <v>88</v>
      </c>
      <c r="AW583" s="13" t="s">
        <v>39</v>
      </c>
      <c r="AX583" s="13" t="s">
        <v>78</v>
      </c>
      <c r="AY583" s="153" t="s">
        <v>127</v>
      </c>
    </row>
    <row r="584" spans="2:51" s="13" customFormat="1" ht="12">
      <c r="B584" s="152"/>
      <c r="D584" s="146" t="s">
        <v>138</v>
      </c>
      <c r="E584" s="153" t="s">
        <v>32</v>
      </c>
      <c r="F584" s="154" t="s">
        <v>445</v>
      </c>
      <c r="H584" s="155">
        <v>2.1</v>
      </c>
      <c r="I584" s="156"/>
      <c r="L584" s="152"/>
      <c r="M584" s="157"/>
      <c r="T584" s="158"/>
      <c r="AT584" s="153" t="s">
        <v>138</v>
      </c>
      <c r="AU584" s="153" t="s">
        <v>88</v>
      </c>
      <c r="AV584" s="13" t="s">
        <v>88</v>
      </c>
      <c r="AW584" s="13" t="s">
        <v>39</v>
      </c>
      <c r="AX584" s="13" t="s">
        <v>78</v>
      </c>
      <c r="AY584" s="153" t="s">
        <v>127</v>
      </c>
    </row>
    <row r="585" spans="2:51" s="13" customFormat="1" ht="12">
      <c r="B585" s="152"/>
      <c r="D585" s="146" t="s">
        <v>138</v>
      </c>
      <c r="E585" s="153" t="s">
        <v>32</v>
      </c>
      <c r="F585" s="154" t="s">
        <v>446</v>
      </c>
      <c r="H585" s="155">
        <v>0.9</v>
      </c>
      <c r="I585" s="156"/>
      <c r="L585" s="152"/>
      <c r="M585" s="157"/>
      <c r="T585" s="158"/>
      <c r="AT585" s="153" t="s">
        <v>138</v>
      </c>
      <c r="AU585" s="153" t="s">
        <v>88</v>
      </c>
      <c r="AV585" s="13" t="s">
        <v>88</v>
      </c>
      <c r="AW585" s="13" t="s">
        <v>39</v>
      </c>
      <c r="AX585" s="13" t="s">
        <v>78</v>
      </c>
      <c r="AY585" s="153" t="s">
        <v>127</v>
      </c>
    </row>
    <row r="586" spans="2:51" s="13" customFormat="1" ht="12">
      <c r="B586" s="152"/>
      <c r="D586" s="146" t="s">
        <v>138</v>
      </c>
      <c r="E586" s="153" t="s">
        <v>32</v>
      </c>
      <c r="F586" s="154" t="s">
        <v>447</v>
      </c>
      <c r="H586" s="155">
        <v>2.8</v>
      </c>
      <c r="I586" s="156"/>
      <c r="L586" s="152"/>
      <c r="M586" s="157"/>
      <c r="T586" s="158"/>
      <c r="AT586" s="153" t="s">
        <v>138</v>
      </c>
      <c r="AU586" s="153" t="s">
        <v>88</v>
      </c>
      <c r="AV586" s="13" t="s">
        <v>88</v>
      </c>
      <c r="AW586" s="13" t="s">
        <v>39</v>
      </c>
      <c r="AX586" s="13" t="s">
        <v>78</v>
      </c>
      <c r="AY586" s="153" t="s">
        <v>127</v>
      </c>
    </row>
    <row r="587" spans="2:51" s="13" customFormat="1" ht="12">
      <c r="B587" s="152"/>
      <c r="D587" s="146" t="s">
        <v>138</v>
      </c>
      <c r="E587" s="153" t="s">
        <v>32</v>
      </c>
      <c r="F587" s="154" t="s">
        <v>448</v>
      </c>
      <c r="H587" s="155">
        <v>2.1</v>
      </c>
      <c r="I587" s="156"/>
      <c r="L587" s="152"/>
      <c r="M587" s="157"/>
      <c r="T587" s="158"/>
      <c r="AT587" s="153" t="s">
        <v>138</v>
      </c>
      <c r="AU587" s="153" t="s">
        <v>88</v>
      </c>
      <c r="AV587" s="13" t="s">
        <v>88</v>
      </c>
      <c r="AW587" s="13" t="s">
        <v>39</v>
      </c>
      <c r="AX587" s="13" t="s">
        <v>78</v>
      </c>
      <c r="AY587" s="153" t="s">
        <v>127</v>
      </c>
    </row>
    <row r="588" spans="2:51" s="13" customFormat="1" ht="12">
      <c r="B588" s="152"/>
      <c r="D588" s="146" t="s">
        <v>138</v>
      </c>
      <c r="E588" s="153" t="s">
        <v>32</v>
      </c>
      <c r="F588" s="154" t="s">
        <v>449</v>
      </c>
      <c r="H588" s="155">
        <v>1.4</v>
      </c>
      <c r="I588" s="156"/>
      <c r="L588" s="152"/>
      <c r="M588" s="157"/>
      <c r="T588" s="158"/>
      <c r="AT588" s="153" t="s">
        <v>138</v>
      </c>
      <c r="AU588" s="153" t="s">
        <v>88</v>
      </c>
      <c r="AV588" s="13" t="s">
        <v>88</v>
      </c>
      <c r="AW588" s="13" t="s">
        <v>39</v>
      </c>
      <c r="AX588" s="13" t="s">
        <v>78</v>
      </c>
      <c r="AY588" s="153" t="s">
        <v>127</v>
      </c>
    </row>
    <row r="589" spans="2:51" s="13" customFormat="1" ht="12">
      <c r="B589" s="152"/>
      <c r="D589" s="146" t="s">
        <v>138</v>
      </c>
      <c r="E589" s="153" t="s">
        <v>32</v>
      </c>
      <c r="F589" s="154" t="s">
        <v>450</v>
      </c>
      <c r="H589" s="155">
        <v>2.1</v>
      </c>
      <c r="I589" s="156"/>
      <c r="L589" s="152"/>
      <c r="M589" s="157"/>
      <c r="T589" s="158"/>
      <c r="AT589" s="153" t="s">
        <v>138</v>
      </c>
      <c r="AU589" s="153" t="s">
        <v>88</v>
      </c>
      <c r="AV589" s="13" t="s">
        <v>88</v>
      </c>
      <c r="AW589" s="13" t="s">
        <v>39</v>
      </c>
      <c r="AX589" s="13" t="s">
        <v>78</v>
      </c>
      <c r="AY589" s="153" t="s">
        <v>127</v>
      </c>
    </row>
    <row r="590" spans="2:51" s="13" customFormat="1" ht="12">
      <c r="B590" s="152"/>
      <c r="D590" s="146" t="s">
        <v>138</v>
      </c>
      <c r="E590" s="153" t="s">
        <v>32</v>
      </c>
      <c r="F590" s="154" t="s">
        <v>451</v>
      </c>
      <c r="H590" s="155">
        <v>1.4</v>
      </c>
      <c r="I590" s="156"/>
      <c r="L590" s="152"/>
      <c r="M590" s="157"/>
      <c r="T590" s="158"/>
      <c r="AT590" s="153" t="s">
        <v>138</v>
      </c>
      <c r="AU590" s="153" t="s">
        <v>88</v>
      </c>
      <c r="AV590" s="13" t="s">
        <v>88</v>
      </c>
      <c r="AW590" s="13" t="s">
        <v>39</v>
      </c>
      <c r="AX590" s="13" t="s">
        <v>78</v>
      </c>
      <c r="AY590" s="153" t="s">
        <v>127</v>
      </c>
    </row>
    <row r="591" spans="2:51" s="13" customFormat="1" ht="12">
      <c r="B591" s="152"/>
      <c r="D591" s="146" t="s">
        <v>138</v>
      </c>
      <c r="E591" s="153" t="s">
        <v>32</v>
      </c>
      <c r="F591" s="154" t="s">
        <v>452</v>
      </c>
      <c r="H591" s="155">
        <v>1.1</v>
      </c>
      <c r="I591" s="156"/>
      <c r="L591" s="152"/>
      <c r="M591" s="157"/>
      <c r="T591" s="158"/>
      <c r="AT591" s="153" t="s">
        <v>138</v>
      </c>
      <c r="AU591" s="153" t="s">
        <v>88</v>
      </c>
      <c r="AV591" s="13" t="s">
        <v>88</v>
      </c>
      <c r="AW591" s="13" t="s">
        <v>39</v>
      </c>
      <c r="AX591" s="13" t="s">
        <v>78</v>
      </c>
      <c r="AY591" s="153" t="s">
        <v>127</v>
      </c>
    </row>
    <row r="592" spans="2:51" s="13" customFormat="1" ht="12">
      <c r="B592" s="152"/>
      <c r="D592" s="146" t="s">
        <v>138</v>
      </c>
      <c r="E592" s="153" t="s">
        <v>32</v>
      </c>
      <c r="F592" s="154" t="s">
        <v>453</v>
      </c>
      <c r="H592" s="155">
        <v>0.6</v>
      </c>
      <c r="I592" s="156"/>
      <c r="L592" s="152"/>
      <c r="M592" s="157"/>
      <c r="T592" s="158"/>
      <c r="AT592" s="153" t="s">
        <v>138</v>
      </c>
      <c r="AU592" s="153" t="s">
        <v>88</v>
      </c>
      <c r="AV592" s="13" t="s">
        <v>88</v>
      </c>
      <c r="AW592" s="13" t="s">
        <v>39</v>
      </c>
      <c r="AX592" s="13" t="s">
        <v>78</v>
      </c>
      <c r="AY592" s="153" t="s">
        <v>127</v>
      </c>
    </row>
    <row r="593" spans="2:51" s="13" customFormat="1" ht="12">
      <c r="B593" s="152"/>
      <c r="D593" s="146" t="s">
        <v>138</v>
      </c>
      <c r="E593" s="153" t="s">
        <v>32</v>
      </c>
      <c r="F593" s="154" t="s">
        <v>454</v>
      </c>
      <c r="H593" s="155">
        <v>0.75</v>
      </c>
      <c r="I593" s="156"/>
      <c r="L593" s="152"/>
      <c r="M593" s="157"/>
      <c r="T593" s="158"/>
      <c r="AT593" s="153" t="s">
        <v>138</v>
      </c>
      <c r="AU593" s="153" t="s">
        <v>88</v>
      </c>
      <c r="AV593" s="13" t="s">
        <v>88</v>
      </c>
      <c r="AW593" s="13" t="s">
        <v>39</v>
      </c>
      <c r="AX593" s="13" t="s">
        <v>78</v>
      </c>
      <c r="AY593" s="153" t="s">
        <v>127</v>
      </c>
    </row>
    <row r="594" spans="2:51" s="13" customFormat="1" ht="12">
      <c r="B594" s="152"/>
      <c r="D594" s="146" t="s">
        <v>138</v>
      </c>
      <c r="E594" s="153" t="s">
        <v>32</v>
      </c>
      <c r="F594" s="154" t="s">
        <v>455</v>
      </c>
      <c r="H594" s="155">
        <v>0.9</v>
      </c>
      <c r="I594" s="156"/>
      <c r="L594" s="152"/>
      <c r="M594" s="157"/>
      <c r="T594" s="158"/>
      <c r="AT594" s="153" t="s">
        <v>138</v>
      </c>
      <c r="AU594" s="153" t="s">
        <v>88</v>
      </c>
      <c r="AV594" s="13" t="s">
        <v>88</v>
      </c>
      <c r="AW594" s="13" t="s">
        <v>39</v>
      </c>
      <c r="AX594" s="13" t="s">
        <v>78</v>
      </c>
      <c r="AY594" s="153" t="s">
        <v>127</v>
      </c>
    </row>
    <row r="595" spans="2:51" s="13" customFormat="1" ht="12">
      <c r="B595" s="152"/>
      <c r="D595" s="146" t="s">
        <v>138</v>
      </c>
      <c r="E595" s="153" t="s">
        <v>32</v>
      </c>
      <c r="F595" s="154" t="s">
        <v>456</v>
      </c>
      <c r="H595" s="155">
        <v>1.6</v>
      </c>
      <c r="I595" s="156"/>
      <c r="L595" s="152"/>
      <c r="M595" s="157"/>
      <c r="T595" s="158"/>
      <c r="AT595" s="153" t="s">
        <v>138</v>
      </c>
      <c r="AU595" s="153" t="s">
        <v>88</v>
      </c>
      <c r="AV595" s="13" t="s">
        <v>88</v>
      </c>
      <c r="AW595" s="13" t="s">
        <v>39</v>
      </c>
      <c r="AX595" s="13" t="s">
        <v>78</v>
      </c>
      <c r="AY595" s="153" t="s">
        <v>127</v>
      </c>
    </row>
    <row r="596" spans="2:51" s="13" customFormat="1" ht="12">
      <c r="B596" s="152"/>
      <c r="D596" s="146" t="s">
        <v>138</v>
      </c>
      <c r="E596" s="153" t="s">
        <v>32</v>
      </c>
      <c r="F596" s="154" t="s">
        <v>457</v>
      </c>
      <c r="H596" s="155">
        <v>3.4</v>
      </c>
      <c r="I596" s="156"/>
      <c r="L596" s="152"/>
      <c r="M596" s="157"/>
      <c r="T596" s="158"/>
      <c r="AT596" s="153" t="s">
        <v>138</v>
      </c>
      <c r="AU596" s="153" t="s">
        <v>88</v>
      </c>
      <c r="AV596" s="13" t="s">
        <v>88</v>
      </c>
      <c r="AW596" s="13" t="s">
        <v>39</v>
      </c>
      <c r="AX596" s="13" t="s">
        <v>78</v>
      </c>
      <c r="AY596" s="153" t="s">
        <v>127</v>
      </c>
    </row>
    <row r="597" spans="2:51" s="13" customFormat="1" ht="12">
      <c r="B597" s="152"/>
      <c r="D597" s="146" t="s">
        <v>138</v>
      </c>
      <c r="E597" s="153" t="s">
        <v>32</v>
      </c>
      <c r="F597" s="154" t="s">
        <v>458</v>
      </c>
      <c r="H597" s="155">
        <v>0.7</v>
      </c>
      <c r="I597" s="156"/>
      <c r="L597" s="152"/>
      <c r="M597" s="157"/>
      <c r="T597" s="158"/>
      <c r="AT597" s="153" t="s">
        <v>138</v>
      </c>
      <c r="AU597" s="153" t="s">
        <v>88</v>
      </c>
      <c r="AV597" s="13" t="s">
        <v>88</v>
      </c>
      <c r="AW597" s="13" t="s">
        <v>39</v>
      </c>
      <c r="AX597" s="13" t="s">
        <v>78</v>
      </c>
      <c r="AY597" s="153" t="s">
        <v>127</v>
      </c>
    </row>
    <row r="598" spans="2:51" s="13" customFormat="1" ht="12">
      <c r="B598" s="152"/>
      <c r="D598" s="146" t="s">
        <v>138</v>
      </c>
      <c r="E598" s="153" t="s">
        <v>32</v>
      </c>
      <c r="F598" s="154" t="s">
        <v>459</v>
      </c>
      <c r="H598" s="155">
        <v>2.9</v>
      </c>
      <c r="I598" s="156"/>
      <c r="L598" s="152"/>
      <c r="M598" s="157"/>
      <c r="T598" s="158"/>
      <c r="AT598" s="153" t="s">
        <v>138</v>
      </c>
      <c r="AU598" s="153" t="s">
        <v>88</v>
      </c>
      <c r="AV598" s="13" t="s">
        <v>88</v>
      </c>
      <c r="AW598" s="13" t="s">
        <v>39</v>
      </c>
      <c r="AX598" s="13" t="s">
        <v>78</v>
      </c>
      <c r="AY598" s="153" t="s">
        <v>127</v>
      </c>
    </row>
    <row r="599" spans="2:51" s="13" customFormat="1" ht="12">
      <c r="B599" s="152"/>
      <c r="D599" s="146" t="s">
        <v>138</v>
      </c>
      <c r="E599" s="153" t="s">
        <v>32</v>
      </c>
      <c r="F599" s="154" t="s">
        <v>460</v>
      </c>
      <c r="H599" s="155">
        <v>9.8</v>
      </c>
      <c r="I599" s="156"/>
      <c r="L599" s="152"/>
      <c r="M599" s="157"/>
      <c r="T599" s="158"/>
      <c r="AT599" s="153" t="s">
        <v>138</v>
      </c>
      <c r="AU599" s="153" t="s">
        <v>88</v>
      </c>
      <c r="AV599" s="13" t="s">
        <v>88</v>
      </c>
      <c r="AW599" s="13" t="s">
        <v>39</v>
      </c>
      <c r="AX599" s="13" t="s">
        <v>78</v>
      </c>
      <c r="AY599" s="153" t="s">
        <v>127</v>
      </c>
    </row>
    <row r="600" spans="2:51" s="13" customFormat="1" ht="12">
      <c r="B600" s="152"/>
      <c r="D600" s="146" t="s">
        <v>138</v>
      </c>
      <c r="E600" s="153" t="s">
        <v>32</v>
      </c>
      <c r="F600" s="154" t="s">
        <v>638</v>
      </c>
      <c r="H600" s="155">
        <v>17</v>
      </c>
      <c r="I600" s="156"/>
      <c r="L600" s="152"/>
      <c r="M600" s="157"/>
      <c r="T600" s="158"/>
      <c r="AT600" s="153" t="s">
        <v>138</v>
      </c>
      <c r="AU600" s="153" t="s">
        <v>88</v>
      </c>
      <c r="AV600" s="13" t="s">
        <v>88</v>
      </c>
      <c r="AW600" s="13" t="s">
        <v>39</v>
      </c>
      <c r="AX600" s="13" t="s">
        <v>78</v>
      </c>
      <c r="AY600" s="153" t="s">
        <v>127</v>
      </c>
    </row>
    <row r="601" spans="2:51" s="14" customFormat="1" ht="12">
      <c r="B601" s="159"/>
      <c r="D601" s="146" t="s">
        <v>138</v>
      </c>
      <c r="E601" s="160" t="s">
        <v>32</v>
      </c>
      <c r="F601" s="161" t="s">
        <v>141</v>
      </c>
      <c r="H601" s="162">
        <v>60.75</v>
      </c>
      <c r="I601" s="163"/>
      <c r="L601" s="159"/>
      <c r="M601" s="164"/>
      <c r="T601" s="165"/>
      <c r="AT601" s="160" t="s">
        <v>138</v>
      </c>
      <c r="AU601" s="160" t="s">
        <v>88</v>
      </c>
      <c r="AV601" s="14" t="s">
        <v>134</v>
      </c>
      <c r="AW601" s="14" t="s">
        <v>39</v>
      </c>
      <c r="AX601" s="14" t="s">
        <v>86</v>
      </c>
      <c r="AY601" s="160" t="s">
        <v>127</v>
      </c>
    </row>
    <row r="602" spans="2:65" s="1" customFormat="1" ht="37.8" customHeight="1">
      <c r="B602" s="33"/>
      <c r="C602" s="128" t="s">
        <v>639</v>
      </c>
      <c r="D602" s="128" t="s">
        <v>129</v>
      </c>
      <c r="E602" s="129" t="s">
        <v>640</v>
      </c>
      <c r="F602" s="130" t="s">
        <v>641</v>
      </c>
      <c r="G602" s="131" t="s">
        <v>510</v>
      </c>
      <c r="H602" s="132">
        <v>1</v>
      </c>
      <c r="I602" s="133"/>
      <c r="J602" s="134">
        <f>ROUND(I602*H602,2)</f>
        <v>0</v>
      </c>
      <c r="K602" s="130" t="s">
        <v>133</v>
      </c>
      <c r="L602" s="33"/>
      <c r="M602" s="135" t="s">
        <v>32</v>
      </c>
      <c r="N602" s="136" t="s">
        <v>49</v>
      </c>
      <c r="P602" s="137">
        <f>O602*H602</f>
        <v>0</v>
      </c>
      <c r="Q602" s="137">
        <v>0.0001</v>
      </c>
      <c r="R602" s="137">
        <f>Q602*H602</f>
        <v>0.0001</v>
      </c>
      <c r="S602" s="137">
        <v>0</v>
      </c>
      <c r="T602" s="138">
        <f>S602*H602</f>
        <v>0</v>
      </c>
      <c r="AR602" s="139" t="s">
        <v>134</v>
      </c>
      <c r="AT602" s="139" t="s">
        <v>129</v>
      </c>
      <c r="AU602" s="139" t="s">
        <v>88</v>
      </c>
      <c r="AY602" s="17" t="s">
        <v>127</v>
      </c>
      <c r="BE602" s="140">
        <f>IF(N602="základní",J602,0)</f>
        <v>0</v>
      </c>
      <c r="BF602" s="140">
        <f>IF(N602="snížená",J602,0)</f>
        <v>0</v>
      </c>
      <c r="BG602" s="140">
        <f>IF(N602="zákl. přenesená",J602,0)</f>
        <v>0</v>
      </c>
      <c r="BH602" s="140">
        <f>IF(N602="sníž. přenesená",J602,0)</f>
        <v>0</v>
      </c>
      <c r="BI602" s="140">
        <f>IF(N602="nulová",J602,0)</f>
        <v>0</v>
      </c>
      <c r="BJ602" s="17" t="s">
        <v>86</v>
      </c>
      <c r="BK602" s="140">
        <f>ROUND(I602*H602,2)</f>
        <v>0</v>
      </c>
      <c r="BL602" s="17" t="s">
        <v>134</v>
      </c>
      <c r="BM602" s="139" t="s">
        <v>642</v>
      </c>
    </row>
    <row r="603" spans="2:47" s="1" customFormat="1" ht="12">
      <c r="B603" s="33"/>
      <c r="D603" s="141" t="s">
        <v>136</v>
      </c>
      <c r="F603" s="142" t="s">
        <v>643</v>
      </c>
      <c r="I603" s="143"/>
      <c r="L603" s="33"/>
      <c r="M603" s="144"/>
      <c r="T603" s="54"/>
      <c r="AT603" s="17" t="s">
        <v>136</v>
      </c>
      <c r="AU603" s="17" t="s">
        <v>88</v>
      </c>
    </row>
    <row r="604" spans="2:51" s="12" customFormat="1" ht="12">
      <c r="B604" s="145"/>
      <c r="D604" s="146" t="s">
        <v>138</v>
      </c>
      <c r="E604" s="147" t="s">
        <v>32</v>
      </c>
      <c r="F604" s="148" t="s">
        <v>238</v>
      </c>
      <c r="H604" s="147" t="s">
        <v>32</v>
      </c>
      <c r="I604" s="149"/>
      <c r="L604" s="145"/>
      <c r="M604" s="150"/>
      <c r="T604" s="151"/>
      <c r="AT604" s="147" t="s">
        <v>138</v>
      </c>
      <c r="AU604" s="147" t="s">
        <v>88</v>
      </c>
      <c r="AV604" s="12" t="s">
        <v>86</v>
      </c>
      <c r="AW604" s="12" t="s">
        <v>39</v>
      </c>
      <c r="AX604" s="12" t="s">
        <v>78</v>
      </c>
      <c r="AY604" s="147" t="s">
        <v>127</v>
      </c>
    </row>
    <row r="605" spans="2:51" s="13" customFormat="1" ht="12">
      <c r="B605" s="152"/>
      <c r="D605" s="146" t="s">
        <v>138</v>
      </c>
      <c r="E605" s="153" t="s">
        <v>32</v>
      </c>
      <c r="F605" s="154" t="s">
        <v>644</v>
      </c>
      <c r="H605" s="155">
        <v>1</v>
      </c>
      <c r="I605" s="156"/>
      <c r="L605" s="152"/>
      <c r="M605" s="157"/>
      <c r="T605" s="158"/>
      <c r="AT605" s="153" t="s">
        <v>138</v>
      </c>
      <c r="AU605" s="153" t="s">
        <v>88</v>
      </c>
      <c r="AV605" s="13" t="s">
        <v>88</v>
      </c>
      <c r="AW605" s="13" t="s">
        <v>39</v>
      </c>
      <c r="AX605" s="13" t="s">
        <v>78</v>
      </c>
      <c r="AY605" s="153" t="s">
        <v>127</v>
      </c>
    </row>
    <row r="606" spans="2:51" s="14" customFormat="1" ht="12">
      <c r="B606" s="159"/>
      <c r="D606" s="146" t="s">
        <v>138</v>
      </c>
      <c r="E606" s="160" t="s">
        <v>32</v>
      </c>
      <c r="F606" s="161" t="s">
        <v>141</v>
      </c>
      <c r="H606" s="162">
        <v>1</v>
      </c>
      <c r="I606" s="163"/>
      <c r="L606" s="159"/>
      <c r="M606" s="164"/>
      <c r="T606" s="165"/>
      <c r="AT606" s="160" t="s">
        <v>138</v>
      </c>
      <c r="AU606" s="160" t="s">
        <v>88</v>
      </c>
      <c r="AV606" s="14" t="s">
        <v>134</v>
      </c>
      <c r="AW606" s="14" t="s">
        <v>39</v>
      </c>
      <c r="AX606" s="14" t="s">
        <v>86</v>
      </c>
      <c r="AY606" s="160" t="s">
        <v>127</v>
      </c>
    </row>
    <row r="607" spans="2:65" s="1" customFormat="1" ht="16.5" customHeight="1">
      <c r="B607" s="33"/>
      <c r="C607" s="166" t="s">
        <v>645</v>
      </c>
      <c r="D607" s="166" t="s">
        <v>345</v>
      </c>
      <c r="E607" s="167" t="s">
        <v>646</v>
      </c>
      <c r="F607" s="168" t="s">
        <v>647</v>
      </c>
      <c r="G607" s="169" t="s">
        <v>510</v>
      </c>
      <c r="H607" s="170">
        <v>1.03</v>
      </c>
      <c r="I607" s="171"/>
      <c r="J607" s="172">
        <f>ROUND(I607*H607,2)</f>
        <v>0</v>
      </c>
      <c r="K607" s="168" t="s">
        <v>133</v>
      </c>
      <c r="L607" s="173"/>
      <c r="M607" s="174" t="s">
        <v>32</v>
      </c>
      <c r="N607" s="175" t="s">
        <v>49</v>
      </c>
      <c r="P607" s="137">
        <f>O607*H607</f>
        <v>0</v>
      </c>
      <c r="Q607" s="137">
        <v>0.0006</v>
      </c>
      <c r="R607" s="137">
        <f>Q607*H607</f>
        <v>0.000618</v>
      </c>
      <c r="S607" s="137">
        <v>0</v>
      </c>
      <c r="T607" s="138">
        <f>S607*H607</f>
        <v>0</v>
      </c>
      <c r="AR607" s="139" t="s">
        <v>177</v>
      </c>
      <c r="AT607" s="139" t="s">
        <v>345</v>
      </c>
      <c r="AU607" s="139" t="s">
        <v>88</v>
      </c>
      <c r="AY607" s="17" t="s">
        <v>127</v>
      </c>
      <c r="BE607" s="140">
        <f>IF(N607="základní",J607,0)</f>
        <v>0</v>
      </c>
      <c r="BF607" s="140">
        <f>IF(N607="snížená",J607,0)</f>
        <v>0</v>
      </c>
      <c r="BG607" s="140">
        <f>IF(N607="zákl. přenesená",J607,0)</f>
        <v>0</v>
      </c>
      <c r="BH607" s="140">
        <f>IF(N607="sníž. přenesená",J607,0)</f>
        <v>0</v>
      </c>
      <c r="BI607" s="140">
        <f>IF(N607="nulová",J607,0)</f>
        <v>0</v>
      </c>
      <c r="BJ607" s="17" t="s">
        <v>86</v>
      </c>
      <c r="BK607" s="140">
        <f>ROUND(I607*H607,2)</f>
        <v>0</v>
      </c>
      <c r="BL607" s="17" t="s">
        <v>134</v>
      </c>
      <c r="BM607" s="139" t="s">
        <v>648</v>
      </c>
    </row>
    <row r="608" spans="2:51" s="13" customFormat="1" ht="12">
      <c r="B608" s="152"/>
      <c r="D608" s="146" t="s">
        <v>138</v>
      </c>
      <c r="F608" s="154" t="s">
        <v>649</v>
      </c>
      <c r="H608" s="155">
        <v>1.03</v>
      </c>
      <c r="I608" s="156"/>
      <c r="L608" s="152"/>
      <c r="M608" s="157"/>
      <c r="T608" s="158"/>
      <c r="AT608" s="153" t="s">
        <v>138</v>
      </c>
      <c r="AU608" s="153" t="s">
        <v>88</v>
      </c>
      <c r="AV608" s="13" t="s">
        <v>88</v>
      </c>
      <c r="AW608" s="13" t="s">
        <v>4</v>
      </c>
      <c r="AX608" s="13" t="s">
        <v>86</v>
      </c>
      <c r="AY608" s="153" t="s">
        <v>127</v>
      </c>
    </row>
    <row r="609" spans="2:65" s="1" customFormat="1" ht="37.8" customHeight="1">
      <c r="B609" s="33"/>
      <c r="C609" s="128" t="s">
        <v>650</v>
      </c>
      <c r="D609" s="128" t="s">
        <v>129</v>
      </c>
      <c r="E609" s="129" t="s">
        <v>651</v>
      </c>
      <c r="F609" s="130" t="s">
        <v>652</v>
      </c>
      <c r="G609" s="131" t="s">
        <v>510</v>
      </c>
      <c r="H609" s="132">
        <v>85</v>
      </c>
      <c r="I609" s="133"/>
      <c r="J609" s="134">
        <f>ROUND(I609*H609,2)</f>
        <v>0</v>
      </c>
      <c r="K609" s="130" t="s">
        <v>133</v>
      </c>
      <c r="L609" s="33"/>
      <c r="M609" s="135" t="s">
        <v>32</v>
      </c>
      <c r="N609" s="136" t="s">
        <v>49</v>
      </c>
      <c r="P609" s="137">
        <f>O609*H609</f>
        <v>0</v>
      </c>
      <c r="Q609" s="137">
        <v>1E-05</v>
      </c>
      <c r="R609" s="137">
        <f>Q609*H609</f>
        <v>0.0008500000000000001</v>
      </c>
      <c r="S609" s="137">
        <v>0</v>
      </c>
      <c r="T609" s="138">
        <f>S609*H609</f>
        <v>0</v>
      </c>
      <c r="AR609" s="139" t="s">
        <v>134</v>
      </c>
      <c r="AT609" s="139" t="s">
        <v>129</v>
      </c>
      <c r="AU609" s="139" t="s">
        <v>88</v>
      </c>
      <c r="AY609" s="17" t="s">
        <v>127</v>
      </c>
      <c r="BE609" s="140">
        <f>IF(N609="základní",J609,0)</f>
        <v>0</v>
      </c>
      <c r="BF609" s="140">
        <f>IF(N609="snížená",J609,0)</f>
        <v>0</v>
      </c>
      <c r="BG609" s="140">
        <f>IF(N609="zákl. přenesená",J609,0)</f>
        <v>0</v>
      </c>
      <c r="BH609" s="140">
        <f>IF(N609="sníž. přenesená",J609,0)</f>
        <v>0</v>
      </c>
      <c r="BI609" s="140">
        <f>IF(N609="nulová",J609,0)</f>
        <v>0</v>
      </c>
      <c r="BJ609" s="17" t="s">
        <v>86</v>
      </c>
      <c r="BK609" s="140">
        <f>ROUND(I609*H609,2)</f>
        <v>0</v>
      </c>
      <c r="BL609" s="17" t="s">
        <v>134</v>
      </c>
      <c r="BM609" s="139" t="s">
        <v>653</v>
      </c>
    </row>
    <row r="610" spans="2:47" s="1" customFormat="1" ht="12">
      <c r="B610" s="33"/>
      <c r="D610" s="141" t="s">
        <v>136</v>
      </c>
      <c r="F610" s="142" t="s">
        <v>654</v>
      </c>
      <c r="I610" s="143"/>
      <c r="L610" s="33"/>
      <c r="M610" s="144"/>
      <c r="T610" s="54"/>
      <c r="AT610" s="17" t="s">
        <v>136</v>
      </c>
      <c r="AU610" s="17" t="s">
        <v>88</v>
      </c>
    </row>
    <row r="611" spans="2:51" s="12" customFormat="1" ht="12">
      <c r="B611" s="145"/>
      <c r="D611" s="146" t="s">
        <v>138</v>
      </c>
      <c r="E611" s="147" t="s">
        <v>32</v>
      </c>
      <c r="F611" s="148" t="s">
        <v>238</v>
      </c>
      <c r="H611" s="147" t="s">
        <v>32</v>
      </c>
      <c r="I611" s="149"/>
      <c r="L611" s="145"/>
      <c r="M611" s="150"/>
      <c r="T611" s="151"/>
      <c r="AT611" s="147" t="s">
        <v>138</v>
      </c>
      <c r="AU611" s="147" t="s">
        <v>88</v>
      </c>
      <c r="AV611" s="12" t="s">
        <v>86</v>
      </c>
      <c r="AW611" s="12" t="s">
        <v>39</v>
      </c>
      <c r="AX611" s="12" t="s">
        <v>78</v>
      </c>
      <c r="AY611" s="147" t="s">
        <v>127</v>
      </c>
    </row>
    <row r="612" spans="2:51" s="12" customFormat="1" ht="12">
      <c r="B612" s="145"/>
      <c r="D612" s="146" t="s">
        <v>138</v>
      </c>
      <c r="E612" s="147" t="s">
        <v>32</v>
      </c>
      <c r="F612" s="148" t="s">
        <v>488</v>
      </c>
      <c r="H612" s="147" t="s">
        <v>32</v>
      </c>
      <c r="I612" s="149"/>
      <c r="L612" s="145"/>
      <c r="M612" s="150"/>
      <c r="T612" s="151"/>
      <c r="AT612" s="147" t="s">
        <v>138</v>
      </c>
      <c r="AU612" s="147" t="s">
        <v>88</v>
      </c>
      <c r="AV612" s="12" t="s">
        <v>86</v>
      </c>
      <c r="AW612" s="12" t="s">
        <v>39</v>
      </c>
      <c r="AX612" s="12" t="s">
        <v>78</v>
      </c>
      <c r="AY612" s="147" t="s">
        <v>127</v>
      </c>
    </row>
    <row r="613" spans="2:51" s="12" customFormat="1" ht="12">
      <c r="B613" s="145"/>
      <c r="D613" s="146" t="s">
        <v>138</v>
      </c>
      <c r="E613" s="147" t="s">
        <v>32</v>
      </c>
      <c r="F613" s="148" t="s">
        <v>258</v>
      </c>
      <c r="H613" s="147" t="s">
        <v>32</v>
      </c>
      <c r="I613" s="149"/>
      <c r="L613" s="145"/>
      <c r="M613" s="150"/>
      <c r="T613" s="151"/>
      <c r="AT613" s="147" t="s">
        <v>138</v>
      </c>
      <c r="AU613" s="147" t="s">
        <v>88</v>
      </c>
      <c r="AV613" s="12" t="s">
        <v>86</v>
      </c>
      <c r="AW613" s="12" t="s">
        <v>39</v>
      </c>
      <c r="AX613" s="12" t="s">
        <v>78</v>
      </c>
      <c r="AY613" s="147" t="s">
        <v>127</v>
      </c>
    </row>
    <row r="614" spans="2:51" s="12" customFormat="1" ht="12">
      <c r="B614" s="145"/>
      <c r="D614" s="146" t="s">
        <v>138</v>
      </c>
      <c r="E614" s="147" t="s">
        <v>32</v>
      </c>
      <c r="F614" s="148" t="s">
        <v>655</v>
      </c>
      <c r="H614" s="147" t="s">
        <v>32</v>
      </c>
      <c r="I614" s="149"/>
      <c r="L614" s="145"/>
      <c r="M614" s="150"/>
      <c r="T614" s="151"/>
      <c r="AT614" s="147" t="s">
        <v>138</v>
      </c>
      <c r="AU614" s="147" t="s">
        <v>88</v>
      </c>
      <c r="AV614" s="12" t="s">
        <v>86</v>
      </c>
      <c r="AW614" s="12" t="s">
        <v>39</v>
      </c>
      <c r="AX614" s="12" t="s">
        <v>78</v>
      </c>
      <c r="AY614" s="147" t="s">
        <v>127</v>
      </c>
    </row>
    <row r="615" spans="2:51" s="13" customFormat="1" ht="12">
      <c r="B615" s="152"/>
      <c r="D615" s="146" t="s">
        <v>138</v>
      </c>
      <c r="E615" s="153" t="s">
        <v>32</v>
      </c>
      <c r="F615" s="154" t="s">
        <v>656</v>
      </c>
      <c r="H615" s="155">
        <v>34</v>
      </c>
      <c r="I615" s="156"/>
      <c r="L615" s="152"/>
      <c r="M615" s="157"/>
      <c r="T615" s="158"/>
      <c r="AT615" s="153" t="s">
        <v>138</v>
      </c>
      <c r="AU615" s="153" t="s">
        <v>88</v>
      </c>
      <c r="AV615" s="13" t="s">
        <v>88</v>
      </c>
      <c r="AW615" s="13" t="s">
        <v>39</v>
      </c>
      <c r="AX615" s="13" t="s">
        <v>78</v>
      </c>
      <c r="AY615" s="153" t="s">
        <v>127</v>
      </c>
    </row>
    <row r="616" spans="2:51" s="13" customFormat="1" ht="12">
      <c r="B616" s="152"/>
      <c r="D616" s="146" t="s">
        <v>138</v>
      </c>
      <c r="E616" s="153" t="s">
        <v>32</v>
      </c>
      <c r="F616" s="154" t="s">
        <v>657</v>
      </c>
      <c r="H616" s="155">
        <v>17</v>
      </c>
      <c r="I616" s="156"/>
      <c r="L616" s="152"/>
      <c r="M616" s="157"/>
      <c r="T616" s="158"/>
      <c r="AT616" s="153" t="s">
        <v>138</v>
      </c>
      <c r="AU616" s="153" t="s">
        <v>88</v>
      </c>
      <c r="AV616" s="13" t="s">
        <v>88</v>
      </c>
      <c r="AW616" s="13" t="s">
        <v>39</v>
      </c>
      <c r="AX616" s="13" t="s">
        <v>78</v>
      </c>
      <c r="AY616" s="153" t="s">
        <v>127</v>
      </c>
    </row>
    <row r="617" spans="2:51" s="13" customFormat="1" ht="12">
      <c r="B617" s="152"/>
      <c r="D617" s="146" t="s">
        <v>138</v>
      </c>
      <c r="E617" s="153" t="s">
        <v>32</v>
      </c>
      <c r="F617" s="154" t="s">
        <v>658</v>
      </c>
      <c r="H617" s="155">
        <v>34</v>
      </c>
      <c r="I617" s="156"/>
      <c r="L617" s="152"/>
      <c r="M617" s="157"/>
      <c r="T617" s="158"/>
      <c r="AT617" s="153" t="s">
        <v>138</v>
      </c>
      <c r="AU617" s="153" t="s">
        <v>88</v>
      </c>
      <c r="AV617" s="13" t="s">
        <v>88</v>
      </c>
      <c r="AW617" s="13" t="s">
        <v>39</v>
      </c>
      <c r="AX617" s="13" t="s">
        <v>78</v>
      </c>
      <c r="AY617" s="153" t="s">
        <v>127</v>
      </c>
    </row>
    <row r="618" spans="2:51" s="14" customFormat="1" ht="12">
      <c r="B618" s="159"/>
      <c r="D618" s="146" t="s">
        <v>138</v>
      </c>
      <c r="E618" s="160" t="s">
        <v>32</v>
      </c>
      <c r="F618" s="161" t="s">
        <v>141</v>
      </c>
      <c r="H618" s="162">
        <v>85</v>
      </c>
      <c r="I618" s="163"/>
      <c r="L618" s="159"/>
      <c r="M618" s="164"/>
      <c r="T618" s="165"/>
      <c r="AT618" s="160" t="s">
        <v>138</v>
      </c>
      <c r="AU618" s="160" t="s">
        <v>88</v>
      </c>
      <c r="AV618" s="14" t="s">
        <v>134</v>
      </c>
      <c r="AW618" s="14" t="s">
        <v>39</v>
      </c>
      <c r="AX618" s="14" t="s">
        <v>86</v>
      </c>
      <c r="AY618" s="160" t="s">
        <v>127</v>
      </c>
    </row>
    <row r="619" spans="2:65" s="1" customFormat="1" ht="16.5" customHeight="1">
      <c r="B619" s="33"/>
      <c r="C619" s="166" t="s">
        <v>659</v>
      </c>
      <c r="D619" s="166" t="s">
        <v>345</v>
      </c>
      <c r="E619" s="167" t="s">
        <v>660</v>
      </c>
      <c r="F619" s="168" t="s">
        <v>661</v>
      </c>
      <c r="G619" s="169" t="s">
        <v>510</v>
      </c>
      <c r="H619" s="170">
        <v>35.02</v>
      </c>
      <c r="I619" s="171"/>
      <c r="J619" s="172">
        <f>ROUND(I619*H619,2)</f>
        <v>0</v>
      </c>
      <c r="K619" s="168" t="s">
        <v>133</v>
      </c>
      <c r="L619" s="173"/>
      <c r="M619" s="174" t="s">
        <v>32</v>
      </c>
      <c r="N619" s="175" t="s">
        <v>49</v>
      </c>
      <c r="P619" s="137">
        <f>O619*H619</f>
        <v>0</v>
      </c>
      <c r="Q619" s="137">
        <v>0.0011</v>
      </c>
      <c r="R619" s="137">
        <f>Q619*H619</f>
        <v>0.03852200000000001</v>
      </c>
      <c r="S619" s="137">
        <v>0</v>
      </c>
      <c r="T619" s="138">
        <f>S619*H619</f>
        <v>0</v>
      </c>
      <c r="AR619" s="139" t="s">
        <v>177</v>
      </c>
      <c r="AT619" s="139" t="s">
        <v>345</v>
      </c>
      <c r="AU619" s="139" t="s">
        <v>88</v>
      </c>
      <c r="AY619" s="17" t="s">
        <v>127</v>
      </c>
      <c r="BE619" s="140">
        <f>IF(N619="základní",J619,0)</f>
        <v>0</v>
      </c>
      <c r="BF619" s="140">
        <f>IF(N619="snížená",J619,0)</f>
        <v>0</v>
      </c>
      <c r="BG619" s="140">
        <f>IF(N619="zákl. přenesená",J619,0)</f>
        <v>0</v>
      </c>
      <c r="BH619" s="140">
        <f>IF(N619="sníž. přenesená",J619,0)</f>
        <v>0</v>
      </c>
      <c r="BI619" s="140">
        <f>IF(N619="nulová",J619,0)</f>
        <v>0</v>
      </c>
      <c r="BJ619" s="17" t="s">
        <v>86</v>
      </c>
      <c r="BK619" s="140">
        <f>ROUND(I619*H619,2)</f>
        <v>0</v>
      </c>
      <c r="BL619" s="17" t="s">
        <v>134</v>
      </c>
      <c r="BM619" s="139" t="s">
        <v>662</v>
      </c>
    </row>
    <row r="620" spans="2:51" s="13" customFormat="1" ht="12">
      <c r="B620" s="152"/>
      <c r="D620" s="146" t="s">
        <v>138</v>
      </c>
      <c r="F620" s="154" t="s">
        <v>663</v>
      </c>
      <c r="H620" s="155">
        <v>35.02</v>
      </c>
      <c r="I620" s="156"/>
      <c r="L620" s="152"/>
      <c r="M620" s="157"/>
      <c r="T620" s="158"/>
      <c r="AT620" s="153" t="s">
        <v>138</v>
      </c>
      <c r="AU620" s="153" t="s">
        <v>88</v>
      </c>
      <c r="AV620" s="13" t="s">
        <v>88</v>
      </c>
      <c r="AW620" s="13" t="s">
        <v>4</v>
      </c>
      <c r="AX620" s="13" t="s">
        <v>86</v>
      </c>
      <c r="AY620" s="153" t="s">
        <v>127</v>
      </c>
    </row>
    <row r="621" spans="2:65" s="1" customFormat="1" ht="16.5" customHeight="1">
      <c r="B621" s="33"/>
      <c r="C621" s="166" t="s">
        <v>664</v>
      </c>
      <c r="D621" s="166" t="s">
        <v>345</v>
      </c>
      <c r="E621" s="167" t="s">
        <v>665</v>
      </c>
      <c r="F621" s="168" t="s">
        <v>666</v>
      </c>
      <c r="G621" s="169" t="s">
        <v>510</v>
      </c>
      <c r="H621" s="170">
        <v>17.51</v>
      </c>
      <c r="I621" s="171"/>
      <c r="J621" s="172">
        <f>ROUND(I621*H621,2)</f>
        <v>0</v>
      </c>
      <c r="K621" s="168" t="s">
        <v>133</v>
      </c>
      <c r="L621" s="173"/>
      <c r="M621" s="174" t="s">
        <v>32</v>
      </c>
      <c r="N621" s="175" t="s">
        <v>49</v>
      </c>
      <c r="P621" s="137">
        <f>O621*H621</f>
        <v>0</v>
      </c>
      <c r="Q621" s="137">
        <v>0.0014</v>
      </c>
      <c r="R621" s="137">
        <f>Q621*H621</f>
        <v>0.024514</v>
      </c>
      <c r="S621" s="137">
        <v>0</v>
      </c>
      <c r="T621" s="138">
        <f>S621*H621</f>
        <v>0</v>
      </c>
      <c r="AR621" s="139" t="s">
        <v>177</v>
      </c>
      <c r="AT621" s="139" t="s">
        <v>345</v>
      </c>
      <c r="AU621" s="139" t="s">
        <v>88</v>
      </c>
      <c r="AY621" s="17" t="s">
        <v>127</v>
      </c>
      <c r="BE621" s="140">
        <f>IF(N621="základní",J621,0)</f>
        <v>0</v>
      </c>
      <c r="BF621" s="140">
        <f>IF(N621="snížená",J621,0)</f>
        <v>0</v>
      </c>
      <c r="BG621" s="140">
        <f>IF(N621="zákl. přenesená",J621,0)</f>
        <v>0</v>
      </c>
      <c r="BH621" s="140">
        <f>IF(N621="sníž. přenesená",J621,0)</f>
        <v>0</v>
      </c>
      <c r="BI621" s="140">
        <f>IF(N621="nulová",J621,0)</f>
        <v>0</v>
      </c>
      <c r="BJ621" s="17" t="s">
        <v>86</v>
      </c>
      <c r="BK621" s="140">
        <f>ROUND(I621*H621,2)</f>
        <v>0</v>
      </c>
      <c r="BL621" s="17" t="s">
        <v>134</v>
      </c>
      <c r="BM621" s="139" t="s">
        <v>667</v>
      </c>
    </row>
    <row r="622" spans="2:51" s="13" customFormat="1" ht="12">
      <c r="B622" s="152"/>
      <c r="D622" s="146" t="s">
        <v>138</v>
      </c>
      <c r="F622" s="154" t="s">
        <v>668</v>
      </c>
      <c r="H622" s="155">
        <v>17.51</v>
      </c>
      <c r="I622" s="156"/>
      <c r="L622" s="152"/>
      <c r="M622" s="157"/>
      <c r="T622" s="158"/>
      <c r="AT622" s="153" t="s">
        <v>138</v>
      </c>
      <c r="AU622" s="153" t="s">
        <v>88</v>
      </c>
      <c r="AV622" s="13" t="s">
        <v>88</v>
      </c>
      <c r="AW622" s="13" t="s">
        <v>4</v>
      </c>
      <c r="AX622" s="13" t="s">
        <v>86</v>
      </c>
      <c r="AY622" s="153" t="s">
        <v>127</v>
      </c>
    </row>
    <row r="623" spans="2:65" s="1" customFormat="1" ht="16.5" customHeight="1">
      <c r="B623" s="33"/>
      <c r="C623" s="166" t="s">
        <v>669</v>
      </c>
      <c r="D623" s="166" t="s">
        <v>345</v>
      </c>
      <c r="E623" s="167" t="s">
        <v>670</v>
      </c>
      <c r="F623" s="168" t="s">
        <v>671</v>
      </c>
      <c r="G623" s="169" t="s">
        <v>510</v>
      </c>
      <c r="H623" s="170">
        <v>35.02</v>
      </c>
      <c r="I623" s="171"/>
      <c r="J623" s="172">
        <f>ROUND(I623*H623,2)</f>
        <v>0</v>
      </c>
      <c r="K623" s="168" t="s">
        <v>133</v>
      </c>
      <c r="L623" s="173"/>
      <c r="M623" s="174" t="s">
        <v>32</v>
      </c>
      <c r="N623" s="175" t="s">
        <v>49</v>
      </c>
      <c r="P623" s="137">
        <f>O623*H623</f>
        <v>0</v>
      </c>
      <c r="Q623" s="137">
        <v>0.0014</v>
      </c>
      <c r="R623" s="137">
        <f>Q623*H623</f>
        <v>0.049028</v>
      </c>
      <c r="S623" s="137">
        <v>0</v>
      </c>
      <c r="T623" s="138">
        <f>S623*H623</f>
        <v>0</v>
      </c>
      <c r="AR623" s="139" t="s">
        <v>177</v>
      </c>
      <c r="AT623" s="139" t="s">
        <v>345</v>
      </c>
      <c r="AU623" s="139" t="s">
        <v>88</v>
      </c>
      <c r="AY623" s="17" t="s">
        <v>127</v>
      </c>
      <c r="BE623" s="140">
        <f>IF(N623="základní",J623,0)</f>
        <v>0</v>
      </c>
      <c r="BF623" s="140">
        <f>IF(N623="snížená",J623,0)</f>
        <v>0</v>
      </c>
      <c r="BG623" s="140">
        <f>IF(N623="zákl. přenesená",J623,0)</f>
        <v>0</v>
      </c>
      <c r="BH623" s="140">
        <f>IF(N623="sníž. přenesená",J623,0)</f>
        <v>0</v>
      </c>
      <c r="BI623" s="140">
        <f>IF(N623="nulová",J623,0)</f>
        <v>0</v>
      </c>
      <c r="BJ623" s="17" t="s">
        <v>86</v>
      </c>
      <c r="BK623" s="140">
        <f>ROUND(I623*H623,2)</f>
        <v>0</v>
      </c>
      <c r="BL623" s="17" t="s">
        <v>134</v>
      </c>
      <c r="BM623" s="139" t="s">
        <v>672</v>
      </c>
    </row>
    <row r="624" spans="2:51" s="13" customFormat="1" ht="12">
      <c r="B624" s="152"/>
      <c r="D624" s="146" t="s">
        <v>138</v>
      </c>
      <c r="F624" s="154" t="s">
        <v>663</v>
      </c>
      <c r="H624" s="155">
        <v>35.02</v>
      </c>
      <c r="I624" s="156"/>
      <c r="L624" s="152"/>
      <c r="M624" s="157"/>
      <c r="T624" s="158"/>
      <c r="AT624" s="153" t="s">
        <v>138</v>
      </c>
      <c r="AU624" s="153" t="s">
        <v>88</v>
      </c>
      <c r="AV624" s="13" t="s">
        <v>88</v>
      </c>
      <c r="AW624" s="13" t="s">
        <v>4</v>
      </c>
      <c r="AX624" s="13" t="s">
        <v>86</v>
      </c>
      <c r="AY624" s="153" t="s">
        <v>127</v>
      </c>
    </row>
    <row r="625" spans="2:65" s="1" customFormat="1" ht="24.15" customHeight="1">
      <c r="B625" s="33"/>
      <c r="C625" s="128" t="s">
        <v>673</v>
      </c>
      <c r="D625" s="128" t="s">
        <v>129</v>
      </c>
      <c r="E625" s="129" t="s">
        <v>674</v>
      </c>
      <c r="F625" s="130" t="s">
        <v>675</v>
      </c>
      <c r="G625" s="131" t="s">
        <v>510</v>
      </c>
      <c r="H625" s="132">
        <v>17</v>
      </c>
      <c r="I625" s="133"/>
      <c r="J625" s="134">
        <f>ROUND(I625*H625,2)</f>
        <v>0</v>
      </c>
      <c r="K625" s="130" t="s">
        <v>133</v>
      </c>
      <c r="L625" s="33"/>
      <c r="M625" s="135" t="s">
        <v>32</v>
      </c>
      <c r="N625" s="136" t="s">
        <v>49</v>
      </c>
      <c r="P625" s="137">
        <f>O625*H625</f>
        <v>0</v>
      </c>
      <c r="Q625" s="137">
        <v>0.00017</v>
      </c>
      <c r="R625" s="137">
        <f>Q625*H625</f>
        <v>0.00289</v>
      </c>
      <c r="S625" s="137">
        <v>0</v>
      </c>
      <c r="T625" s="138">
        <f>S625*H625</f>
        <v>0</v>
      </c>
      <c r="AR625" s="139" t="s">
        <v>134</v>
      </c>
      <c r="AT625" s="139" t="s">
        <v>129</v>
      </c>
      <c r="AU625" s="139" t="s">
        <v>88</v>
      </c>
      <c r="AY625" s="17" t="s">
        <v>127</v>
      </c>
      <c r="BE625" s="140">
        <f>IF(N625="základní",J625,0)</f>
        <v>0</v>
      </c>
      <c r="BF625" s="140">
        <f>IF(N625="snížená",J625,0)</f>
        <v>0</v>
      </c>
      <c r="BG625" s="140">
        <f>IF(N625="zákl. přenesená",J625,0)</f>
        <v>0</v>
      </c>
      <c r="BH625" s="140">
        <f>IF(N625="sníž. přenesená",J625,0)</f>
        <v>0</v>
      </c>
      <c r="BI625" s="140">
        <f>IF(N625="nulová",J625,0)</f>
        <v>0</v>
      </c>
      <c r="BJ625" s="17" t="s">
        <v>86</v>
      </c>
      <c r="BK625" s="140">
        <f>ROUND(I625*H625,2)</f>
        <v>0</v>
      </c>
      <c r="BL625" s="17" t="s">
        <v>134</v>
      </c>
      <c r="BM625" s="139" t="s">
        <v>676</v>
      </c>
    </row>
    <row r="626" spans="2:47" s="1" customFormat="1" ht="12">
      <c r="B626" s="33"/>
      <c r="D626" s="141" t="s">
        <v>136</v>
      </c>
      <c r="F626" s="142" t="s">
        <v>677</v>
      </c>
      <c r="I626" s="143"/>
      <c r="L626" s="33"/>
      <c r="M626" s="144"/>
      <c r="T626" s="54"/>
      <c r="AT626" s="17" t="s">
        <v>136</v>
      </c>
      <c r="AU626" s="17" t="s">
        <v>88</v>
      </c>
    </row>
    <row r="627" spans="2:51" s="12" customFormat="1" ht="12">
      <c r="B627" s="145"/>
      <c r="D627" s="146" t="s">
        <v>138</v>
      </c>
      <c r="E627" s="147" t="s">
        <v>32</v>
      </c>
      <c r="F627" s="148" t="s">
        <v>238</v>
      </c>
      <c r="H627" s="147" t="s">
        <v>32</v>
      </c>
      <c r="I627" s="149"/>
      <c r="L627" s="145"/>
      <c r="M627" s="150"/>
      <c r="T627" s="151"/>
      <c r="AT627" s="147" t="s">
        <v>138</v>
      </c>
      <c r="AU627" s="147" t="s">
        <v>88</v>
      </c>
      <c r="AV627" s="12" t="s">
        <v>86</v>
      </c>
      <c r="AW627" s="12" t="s">
        <v>39</v>
      </c>
      <c r="AX627" s="12" t="s">
        <v>78</v>
      </c>
      <c r="AY627" s="147" t="s">
        <v>127</v>
      </c>
    </row>
    <row r="628" spans="2:51" s="12" customFormat="1" ht="12">
      <c r="B628" s="145"/>
      <c r="D628" s="146" t="s">
        <v>138</v>
      </c>
      <c r="E628" s="147" t="s">
        <v>32</v>
      </c>
      <c r="F628" s="148" t="s">
        <v>488</v>
      </c>
      <c r="H628" s="147" t="s">
        <v>32</v>
      </c>
      <c r="I628" s="149"/>
      <c r="L628" s="145"/>
      <c r="M628" s="150"/>
      <c r="T628" s="151"/>
      <c r="AT628" s="147" t="s">
        <v>138</v>
      </c>
      <c r="AU628" s="147" t="s">
        <v>88</v>
      </c>
      <c r="AV628" s="12" t="s">
        <v>86</v>
      </c>
      <c r="AW628" s="12" t="s">
        <v>39</v>
      </c>
      <c r="AX628" s="12" t="s">
        <v>78</v>
      </c>
      <c r="AY628" s="147" t="s">
        <v>127</v>
      </c>
    </row>
    <row r="629" spans="2:51" s="12" customFormat="1" ht="12">
      <c r="B629" s="145"/>
      <c r="D629" s="146" t="s">
        <v>138</v>
      </c>
      <c r="E629" s="147" t="s">
        <v>32</v>
      </c>
      <c r="F629" s="148" t="s">
        <v>678</v>
      </c>
      <c r="H629" s="147" t="s">
        <v>32</v>
      </c>
      <c r="I629" s="149"/>
      <c r="L629" s="145"/>
      <c r="M629" s="150"/>
      <c r="T629" s="151"/>
      <c r="AT629" s="147" t="s">
        <v>138</v>
      </c>
      <c r="AU629" s="147" t="s">
        <v>88</v>
      </c>
      <c r="AV629" s="12" t="s">
        <v>86</v>
      </c>
      <c r="AW629" s="12" t="s">
        <v>39</v>
      </c>
      <c r="AX629" s="12" t="s">
        <v>78</v>
      </c>
      <c r="AY629" s="147" t="s">
        <v>127</v>
      </c>
    </row>
    <row r="630" spans="2:51" s="13" customFormat="1" ht="12">
      <c r="B630" s="152"/>
      <c r="D630" s="146" t="s">
        <v>138</v>
      </c>
      <c r="E630" s="153" t="s">
        <v>32</v>
      </c>
      <c r="F630" s="154" t="s">
        <v>679</v>
      </c>
      <c r="H630" s="155">
        <v>17</v>
      </c>
      <c r="I630" s="156"/>
      <c r="L630" s="152"/>
      <c r="M630" s="157"/>
      <c r="T630" s="158"/>
      <c r="AT630" s="153" t="s">
        <v>138</v>
      </c>
      <c r="AU630" s="153" t="s">
        <v>88</v>
      </c>
      <c r="AV630" s="13" t="s">
        <v>88</v>
      </c>
      <c r="AW630" s="13" t="s">
        <v>39</v>
      </c>
      <c r="AX630" s="13" t="s">
        <v>78</v>
      </c>
      <c r="AY630" s="153" t="s">
        <v>127</v>
      </c>
    </row>
    <row r="631" spans="2:51" s="14" customFormat="1" ht="12">
      <c r="B631" s="159"/>
      <c r="D631" s="146" t="s">
        <v>138</v>
      </c>
      <c r="E631" s="160" t="s">
        <v>32</v>
      </c>
      <c r="F631" s="161" t="s">
        <v>141</v>
      </c>
      <c r="H631" s="162">
        <v>17</v>
      </c>
      <c r="I631" s="163"/>
      <c r="L631" s="159"/>
      <c r="M631" s="164"/>
      <c r="T631" s="165"/>
      <c r="AT631" s="160" t="s">
        <v>138</v>
      </c>
      <c r="AU631" s="160" t="s">
        <v>88</v>
      </c>
      <c r="AV631" s="14" t="s">
        <v>134</v>
      </c>
      <c r="AW631" s="14" t="s">
        <v>39</v>
      </c>
      <c r="AX631" s="14" t="s">
        <v>86</v>
      </c>
      <c r="AY631" s="160" t="s">
        <v>127</v>
      </c>
    </row>
    <row r="632" spans="2:65" s="1" customFormat="1" ht="24.15" customHeight="1">
      <c r="B632" s="33"/>
      <c r="C632" s="166" t="s">
        <v>680</v>
      </c>
      <c r="D632" s="166" t="s">
        <v>345</v>
      </c>
      <c r="E632" s="167" t="s">
        <v>681</v>
      </c>
      <c r="F632" s="168" t="s">
        <v>682</v>
      </c>
      <c r="G632" s="169" t="s">
        <v>510</v>
      </c>
      <c r="H632" s="170">
        <v>17.51</v>
      </c>
      <c r="I632" s="171"/>
      <c r="J632" s="172">
        <f>ROUND(I632*H632,2)</f>
        <v>0</v>
      </c>
      <c r="K632" s="168" t="s">
        <v>133</v>
      </c>
      <c r="L632" s="173"/>
      <c r="M632" s="174" t="s">
        <v>32</v>
      </c>
      <c r="N632" s="175" t="s">
        <v>49</v>
      </c>
      <c r="P632" s="137">
        <f>O632*H632</f>
        <v>0</v>
      </c>
      <c r="Q632" s="137">
        <v>0.0185</v>
      </c>
      <c r="R632" s="137">
        <f>Q632*H632</f>
        <v>0.32393500000000003</v>
      </c>
      <c r="S632" s="137">
        <v>0</v>
      </c>
      <c r="T632" s="138">
        <f>S632*H632</f>
        <v>0</v>
      </c>
      <c r="AR632" s="139" t="s">
        <v>177</v>
      </c>
      <c r="AT632" s="139" t="s">
        <v>345</v>
      </c>
      <c r="AU632" s="139" t="s">
        <v>88</v>
      </c>
      <c r="AY632" s="17" t="s">
        <v>127</v>
      </c>
      <c r="BE632" s="140">
        <f>IF(N632="základní",J632,0)</f>
        <v>0</v>
      </c>
      <c r="BF632" s="140">
        <f>IF(N632="snížená",J632,0)</f>
        <v>0</v>
      </c>
      <c r="BG632" s="140">
        <f>IF(N632="zákl. přenesená",J632,0)</f>
        <v>0</v>
      </c>
      <c r="BH632" s="140">
        <f>IF(N632="sníž. přenesená",J632,0)</f>
        <v>0</v>
      </c>
      <c r="BI632" s="140">
        <f>IF(N632="nulová",J632,0)</f>
        <v>0</v>
      </c>
      <c r="BJ632" s="17" t="s">
        <v>86</v>
      </c>
      <c r="BK632" s="140">
        <f>ROUND(I632*H632,2)</f>
        <v>0</v>
      </c>
      <c r="BL632" s="17" t="s">
        <v>134</v>
      </c>
      <c r="BM632" s="139" t="s">
        <v>683</v>
      </c>
    </row>
    <row r="633" spans="2:51" s="13" customFormat="1" ht="12">
      <c r="B633" s="152"/>
      <c r="D633" s="146" t="s">
        <v>138</v>
      </c>
      <c r="F633" s="154" t="s">
        <v>668</v>
      </c>
      <c r="H633" s="155">
        <v>17.51</v>
      </c>
      <c r="I633" s="156"/>
      <c r="L633" s="152"/>
      <c r="M633" s="157"/>
      <c r="T633" s="158"/>
      <c r="AT633" s="153" t="s">
        <v>138</v>
      </c>
      <c r="AU633" s="153" t="s">
        <v>88</v>
      </c>
      <c r="AV633" s="13" t="s">
        <v>88</v>
      </c>
      <c r="AW633" s="13" t="s">
        <v>4</v>
      </c>
      <c r="AX633" s="13" t="s">
        <v>86</v>
      </c>
      <c r="AY633" s="153" t="s">
        <v>127</v>
      </c>
    </row>
    <row r="634" spans="2:65" s="1" customFormat="1" ht="37.8" customHeight="1">
      <c r="B634" s="33"/>
      <c r="C634" s="128" t="s">
        <v>684</v>
      </c>
      <c r="D634" s="128" t="s">
        <v>129</v>
      </c>
      <c r="E634" s="129" t="s">
        <v>685</v>
      </c>
      <c r="F634" s="130" t="s">
        <v>686</v>
      </c>
      <c r="G634" s="131" t="s">
        <v>510</v>
      </c>
      <c r="H634" s="132">
        <v>17</v>
      </c>
      <c r="I634" s="133"/>
      <c r="J634" s="134">
        <f>ROUND(I634*H634,2)</f>
        <v>0</v>
      </c>
      <c r="K634" s="130" t="s">
        <v>133</v>
      </c>
      <c r="L634" s="33"/>
      <c r="M634" s="135" t="s">
        <v>32</v>
      </c>
      <c r="N634" s="136" t="s">
        <v>49</v>
      </c>
      <c r="P634" s="137">
        <f>O634*H634</f>
        <v>0</v>
      </c>
      <c r="Q634" s="137">
        <v>2E-05</v>
      </c>
      <c r="R634" s="137">
        <f>Q634*H634</f>
        <v>0.00034</v>
      </c>
      <c r="S634" s="137">
        <v>0</v>
      </c>
      <c r="T634" s="138">
        <f>S634*H634</f>
        <v>0</v>
      </c>
      <c r="AR634" s="139" t="s">
        <v>134</v>
      </c>
      <c r="AT634" s="139" t="s">
        <v>129</v>
      </c>
      <c r="AU634" s="139" t="s">
        <v>88</v>
      </c>
      <c r="AY634" s="17" t="s">
        <v>127</v>
      </c>
      <c r="BE634" s="140">
        <f>IF(N634="základní",J634,0)</f>
        <v>0</v>
      </c>
      <c r="BF634" s="140">
        <f>IF(N634="snížená",J634,0)</f>
        <v>0</v>
      </c>
      <c r="BG634" s="140">
        <f>IF(N634="zákl. přenesená",J634,0)</f>
        <v>0</v>
      </c>
      <c r="BH634" s="140">
        <f>IF(N634="sníž. přenesená",J634,0)</f>
        <v>0</v>
      </c>
      <c r="BI634" s="140">
        <f>IF(N634="nulová",J634,0)</f>
        <v>0</v>
      </c>
      <c r="BJ634" s="17" t="s">
        <v>86</v>
      </c>
      <c r="BK634" s="140">
        <f>ROUND(I634*H634,2)</f>
        <v>0</v>
      </c>
      <c r="BL634" s="17" t="s">
        <v>134</v>
      </c>
      <c r="BM634" s="139" t="s">
        <v>687</v>
      </c>
    </row>
    <row r="635" spans="2:47" s="1" customFormat="1" ht="12">
      <c r="B635" s="33"/>
      <c r="D635" s="141" t="s">
        <v>136</v>
      </c>
      <c r="F635" s="142" t="s">
        <v>688</v>
      </c>
      <c r="I635" s="143"/>
      <c r="L635" s="33"/>
      <c r="M635" s="144"/>
      <c r="T635" s="54"/>
      <c r="AT635" s="17" t="s">
        <v>136</v>
      </c>
      <c r="AU635" s="17" t="s">
        <v>88</v>
      </c>
    </row>
    <row r="636" spans="2:51" s="12" customFormat="1" ht="12">
      <c r="B636" s="145"/>
      <c r="D636" s="146" t="s">
        <v>138</v>
      </c>
      <c r="E636" s="147" t="s">
        <v>32</v>
      </c>
      <c r="F636" s="148" t="s">
        <v>238</v>
      </c>
      <c r="H636" s="147" t="s">
        <v>32</v>
      </c>
      <c r="I636" s="149"/>
      <c r="L636" s="145"/>
      <c r="M636" s="150"/>
      <c r="T636" s="151"/>
      <c r="AT636" s="147" t="s">
        <v>138</v>
      </c>
      <c r="AU636" s="147" t="s">
        <v>88</v>
      </c>
      <c r="AV636" s="12" t="s">
        <v>86</v>
      </c>
      <c r="AW636" s="12" t="s">
        <v>39</v>
      </c>
      <c r="AX636" s="12" t="s">
        <v>78</v>
      </c>
      <c r="AY636" s="147" t="s">
        <v>127</v>
      </c>
    </row>
    <row r="637" spans="2:51" s="12" customFormat="1" ht="12">
      <c r="B637" s="145"/>
      <c r="D637" s="146" t="s">
        <v>138</v>
      </c>
      <c r="E637" s="147" t="s">
        <v>32</v>
      </c>
      <c r="F637" s="148" t="s">
        <v>488</v>
      </c>
      <c r="H637" s="147" t="s">
        <v>32</v>
      </c>
      <c r="I637" s="149"/>
      <c r="L637" s="145"/>
      <c r="M637" s="150"/>
      <c r="T637" s="151"/>
      <c r="AT637" s="147" t="s">
        <v>138</v>
      </c>
      <c r="AU637" s="147" t="s">
        <v>88</v>
      </c>
      <c r="AV637" s="12" t="s">
        <v>86</v>
      </c>
      <c r="AW637" s="12" t="s">
        <v>39</v>
      </c>
      <c r="AX637" s="12" t="s">
        <v>78</v>
      </c>
      <c r="AY637" s="147" t="s">
        <v>127</v>
      </c>
    </row>
    <row r="638" spans="2:51" s="12" customFormat="1" ht="20.4">
      <c r="B638" s="145"/>
      <c r="D638" s="146" t="s">
        <v>138</v>
      </c>
      <c r="E638" s="147" t="s">
        <v>32</v>
      </c>
      <c r="F638" s="148" t="s">
        <v>689</v>
      </c>
      <c r="H638" s="147" t="s">
        <v>32</v>
      </c>
      <c r="I638" s="149"/>
      <c r="L638" s="145"/>
      <c r="M638" s="150"/>
      <c r="T638" s="151"/>
      <c r="AT638" s="147" t="s">
        <v>138</v>
      </c>
      <c r="AU638" s="147" t="s">
        <v>88</v>
      </c>
      <c r="AV638" s="12" t="s">
        <v>86</v>
      </c>
      <c r="AW638" s="12" t="s">
        <v>39</v>
      </c>
      <c r="AX638" s="12" t="s">
        <v>78</v>
      </c>
      <c r="AY638" s="147" t="s">
        <v>127</v>
      </c>
    </row>
    <row r="639" spans="2:51" s="13" customFormat="1" ht="12">
      <c r="B639" s="152"/>
      <c r="D639" s="146" t="s">
        <v>138</v>
      </c>
      <c r="E639" s="153" t="s">
        <v>32</v>
      </c>
      <c r="F639" s="154" t="s">
        <v>679</v>
      </c>
      <c r="H639" s="155">
        <v>17</v>
      </c>
      <c r="I639" s="156"/>
      <c r="L639" s="152"/>
      <c r="M639" s="157"/>
      <c r="T639" s="158"/>
      <c r="AT639" s="153" t="s">
        <v>138</v>
      </c>
      <c r="AU639" s="153" t="s">
        <v>88</v>
      </c>
      <c r="AV639" s="13" t="s">
        <v>88</v>
      </c>
      <c r="AW639" s="13" t="s">
        <v>39</v>
      </c>
      <c r="AX639" s="13" t="s">
        <v>78</v>
      </c>
      <c r="AY639" s="153" t="s">
        <v>127</v>
      </c>
    </row>
    <row r="640" spans="2:51" s="14" customFormat="1" ht="12">
      <c r="B640" s="159"/>
      <c r="D640" s="146" t="s">
        <v>138</v>
      </c>
      <c r="E640" s="160" t="s">
        <v>32</v>
      </c>
      <c r="F640" s="161" t="s">
        <v>141</v>
      </c>
      <c r="H640" s="162">
        <v>17</v>
      </c>
      <c r="I640" s="163"/>
      <c r="L640" s="159"/>
      <c r="M640" s="164"/>
      <c r="T640" s="165"/>
      <c r="AT640" s="160" t="s">
        <v>138</v>
      </c>
      <c r="AU640" s="160" t="s">
        <v>88</v>
      </c>
      <c r="AV640" s="14" t="s">
        <v>134</v>
      </c>
      <c r="AW640" s="14" t="s">
        <v>39</v>
      </c>
      <c r="AX640" s="14" t="s">
        <v>86</v>
      </c>
      <c r="AY640" s="160" t="s">
        <v>127</v>
      </c>
    </row>
    <row r="641" spans="2:65" s="1" customFormat="1" ht="24.15" customHeight="1">
      <c r="B641" s="33"/>
      <c r="C641" s="166" t="s">
        <v>690</v>
      </c>
      <c r="D641" s="166" t="s">
        <v>345</v>
      </c>
      <c r="E641" s="167" t="s">
        <v>691</v>
      </c>
      <c r="F641" s="168" t="s">
        <v>692</v>
      </c>
      <c r="G641" s="169" t="s">
        <v>510</v>
      </c>
      <c r="H641" s="170">
        <v>17.51</v>
      </c>
      <c r="I641" s="171"/>
      <c r="J641" s="172">
        <f>ROUND(I641*H641,2)</f>
        <v>0</v>
      </c>
      <c r="K641" s="168" t="s">
        <v>133</v>
      </c>
      <c r="L641" s="173"/>
      <c r="M641" s="174" t="s">
        <v>32</v>
      </c>
      <c r="N641" s="175" t="s">
        <v>49</v>
      </c>
      <c r="P641" s="137">
        <f>O641*H641</f>
        <v>0</v>
      </c>
      <c r="Q641" s="137">
        <v>0.0067</v>
      </c>
      <c r="R641" s="137">
        <f>Q641*H641</f>
        <v>0.11731700000000002</v>
      </c>
      <c r="S641" s="137">
        <v>0</v>
      </c>
      <c r="T641" s="138">
        <f>S641*H641</f>
        <v>0</v>
      </c>
      <c r="AR641" s="139" t="s">
        <v>177</v>
      </c>
      <c r="AT641" s="139" t="s">
        <v>345</v>
      </c>
      <c r="AU641" s="139" t="s">
        <v>88</v>
      </c>
      <c r="AY641" s="17" t="s">
        <v>127</v>
      </c>
      <c r="BE641" s="140">
        <f>IF(N641="základní",J641,0)</f>
        <v>0</v>
      </c>
      <c r="BF641" s="140">
        <f>IF(N641="snížená",J641,0)</f>
        <v>0</v>
      </c>
      <c r="BG641" s="140">
        <f>IF(N641="zákl. přenesená",J641,0)</f>
        <v>0</v>
      </c>
      <c r="BH641" s="140">
        <f>IF(N641="sníž. přenesená",J641,0)</f>
        <v>0</v>
      </c>
      <c r="BI641" s="140">
        <f>IF(N641="nulová",J641,0)</f>
        <v>0</v>
      </c>
      <c r="BJ641" s="17" t="s">
        <v>86</v>
      </c>
      <c r="BK641" s="140">
        <f>ROUND(I641*H641,2)</f>
        <v>0</v>
      </c>
      <c r="BL641" s="17" t="s">
        <v>134</v>
      </c>
      <c r="BM641" s="139" t="s">
        <v>693</v>
      </c>
    </row>
    <row r="642" spans="2:51" s="13" customFormat="1" ht="12">
      <c r="B642" s="152"/>
      <c r="D642" s="146" t="s">
        <v>138</v>
      </c>
      <c r="F642" s="154" t="s">
        <v>668</v>
      </c>
      <c r="H642" s="155">
        <v>17.51</v>
      </c>
      <c r="I642" s="156"/>
      <c r="L642" s="152"/>
      <c r="M642" s="157"/>
      <c r="T642" s="158"/>
      <c r="AT642" s="153" t="s">
        <v>138</v>
      </c>
      <c r="AU642" s="153" t="s">
        <v>88</v>
      </c>
      <c r="AV642" s="13" t="s">
        <v>88</v>
      </c>
      <c r="AW642" s="13" t="s">
        <v>4</v>
      </c>
      <c r="AX642" s="13" t="s">
        <v>86</v>
      </c>
      <c r="AY642" s="153" t="s">
        <v>127</v>
      </c>
    </row>
    <row r="643" spans="2:65" s="1" customFormat="1" ht="33" customHeight="1">
      <c r="B643" s="33"/>
      <c r="C643" s="128" t="s">
        <v>694</v>
      </c>
      <c r="D643" s="128" t="s">
        <v>129</v>
      </c>
      <c r="E643" s="129" t="s">
        <v>695</v>
      </c>
      <c r="F643" s="130" t="s">
        <v>696</v>
      </c>
      <c r="G643" s="131" t="s">
        <v>296</v>
      </c>
      <c r="H643" s="132">
        <v>6.912</v>
      </c>
      <c r="I643" s="133"/>
      <c r="J643" s="134">
        <f>ROUND(I643*H643,2)</f>
        <v>0</v>
      </c>
      <c r="K643" s="130" t="s">
        <v>133</v>
      </c>
      <c r="L643" s="33"/>
      <c r="M643" s="135" t="s">
        <v>32</v>
      </c>
      <c r="N643" s="136" t="s">
        <v>49</v>
      </c>
      <c r="P643" s="137">
        <f>O643*H643</f>
        <v>0</v>
      </c>
      <c r="Q643" s="137">
        <v>0</v>
      </c>
      <c r="R643" s="137">
        <f>Q643*H643</f>
        <v>0</v>
      </c>
      <c r="S643" s="137">
        <v>1.92</v>
      </c>
      <c r="T643" s="138">
        <f>S643*H643</f>
        <v>13.27104</v>
      </c>
      <c r="AR643" s="139" t="s">
        <v>134</v>
      </c>
      <c r="AT643" s="139" t="s">
        <v>129</v>
      </c>
      <c r="AU643" s="139" t="s">
        <v>88</v>
      </c>
      <c r="AY643" s="17" t="s">
        <v>127</v>
      </c>
      <c r="BE643" s="140">
        <f>IF(N643="základní",J643,0)</f>
        <v>0</v>
      </c>
      <c r="BF643" s="140">
        <f>IF(N643="snížená",J643,0)</f>
        <v>0</v>
      </c>
      <c r="BG643" s="140">
        <f>IF(N643="zákl. přenesená",J643,0)</f>
        <v>0</v>
      </c>
      <c r="BH643" s="140">
        <f>IF(N643="sníž. přenesená",J643,0)</f>
        <v>0</v>
      </c>
      <c r="BI643" s="140">
        <f>IF(N643="nulová",J643,0)</f>
        <v>0</v>
      </c>
      <c r="BJ643" s="17" t="s">
        <v>86</v>
      </c>
      <c r="BK643" s="140">
        <f>ROUND(I643*H643,2)</f>
        <v>0</v>
      </c>
      <c r="BL643" s="17" t="s">
        <v>134</v>
      </c>
      <c r="BM643" s="139" t="s">
        <v>697</v>
      </c>
    </row>
    <row r="644" spans="2:47" s="1" customFormat="1" ht="12">
      <c r="B644" s="33"/>
      <c r="D644" s="141" t="s">
        <v>136</v>
      </c>
      <c r="F644" s="142" t="s">
        <v>698</v>
      </c>
      <c r="I644" s="143"/>
      <c r="L644" s="33"/>
      <c r="M644" s="144"/>
      <c r="T644" s="54"/>
      <c r="AT644" s="17" t="s">
        <v>136</v>
      </c>
      <c r="AU644" s="17" t="s">
        <v>88</v>
      </c>
    </row>
    <row r="645" spans="2:51" s="12" customFormat="1" ht="12">
      <c r="B645" s="145"/>
      <c r="D645" s="146" t="s">
        <v>138</v>
      </c>
      <c r="E645" s="147" t="s">
        <v>32</v>
      </c>
      <c r="F645" s="148" t="s">
        <v>238</v>
      </c>
      <c r="H645" s="147" t="s">
        <v>32</v>
      </c>
      <c r="I645" s="149"/>
      <c r="L645" s="145"/>
      <c r="M645" s="150"/>
      <c r="T645" s="151"/>
      <c r="AT645" s="147" t="s">
        <v>138</v>
      </c>
      <c r="AU645" s="147" t="s">
        <v>88</v>
      </c>
      <c r="AV645" s="12" t="s">
        <v>86</v>
      </c>
      <c r="AW645" s="12" t="s">
        <v>39</v>
      </c>
      <c r="AX645" s="12" t="s">
        <v>78</v>
      </c>
      <c r="AY645" s="147" t="s">
        <v>127</v>
      </c>
    </row>
    <row r="646" spans="2:51" s="13" customFormat="1" ht="12">
      <c r="B646" s="152"/>
      <c r="D646" s="146" t="s">
        <v>138</v>
      </c>
      <c r="E646" s="153" t="s">
        <v>32</v>
      </c>
      <c r="F646" s="154" t="s">
        <v>699</v>
      </c>
      <c r="H646" s="155">
        <v>6.912</v>
      </c>
      <c r="I646" s="156"/>
      <c r="L646" s="152"/>
      <c r="M646" s="157"/>
      <c r="T646" s="158"/>
      <c r="AT646" s="153" t="s">
        <v>138</v>
      </c>
      <c r="AU646" s="153" t="s">
        <v>88</v>
      </c>
      <c r="AV646" s="13" t="s">
        <v>88</v>
      </c>
      <c r="AW646" s="13" t="s">
        <v>39</v>
      </c>
      <c r="AX646" s="13" t="s">
        <v>78</v>
      </c>
      <c r="AY646" s="153" t="s">
        <v>127</v>
      </c>
    </row>
    <row r="647" spans="2:51" s="14" customFormat="1" ht="12">
      <c r="B647" s="159"/>
      <c r="D647" s="146" t="s">
        <v>138</v>
      </c>
      <c r="E647" s="160" t="s">
        <v>32</v>
      </c>
      <c r="F647" s="161" t="s">
        <v>141</v>
      </c>
      <c r="H647" s="162">
        <v>6.912</v>
      </c>
      <c r="I647" s="163"/>
      <c r="L647" s="159"/>
      <c r="M647" s="164"/>
      <c r="T647" s="165"/>
      <c r="AT647" s="160" t="s">
        <v>138</v>
      </c>
      <c r="AU647" s="160" t="s">
        <v>88</v>
      </c>
      <c r="AV647" s="14" t="s">
        <v>134</v>
      </c>
      <c r="AW647" s="14" t="s">
        <v>39</v>
      </c>
      <c r="AX647" s="14" t="s">
        <v>86</v>
      </c>
      <c r="AY647" s="160" t="s">
        <v>127</v>
      </c>
    </row>
    <row r="648" spans="2:65" s="1" customFormat="1" ht="24.15" customHeight="1">
      <c r="B648" s="33"/>
      <c r="C648" s="128" t="s">
        <v>700</v>
      </c>
      <c r="D648" s="128" t="s">
        <v>129</v>
      </c>
      <c r="E648" s="129" t="s">
        <v>701</v>
      </c>
      <c r="F648" s="130" t="s">
        <v>702</v>
      </c>
      <c r="G648" s="131" t="s">
        <v>213</v>
      </c>
      <c r="H648" s="132">
        <v>60.75</v>
      </c>
      <c r="I648" s="133"/>
      <c r="J648" s="134">
        <f>ROUND(I648*H648,2)</f>
        <v>0</v>
      </c>
      <c r="K648" s="130" t="s">
        <v>133</v>
      </c>
      <c r="L648" s="33"/>
      <c r="M648" s="135" t="s">
        <v>32</v>
      </c>
      <c r="N648" s="136" t="s">
        <v>49</v>
      </c>
      <c r="P648" s="137">
        <f>O648*H648</f>
        <v>0</v>
      </c>
      <c r="Q648" s="137">
        <v>0</v>
      </c>
      <c r="R648" s="137">
        <f>Q648*H648</f>
        <v>0</v>
      </c>
      <c r="S648" s="137">
        <v>0</v>
      </c>
      <c r="T648" s="138">
        <f>S648*H648</f>
        <v>0</v>
      </c>
      <c r="AR648" s="139" t="s">
        <v>134</v>
      </c>
      <c r="AT648" s="139" t="s">
        <v>129</v>
      </c>
      <c r="AU648" s="139" t="s">
        <v>88</v>
      </c>
      <c r="AY648" s="17" t="s">
        <v>127</v>
      </c>
      <c r="BE648" s="140">
        <f>IF(N648="základní",J648,0)</f>
        <v>0</v>
      </c>
      <c r="BF648" s="140">
        <f>IF(N648="snížená",J648,0)</f>
        <v>0</v>
      </c>
      <c r="BG648" s="140">
        <f>IF(N648="zákl. přenesená",J648,0)</f>
        <v>0</v>
      </c>
      <c r="BH648" s="140">
        <f>IF(N648="sníž. přenesená",J648,0)</f>
        <v>0</v>
      </c>
      <c r="BI648" s="140">
        <f>IF(N648="nulová",J648,0)</f>
        <v>0</v>
      </c>
      <c r="BJ648" s="17" t="s">
        <v>86</v>
      </c>
      <c r="BK648" s="140">
        <f>ROUND(I648*H648,2)</f>
        <v>0</v>
      </c>
      <c r="BL648" s="17" t="s">
        <v>134</v>
      </c>
      <c r="BM648" s="139" t="s">
        <v>703</v>
      </c>
    </row>
    <row r="649" spans="2:47" s="1" customFormat="1" ht="12">
      <c r="B649" s="33"/>
      <c r="D649" s="141" t="s">
        <v>136</v>
      </c>
      <c r="F649" s="142" t="s">
        <v>704</v>
      </c>
      <c r="I649" s="143"/>
      <c r="L649" s="33"/>
      <c r="M649" s="144"/>
      <c r="T649" s="54"/>
      <c r="AT649" s="17" t="s">
        <v>136</v>
      </c>
      <c r="AU649" s="17" t="s">
        <v>88</v>
      </c>
    </row>
    <row r="650" spans="2:51" s="13" customFormat="1" ht="12">
      <c r="B650" s="152"/>
      <c r="D650" s="146" t="s">
        <v>138</v>
      </c>
      <c r="E650" s="153" t="s">
        <v>32</v>
      </c>
      <c r="F650" s="154" t="s">
        <v>705</v>
      </c>
      <c r="H650" s="155">
        <v>60.75</v>
      </c>
      <c r="I650" s="156"/>
      <c r="L650" s="152"/>
      <c r="M650" s="157"/>
      <c r="T650" s="158"/>
      <c r="AT650" s="153" t="s">
        <v>138</v>
      </c>
      <c r="AU650" s="153" t="s">
        <v>88</v>
      </c>
      <c r="AV650" s="13" t="s">
        <v>88</v>
      </c>
      <c r="AW650" s="13" t="s">
        <v>39</v>
      </c>
      <c r="AX650" s="13" t="s">
        <v>86</v>
      </c>
      <c r="AY650" s="153" t="s">
        <v>127</v>
      </c>
    </row>
    <row r="651" spans="2:65" s="1" customFormat="1" ht="24.15" customHeight="1">
      <c r="B651" s="33"/>
      <c r="C651" s="128" t="s">
        <v>706</v>
      </c>
      <c r="D651" s="128" t="s">
        <v>129</v>
      </c>
      <c r="E651" s="129" t="s">
        <v>707</v>
      </c>
      <c r="F651" s="130" t="s">
        <v>708</v>
      </c>
      <c r="G651" s="131" t="s">
        <v>709</v>
      </c>
      <c r="H651" s="132">
        <v>17</v>
      </c>
      <c r="I651" s="133"/>
      <c r="J651" s="134">
        <f>ROUND(I651*H651,2)</f>
        <v>0</v>
      </c>
      <c r="K651" s="130" t="s">
        <v>133</v>
      </c>
      <c r="L651" s="33"/>
      <c r="M651" s="135" t="s">
        <v>32</v>
      </c>
      <c r="N651" s="136" t="s">
        <v>49</v>
      </c>
      <c r="P651" s="137">
        <f>O651*H651</f>
        <v>0</v>
      </c>
      <c r="Q651" s="137">
        <v>0.00018</v>
      </c>
      <c r="R651" s="137">
        <f>Q651*H651</f>
        <v>0.0030600000000000002</v>
      </c>
      <c r="S651" s="137">
        <v>0</v>
      </c>
      <c r="T651" s="138">
        <f>S651*H651</f>
        <v>0</v>
      </c>
      <c r="AR651" s="139" t="s">
        <v>134</v>
      </c>
      <c r="AT651" s="139" t="s">
        <v>129</v>
      </c>
      <c r="AU651" s="139" t="s">
        <v>88</v>
      </c>
      <c r="AY651" s="17" t="s">
        <v>127</v>
      </c>
      <c r="BE651" s="140">
        <f>IF(N651="základní",J651,0)</f>
        <v>0</v>
      </c>
      <c r="BF651" s="140">
        <f>IF(N651="snížená",J651,0)</f>
        <v>0</v>
      </c>
      <c r="BG651" s="140">
        <f>IF(N651="zákl. přenesená",J651,0)</f>
        <v>0</v>
      </c>
      <c r="BH651" s="140">
        <f>IF(N651="sníž. přenesená",J651,0)</f>
        <v>0</v>
      </c>
      <c r="BI651" s="140">
        <f>IF(N651="nulová",J651,0)</f>
        <v>0</v>
      </c>
      <c r="BJ651" s="17" t="s">
        <v>86</v>
      </c>
      <c r="BK651" s="140">
        <f>ROUND(I651*H651,2)</f>
        <v>0</v>
      </c>
      <c r="BL651" s="17" t="s">
        <v>134</v>
      </c>
      <c r="BM651" s="139" t="s">
        <v>710</v>
      </c>
    </row>
    <row r="652" spans="2:47" s="1" customFormat="1" ht="12">
      <c r="B652" s="33"/>
      <c r="D652" s="141" t="s">
        <v>136</v>
      </c>
      <c r="F652" s="142" t="s">
        <v>711</v>
      </c>
      <c r="I652" s="143"/>
      <c r="L652" s="33"/>
      <c r="M652" s="144"/>
      <c r="T652" s="54"/>
      <c r="AT652" s="17" t="s">
        <v>136</v>
      </c>
      <c r="AU652" s="17" t="s">
        <v>88</v>
      </c>
    </row>
    <row r="653" spans="2:51" s="12" customFormat="1" ht="12">
      <c r="B653" s="145"/>
      <c r="D653" s="146" t="s">
        <v>138</v>
      </c>
      <c r="E653" s="147" t="s">
        <v>32</v>
      </c>
      <c r="F653" s="148" t="s">
        <v>238</v>
      </c>
      <c r="H653" s="147" t="s">
        <v>32</v>
      </c>
      <c r="I653" s="149"/>
      <c r="L653" s="145"/>
      <c r="M653" s="150"/>
      <c r="T653" s="151"/>
      <c r="AT653" s="147" t="s">
        <v>138</v>
      </c>
      <c r="AU653" s="147" t="s">
        <v>88</v>
      </c>
      <c r="AV653" s="12" t="s">
        <v>86</v>
      </c>
      <c r="AW653" s="12" t="s">
        <v>39</v>
      </c>
      <c r="AX653" s="12" t="s">
        <v>78</v>
      </c>
      <c r="AY653" s="147" t="s">
        <v>127</v>
      </c>
    </row>
    <row r="654" spans="2:51" s="12" customFormat="1" ht="20.4">
      <c r="B654" s="145"/>
      <c r="D654" s="146" t="s">
        <v>138</v>
      </c>
      <c r="E654" s="147" t="s">
        <v>32</v>
      </c>
      <c r="F654" s="148" t="s">
        <v>239</v>
      </c>
      <c r="H654" s="147" t="s">
        <v>32</v>
      </c>
      <c r="I654" s="149"/>
      <c r="L654" s="145"/>
      <c r="M654" s="150"/>
      <c r="T654" s="151"/>
      <c r="AT654" s="147" t="s">
        <v>138</v>
      </c>
      <c r="AU654" s="147" t="s">
        <v>88</v>
      </c>
      <c r="AV654" s="12" t="s">
        <v>86</v>
      </c>
      <c r="AW654" s="12" t="s">
        <v>39</v>
      </c>
      <c r="AX654" s="12" t="s">
        <v>78</v>
      </c>
      <c r="AY654" s="147" t="s">
        <v>127</v>
      </c>
    </row>
    <row r="655" spans="2:51" s="12" customFormat="1" ht="12">
      <c r="B655" s="145"/>
      <c r="D655" s="146" t="s">
        <v>138</v>
      </c>
      <c r="E655" s="147" t="s">
        <v>32</v>
      </c>
      <c r="F655" s="148" t="s">
        <v>488</v>
      </c>
      <c r="H655" s="147" t="s">
        <v>32</v>
      </c>
      <c r="I655" s="149"/>
      <c r="L655" s="145"/>
      <c r="M655" s="150"/>
      <c r="T655" s="151"/>
      <c r="AT655" s="147" t="s">
        <v>138</v>
      </c>
      <c r="AU655" s="147" t="s">
        <v>88</v>
      </c>
      <c r="AV655" s="12" t="s">
        <v>86</v>
      </c>
      <c r="AW655" s="12" t="s">
        <v>39</v>
      </c>
      <c r="AX655" s="12" t="s">
        <v>78</v>
      </c>
      <c r="AY655" s="147" t="s">
        <v>127</v>
      </c>
    </row>
    <row r="656" spans="2:51" s="12" customFormat="1" ht="12">
      <c r="B656" s="145"/>
      <c r="D656" s="146" t="s">
        <v>138</v>
      </c>
      <c r="E656" s="147" t="s">
        <v>32</v>
      </c>
      <c r="F656" s="148" t="s">
        <v>258</v>
      </c>
      <c r="H656" s="147" t="s">
        <v>32</v>
      </c>
      <c r="I656" s="149"/>
      <c r="L656" s="145"/>
      <c r="M656" s="150"/>
      <c r="T656" s="151"/>
      <c r="AT656" s="147" t="s">
        <v>138</v>
      </c>
      <c r="AU656" s="147" t="s">
        <v>88</v>
      </c>
      <c r="AV656" s="12" t="s">
        <v>86</v>
      </c>
      <c r="AW656" s="12" t="s">
        <v>39</v>
      </c>
      <c r="AX656" s="12" t="s">
        <v>78</v>
      </c>
      <c r="AY656" s="147" t="s">
        <v>127</v>
      </c>
    </row>
    <row r="657" spans="2:51" s="13" customFormat="1" ht="12">
      <c r="B657" s="152"/>
      <c r="D657" s="146" t="s">
        <v>138</v>
      </c>
      <c r="E657" s="153" t="s">
        <v>32</v>
      </c>
      <c r="F657" s="154" t="s">
        <v>679</v>
      </c>
      <c r="H657" s="155">
        <v>17</v>
      </c>
      <c r="I657" s="156"/>
      <c r="L657" s="152"/>
      <c r="M657" s="157"/>
      <c r="T657" s="158"/>
      <c r="AT657" s="153" t="s">
        <v>138</v>
      </c>
      <c r="AU657" s="153" t="s">
        <v>88</v>
      </c>
      <c r="AV657" s="13" t="s">
        <v>88</v>
      </c>
      <c r="AW657" s="13" t="s">
        <v>39</v>
      </c>
      <c r="AX657" s="13" t="s">
        <v>78</v>
      </c>
      <c r="AY657" s="153" t="s">
        <v>127</v>
      </c>
    </row>
    <row r="658" spans="2:51" s="14" customFormat="1" ht="12">
      <c r="B658" s="159"/>
      <c r="D658" s="146" t="s">
        <v>138</v>
      </c>
      <c r="E658" s="160" t="s">
        <v>32</v>
      </c>
      <c r="F658" s="161" t="s">
        <v>141</v>
      </c>
      <c r="H658" s="162">
        <v>17</v>
      </c>
      <c r="I658" s="163"/>
      <c r="L658" s="159"/>
      <c r="M658" s="164"/>
      <c r="T658" s="165"/>
      <c r="AT658" s="160" t="s">
        <v>138</v>
      </c>
      <c r="AU658" s="160" t="s">
        <v>88</v>
      </c>
      <c r="AV658" s="14" t="s">
        <v>134</v>
      </c>
      <c r="AW658" s="14" t="s">
        <v>39</v>
      </c>
      <c r="AX658" s="14" t="s">
        <v>86</v>
      </c>
      <c r="AY658" s="160" t="s">
        <v>127</v>
      </c>
    </row>
    <row r="659" spans="2:65" s="1" customFormat="1" ht="24.15" customHeight="1">
      <c r="B659" s="33"/>
      <c r="C659" s="128" t="s">
        <v>712</v>
      </c>
      <c r="D659" s="128" t="s">
        <v>129</v>
      </c>
      <c r="E659" s="129" t="s">
        <v>713</v>
      </c>
      <c r="F659" s="130" t="s">
        <v>714</v>
      </c>
      <c r="G659" s="131" t="s">
        <v>510</v>
      </c>
      <c r="H659" s="132">
        <v>1</v>
      </c>
      <c r="I659" s="133"/>
      <c r="J659" s="134">
        <f>ROUND(I659*H659,2)</f>
        <v>0</v>
      </c>
      <c r="K659" s="130" t="s">
        <v>133</v>
      </c>
      <c r="L659" s="33"/>
      <c r="M659" s="135" t="s">
        <v>32</v>
      </c>
      <c r="N659" s="136" t="s">
        <v>49</v>
      </c>
      <c r="P659" s="137">
        <f>O659*H659</f>
        <v>0</v>
      </c>
      <c r="Q659" s="137">
        <v>0.12422</v>
      </c>
      <c r="R659" s="137">
        <f>Q659*H659</f>
        <v>0.12422</v>
      </c>
      <c r="S659" s="137">
        <v>0</v>
      </c>
      <c r="T659" s="138">
        <f>S659*H659</f>
        <v>0</v>
      </c>
      <c r="AR659" s="139" t="s">
        <v>134</v>
      </c>
      <c r="AT659" s="139" t="s">
        <v>129</v>
      </c>
      <c r="AU659" s="139" t="s">
        <v>88</v>
      </c>
      <c r="AY659" s="17" t="s">
        <v>127</v>
      </c>
      <c r="BE659" s="140">
        <f>IF(N659="základní",J659,0)</f>
        <v>0</v>
      </c>
      <c r="BF659" s="140">
        <f>IF(N659="snížená",J659,0)</f>
        <v>0</v>
      </c>
      <c r="BG659" s="140">
        <f>IF(N659="zákl. přenesená",J659,0)</f>
        <v>0</v>
      </c>
      <c r="BH659" s="140">
        <f>IF(N659="sníž. přenesená",J659,0)</f>
        <v>0</v>
      </c>
      <c r="BI659" s="140">
        <f>IF(N659="nulová",J659,0)</f>
        <v>0</v>
      </c>
      <c r="BJ659" s="17" t="s">
        <v>86</v>
      </c>
      <c r="BK659" s="140">
        <f>ROUND(I659*H659,2)</f>
        <v>0</v>
      </c>
      <c r="BL659" s="17" t="s">
        <v>134</v>
      </c>
      <c r="BM659" s="139" t="s">
        <v>715</v>
      </c>
    </row>
    <row r="660" spans="2:47" s="1" customFormat="1" ht="12">
      <c r="B660" s="33"/>
      <c r="D660" s="141" t="s">
        <v>136</v>
      </c>
      <c r="F660" s="142" t="s">
        <v>716</v>
      </c>
      <c r="I660" s="143"/>
      <c r="L660" s="33"/>
      <c r="M660" s="144"/>
      <c r="T660" s="54"/>
      <c r="AT660" s="17" t="s">
        <v>136</v>
      </c>
      <c r="AU660" s="17" t="s">
        <v>88</v>
      </c>
    </row>
    <row r="661" spans="2:51" s="12" customFormat="1" ht="12">
      <c r="B661" s="145"/>
      <c r="D661" s="146" t="s">
        <v>138</v>
      </c>
      <c r="E661" s="147" t="s">
        <v>32</v>
      </c>
      <c r="F661" s="148" t="s">
        <v>238</v>
      </c>
      <c r="H661" s="147" t="s">
        <v>32</v>
      </c>
      <c r="I661" s="149"/>
      <c r="L661" s="145"/>
      <c r="M661" s="150"/>
      <c r="T661" s="151"/>
      <c r="AT661" s="147" t="s">
        <v>138</v>
      </c>
      <c r="AU661" s="147" t="s">
        <v>88</v>
      </c>
      <c r="AV661" s="12" t="s">
        <v>86</v>
      </c>
      <c r="AW661" s="12" t="s">
        <v>39</v>
      </c>
      <c r="AX661" s="12" t="s">
        <v>78</v>
      </c>
      <c r="AY661" s="147" t="s">
        <v>127</v>
      </c>
    </row>
    <row r="662" spans="2:51" s="12" customFormat="1" ht="12">
      <c r="B662" s="145"/>
      <c r="D662" s="146" t="s">
        <v>138</v>
      </c>
      <c r="E662" s="147" t="s">
        <v>32</v>
      </c>
      <c r="F662" s="148" t="s">
        <v>513</v>
      </c>
      <c r="H662" s="147" t="s">
        <v>32</v>
      </c>
      <c r="I662" s="149"/>
      <c r="L662" s="145"/>
      <c r="M662" s="150"/>
      <c r="T662" s="151"/>
      <c r="AT662" s="147" t="s">
        <v>138</v>
      </c>
      <c r="AU662" s="147" t="s">
        <v>88</v>
      </c>
      <c r="AV662" s="12" t="s">
        <v>86</v>
      </c>
      <c r="AW662" s="12" t="s">
        <v>39</v>
      </c>
      <c r="AX662" s="12" t="s">
        <v>78</v>
      </c>
      <c r="AY662" s="147" t="s">
        <v>127</v>
      </c>
    </row>
    <row r="663" spans="2:51" s="13" customFormat="1" ht="12">
      <c r="B663" s="152"/>
      <c r="D663" s="146" t="s">
        <v>138</v>
      </c>
      <c r="E663" s="153" t="s">
        <v>32</v>
      </c>
      <c r="F663" s="154" t="s">
        <v>717</v>
      </c>
      <c r="H663" s="155">
        <v>1</v>
      </c>
      <c r="I663" s="156"/>
      <c r="L663" s="152"/>
      <c r="M663" s="157"/>
      <c r="T663" s="158"/>
      <c r="AT663" s="153" t="s">
        <v>138</v>
      </c>
      <c r="AU663" s="153" t="s">
        <v>88</v>
      </c>
      <c r="AV663" s="13" t="s">
        <v>88</v>
      </c>
      <c r="AW663" s="13" t="s">
        <v>39</v>
      </c>
      <c r="AX663" s="13" t="s">
        <v>78</v>
      </c>
      <c r="AY663" s="153" t="s">
        <v>127</v>
      </c>
    </row>
    <row r="664" spans="2:51" s="14" customFormat="1" ht="12">
      <c r="B664" s="159"/>
      <c r="D664" s="146" t="s">
        <v>138</v>
      </c>
      <c r="E664" s="160" t="s">
        <v>32</v>
      </c>
      <c r="F664" s="161" t="s">
        <v>141</v>
      </c>
      <c r="H664" s="162">
        <v>1</v>
      </c>
      <c r="I664" s="163"/>
      <c r="L664" s="159"/>
      <c r="M664" s="164"/>
      <c r="T664" s="165"/>
      <c r="AT664" s="160" t="s">
        <v>138</v>
      </c>
      <c r="AU664" s="160" t="s">
        <v>88</v>
      </c>
      <c r="AV664" s="14" t="s">
        <v>134</v>
      </c>
      <c r="AW664" s="14" t="s">
        <v>39</v>
      </c>
      <c r="AX664" s="14" t="s">
        <v>86</v>
      </c>
      <c r="AY664" s="160" t="s">
        <v>127</v>
      </c>
    </row>
    <row r="665" spans="2:65" s="1" customFormat="1" ht="24.15" customHeight="1">
      <c r="B665" s="33"/>
      <c r="C665" s="166" t="s">
        <v>718</v>
      </c>
      <c r="D665" s="166" t="s">
        <v>345</v>
      </c>
      <c r="E665" s="167" t="s">
        <v>719</v>
      </c>
      <c r="F665" s="168" t="s">
        <v>720</v>
      </c>
      <c r="G665" s="169" t="s">
        <v>510</v>
      </c>
      <c r="H665" s="170">
        <v>1</v>
      </c>
      <c r="I665" s="171"/>
      <c r="J665" s="172">
        <f>ROUND(I665*H665,2)</f>
        <v>0</v>
      </c>
      <c r="K665" s="168" t="s">
        <v>133</v>
      </c>
      <c r="L665" s="173"/>
      <c r="M665" s="174" t="s">
        <v>32</v>
      </c>
      <c r="N665" s="175" t="s">
        <v>49</v>
      </c>
      <c r="P665" s="137">
        <f>O665*H665</f>
        <v>0</v>
      </c>
      <c r="Q665" s="137">
        <v>0.097</v>
      </c>
      <c r="R665" s="137">
        <f>Q665*H665</f>
        <v>0.097</v>
      </c>
      <c r="S665" s="137">
        <v>0</v>
      </c>
      <c r="T665" s="138">
        <f>S665*H665</f>
        <v>0</v>
      </c>
      <c r="AR665" s="139" t="s">
        <v>177</v>
      </c>
      <c r="AT665" s="139" t="s">
        <v>345</v>
      </c>
      <c r="AU665" s="139" t="s">
        <v>88</v>
      </c>
      <c r="AY665" s="17" t="s">
        <v>127</v>
      </c>
      <c r="BE665" s="140">
        <f>IF(N665="základní",J665,0)</f>
        <v>0</v>
      </c>
      <c r="BF665" s="140">
        <f>IF(N665="snížená",J665,0)</f>
        <v>0</v>
      </c>
      <c r="BG665" s="140">
        <f>IF(N665="zákl. přenesená",J665,0)</f>
        <v>0</v>
      </c>
      <c r="BH665" s="140">
        <f>IF(N665="sníž. přenesená",J665,0)</f>
        <v>0</v>
      </c>
      <c r="BI665" s="140">
        <f>IF(N665="nulová",J665,0)</f>
        <v>0</v>
      </c>
      <c r="BJ665" s="17" t="s">
        <v>86</v>
      </c>
      <c r="BK665" s="140">
        <f>ROUND(I665*H665,2)</f>
        <v>0</v>
      </c>
      <c r="BL665" s="17" t="s">
        <v>134</v>
      </c>
      <c r="BM665" s="139" t="s">
        <v>721</v>
      </c>
    </row>
    <row r="666" spans="2:65" s="1" customFormat="1" ht="24.15" customHeight="1">
      <c r="B666" s="33"/>
      <c r="C666" s="128" t="s">
        <v>722</v>
      </c>
      <c r="D666" s="128" t="s">
        <v>129</v>
      </c>
      <c r="E666" s="129" t="s">
        <v>723</v>
      </c>
      <c r="F666" s="130" t="s">
        <v>724</v>
      </c>
      <c r="G666" s="131" t="s">
        <v>510</v>
      </c>
      <c r="H666" s="132">
        <v>16</v>
      </c>
      <c r="I666" s="133"/>
      <c r="J666" s="134">
        <f>ROUND(I666*H666,2)</f>
        <v>0</v>
      </c>
      <c r="K666" s="130" t="s">
        <v>133</v>
      </c>
      <c r="L666" s="33"/>
      <c r="M666" s="135" t="s">
        <v>32</v>
      </c>
      <c r="N666" s="136" t="s">
        <v>49</v>
      </c>
      <c r="P666" s="137">
        <f>O666*H666</f>
        <v>0</v>
      </c>
      <c r="Q666" s="137">
        <v>0.12422</v>
      </c>
      <c r="R666" s="137">
        <f>Q666*H666</f>
        <v>1.98752</v>
      </c>
      <c r="S666" s="137">
        <v>0</v>
      </c>
      <c r="T666" s="138">
        <f>S666*H666</f>
        <v>0</v>
      </c>
      <c r="AR666" s="139" t="s">
        <v>134</v>
      </c>
      <c r="AT666" s="139" t="s">
        <v>129</v>
      </c>
      <c r="AU666" s="139" t="s">
        <v>88</v>
      </c>
      <c r="AY666" s="17" t="s">
        <v>127</v>
      </c>
      <c r="BE666" s="140">
        <f>IF(N666="základní",J666,0)</f>
        <v>0</v>
      </c>
      <c r="BF666" s="140">
        <f>IF(N666="snížená",J666,0)</f>
        <v>0</v>
      </c>
      <c r="BG666" s="140">
        <f>IF(N666="zákl. přenesená",J666,0)</f>
        <v>0</v>
      </c>
      <c r="BH666" s="140">
        <f>IF(N666="sníž. přenesená",J666,0)</f>
        <v>0</v>
      </c>
      <c r="BI666" s="140">
        <f>IF(N666="nulová",J666,0)</f>
        <v>0</v>
      </c>
      <c r="BJ666" s="17" t="s">
        <v>86</v>
      </c>
      <c r="BK666" s="140">
        <f>ROUND(I666*H666,2)</f>
        <v>0</v>
      </c>
      <c r="BL666" s="17" t="s">
        <v>134</v>
      </c>
      <c r="BM666" s="139" t="s">
        <v>725</v>
      </c>
    </row>
    <row r="667" spans="2:47" s="1" customFormat="1" ht="12">
      <c r="B667" s="33"/>
      <c r="D667" s="141" t="s">
        <v>136</v>
      </c>
      <c r="F667" s="142" t="s">
        <v>726</v>
      </c>
      <c r="I667" s="143"/>
      <c r="L667" s="33"/>
      <c r="M667" s="144"/>
      <c r="T667" s="54"/>
      <c r="AT667" s="17" t="s">
        <v>136</v>
      </c>
      <c r="AU667" s="17" t="s">
        <v>88</v>
      </c>
    </row>
    <row r="668" spans="2:51" s="12" customFormat="1" ht="12">
      <c r="B668" s="145"/>
      <c r="D668" s="146" t="s">
        <v>138</v>
      </c>
      <c r="E668" s="147" t="s">
        <v>32</v>
      </c>
      <c r="F668" s="148" t="s">
        <v>238</v>
      </c>
      <c r="H668" s="147" t="s">
        <v>32</v>
      </c>
      <c r="I668" s="149"/>
      <c r="L668" s="145"/>
      <c r="M668" s="150"/>
      <c r="T668" s="151"/>
      <c r="AT668" s="147" t="s">
        <v>138</v>
      </c>
      <c r="AU668" s="147" t="s">
        <v>88</v>
      </c>
      <c r="AV668" s="12" t="s">
        <v>86</v>
      </c>
      <c r="AW668" s="12" t="s">
        <v>39</v>
      </c>
      <c r="AX668" s="12" t="s">
        <v>78</v>
      </c>
      <c r="AY668" s="147" t="s">
        <v>127</v>
      </c>
    </row>
    <row r="669" spans="2:51" s="12" customFormat="1" ht="12">
      <c r="B669" s="145"/>
      <c r="D669" s="146" t="s">
        <v>138</v>
      </c>
      <c r="E669" s="147" t="s">
        <v>32</v>
      </c>
      <c r="F669" s="148" t="s">
        <v>513</v>
      </c>
      <c r="H669" s="147" t="s">
        <v>32</v>
      </c>
      <c r="I669" s="149"/>
      <c r="L669" s="145"/>
      <c r="M669" s="150"/>
      <c r="T669" s="151"/>
      <c r="AT669" s="147" t="s">
        <v>138</v>
      </c>
      <c r="AU669" s="147" t="s">
        <v>88</v>
      </c>
      <c r="AV669" s="12" t="s">
        <v>86</v>
      </c>
      <c r="AW669" s="12" t="s">
        <v>39</v>
      </c>
      <c r="AX669" s="12" t="s">
        <v>78</v>
      </c>
      <c r="AY669" s="147" t="s">
        <v>127</v>
      </c>
    </row>
    <row r="670" spans="2:51" s="13" customFormat="1" ht="12">
      <c r="B670" s="152"/>
      <c r="D670" s="146" t="s">
        <v>138</v>
      </c>
      <c r="E670" s="153" t="s">
        <v>32</v>
      </c>
      <c r="F670" s="154" t="s">
        <v>727</v>
      </c>
      <c r="H670" s="155">
        <v>16</v>
      </c>
      <c r="I670" s="156"/>
      <c r="L670" s="152"/>
      <c r="M670" s="157"/>
      <c r="T670" s="158"/>
      <c r="AT670" s="153" t="s">
        <v>138</v>
      </c>
      <c r="AU670" s="153" t="s">
        <v>88</v>
      </c>
      <c r="AV670" s="13" t="s">
        <v>88</v>
      </c>
      <c r="AW670" s="13" t="s">
        <v>39</v>
      </c>
      <c r="AX670" s="13" t="s">
        <v>78</v>
      </c>
      <c r="AY670" s="153" t="s">
        <v>127</v>
      </c>
    </row>
    <row r="671" spans="2:51" s="14" customFormat="1" ht="12">
      <c r="B671" s="159"/>
      <c r="D671" s="146" t="s">
        <v>138</v>
      </c>
      <c r="E671" s="160" t="s">
        <v>32</v>
      </c>
      <c r="F671" s="161" t="s">
        <v>141</v>
      </c>
      <c r="H671" s="162">
        <v>16</v>
      </c>
      <c r="I671" s="163"/>
      <c r="L671" s="159"/>
      <c r="M671" s="164"/>
      <c r="T671" s="165"/>
      <c r="AT671" s="160" t="s">
        <v>138</v>
      </c>
      <c r="AU671" s="160" t="s">
        <v>88</v>
      </c>
      <c r="AV671" s="14" t="s">
        <v>134</v>
      </c>
      <c r="AW671" s="14" t="s">
        <v>39</v>
      </c>
      <c r="AX671" s="14" t="s">
        <v>86</v>
      </c>
      <c r="AY671" s="160" t="s">
        <v>127</v>
      </c>
    </row>
    <row r="672" spans="2:65" s="1" customFormat="1" ht="24.15" customHeight="1">
      <c r="B672" s="33"/>
      <c r="C672" s="166" t="s">
        <v>728</v>
      </c>
      <c r="D672" s="166" t="s">
        <v>345</v>
      </c>
      <c r="E672" s="167" t="s">
        <v>729</v>
      </c>
      <c r="F672" s="168" t="s">
        <v>730</v>
      </c>
      <c r="G672" s="169" t="s">
        <v>510</v>
      </c>
      <c r="H672" s="170">
        <v>16.32</v>
      </c>
      <c r="I672" s="171"/>
      <c r="J672" s="172">
        <f>ROUND(I672*H672,2)</f>
        <v>0</v>
      </c>
      <c r="K672" s="168" t="s">
        <v>133</v>
      </c>
      <c r="L672" s="173"/>
      <c r="M672" s="174" t="s">
        <v>32</v>
      </c>
      <c r="N672" s="175" t="s">
        <v>49</v>
      </c>
      <c r="P672" s="137">
        <f>O672*H672</f>
        <v>0</v>
      </c>
      <c r="Q672" s="137">
        <v>0.072</v>
      </c>
      <c r="R672" s="137">
        <f>Q672*H672</f>
        <v>1.1750399999999999</v>
      </c>
      <c r="S672" s="137">
        <v>0</v>
      </c>
      <c r="T672" s="138">
        <f>S672*H672</f>
        <v>0</v>
      </c>
      <c r="AR672" s="139" t="s">
        <v>177</v>
      </c>
      <c r="AT672" s="139" t="s">
        <v>345</v>
      </c>
      <c r="AU672" s="139" t="s">
        <v>88</v>
      </c>
      <c r="AY672" s="17" t="s">
        <v>127</v>
      </c>
      <c r="BE672" s="140">
        <f>IF(N672="základní",J672,0)</f>
        <v>0</v>
      </c>
      <c r="BF672" s="140">
        <f>IF(N672="snížená",J672,0)</f>
        <v>0</v>
      </c>
      <c r="BG672" s="140">
        <f>IF(N672="zákl. přenesená",J672,0)</f>
        <v>0</v>
      </c>
      <c r="BH672" s="140">
        <f>IF(N672="sníž. přenesená",J672,0)</f>
        <v>0</v>
      </c>
      <c r="BI672" s="140">
        <f>IF(N672="nulová",J672,0)</f>
        <v>0</v>
      </c>
      <c r="BJ672" s="17" t="s">
        <v>86</v>
      </c>
      <c r="BK672" s="140">
        <f>ROUND(I672*H672,2)</f>
        <v>0</v>
      </c>
      <c r="BL672" s="17" t="s">
        <v>134</v>
      </c>
      <c r="BM672" s="139" t="s">
        <v>731</v>
      </c>
    </row>
    <row r="673" spans="2:51" s="13" customFormat="1" ht="12">
      <c r="B673" s="152"/>
      <c r="D673" s="146" t="s">
        <v>138</v>
      </c>
      <c r="F673" s="154" t="s">
        <v>732</v>
      </c>
      <c r="H673" s="155">
        <v>16.32</v>
      </c>
      <c r="I673" s="156"/>
      <c r="L673" s="152"/>
      <c r="M673" s="157"/>
      <c r="T673" s="158"/>
      <c r="AT673" s="153" t="s">
        <v>138</v>
      </c>
      <c r="AU673" s="153" t="s">
        <v>88</v>
      </c>
      <c r="AV673" s="13" t="s">
        <v>88</v>
      </c>
      <c r="AW673" s="13" t="s">
        <v>4</v>
      </c>
      <c r="AX673" s="13" t="s">
        <v>86</v>
      </c>
      <c r="AY673" s="153" t="s">
        <v>127</v>
      </c>
    </row>
    <row r="674" spans="2:65" s="1" customFormat="1" ht="24.15" customHeight="1">
      <c r="B674" s="33"/>
      <c r="C674" s="128" t="s">
        <v>733</v>
      </c>
      <c r="D674" s="128" t="s">
        <v>129</v>
      </c>
      <c r="E674" s="129" t="s">
        <v>734</v>
      </c>
      <c r="F674" s="130" t="s">
        <v>735</v>
      </c>
      <c r="G674" s="131" t="s">
        <v>510</v>
      </c>
      <c r="H674" s="132">
        <v>18</v>
      </c>
      <c r="I674" s="133"/>
      <c r="J674" s="134">
        <f>ROUND(I674*H674,2)</f>
        <v>0</v>
      </c>
      <c r="K674" s="130" t="s">
        <v>133</v>
      </c>
      <c r="L674" s="33"/>
      <c r="M674" s="135" t="s">
        <v>32</v>
      </c>
      <c r="N674" s="136" t="s">
        <v>49</v>
      </c>
      <c r="P674" s="137">
        <f>O674*H674</f>
        <v>0</v>
      </c>
      <c r="Q674" s="137">
        <v>0.02972</v>
      </c>
      <c r="R674" s="137">
        <f>Q674*H674</f>
        <v>0.53496</v>
      </c>
      <c r="S674" s="137">
        <v>0</v>
      </c>
      <c r="T674" s="138">
        <f>S674*H674</f>
        <v>0</v>
      </c>
      <c r="AR674" s="139" t="s">
        <v>134</v>
      </c>
      <c r="AT674" s="139" t="s">
        <v>129</v>
      </c>
      <c r="AU674" s="139" t="s">
        <v>88</v>
      </c>
      <c r="AY674" s="17" t="s">
        <v>127</v>
      </c>
      <c r="BE674" s="140">
        <f>IF(N674="základní",J674,0)</f>
        <v>0</v>
      </c>
      <c r="BF674" s="140">
        <f>IF(N674="snížená",J674,0)</f>
        <v>0</v>
      </c>
      <c r="BG674" s="140">
        <f>IF(N674="zákl. přenesená",J674,0)</f>
        <v>0</v>
      </c>
      <c r="BH674" s="140">
        <f>IF(N674="sníž. přenesená",J674,0)</f>
        <v>0</v>
      </c>
      <c r="BI674" s="140">
        <f>IF(N674="nulová",J674,0)</f>
        <v>0</v>
      </c>
      <c r="BJ674" s="17" t="s">
        <v>86</v>
      </c>
      <c r="BK674" s="140">
        <f>ROUND(I674*H674,2)</f>
        <v>0</v>
      </c>
      <c r="BL674" s="17" t="s">
        <v>134</v>
      </c>
      <c r="BM674" s="139" t="s">
        <v>736</v>
      </c>
    </row>
    <row r="675" spans="2:47" s="1" customFormat="1" ht="12">
      <c r="B675" s="33"/>
      <c r="D675" s="141" t="s">
        <v>136</v>
      </c>
      <c r="F675" s="142" t="s">
        <v>737</v>
      </c>
      <c r="I675" s="143"/>
      <c r="L675" s="33"/>
      <c r="M675" s="144"/>
      <c r="T675" s="54"/>
      <c r="AT675" s="17" t="s">
        <v>136</v>
      </c>
      <c r="AU675" s="17" t="s">
        <v>88</v>
      </c>
    </row>
    <row r="676" spans="2:51" s="12" customFormat="1" ht="12">
      <c r="B676" s="145"/>
      <c r="D676" s="146" t="s">
        <v>138</v>
      </c>
      <c r="E676" s="147" t="s">
        <v>32</v>
      </c>
      <c r="F676" s="148" t="s">
        <v>238</v>
      </c>
      <c r="H676" s="147" t="s">
        <v>32</v>
      </c>
      <c r="I676" s="149"/>
      <c r="L676" s="145"/>
      <c r="M676" s="150"/>
      <c r="T676" s="151"/>
      <c r="AT676" s="147" t="s">
        <v>138</v>
      </c>
      <c r="AU676" s="147" t="s">
        <v>88</v>
      </c>
      <c r="AV676" s="12" t="s">
        <v>86</v>
      </c>
      <c r="AW676" s="12" t="s">
        <v>39</v>
      </c>
      <c r="AX676" s="12" t="s">
        <v>78</v>
      </c>
      <c r="AY676" s="147" t="s">
        <v>127</v>
      </c>
    </row>
    <row r="677" spans="2:51" s="12" customFormat="1" ht="12">
      <c r="B677" s="145"/>
      <c r="D677" s="146" t="s">
        <v>138</v>
      </c>
      <c r="E677" s="147" t="s">
        <v>32</v>
      </c>
      <c r="F677" s="148" t="s">
        <v>513</v>
      </c>
      <c r="H677" s="147" t="s">
        <v>32</v>
      </c>
      <c r="I677" s="149"/>
      <c r="L677" s="145"/>
      <c r="M677" s="150"/>
      <c r="T677" s="151"/>
      <c r="AT677" s="147" t="s">
        <v>138</v>
      </c>
      <c r="AU677" s="147" t="s">
        <v>88</v>
      </c>
      <c r="AV677" s="12" t="s">
        <v>86</v>
      </c>
      <c r="AW677" s="12" t="s">
        <v>39</v>
      </c>
      <c r="AX677" s="12" t="s">
        <v>78</v>
      </c>
      <c r="AY677" s="147" t="s">
        <v>127</v>
      </c>
    </row>
    <row r="678" spans="2:51" s="13" customFormat="1" ht="12">
      <c r="B678" s="152"/>
      <c r="D678" s="146" t="s">
        <v>138</v>
      </c>
      <c r="E678" s="153" t="s">
        <v>32</v>
      </c>
      <c r="F678" s="154" t="s">
        <v>738</v>
      </c>
      <c r="H678" s="155">
        <v>17</v>
      </c>
      <c r="I678" s="156"/>
      <c r="L678" s="152"/>
      <c r="M678" s="157"/>
      <c r="T678" s="158"/>
      <c r="AT678" s="153" t="s">
        <v>138</v>
      </c>
      <c r="AU678" s="153" t="s">
        <v>88</v>
      </c>
      <c r="AV678" s="13" t="s">
        <v>88</v>
      </c>
      <c r="AW678" s="13" t="s">
        <v>39</v>
      </c>
      <c r="AX678" s="13" t="s">
        <v>78</v>
      </c>
      <c r="AY678" s="153" t="s">
        <v>127</v>
      </c>
    </row>
    <row r="679" spans="2:51" s="13" customFormat="1" ht="12">
      <c r="B679" s="152"/>
      <c r="D679" s="146" t="s">
        <v>138</v>
      </c>
      <c r="E679" s="153" t="s">
        <v>32</v>
      </c>
      <c r="F679" s="154" t="s">
        <v>739</v>
      </c>
      <c r="H679" s="155">
        <v>1</v>
      </c>
      <c r="I679" s="156"/>
      <c r="L679" s="152"/>
      <c r="M679" s="157"/>
      <c r="T679" s="158"/>
      <c r="AT679" s="153" t="s">
        <v>138</v>
      </c>
      <c r="AU679" s="153" t="s">
        <v>88</v>
      </c>
      <c r="AV679" s="13" t="s">
        <v>88</v>
      </c>
      <c r="AW679" s="13" t="s">
        <v>39</v>
      </c>
      <c r="AX679" s="13" t="s">
        <v>78</v>
      </c>
      <c r="AY679" s="153" t="s">
        <v>127</v>
      </c>
    </row>
    <row r="680" spans="2:51" s="14" customFormat="1" ht="12">
      <c r="B680" s="159"/>
      <c r="D680" s="146" t="s">
        <v>138</v>
      </c>
      <c r="E680" s="160" t="s">
        <v>32</v>
      </c>
      <c r="F680" s="161" t="s">
        <v>141</v>
      </c>
      <c r="H680" s="162">
        <v>18</v>
      </c>
      <c r="I680" s="163"/>
      <c r="L680" s="159"/>
      <c r="M680" s="164"/>
      <c r="T680" s="165"/>
      <c r="AT680" s="160" t="s">
        <v>138</v>
      </c>
      <c r="AU680" s="160" t="s">
        <v>88</v>
      </c>
      <c r="AV680" s="14" t="s">
        <v>134</v>
      </c>
      <c r="AW680" s="14" t="s">
        <v>39</v>
      </c>
      <c r="AX680" s="14" t="s">
        <v>86</v>
      </c>
      <c r="AY680" s="160" t="s">
        <v>127</v>
      </c>
    </row>
    <row r="681" spans="2:65" s="1" customFormat="1" ht="24.15" customHeight="1">
      <c r="B681" s="33"/>
      <c r="C681" s="166" t="s">
        <v>740</v>
      </c>
      <c r="D681" s="166" t="s">
        <v>345</v>
      </c>
      <c r="E681" s="167" t="s">
        <v>741</v>
      </c>
      <c r="F681" s="168" t="s">
        <v>742</v>
      </c>
      <c r="G681" s="169" t="s">
        <v>510</v>
      </c>
      <c r="H681" s="170">
        <v>17.34</v>
      </c>
      <c r="I681" s="171"/>
      <c r="J681" s="172">
        <f>ROUND(I681*H681,2)</f>
        <v>0</v>
      </c>
      <c r="K681" s="168" t="s">
        <v>133</v>
      </c>
      <c r="L681" s="173"/>
      <c r="M681" s="174" t="s">
        <v>32</v>
      </c>
      <c r="N681" s="175" t="s">
        <v>49</v>
      </c>
      <c r="P681" s="137">
        <f>O681*H681</f>
        <v>0</v>
      </c>
      <c r="Q681" s="137">
        <v>0.058</v>
      </c>
      <c r="R681" s="137">
        <f>Q681*H681</f>
        <v>1.00572</v>
      </c>
      <c r="S681" s="137">
        <v>0</v>
      </c>
      <c r="T681" s="138">
        <f>S681*H681</f>
        <v>0</v>
      </c>
      <c r="AR681" s="139" t="s">
        <v>177</v>
      </c>
      <c r="AT681" s="139" t="s">
        <v>345</v>
      </c>
      <c r="AU681" s="139" t="s">
        <v>88</v>
      </c>
      <c r="AY681" s="17" t="s">
        <v>127</v>
      </c>
      <c r="BE681" s="140">
        <f>IF(N681="základní",J681,0)</f>
        <v>0</v>
      </c>
      <c r="BF681" s="140">
        <f>IF(N681="snížená",J681,0)</f>
        <v>0</v>
      </c>
      <c r="BG681" s="140">
        <f>IF(N681="zákl. přenesená",J681,0)</f>
        <v>0</v>
      </c>
      <c r="BH681" s="140">
        <f>IF(N681="sníž. přenesená",J681,0)</f>
        <v>0</v>
      </c>
      <c r="BI681" s="140">
        <f>IF(N681="nulová",J681,0)</f>
        <v>0</v>
      </c>
      <c r="BJ681" s="17" t="s">
        <v>86</v>
      </c>
      <c r="BK681" s="140">
        <f>ROUND(I681*H681,2)</f>
        <v>0</v>
      </c>
      <c r="BL681" s="17" t="s">
        <v>134</v>
      </c>
      <c r="BM681" s="139" t="s">
        <v>743</v>
      </c>
    </row>
    <row r="682" spans="2:51" s="13" customFormat="1" ht="12">
      <c r="B682" s="152"/>
      <c r="D682" s="146" t="s">
        <v>138</v>
      </c>
      <c r="E682" s="153" t="s">
        <v>32</v>
      </c>
      <c r="F682" s="154" t="s">
        <v>738</v>
      </c>
      <c r="H682" s="155">
        <v>17</v>
      </c>
      <c r="I682" s="156"/>
      <c r="L682" s="152"/>
      <c r="M682" s="157"/>
      <c r="T682" s="158"/>
      <c r="AT682" s="153" t="s">
        <v>138</v>
      </c>
      <c r="AU682" s="153" t="s">
        <v>88</v>
      </c>
      <c r="AV682" s="13" t="s">
        <v>88</v>
      </c>
      <c r="AW682" s="13" t="s">
        <v>39</v>
      </c>
      <c r="AX682" s="13" t="s">
        <v>86</v>
      </c>
      <c r="AY682" s="153" t="s">
        <v>127</v>
      </c>
    </row>
    <row r="683" spans="2:51" s="13" customFormat="1" ht="12">
      <c r="B683" s="152"/>
      <c r="D683" s="146" t="s">
        <v>138</v>
      </c>
      <c r="F683" s="154" t="s">
        <v>519</v>
      </c>
      <c r="H683" s="155">
        <v>17.34</v>
      </c>
      <c r="I683" s="156"/>
      <c r="L683" s="152"/>
      <c r="M683" s="157"/>
      <c r="T683" s="158"/>
      <c r="AT683" s="153" t="s">
        <v>138</v>
      </c>
      <c r="AU683" s="153" t="s">
        <v>88</v>
      </c>
      <c r="AV683" s="13" t="s">
        <v>88</v>
      </c>
      <c r="AW683" s="13" t="s">
        <v>4</v>
      </c>
      <c r="AX683" s="13" t="s">
        <v>86</v>
      </c>
      <c r="AY683" s="153" t="s">
        <v>127</v>
      </c>
    </row>
    <row r="684" spans="2:65" s="1" customFormat="1" ht="24.15" customHeight="1">
      <c r="B684" s="33"/>
      <c r="C684" s="166" t="s">
        <v>744</v>
      </c>
      <c r="D684" s="166" t="s">
        <v>345</v>
      </c>
      <c r="E684" s="167" t="s">
        <v>745</v>
      </c>
      <c r="F684" s="168" t="s">
        <v>746</v>
      </c>
      <c r="G684" s="169" t="s">
        <v>510</v>
      </c>
      <c r="H684" s="170">
        <v>1.02</v>
      </c>
      <c r="I684" s="171"/>
      <c r="J684" s="172">
        <f>ROUND(I684*H684,2)</f>
        <v>0</v>
      </c>
      <c r="K684" s="168" t="s">
        <v>133</v>
      </c>
      <c r="L684" s="173"/>
      <c r="M684" s="174" t="s">
        <v>32</v>
      </c>
      <c r="N684" s="175" t="s">
        <v>49</v>
      </c>
      <c r="P684" s="137">
        <f>O684*H684</f>
        <v>0</v>
      </c>
      <c r="Q684" s="137">
        <v>0.111</v>
      </c>
      <c r="R684" s="137">
        <f>Q684*H684</f>
        <v>0.11322</v>
      </c>
      <c r="S684" s="137">
        <v>0</v>
      </c>
      <c r="T684" s="138">
        <f>S684*H684</f>
        <v>0</v>
      </c>
      <c r="AR684" s="139" t="s">
        <v>177</v>
      </c>
      <c r="AT684" s="139" t="s">
        <v>345</v>
      </c>
      <c r="AU684" s="139" t="s">
        <v>88</v>
      </c>
      <c r="AY684" s="17" t="s">
        <v>127</v>
      </c>
      <c r="BE684" s="140">
        <f>IF(N684="základní",J684,0)</f>
        <v>0</v>
      </c>
      <c r="BF684" s="140">
        <f>IF(N684="snížená",J684,0)</f>
        <v>0</v>
      </c>
      <c r="BG684" s="140">
        <f>IF(N684="zákl. přenesená",J684,0)</f>
        <v>0</v>
      </c>
      <c r="BH684" s="140">
        <f>IF(N684="sníž. přenesená",J684,0)</f>
        <v>0</v>
      </c>
      <c r="BI684" s="140">
        <f>IF(N684="nulová",J684,0)</f>
        <v>0</v>
      </c>
      <c r="BJ684" s="17" t="s">
        <v>86</v>
      </c>
      <c r="BK684" s="140">
        <f>ROUND(I684*H684,2)</f>
        <v>0</v>
      </c>
      <c r="BL684" s="17" t="s">
        <v>134</v>
      </c>
      <c r="BM684" s="139" t="s">
        <v>747</v>
      </c>
    </row>
    <row r="685" spans="2:51" s="13" customFormat="1" ht="12">
      <c r="B685" s="152"/>
      <c r="D685" s="146" t="s">
        <v>138</v>
      </c>
      <c r="E685" s="153" t="s">
        <v>32</v>
      </c>
      <c r="F685" s="154" t="s">
        <v>739</v>
      </c>
      <c r="H685" s="155">
        <v>1</v>
      </c>
      <c r="I685" s="156"/>
      <c r="L685" s="152"/>
      <c r="M685" s="157"/>
      <c r="T685" s="158"/>
      <c r="AT685" s="153" t="s">
        <v>138</v>
      </c>
      <c r="AU685" s="153" t="s">
        <v>88</v>
      </c>
      <c r="AV685" s="13" t="s">
        <v>88</v>
      </c>
      <c r="AW685" s="13" t="s">
        <v>39</v>
      </c>
      <c r="AX685" s="13" t="s">
        <v>86</v>
      </c>
      <c r="AY685" s="153" t="s">
        <v>127</v>
      </c>
    </row>
    <row r="686" spans="2:51" s="13" customFormat="1" ht="12">
      <c r="B686" s="152"/>
      <c r="D686" s="146" t="s">
        <v>138</v>
      </c>
      <c r="F686" s="154" t="s">
        <v>748</v>
      </c>
      <c r="H686" s="155">
        <v>1.02</v>
      </c>
      <c r="I686" s="156"/>
      <c r="L686" s="152"/>
      <c r="M686" s="157"/>
      <c r="T686" s="158"/>
      <c r="AT686" s="153" t="s">
        <v>138</v>
      </c>
      <c r="AU686" s="153" t="s">
        <v>88</v>
      </c>
      <c r="AV686" s="13" t="s">
        <v>88</v>
      </c>
      <c r="AW686" s="13" t="s">
        <v>4</v>
      </c>
      <c r="AX686" s="13" t="s">
        <v>86</v>
      </c>
      <c r="AY686" s="153" t="s">
        <v>127</v>
      </c>
    </row>
    <row r="687" spans="2:65" s="1" customFormat="1" ht="24.15" customHeight="1">
      <c r="B687" s="33"/>
      <c r="C687" s="128" t="s">
        <v>749</v>
      </c>
      <c r="D687" s="128" t="s">
        <v>129</v>
      </c>
      <c r="E687" s="129" t="s">
        <v>750</v>
      </c>
      <c r="F687" s="130" t="s">
        <v>751</v>
      </c>
      <c r="G687" s="131" t="s">
        <v>510</v>
      </c>
      <c r="H687" s="132">
        <v>16</v>
      </c>
      <c r="I687" s="133"/>
      <c r="J687" s="134">
        <f>ROUND(I687*H687,2)</f>
        <v>0</v>
      </c>
      <c r="K687" s="130" t="s">
        <v>133</v>
      </c>
      <c r="L687" s="33"/>
      <c r="M687" s="135" t="s">
        <v>32</v>
      </c>
      <c r="N687" s="136" t="s">
        <v>49</v>
      </c>
      <c r="P687" s="137">
        <f>O687*H687</f>
        <v>0</v>
      </c>
      <c r="Q687" s="137">
        <v>0.02972</v>
      </c>
      <c r="R687" s="137">
        <f>Q687*H687</f>
        <v>0.47552</v>
      </c>
      <c r="S687" s="137">
        <v>0</v>
      </c>
      <c r="T687" s="138">
        <f>S687*H687</f>
        <v>0</v>
      </c>
      <c r="AR687" s="139" t="s">
        <v>134</v>
      </c>
      <c r="AT687" s="139" t="s">
        <v>129</v>
      </c>
      <c r="AU687" s="139" t="s">
        <v>88</v>
      </c>
      <c r="AY687" s="17" t="s">
        <v>127</v>
      </c>
      <c r="BE687" s="140">
        <f>IF(N687="základní",J687,0)</f>
        <v>0</v>
      </c>
      <c r="BF687" s="140">
        <f>IF(N687="snížená",J687,0)</f>
        <v>0</v>
      </c>
      <c r="BG687" s="140">
        <f>IF(N687="zákl. přenesená",J687,0)</f>
        <v>0</v>
      </c>
      <c r="BH687" s="140">
        <f>IF(N687="sníž. přenesená",J687,0)</f>
        <v>0</v>
      </c>
      <c r="BI687" s="140">
        <f>IF(N687="nulová",J687,0)</f>
        <v>0</v>
      </c>
      <c r="BJ687" s="17" t="s">
        <v>86</v>
      </c>
      <c r="BK687" s="140">
        <f>ROUND(I687*H687,2)</f>
        <v>0</v>
      </c>
      <c r="BL687" s="17" t="s">
        <v>134</v>
      </c>
      <c r="BM687" s="139" t="s">
        <v>752</v>
      </c>
    </row>
    <row r="688" spans="2:47" s="1" customFormat="1" ht="12">
      <c r="B688" s="33"/>
      <c r="D688" s="141" t="s">
        <v>136</v>
      </c>
      <c r="F688" s="142" t="s">
        <v>753</v>
      </c>
      <c r="I688" s="143"/>
      <c r="L688" s="33"/>
      <c r="M688" s="144"/>
      <c r="T688" s="54"/>
      <c r="AT688" s="17" t="s">
        <v>136</v>
      </c>
      <c r="AU688" s="17" t="s">
        <v>88</v>
      </c>
    </row>
    <row r="689" spans="2:51" s="12" customFormat="1" ht="12">
      <c r="B689" s="145"/>
      <c r="D689" s="146" t="s">
        <v>138</v>
      </c>
      <c r="E689" s="147" t="s">
        <v>32</v>
      </c>
      <c r="F689" s="148" t="s">
        <v>238</v>
      </c>
      <c r="H689" s="147" t="s">
        <v>32</v>
      </c>
      <c r="I689" s="149"/>
      <c r="L689" s="145"/>
      <c r="M689" s="150"/>
      <c r="T689" s="151"/>
      <c r="AT689" s="147" t="s">
        <v>138</v>
      </c>
      <c r="AU689" s="147" t="s">
        <v>88</v>
      </c>
      <c r="AV689" s="12" t="s">
        <v>86</v>
      </c>
      <c r="AW689" s="12" t="s">
        <v>39</v>
      </c>
      <c r="AX689" s="12" t="s">
        <v>78</v>
      </c>
      <c r="AY689" s="147" t="s">
        <v>127</v>
      </c>
    </row>
    <row r="690" spans="2:51" s="12" customFormat="1" ht="12">
      <c r="B690" s="145"/>
      <c r="D690" s="146" t="s">
        <v>138</v>
      </c>
      <c r="E690" s="147" t="s">
        <v>32</v>
      </c>
      <c r="F690" s="148" t="s">
        <v>513</v>
      </c>
      <c r="H690" s="147" t="s">
        <v>32</v>
      </c>
      <c r="I690" s="149"/>
      <c r="L690" s="145"/>
      <c r="M690" s="150"/>
      <c r="T690" s="151"/>
      <c r="AT690" s="147" t="s">
        <v>138</v>
      </c>
      <c r="AU690" s="147" t="s">
        <v>88</v>
      </c>
      <c r="AV690" s="12" t="s">
        <v>86</v>
      </c>
      <c r="AW690" s="12" t="s">
        <v>39</v>
      </c>
      <c r="AX690" s="12" t="s">
        <v>78</v>
      </c>
      <c r="AY690" s="147" t="s">
        <v>127</v>
      </c>
    </row>
    <row r="691" spans="2:51" s="13" customFormat="1" ht="12">
      <c r="B691" s="152"/>
      <c r="D691" s="146" t="s">
        <v>138</v>
      </c>
      <c r="E691" s="153" t="s">
        <v>32</v>
      </c>
      <c r="F691" s="154" t="s">
        <v>727</v>
      </c>
      <c r="H691" s="155">
        <v>16</v>
      </c>
      <c r="I691" s="156"/>
      <c r="L691" s="152"/>
      <c r="M691" s="157"/>
      <c r="T691" s="158"/>
      <c r="AT691" s="153" t="s">
        <v>138</v>
      </c>
      <c r="AU691" s="153" t="s">
        <v>88</v>
      </c>
      <c r="AV691" s="13" t="s">
        <v>88</v>
      </c>
      <c r="AW691" s="13" t="s">
        <v>39</v>
      </c>
      <c r="AX691" s="13" t="s">
        <v>78</v>
      </c>
      <c r="AY691" s="153" t="s">
        <v>127</v>
      </c>
    </row>
    <row r="692" spans="2:51" s="14" customFormat="1" ht="12">
      <c r="B692" s="159"/>
      <c r="D692" s="146" t="s">
        <v>138</v>
      </c>
      <c r="E692" s="160" t="s">
        <v>32</v>
      </c>
      <c r="F692" s="161" t="s">
        <v>141</v>
      </c>
      <c r="H692" s="162">
        <v>16</v>
      </c>
      <c r="I692" s="163"/>
      <c r="L692" s="159"/>
      <c r="M692" s="164"/>
      <c r="T692" s="165"/>
      <c r="AT692" s="160" t="s">
        <v>138</v>
      </c>
      <c r="AU692" s="160" t="s">
        <v>88</v>
      </c>
      <c r="AV692" s="14" t="s">
        <v>134</v>
      </c>
      <c r="AW692" s="14" t="s">
        <v>39</v>
      </c>
      <c r="AX692" s="14" t="s">
        <v>86</v>
      </c>
      <c r="AY692" s="160" t="s">
        <v>127</v>
      </c>
    </row>
    <row r="693" spans="2:65" s="1" customFormat="1" ht="24.15" customHeight="1">
      <c r="B693" s="33"/>
      <c r="C693" s="166" t="s">
        <v>754</v>
      </c>
      <c r="D693" s="166" t="s">
        <v>345</v>
      </c>
      <c r="E693" s="167" t="s">
        <v>755</v>
      </c>
      <c r="F693" s="168" t="s">
        <v>756</v>
      </c>
      <c r="G693" s="169" t="s">
        <v>510</v>
      </c>
      <c r="H693" s="170">
        <v>16.32</v>
      </c>
      <c r="I693" s="171"/>
      <c r="J693" s="172">
        <f>ROUND(I693*H693,2)</f>
        <v>0</v>
      </c>
      <c r="K693" s="168" t="s">
        <v>133</v>
      </c>
      <c r="L693" s="173"/>
      <c r="M693" s="174" t="s">
        <v>32</v>
      </c>
      <c r="N693" s="175" t="s">
        <v>49</v>
      </c>
      <c r="P693" s="137">
        <f>O693*H693</f>
        <v>0</v>
      </c>
      <c r="Q693" s="137">
        <v>0.057</v>
      </c>
      <c r="R693" s="137">
        <f>Q693*H693</f>
        <v>0.9302400000000001</v>
      </c>
      <c r="S693" s="137">
        <v>0</v>
      </c>
      <c r="T693" s="138">
        <f>S693*H693</f>
        <v>0</v>
      </c>
      <c r="AR693" s="139" t="s">
        <v>177</v>
      </c>
      <c r="AT693" s="139" t="s">
        <v>345</v>
      </c>
      <c r="AU693" s="139" t="s">
        <v>88</v>
      </c>
      <c r="AY693" s="17" t="s">
        <v>127</v>
      </c>
      <c r="BE693" s="140">
        <f>IF(N693="základní",J693,0)</f>
        <v>0</v>
      </c>
      <c r="BF693" s="140">
        <f>IF(N693="snížená",J693,0)</f>
        <v>0</v>
      </c>
      <c r="BG693" s="140">
        <f>IF(N693="zákl. přenesená",J693,0)</f>
        <v>0</v>
      </c>
      <c r="BH693" s="140">
        <f>IF(N693="sníž. přenesená",J693,0)</f>
        <v>0</v>
      </c>
      <c r="BI693" s="140">
        <f>IF(N693="nulová",J693,0)</f>
        <v>0</v>
      </c>
      <c r="BJ693" s="17" t="s">
        <v>86</v>
      </c>
      <c r="BK693" s="140">
        <f>ROUND(I693*H693,2)</f>
        <v>0</v>
      </c>
      <c r="BL693" s="17" t="s">
        <v>134</v>
      </c>
      <c r="BM693" s="139" t="s">
        <v>757</v>
      </c>
    </row>
    <row r="694" spans="2:51" s="13" customFormat="1" ht="12">
      <c r="B694" s="152"/>
      <c r="D694" s="146" t="s">
        <v>138</v>
      </c>
      <c r="F694" s="154" t="s">
        <v>732</v>
      </c>
      <c r="H694" s="155">
        <v>16.32</v>
      </c>
      <c r="I694" s="156"/>
      <c r="L694" s="152"/>
      <c r="M694" s="157"/>
      <c r="T694" s="158"/>
      <c r="AT694" s="153" t="s">
        <v>138</v>
      </c>
      <c r="AU694" s="153" t="s">
        <v>88</v>
      </c>
      <c r="AV694" s="13" t="s">
        <v>88</v>
      </c>
      <c r="AW694" s="13" t="s">
        <v>4</v>
      </c>
      <c r="AX694" s="13" t="s">
        <v>86</v>
      </c>
      <c r="AY694" s="153" t="s">
        <v>127</v>
      </c>
    </row>
    <row r="695" spans="2:65" s="1" customFormat="1" ht="24.15" customHeight="1">
      <c r="B695" s="33"/>
      <c r="C695" s="128" t="s">
        <v>758</v>
      </c>
      <c r="D695" s="128" t="s">
        <v>129</v>
      </c>
      <c r="E695" s="129" t="s">
        <v>759</v>
      </c>
      <c r="F695" s="130" t="s">
        <v>760</v>
      </c>
      <c r="G695" s="131" t="s">
        <v>510</v>
      </c>
      <c r="H695" s="132">
        <v>16</v>
      </c>
      <c r="I695" s="133"/>
      <c r="J695" s="134">
        <f>ROUND(I695*H695,2)</f>
        <v>0</v>
      </c>
      <c r="K695" s="130" t="s">
        <v>133</v>
      </c>
      <c r="L695" s="33"/>
      <c r="M695" s="135" t="s">
        <v>32</v>
      </c>
      <c r="N695" s="136" t="s">
        <v>49</v>
      </c>
      <c r="P695" s="137">
        <f>O695*H695</f>
        <v>0</v>
      </c>
      <c r="Q695" s="137">
        <v>0.02972</v>
      </c>
      <c r="R695" s="137">
        <f>Q695*H695</f>
        <v>0.47552</v>
      </c>
      <c r="S695" s="137">
        <v>0</v>
      </c>
      <c r="T695" s="138">
        <f>S695*H695</f>
        <v>0</v>
      </c>
      <c r="AR695" s="139" t="s">
        <v>134</v>
      </c>
      <c r="AT695" s="139" t="s">
        <v>129</v>
      </c>
      <c r="AU695" s="139" t="s">
        <v>88</v>
      </c>
      <c r="AY695" s="17" t="s">
        <v>127</v>
      </c>
      <c r="BE695" s="140">
        <f>IF(N695="základní",J695,0)</f>
        <v>0</v>
      </c>
      <c r="BF695" s="140">
        <f>IF(N695="snížená",J695,0)</f>
        <v>0</v>
      </c>
      <c r="BG695" s="140">
        <f>IF(N695="zákl. přenesená",J695,0)</f>
        <v>0</v>
      </c>
      <c r="BH695" s="140">
        <f>IF(N695="sníž. přenesená",J695,0)</f>
        <v>0</v>
      </c>
      <c r="BI695" s="140">
        <f>IF(N695="nulová",J695,0)</f>
        <v>0</v>
      </c>
      <c r="BJ695" s="17" t="s">
        <v>86</v>
      </c>
      <c r="BK695" s="140">
        <f>ROUND(I695*H695,2)</f>
        <v>0</v>
      </c>
      <c r="BL695" s="17" t="s">
        <v>134</v>
      </c>
      <c r="BM695" s="139" t="s">
        <v>761</v>
      </c>
    </row>
    <row r="696" spans="2:47" s="1" customFormat="1" ht="12">
      <c r="B696" s="33"/>
      <c r="D696" s="141" t="s">
        <v>136</v>
      </c>
      <c r="F696" s="142" t="s">
        <v>762</v>
      </c>
      <c r="I696" s="143"/>
      <c r="L696" s="33"/>
      <c r="M696" s="144"/>
      <c r="T696" s="54"/>
      <c r="AT696" s="17" t="s">
        <v>136</v>
      </c>
      <c r="AU696" s="17" t="s">
        <v>88</v>
      </c>
    </row>
    <row r="697" spans="2:51" s="12" customFormat="1" ht="12">
      <c r="B697" s="145"/>
      <c r="D697" s="146" t="s">
        <v>138</v>
      </c>
      <c r="E697" s="147" t="s">
        <v>32</v>
      </c>
      <c r="F697" s="148" t="s">
        <v>238</v>
      </c>
      <c r="H697" s="147" t="s">
        <v>32</v>
      </c>
      <c r="I697" s="149"/>
      <c r="L697" s="145"/>
      <c r="M697" s="150"/>
      <c r="T697" s="151"/>
      <c r="AT697" s="147" t="s">
        <v>138</v>
      </c>
      <c r="AU697" s="147" t="s">
        <v>88</v>
      </c>
      <c r="AV697" s="12" t="s">
        <v>86</v>
      </c>
      <c r="AW697" s="12" t="s">
        <v>39</v>
      </c>
      <c r="AX697" s="12" t="s">
        <v>78</v>
      </c>
      <c r="AY697" s="147" t="s">
        <v>127</v>
      </c>
    </row>
    <row r="698" spans="2:51" s="12" customFormat="1" ht="12">
      <c r="B698" s="145"/>
      <c r="D698" s="146" t="s">
        <v>138</v>
      </c>
      <c r="E698" s="147" t="s">
        <v>32</v>
      </c>
      <c r="F698" s="148" t="s">
        <v>513</v>
      </c>
      <c r="H698" s="147" t="s">
        <v>32</v>
      </c>
      <c r="I698" s="149"/>
      <c r="L698" s="145"/>
      <c r="M698" s="150"/>
      <c r="T698" s="151"/>
      <c r="AT698" s="147" t="s">
        <v>138</v>
      </c>
      <c r="AU698" s="147" t="s">
        <v>88</v>
      </c>
      <c r="AV698" s="12" t="s">
        <v>86</v>
      </c>
      <c r="AW698" s="12" t="s">
        <v>39</v>
      </c>
      <c r="AX698" s="12" t="s">
        <v>78</v>
      </c>
      <c r="AY698" s="147" t="s">
        <v>127</v>
      </c>
    </row>
    <row r="699" spans="2:51" s="13" customFormat="1" ht="12">
      <c r="B699" s="152"/>
      <c r="D699" s="146" t="s">
        <v>138</v>
      </c>
      <c r="E699" s="153" t="s">
        <v>32</v>
      </c>
      <c r="F699" s="154" t="s">
        <v>727</v>
      </c>
      <c r="H699" s="155">
        <v>16</v>
      </c>
      <c r="I699" s="156"/>
      <c r="L699" s="152"/>
      <c r="M699" s="157"/>
      <c r="T699" s="158"/>
      <c r="AT699" s="153" t="s">
        <v>138</v>
      </c>
      <c r="AU699" s="153" t="s">
        <v>88</v>
      </c>
      <c r="AV699" s="13" t="s">
        <v>88</v>
      </c>
      <c r="AW699" s="13" t="s">
        <v>39</v>
      </c>
      <c r="AX699" s="13" t="s">
        <v>78</v>
      </c>
      <c r="AY699" s="153" t="s">
        <v>127</v>
      </c>
    </row>
    <row r="700" spans="2:51" s="14" customFormat="1" ht="12">
      <c r="B700" s="159"/>
      <c r="D700" s="146" t="s">
        <v>138</v>
      </c>
      <c r="E700" s="160" t="s">
        <v>32</v>
      </c>
      <c r="F700" s="161" t="s">
        <v>141</v>
      </c>
      <c r="H700" s="162">
        <v>16</v>
      </c>
      <c r="I700" s="163"/>
      <c r="L700" s="159"/>
      <c r="M700" s="164"/>
      <c r="T700" s="165"/>
      <c r="AT700" s="160" t="s">
        <v>138</v>
      </c>
      <c r="AU700" s="160" t="s">
        <v>88</v>
      </c>
      <c r="AV700" s="14" t="s">
        <v>134</v>
      </c>
      <c r="AW700" s="14" t="s">
        <v>39</v>
      </c>
      <c r="AX700" s="14" t="s">
        <v>86</v>
      </c>
      <c r="AY700" s="160" t="s">
        <v>127</v>
      </c>
    </row>
    <row r="701" spans="2:65" s="1" customFormat="1" ht="24.15" customHeight="1">
      <c r="B701" s="33"/>
      <c r="C701" s="166" t="s">
        <v>763</v>
      </c>
      <c r="D701" s="166" t="s">
        <v>345</v>
      </c>
      <c r="E701" s="167" t="s">
        <v>764</v>
      </c>
      <c r="F701" s="168" t="s">
        <v>765</v>
      </c>
      <c r="G701" s="169" t="s">
        <v>510</v>
      </c>
      <c r="H701" s="170">
        <v>16</v>
      </c>
      <c r="I701" s="171"/>
      <c r="J701" s="172">
        <f>ROUND(I701*H701,2)</f>
        <v>0</v>
      </c>
      <c r="K701" s="168" t="s">
        <v>133</v>
      </c>
      <c r="L701" s="173"/>
      <c r="M701" s="174" t="s">
        <v>32</v>
      </c>
      <c r="N701" s="175" t="s">
        <v>49</v>
      </c>
      <c r="P701" s="137">
        <f>O701*H701</f>
        <v>0</v>
      </c>
      <c r="Q701" s="137">
        <v>0.08</v>
      </c>
      <c r="R701" s="137">
        <f>Q701*H701</f>
        <v>1.28</v>
      </c>
      <c r="S701" s="137">
        <v>0</v>
      </c>
      <c r="T701" s="138">
        <f>S701*H701</f>
        <v>0</v>
      </c>
      <c r="AR701" s="139" t="s">
        <v>177</v>
      </c>
      <c r="AT701" s="139" t="s">
        <v>345</v>
      </c>
      <c r="AU701" s="139" t="s">
        <v>88</v>
      </c>
      <c r="AY701" s="17" t="s">
        <v>127</v>
      </c>
      <c r="BE701" s="140">
        <f>IF(N701="základní",J701,0)</f>
        <v>0</v>
      </c>
      <c r="BF701" s="140">
        <f>IF(N701="snížená",J701,0)</f>
        <v>0</v>
      </c>
      <c r="BG701" s="140">
        <f>IF(N701="zákl. přenesená",J701,0)</f>
        <v>0</v>
      </c>
      <c r="BH701" s="140">
        <f>IF(N701="sníž. přenesená",J701,0)</f>
        <v>0</v>
      </c>
      <c r="BI701" s="140">
        <f>IF(N701="nulová",J701,0)</f>
        <v>0</v>
      </c>
      <c r="BJ701" s="17" t="s">
        <v>86</v>
      </c>
      <c r="BK701" s="140">
        <f>ROUND(I701*H701,2)</f>
        <v>0</v>
      </c>
      <c r="BL701" s="17" t="s">
        <v>134</v>
      </c>
      <c r="BM701" s="139" t="s">
        <v>766</v>
      </c>
    </row>
    <row r="702" spans="2:65" s="1" customFormat="1" ht="24.15" customHeight="1">
      <c r="B702" s="33"/>
      <c r="C702" s="128" t="s">
        <v>767</v>
      </c>
      <c r="D702" s="128" t="s">
        <v>129</v>
      </c>
      <c r="E702" s="129" t="s">
        <v>768</v>
      </c>
      <c r="F702" s="130" t="s">
        <v>769</v>
      </c>
      <c r="G702" s="131" t="s">
        <v>510</v>
      </c>
      <c r="H702" s="132">
        <v>22</v>
      </c>
      <c r="I702" s="133"/>
      <c r="J702" s="134">
        <f>ROUND(I702*H702,2)</f>
        <v>0</v>
      </c>
      <c r="K702" s="130" t="s">
        <v>133</v>
      </c>
      <c r="L702" s="33"/>
      <c r="M702" s="135" t="s">
        <v>32</v>
      </c>
      <c r="N702" s="136" t="s">
        <v>49</v>
      </c>
      <c r="P702" s="137">
        <f>O702*H702</f>
        <v>0</v>
      </c>
      <c r="Q702" s="137">
        <v>0</v>
      </c>
      <c r="R702" s="137">
        <f>Q702*H702</f>
        <v>0</v>
      </c>
      <c r="S702" s="137">
        <v>0.1</v>
      </c>
      <c r="T702" s="138">
        <f>S702*H702</f>
        <v>2.2</v>
      </c>
      <c r="AR702" s="139" t="s">
        <v>134</v>
      </c>
      <c r="AT702" s="139" t="s">
        <v>129</v>
      </c>
      <c r="AU702" s="139" t="s">
        <v>88</v>
      </c>
      <c r="AY702" s="17" t="s">
        <v>127</v>
      </c>
      <c r="BE702" s="140">
        <f>IF(N702="základní",J702,0)</f>
        <v>0</v>
      </c>
      <c r="BF702" s="140">
        <f>IF(N702="snížená",J702,0)</f>
        <v>0</v>
      </c>
      <c r="BG702" s="140">
        <f>IF(N702="zákl. přenesená",J702,0)</f>
        <v>0</v>
      </c>
      <c r="BH702" s="140">
        <f>IF(N702="sníž. přenesená",J702,0)</f>
        <v>0</v>
      </c>
      <c r="BI702" s="140">
        <f>IF(N702="nulová",J702,0)</f>
        <v>0</v>
      </c>
      <c r="BJ702" s="17" t="s">
        <v>86</v>
      </c>
      <c r="BK702" s="140">
        <f>ROUND(I702*H702,2)</f>
        <v>0</v>
      </c>
      <c r="BL702" s="17" t="s">
        <v>134</v>
      </c>
      <c r="BM702" s="139" t="s">
        <v>770</v>
      </c>
    </row>
    <row r="703" spans="2:47" s="1" customFormat="1" ht="12">
      <c r="B703" s="33"/>
      <c r="D703" s="141" t="s">
        <v>136</v>
      </c>
      <c r="F703" s="142" t="s">
        <v>771</v>
      </c>
      <c r="I703" s="143"/>
      <c r="L703" s="33"/>
      <c r="M703" s="144"/>
      <c r="T703" s="54"/>
      <c r="AT703" s="17" t="s">
        <v>136</v>
      </c>
      <c r="AU703" s="17" t="s">
        <v>88</v>
      </c>
    </row>
    <row r="704" spans="2:51" s="12" customFormat="1" ht="12">
      <c r="B704" s="145"/>
      <c r="D704" s="146" t="s">
        <v>138</v>
      </c>
      <c r="E704" s="147" t="s">
        <v>32</v>
      </c>
      <c r="F704" s="148" t="s">
        <v>238</v>
      </c>
      <c r="H704" s="147" t="s">
        <v>32</v>
      </c>
      <c r="I704" s="149"/>
      <c r="L704" s="145"/>
      <c r="M704" s="150"/>
      <c r="T704" s="151"/>
      <c r="AT704" s="147" t="s">
        <v>138</v>
      </c>
      <c r="AU704" s="147" t="s">
        <v>88</v>
      </c>
      <c r="AV704" s="12" t="s">
        <v>86</v>
      </c>
      <c r="AW704" s="12" t="s">
        <v>39</v>
      </c>
      <c r="AX704" s="12" t="s">
        <v>78</v>
      </c>
      <c r="AY704" s="147" t="s">
        <v>127</v>
      </c>
    </row>
    <row r="705" spans="2:51" s="13" customFormat="1" ht="12">
      <c r="B705" s="152"/>
      <c r="D705" s="146" t="s">
        <v>138</v>
      </c>
      <c r="E705" s="153" t="s">
        <v>32</v>
      </c>
      <c r="F705" s="154" t="s">
        <v>772</v>
      </c>
      <c r="H705" s="155">
        <v>22</v>
      </c>
      <c r="I705" s="156"/>
      <c r="L705" s="152"/>
      <c r="M705" s="157"/>
      <c r="T705" s="158"/>
      <c r="AT705" s="153" t="s">
        <v>138</v>
      </c>
      <c r="AU705" s="153" t="s">
        <v>88</v>
      </c>
      <c r="AV705" s="13" t="s">
        <v>88</v>
      </c>
      <c r="AW705" s="13" t="s">
        <v>39</v>
      </c>
      <c r="AX705" s="13" t="s">
        <v>78</v>
      </c>
      <c r="AY705" s="153" t="s">
        <v>127</v>
      </c>
    </row>
    <row r="706" spans="2:51" s="14" customFormat="1" ht="12">
      <c r="B706" s="159"/>
      <c r="D706" s="146" t="s">
        <v>138</v>
      </c>
      <c r="E706" s="160" t="s">
        <v>32</v>
      </c>
      <c r="F706" s="161" t="s">
        <v>141</v>
      </c>
      <c r="H706" s="162">
        <v>22</v>
      </c>
      <c r="I706" s="163"/>
      <c r="L706" s="159"/>
      <c r="M706" s="164"/>
      <c r="T706" s="165"/>
      <c r="AT706" s="160" t="s">
        <v>138</v>
      </c>
      <c r="AU706" s="160" t="s">
        <v>88</v>
      </c>
      <c r="AV706" s="14" t="s">
        <v>134</v>
      </c>
      <c r="AW706" s="14" t="s">
        <v>39</v>
      </c>
      <c r="AX706" s="14" t="s">
        <v>86</v>
      </c>
      <c r="AY706" s="160" t="s">
        <v>127</v>
      </c>
    </row>
    <row r="707" spans="2:65" s="1" customFormat="1" ht="24.15" customHeight="1">
      <c r="B707" s="33"/>
      <c r="C707" s="128" t="s">
        <v>773</v>
      </c>
      <c r="D707" s="128" t="s">
        <v>129</v>
      </c>
      <c r="E707" s="129" t="s">
        <v>774</v>
      </c>
      <c r="F707" s="130" t="s">
        <v>775</v>
      </c>
      <c r="G707" s="131" t="s">
        <v>510</v>
      </c>
      <c r="H707" s="132">
        <v>17</v>
      </c>
      <c r="I707" s="133"/>
      <c r="J707" s="134">
        <f>ROUND(I707*H707,2)</f>
        <v>0</v>
      </c>
      <c r="K707" s="130" t="s">
        <v>133</v>
      </c>
      <c r="L707" s="33"/>
      <c r="M707" s="135" t="s">
        <v>32</v>
      </c>
      <c r="N707" s="136" t="s">
        <v>49</v>
      </c>
      <c r="P707" s="137">
        <f>O707*H707</f>
        <v>0</v>
      </c>
      <c r="Q707" s="137">
        <v>0.21734</v>
      </c>
      <c r="R707" s="137">
        <f>Q707*H707</f>
        <v>3.69478</v>
      </c>
      <c r="S707" s="137">
        <v>0</v>
      </c>
      <c r="T707" s="138">
        <f>S707*H707</f>
        <v>0</v>
      </c>
      <c r="AR707" s="139" t="s">
        <v>134</v>
      </c>
      <c r="AT707" s="139" t="s">
        <v>129</v>
      </c>
      <c r="AU707" s="139" t="s">
        <v>88</v>
      </c>
      <c r="AY707" s="17" t="s">
        <v>127</v>
      </c>
      <c r="BE707" s="140">
        <f>IF(N707="základní",J707,0)</f>
        <v>0</v>
      </c>
      <c r="BF707" s="140">
        <f>IF(N707="snížená",J707,0)</f>
        <v>0</v>
      </c>
      <c r="BG707" s="140">
        <f>IF(N707="zákl. přenesená",J707,0)</f>
        <v>0</v>
      </c>
      <c r="BH707" s="140">
        <f>IF(N707="sníž. přenesená",J707,0)</f>
        <v>0</v>
      </c>
      <c r="BI707" s="140">
        <f>IF(N707="nulová",J707,0)</f>
        <v>0</v>
      </c>
      <c r="BJ707" s="17" t="s">
        <v>86</v>
      </c>
      <c r="BK707" s="140">
        <f>ROUND(I707*H707,2)</f>
        <v>0</v>
      </c>
      <c r="BL707" s="17" t="s">
        <v>134</v>
      </c>
      <c r="BM707" s="139" t="s">
        <v>776</v>
      </c>
    </row>
    <row r="708" spans="2:47" s="1" customFormat="1" ht="12">
      <c r="B708" s="33"/>
      <c r="D708" s="141" t="s">
        <v>136</v>
      </c>
      <c r="F708" s="142" t="s">
        <v>777</v>
      </c>
      <c r="I708" s="143"/>
      <c r="L708" s="33"/>
      <c r="M708" s="144"/>
      <c r="T708" s="54"/>
      <c r="AT708" s="17" t="s">
        <v>136</v>
      </c>
      <c r="AU708" s="17" t="s">
        <v>88</v>
      </c>
    </row>
    <row r="709" spans="2:51" s="12" customFormat="1" ht="12">
      <c r="B709" s="145"/>
      <c r="D709" s="146" t="s">
        <v>138</v>
      </c>
      <c r="E709" s="147" t="s">
        <v>32</v>
      </c>
      <c r="F709" s="148" t="s">
        <v>238</v>
      </c>
      <c r="H709" s="147" t="s">
        <v>32</v>
      </c>
      <c r="I709" s="149"/>
      <c r="L709" s="145"/>
      <c r="M709" s="150"/>
      <c r="T709" s="151"/>
      <c r="AT709" s="147" t="s">
        <v>138</v>
      </c>
      <c r="AU709" s="147" t="s">
        <v>88</v>
      </c>
      <c r="AV709" s="12" t="s">
        <v>86</v>
      </c>
      <c r="AW709" s="12" t="s">
        <v>39</v>
      </c>
      <c r="AX709" s="12" t="s">
        <v>78</v>
      </c>
      <c r="AY709" s="147" t="s">
        <v>127</v>
      </c>
    </row>
    <row r="710" spans="2:51" s="12" customFormat="1" ht="12">
      <c r="B710" s="145"/>
      <c r="D710" s="146" t="s">
        <v>138</v>
      </c>
      <c r="E710" s="147" t="s">
        <v>32</v>
      </c>
      <c r="F710" s="148" t="s">
        <v>513</v>
      </c>
      <c r="H710" s="147" t="s">
        <v>32</v>
      </c>
      <c r="I710" s="149"/>
      <c r="L710" s="145"/>
      <c r="M710" s="150"/>
      <c r="T710" s="151"/>
      <c r="AT710" s="147" t="s">
        <v>138</v>
      </c>
      <c r="AU710" s="147" t="s">
        <v>88</v>
      </c>
      <c r="AV710" s="12" t="s">
        <v>86</v>
      </c>
      <c r="AW710" s="12" t="s">
        <v>39</v>
      </c>
      <c r="AX710" s="12" t="s">
        <v>78</v>
      </c>
      <c r="AY710" s="147" t="s">
        <v>127</v>
      </c>
    </row>
    <row r="711" spans="2:51" s="13" customFormat="1" ht="12">
      <c r="B711" s="152"/>
      <c r="D711" s="146" t="s">
        <v>138</v>
      </c>
      <c r="E711" s="153" t="s">
        <v>32</v>
      </c>
      <c r="F711" s="154" t="s">
        <v>514</v>
      </c>
      <c r="H711" s="155">
        <v>17</v>
      </c>
      <c r="I711" s="156"/>
      <c r="L711" s="152"/>
      <c r="M711" s="157"/>
      <c r="T711" s="158"/>
      <c r="AT711" s="153" t="s">
        <v>138</v>
      </c>
      <c r="AU711" s="153" t="s">
        <v>88</v>
      </c>
      <c r="AV711" s="13" t="s">
        <v>88</v>
      </c>
      <c r="AW711" s="13" t="s">
        <v>39</v>
      </c>
      <c r="AX711" s="13" t="s">
        <v>78</v>
      </c>
      <c r="AY711" s="153" t="s">
        <v>127</v>
      </c>
    </row>
    <row r="712" spans="2:51" s="14" customFormat="1" ht="12">
      <c r="B712" s="159"/>
      <c r="D712" s="146" t="s">
        <v>138</v>
      </c>
      <c r="E712" s="160" t="s">
        <v>32</v>
      </c>
      <c r="F712" s="161" t="s">
        <v>141</v>
      </c>
      <c r="H712" s="162">
        <v>17</v>
      </c>
      <c r="I712" s="163"/>
      <c r="L712" s="159"/>
      <c r="M712" s="164"/>
      <c r="T712" s="165"/>
      <c r="AT712" s="160" t="s">
        <v>138</v>
      </c>
      <c r="AU712" s="160" t="s">
        <v>88</v>
      </c>
      <c r="AV712" s="14" t="s">
        <v>134</v>
      </c>
      <c r="AW712" s="14" t="s">
        <v>39</v>
      </c>
      <c r="AX712" s="14" t="s">
        <v>86</v>
      </c>
      <c r="AY712" s="160" t="s">
        <v>127</v>
      </c>
    </row>
    <row r="713" spans="2:65" s="1" customFormat="1" ht="24.15" customHeight="1">
      <c r="B713" s="33"/>
      <c r="C713" s="166" t="s">
        <v>778</v>
      </c>
      <c r="D713" s="166" t="s">
        <v>345</v>
      </c>
      <c r="E713" s="167" t="s">
        <v>779</v>
      </c>
      <c r="F713" s="168" t="s">
        <v>780</v>
      </c>
      <c r="G713" s="169" t="s">
        <v>510</v>
      </c>
      <c r="H713" s="170">
        <v>1</v>
      </c>
      <c r="I713" s="171"/>
      <c r="J713" s="172">
        <f>ROUND(I713*H713,2)</f>
        <v>0</v>
      </c>
      <c r="K713" s="168" t="s">
        <v>133</v>
      </c>
      <c r="L713" s="173"/>
      <c r="M713" s="174" t="s">
        <v>32</v>
      </c>
      <c r="N713" s="175" t="s">
        <v>49</v>
      </c>
      <c r="P713" s="137">
        <f>O713*H713</f>
        <v>0</v>
      </c>
      <c r="Q713" s="137">
        <v>0.108</v>
      </c>
      <c r="R713" s="137">
        <f>Q713*H713</f>
        <v>0.108</v>
      </c>
      <c r="S713" s="137">
        <v>0</v>
      </c>
      <c r="T713" s="138">
        <f>S713*H713</f>
        <v>0</v>
      </c>
      <c r="AR713" s="139" t="s">
        <v>177</v>
      </c>
      <c r="AT713" s="139" t="s">
        <v>345</v>
      </c>
      <c r="AU713" s="139" t="s">
        <v>88</v>
      </c>
      <c r="AY713" s="17" t="s">
        <v>127</v>
      </c>
      <c r="BE713" s="140">
        <f>IF(N713="základní",J713,0)</f>
        <v>0</v>
      </c>
      <c r="BF713" s="140">
        <f>IF(N713="snížená",J713,0)</f>
        <v>0</v>
      </c>
      <c r="BG713" s="140">
        <f>IF(N713="zákl. přenesená",J713,0)</f>
        <v>0</v>
      </c>
      <c r="BH713" s="140">
        <f>IF(N713="sníž. přenesená",J713,0)</f>
        <v>0</v>
      </c>
      <c r="BI713" s="140">
        <f>IF(N713="nulová",J713,0)</f>
        <v>0</v>
      </c>
      <c r="BJ713" s="17" t="s">
        <v>86</v>
      </c>
      <c r="BK713" s="140">
        <f>ROUND(I713*H713,2)</f>
        <v>0</v>
      </c>
      <c r="BL713" s="17" t="s">
        <v>134</v>
      </c>
      <c r="BM713" s="139" t="s">
        <v>781</v>
      </c>
    </row>
    <row r="714" spans="2:51" s="13" customFormat="1" ht="12">
      <c r="B714" s="152"/>
      <c r="D714" s="146" t="s">
        <v>138</v>
      </c>
      <c r="E714" s="153" t="s">
        <v>32</v>
      </c>
      <c r="F714" s="154" t="s">
        <v>782</v>
      </c>
      <c r="H714" s="155">
        <v>1</v>
      </c>
      <c r="I714" s="156"/>
      <c r="L714" s="152"/>
      <c r="M714" s="157"/>
      <c r="T714" s="158"/>
      <c r="AT714" s="153" t="s">
        <v>138</v>
      </c>
      <c r="AU714" s="153" t="s">
        <v>88</v>
      </c>
      <c r="AV714" s="13" t="s">
        <v>88</v>
      </c>
      <c r="AW714" s="13" t="s">
        <v>39</v>
      </c>
      <c r="AX714" s="13" t="s">
        <v>86</v>
      </c>
      <c r="AY714" s="153" t="s">
        <v>127</v>
      </c>
    </row>
    <row r="715" spans="2:65" s="1" customFormat="1" ht="24.15" customHeight="1">
      <c r="B715" s="33"/>
      <c r="C715" s="166" t="s">
        <v>783</v>
      </c>
      <c r="D715" s="166" t="s">
        <v>345</v>
      </c>
      <c r="E715" s="167" t="s">
        <v>784</v>
      </c>
      <c r="F715" s="168" t="s">
        <v>785</v>
      </c>
      <c r="G715" s="169" t="s">
        <v>510</v>
      </c>
      <c r="H715" s="170">
        <v>16</v>
      </c>
      <c r="I715" s="171"/>
      <c r="J715" s="172">
        <f>ROUND(I715*H715,2)</f>
        <v>0</v>
      </c>
      <c r="K715" s="168" t="s">
        <v>162</v>
      </c>
      <c r="L715" s="173"/>
      <c r="M715" s="174" t="s">
        <v>32</v>
      </c>
      <c r="N715" s="175" t="s">
        <v>49</v>
      </c>
      <c r="P715" s="137">
        <f>O715*H715</f>
        <v>0</v>
      </c>
      <c r="Q715" s="137">
        <v>0.148</v>
      </c>
      <c r="R715" s="137">
        <f>Q715*H715</f>
        <v>2.368</v>
      </c>
      <c r="S715" s="137">
        <v>0</v>
      </c>
      <c r="T715" s="138">
        <f>S715*H715</f>
        <v>0</v>
      </c>
      <c r="AR715" s="139" t="s">
        <v>177</v>
      </c>
      <c r="AT715" s="139" t="s">
        <v>345</v>
      </c>
      <c r="AU715" s="139" t="s">
        <v>88</v>
      </c>
      <c r="AY715" s="17" t="s">
        <v>127</v>
      </c>
      <c r="BE715" s="140">
        <f>IF(N715="základní",J715,0)</f>
        <v>0</v>
      </c>
      <c r="BF715" s="140">
        <f>IF(N715="snížená",J715,0)</f>
        <v>0</v>
      </c>
      <c r="BG715" s="140">
        <f>IF(N715="zákl. přenesená",J715,0)</f>
        <v>0</v>
      </c>
      <c r="BH715" s="140">
        <f>IF(N715="sníž. přenesená",J715,0)</f>
        <v>0</v>
      </c>
      <c r="BI715" s="140">
        <f>IF(N715="nulová",J715,0)</f>
        <v>0</v>
      </c>
      <c r="BJ715" s="17" t="s">
        <v>86</v>
      </c>
      <c r="BK715" s="140">
        <f>ROUND(I715*H715,2)</f>
        <v>0</v>
      </c>
      <c r="BL715" s="17" t="s">
        <v>134</v>
      </c>
      <c r="BM715" s="139" t="s">
        <v>786</v>
      </c>
    </row>
    <row r="716" spans="2:47" s="1" customFormat="1" ht="19.2">
      <c r="B716" s="33"/>
      <c r="D716" s="146" t="s">
        <v>787</v>
      </c>
      <c r="F716" s="176" t="s">
        <v>788</v>
      </c>
      <c r="I716" s="143"/>
      <c r="L716" s="33"/>
      <c r="M716" s="144"/>
      <c r="T716" s="54"/>
      <c r="AT716" s="17" t="s">
        <v>787</v>
      </c>
      <c r="AU716" s="17" t="s">
        <v>88</v>
      </c>
    </row>
    <row r="717" spans="2:51" s="13" customFormat="1" ht="12">
      <c r="B717" s="152"/>
      <c r="D717" s="146" t="s">
        <v>138</v>
      </c>
      <c r="E717" s="153" t="s">
        <v>32</v>
      </c>
      <c r="F717" s="154" t="s">
        <v>789</v>
      </c>
      <c r="H717" s="155">
        <v>16</v>
      </c>
      <c r="I717" s="156"/>
      <c r="L717" s="152"/>
      <c r="M717" s="157"/>
      <c r="T717" s="158"/>
      <c r="AT717" s="153" t="s">
        <v>138</v>
      </c>
      <c r="AU717" s="153" t="s">
        <v>88</v>
      </c>
      <c r="AV717" s="13" t="s">
        <v>88</v>
      </c>
      <c r="AW717" s="13" t="s">
        <v>39</v>
      </c>
      <c r="AX717" s="13" t="s">
        <v>86</v>
      </c>
      <c r="AY717" s="153" t="s">
        <v>127</v>
      </c>
    </row>
    <row r="718" spans="2:65" s="1" customFormat="1" ht="16.5" customHeight="1">
      <c r="B718" s="33"/>
      <c r="C718" s="166" t="s">
        <v>790</v>
      </c>
      <c r="D718" s="166" t="s">
        <v>345</v>
      </c>
      <c r="E718" s="167" t="s">
        <v>791</v>
      </c>
      <c r="F718" s="168" t="s">
        <v>792</v>
      </c>
      <c r="G718" s="169" t="s">
        <v>510</v>
      </c>
      <c r="H718" s="170">
        <v>17</v>
      </c>
      <c r="I718" s="171"/>
      <c r="J718" s="172">
        <f>ROUND(I718*H718,2)</f>
        <v>0</v>
      </c>
      <c r="K718" s="168" t="s">
        <v>133</v>
      </c>
      <c r="L718" s="173"/>
      <c r="M718" s="174" t="s">
        <v>32</v>
      </c>
      <c r="N718" s="175" t="s">
        <v>49</v>
      </c>
      <c r="P718" s="137">
        <f>O718*H718</f>
        <v>0</v>
      </c>
      <c r="Q718" s="137">
        <v>0.0072</v>
      </c>
      <c r="R718" s="137">
        <f>Q718*H718</f>
        <v>0.1224</v>
      </c>
      <c r="S718" s="137">
        <v>0</v>
      </c>
      <c r="T718" s="138">
        <f>S718*H718</f>
        <v>0</v>
      </c>
      <c r="AR718" s="139" t="s">
        <v>177</v>
      </c>
      <c r="AT718" s="139" t="s">
        <v>345</v>
      </c>
      <c r="AU718" s="139" t="s">
        <v>88</v>
      </c>
      <c r="AY718" s="17" t="s">
        <v>127</v>
      </c>
      <c r="BE718" s="140">
        <f>IF(N718="základní",J718,0)</f>
        <v>0</v>
      </c>
      <c r="BF718" s="140">
        <f>IF(N718="snížená",J718,0)</f>
        <v>0</v>
      </c>
      <c r="BG718" s="140">
        <f>IF(N718="zákl. přenesená",J718,0)</f>
        <v>0</v>
      </c>
      <c r="BH718" s="140">
        <f>IF(N718="sníž. přenesená",J718,0)</f>
        <v>0</v>
      </c>
      <c r="BI718" s="140">
        <f>IF(N718="nulová",J718,0)</f>
        <v>0</v>
      </c>
      <c r="BJ718" s="17" t="s">
        <v>86</v>
      </c>
      <c r="BK718" s="140">
        <f>ROUND(I718*H718,2)</f>
        <v>0</v>
      </c>
      <c r="BL718" s="17" t="s">
        <v>134</v>
      </c>
      <c r="BM718" s="139" t="s">
        <v>793</v>
      </c>
    </row>
    <row r="719" spans="2:65" s="1" customFormat="1" ht="33" customHeight="1">
      <c r="B719" s="33"/>
      <c r="C719" s="128" t="s">
        <v>794</v>
      </c>
      <c r="D719" s="128" t="s">
        <v>129</v>
      </c>
      <c r="E719" s="129" t="s">
        <v>795</v>
      </c>
      <c r="F719" s="130" t="s">
        <v>796</v>
      </c>
      <c r="G719" s="131" t="s">
        <v>296</v>
      </c>
      <c r="H719" s="132">
        <v>5.586</v>
      </c>
      <c r="I719" s="133"/>
      <c r="J719" s="134">
        <f>ROUND(I719*H719,2)</f>
        <v>0</v>
      </c>
      <c r="K719" s="130" t="s">
        <v>133</v>
      </c>
      <c r="L719" s="33"/>
      <c r="M719" s="135" t="s">
        <v>32</v>
      </c>
      <c r="N719" s="136" t="s">
        <v>49</v>
      </c>
      <c r="P719" s="137">
        <f>O719*H719</f>
        <v>0</v>
      </c>
      <c r="Q719" s="137">
        <v>0</v>
      </c>
      <c r="R719" s="137">
        <f>Q719*H719</f>
        <v>0</v>
      </c>
      <c r="S719" s="137">
        <v>0</v>
      </c>
      <c r="T719" s="138">
        <f>S719*H719</f>
        <v>0</v>
      </c>
      <c r="AR719" s="139" t="s">
        <v>134</v>
      </c>
      <c r="AT719" s="139" t="s">
        <v>129</v>
      </c>
      <c r="AU719" s="139" t="s">
        <v>88</v>
      </c>
      <c r="AY719" s="17" t="s">
        <v>127</v>
      </c>
      <c r="BE719" s="140">
        <f>IF(N719="základní",J719,0)</f>
        <v>0</v>
      </c>
      <c r="BF719" s="140">
        <f>IF(N719="snížená",J719,0)</f>
        <v>0</v>
      </c>
      <c r="BG719" s="140">
        <f>IF(N719="zákl. přenesená",J719,0)</f>
        <v>0</v>
      </c>
      <c r="BH719" s="140">
        <f>IF(N719="sníž. přenesená",J719,0)</f>
        <v>0</v>
      </c>
      <c r="BI719" s="140">
        <f>IF(N719="nulová",J719,0)</f>
        <v>0</v>
      </c>
      <c r="BJ719" s="17" t="s">
        <v>86</v>
      </c>
      <c r="BK719" s="140">
        <f>ROUND(I719*H719,2)</f>
        <v>0</v>
      </c>
      <c r="BL719" s="17" t="s">
        <v>134</v>
      </c>
      <c r="BM719" s="139" t="s">
        <v>797</v>
      </c>
    </row>
    <row r="720" spans="2:47" s="1" customFormat="1" ht="12">
      <c r="B720" s="33"/>
      <c r="D720" s="141" t="s">
        <v>136</v>
      </c>
      <c r="F720" s="142" t="s">
        <v>798</v>
      </c>
      <c r="I720" s="143"/>
      <c r="L720" s="33"/>
      <c r="M720" s="144"/>
      <c r="T720" s="54"/>
      <c r="AT720" s="17" t="s">
        <v>136</v>
      </c>
      <c r="AU720" s="17" t="s">
        <v>88</v>
      </c>
    </row>
    <row r="721" spans="2:51" s="12" customFormat="1" ht="12">
      <c r="B721" s="145"/>
      <c r="D721" s="146" t="s">
        <v>138</v>
      </c>
      <c r="E721" s="147" t="s">
        <v>32</v>
      </c>
      <c r="F721" s="148" t="s">
        <v>488</v>
      </c>
      <c r="H721" s="147" t="s">
        <v>32</v>
      </c>
      <c r="I721" s="149"/>
      <c r="L721" s="145"/>
      <c r="M721" s="150"/>
      <c r="T721" s="151"/>
      <c r="AT721" s="147" t="s">
        <v>138</v>
      </c>
      <c r="AU721" s="147" t="s">
        <v>88</v>
      </c>
      <c r="AV721" s="12" t="s">
        <v>86</v>
      </c>
      <c r="AW721" s="12" t="s">
        <v>39</v>
      </c>
      <c r="AX721" s="12" t="s">
        <v>78</v>
      </c>
      <c r="AY721" s="147" t="s">
        <v>127</v>
      </c>
    </row>
    <row r="722" spans="2:51" s="12" customFormat="1" ht="12">
      <c r="B722" s="145"/>
      <c r="D722" s="146" t="s">
        <v>138</v>
      </c>
      <c r="E722" s="147" t="s">
        <v>32</v>
      </c>
      <c r="F722" s="148" t="s">
        <v>258</v>
      </c>
      <c r="H722" s="147" t="s">
        <v>32</v>
      </c>
      <c r="I722" s="149"/>
      <c r="L722" s="145"/>
      <c r="M722" s="150"/>
      <c r="T722" s="151"/>
      <c r="AT722" s="147" t="s">
        <v>138</v>
      </c>
      <c r="AU722" s="147" t="s">
        <v>88</v>
      </c>
      <c r="AV722" s="12" t="s">
        <v>86</v>
      </c>
      <c r="AW722" s="12" t="s">
        <v>39</v>
      </c>
      <c r="AX722" s="12" t="s">
        <v>78</v>
      </c>
      <c r="AY722" s="147" t="s">
        <v>127</v>
      </c>
    </row>
    <row r="723" spans="2:51" s="12" customFormat="1" ht="12">
      <c r="B723" s="145"/>
      <c r="D723" s="146" t="s">
        <v>138</v>
      </c>
      <c r="E723" s="147" t="s">
        <v>32</v>
      </c>
      <c r="F723" s="148" t="s">
        <v>799</v>
      </c>
      <c r="H723" s="147" t="s">
        <v>32</v>
      </c>
      <c r="I723" s="149"/>
      <c r="L723" s="145"/>
      <c r="M723" s="150"/>
      <c r="T723" s="151"/>
      <c r="AT723" s="147" t="s">
        <v>138</v>
      </c>
      <c r="AU723" s="147" t="s">
        <v>88</v>
      </c>
      <c r="AV723" s="12" t="s">
        <v>86</v>
      </c>
      <c r="AW723" s="12" t="s">
        <v>39</v>
      </c>
      <c r="AX723" s="12" t="s">
        <v>78</v>
      </c>
      <c r="AY723" s="147" t="s">
        <v>127</v>
      </c>
    </row>
    <row r="724" spans="2:51" s="13" customFormat="1" ht="12">
      <c r="B724" s="152"/>
      <c r="D724" s="146" t="s">
        <v>138</v>
      </c>
      <c r="E724" s="153" t="s">
        <v>32</v>
      </c>
      <c r="F724" s="154" t="s">
        <v>800</v>
      </c>
      <c r="H724" s="155">
        <v>6.12</v>
      </c>
      <c r="I724" s="156"/>
      <c r="L724" s="152"/>
      <c r="M724" s="157"/>
      <c r="T724" s="158"/>
      <c r="AT724" s="153" t="s">
        <v>138</v>
      </c>
      <c r="AU724" s="153" t="s">
        <v>88</v>
      </c>
      <c r="AV724" s="13" t="s">
        <v>88</v>
      </c>
      <c r="AW724" s="13" t="s">
        <v>39</v>
      </c>
      <c r="AX724" s="13" t="s">
        <v>78</v>
      </c>
      <c r="AY724" s="153" t="s">
        <v>127</v>
      </c>
    </row>
    <row r="725" spans="2:51" s="13" customFormat="1" ht="12">
      <c r="B725" s="152"/>
      <c r="D725" s="146" t="s">
        <v>138</v>
      </c>
      <c r="E725" s="153" t="s">
        <v>32</v>
      </c>
      <c r="F725" s="154" t="s">
        <v>801</v>
      </c>
      <c r="H725" s="155">
        <v>-0.534</v>
      </c>
      <c r="I725" s="156"/>
      <c r="L725" s="152"/>
      <c r="M725" s="157"/>
      <c r="T725" s="158"/>
      <c r="AT725" s="153" t="s">
        <v>138</v>
      </c>
      <c r="AU725" s="153" t="s">
        <v>88</v>
      </c>
      <c r="AV725" s="13" t="s">
        <v>88</v>
      </c>
      <c r="AW725" s="13" t="s">
        <v>39</v>
      </c>
      <c r="AX725" s="13" t="s">
        <v>78</v>
      </c>
      <c r="AY725" s="153" t="s">
        <v>127</v>
      </c>
    </row>
    <row r="726" spans="2:51" s="14" customFormat="1" ht="12">
      <c r="B726" s="159"/>
      <c r="D726" s="146" t="s">
        <v>138</v>
      </c>
      <c r="E726" s="160" t="s">
        <v>32</v>
      </c>
      <c r="F726" s="161" t="s">
        <v>141</v>
      </c>
      <c r="H726" s="162">
        <v>5.586</v>
      </c>
      <c r="I726" s="163"/>
      <c r="L726" s="159"/>
      <c r="M726" s="164"/>
      <c r="T726" s="165"/>
      <c r="AT726" s="160" t="s">
        <v>138</v>
      </c>
      <c r="AU726" s="160" t="s">
        <v>88</v>
      </c>
      <c r="AV726" s="14" t="s">
        <v>134</v>
      </c>
      <c r="AW726" s="14" t="s">
        <v>39</v>
      </c>
      <c r="AX726" s="14" t="s">
        <v>86</v>
      </c>
      <c r="AY726" s="160" t="s">
        <v>127</v>
      </c>
    </row>
    <row r="727" spans="2:65" s="1" customFormat="1" ht="21.75" customHeight="1">
      <c r="B727" s="33"/>
      <c r="C727" s="128" t="s">
        <v>802</v>
      </c>
      <c r="D727" s="128" t="s">
        <v>129</v>
      </c>
      <c r="E727" s="129" t="s">
        <v>803</v>
      </c>
      <c r="F727" s="130" t="s">
        <v>804</v>
      </c>
      <c r="G727" s="131" t="s">
        <v>132</v>
      </c>
      <c r="H727" s="132">
        <v>30.6</v>
      </c>
      <c r="I727" s="133"/>
      <c r="J727" s="134">
        <f>ROUND(I727*H727,2)</f>
        <v>0</v>
      </c>
      <c r="K727" s="130" t="s">
        <v>133</v>
      </c>
      <c r="L727" s="33"/>
      <c r="M727" s="135" t="s">
        <v>32</v>
      </c>
      <c r="N727" s="136" t="s">
        <v>49</v>
      </c>
      <c r="P727" s="137">
        <f>O727*H727</f>
        <v>0</v>
      </c>
      <c r="Q727" s="137">
        <v>0.00402</v>
      </c>
      <c r="R727" s="137">
        <f>Q727*H727</f>
        <v>0.12301200000000001</v>
      </c>
      <c r="S727" s="137">
        <v>0</v>
      </c>
      <c r="T727" s="138">
        <f>S727*H727</f>
        <v>0</v>
      </c>
      <c r="AR727" s="139" t="s">
        <v>134</v>
      </c>
      <c r="AT727" s="139" t="s">
        <v>129</v>
      </c>
      <c r="AU727" s="139" t="s">
        <v>88</v>
      </c>
      <c r="AY727" s="17" t="s">
        <v>127</v>
      </c>
      <c r="BE727" s="140">
        <f>IF(N727="základní",J727,0)</f>
        <v>0</v>
      </c>
      <c r="BF727" s="140">
        <f>IF(N727="snížená",J727,0)</f>
        <v>0</v>
      </c>
      <c r="BG727" s="140">
        <f>IF(N727="zákl. přenesená",J727,0)</f>
        <v>0</v>
      </c>
      <c r="BH727" s="140">
        <f>IF(N727="sníž. přenesená",J727,0)</f>
        <v>0</v>
      </c>
      <c r="BI727" s="140">
        <f>IF(N727="nulová",J727,0)</f>
        <v>0</v>
      </c>
      <c r="BJ727" s="17" t="s">
        <v>86</v>
      </c>
      <c r="BK727" s="140">
        <f>ROUND(I727*H727,2)</f>
        <v>0</v>
      </c>
      <c r="BL727" s="17" t="s">
        <v>134</v>
      </c>
      <c r="BM727" s="139" t="s">
        <v>805</v>
      </c>
    </row>
    <row r="728" spans="2:47" s="1" customFormat="1" ht="12">
      <c r="B728" s="33"/>
      <c r="D728" s="141" t="s">
        <v>136</v>
      </c>
      <c r="F728" s="142" t="s">
        <v>806</v>
      </c>
      <c r="I728" s="143"/>
      <c r="L728" s="33"/>
      <c r="M728" s="144"/>
      <c r="T728" s="54"/>
      <c r="AT728" s="17" t="s">
        <v>136</v>
      </c>
      <c r="AU728" s="17" t="s">
        <v>88</v>
      </c>
    </row>
    <row r="729" spans="2:51" s="12" customFormat="1" ht="12">
      <c r="B729" s="145"/>
      <c r="D729" s="146" t="s">
        <v>138</v>
      </c>
      <c r="E729" s="147" t="s">
        <v>32</v>
      </c>
      <c r="F729" s="148" t="s">
        <v>488</v>
      </c>
      <c r="H729" s="147" t="s">
        <v>32</v>
      </c>
      <c r="I729" s="149"/>
      <c r="L729" s="145"/>
      <c r="M729" s="150"/>
      <c r="T729" s="151"/>
      <c r="AT729" s="147" t="s">
        <v>138</v>
      </c>
      <c r="AU729" s="147" t="s">
        <v>88</v>
      </c>
      <c r="AV729" s="12" t="s">
        <v>86</v>
      </c>
      <c r="AW729" s="12" t="s">
        <v>39</v>
      </c>
      <c r="AX729" s="12" t="s">
        <v>78</v>
      </c>
      <c r="AY729" s="147" t="s">
        <v>127</v>
      </c>
    </row>
    <row r="730" spans="2:51" s="12" customFormat="1" ht="12">
      <c r="B730" s="145"/>
      <c r="D730" s="146" t="s">
        <v>138</v>
      </c>
      <c r="E730" s="147" t="s">
        <v>32</v>
      </c>
      <c r="F730" s="148" t="s">
        <v>258</v>
      </c>
      <c r="H730" s="147" t="s">
        <v>32</v>
      </c>
      <c r="I730" s="149"/>
      <c r="L730" s="145"/>
      <c r="M730" s="150"/>
      <c r="T730" s="151"/>
      <c r="AT730" s="147" t="s">
        <v>138</v>
      </c>
      <c r="AU730" s="147" t="s">
        <v>88</v>
      </c>
      <c r="AV730" s="12" t="s">
        <v>86</v>
      </c>
      <c r="AW730" s="12" t="s">
        <v>39</v>
      </c>
      <c r="AX730" s="12" t="s">
        <v>78</v>
      </c>
      <c r="AY730" s="147" t="s">
        <v>127</v>
      </c>
    </row>
    <row r="731" spans="2:51" s="12" customFormat="1" ht="12">
      <c r="B731" s="145"/>
      <c r="D731" s="146" t="s">
        <v>138</v>
      </c>
      <c r="E731" s="147" t="s">
        <v>32</v>
      </c>
      <c r="F731" s="148" t="s">
        <v>799</v>
      </c>
      <c r="H731" s="147" t="s">
        <v>32</v>
      </c>
      <c r="I731" s="149"/>
      <c r="L731" s="145"/>
      <c r="M731" s="150"/>
      <c r="T731" s="151"/>
      <c r="AT731" s="147" t="s">
        <v>138</v>
      </c>
      <c r="AU731" s="147" t="s">
        <v>88</v>
      </c>
      <c r="AV731" s="12" t="s">
        <v>86</v>
      </c>
      <c r="AW731" s="12" t="s">
        <v>39</v>
      </c>
      <c r="AX731" s="12" t="s">
        <v>78</v>
      </c>
      <c r="AY731" s="147" t="s">
        <v>127</v>
      </c>
    </row>
    <row r="732" spans="2:51" s="13" customFormat="1" ht="12">
      <c r="B732" s="152"/>
      <c r="D732" s="146" t="s">
        <v>138</v>
      </c>
      <c r="E732" s="153" t="s">
        <v>32</v>
      </c>
      <c r="F732" s="154" t="s">
        <v>807</v>
      </c>
      <c r="H732" s="155">
        <v>30.6</v>
      </c>
      <c r="I732" s="156"/>
      <c r="L732" s="152"/>
      <c r="M732" s="157"/>
      <c r="T732" s="158"/>
      <c r="AT732" s="153" t="s">
        <v>138</v>
      </c>
      <c r="AU732" s="153" t="s">
        <v>88</v>
      </c>
      <c r="AV732" s="13" t="s">
        <v>88</v>
      </c>
      <c r="AW732" s="13" t="s">
        <v>39</v>
      </c>
      <c r="AX732" s="13" t="s">
        <v>78</v>
      </c>
      <c r="AY732" s="153" t="s">
        <v>127</v>
      </c>
    </row>
    <row r="733" spans="2:51" s="14" customFormat="1" ht="12">
      <c r="B733" s="159"/>
      <c r="D733" s="146" t="s">
        <v>138</v>
      </c>
      <c r="E733" s="160" t="s">
        <v>32</v>
      </c>
      <c r="F733" s="161" t="s">
        <v>141</v>
      </c>
      <c r="H733" s="162">
        <v>30.6</v>
      </c>
      <c r="I733" s="163"/>
      <c r="L733" s="159"/>
      <c r="M733" s="164"/>
      <c r="T733" s="165"/>
      <c r="AT733" s="160" t="s">
        <v>138</v>
      </c>
      <c r="AU733" s="160" t="s">
        <v>88</v>
      </c>
      <c r="AV733" s="14" t="s">
        <v>134</v>
      </c>
      <c r="AW733" s="14" t="s">
        <v>39</v>
      </c>
      <c r="AX733" s="14" t="s">
        <v>86</v>
      </c>
      <c r="AY733" s="160" t="s">
        <v>127</v>
      </c>
    </row>
    <row r="734" spans="2:63" s="11" customFormat="1" ht="22.8" customHeight="1">
      <c r="B734" s="116"/>
      <c r="D734" s="117" t="s">
        <v>77</v>
      </c>
      <c r="E734" s="126" t="s">
        <v>183</v>
      </c>
      <c r="F734" s="126" t="s">
        <v>808</v>
      </c>
      <c r="I734" s="119"/>
      <c r="J734" s="127">
        <f>BK734</f>
        <v>0</v>
      </c>
      <c r="L734" s="116"/>
      <c r="M734" s="121"/>
      <c r="P734" s="122">
        <f>SUM(P735:P957)</f>
        <v>0</v>
      </c>
      <c r="R734" s="122">
        <f>SUM(R735:R957)</f>
        <v>209.99301638000003</v>
      </c>
      <c r="T734" s="123">
        <f>SUM(T735:T957)</f>
        <v>85.16420000000002</v>
      </c>
      <c r="AR734" s="117" t="s">
        <v>86</v>
      </c>
      <c r="AT734" s="124" t="s">
        <v>77</v>
      </c>
      <c r="AU734" s="124" t="s">
        <v>86</v>
      </c>
      <c r="AY734" s="117" t="s">
        <v>127</v>
      </c>
      <c r="BK734" s="125">
        <f>SUM(BK735:BK957)</f>
        <v>0</v>
      </c>
    </row>
    <row r="735" spans="2:65" s="1" customFormat="1" ht="24.15" customHeight="1">
      <c r="B735" s="33"/>
      <c r="C735" s="128" t="s">
        <v>809</v>
      </c>
      <c r="D735" s="128" t="s">
        <v>129</v>
      </c>
      <c r="E735" s="129" t="s">
        <v>810</v>
      </c>
      <c r="F735" s="130" t="s">
        <v>811</v>
      </c>
      <c r="G735" s="131" t="s">
        <v>510</v>
      </c>
      <c r="H735" s="132">
        <v>11</v>
      </c>
      <c r="I735" s="133"/>
      <c r="J735" s="134">
        <f>ROUND(I735*H735,2)</f>
        <v>0</v>
      </c>
      <c r="K735" s="130" t="s">
        <v>133</v>
      </c>
      <c r="L735" s="33"/>
      <c r="M735" s="135" t="s">
        <v>32</v>
      </c>
      <c r="N735" s="136" t="s">
        <v>49</v>
      </c>
      <c r="P735" s="137">
        <f>O735*H735</f>
        <v>0</v>
      </c>
      <c r="Q735" s="137">
        <v>0.0007</v>
      </c>
      <c r="R735" s="137">
        <f>Q735*H735</f>
        <v>0.0077</v>
      </c>
      <c r="S735" s="137">
        <v>0</v>
      </c>
      <c r="T735" s="138">
        <f>S735*H735</f>
        <v>0</v>
      </c>
      <c r="AR735" s="139" t="s">
        <v>134</v>
      </c>
      <c r="AT735" s="139" t="s">
        <v>129</v>
      </c>
      <c r="AU735" s="139" t="s">
        <v>88</v>
      </c>
      <c r="AY735" s="17" t="s">
        <v>127</v>
      </c>
      <c r="BE735" s="140">
        <f>IF(N735="základní",J735,0)</f>
        <v>0</v>
      </c>
      <c r="BF735" s="140">
        <f>IF(N735="snížená",J735,0)</f>
        <v>0</v>
      </c>
      <c r="BG735" s="140">
        <f>IF(N735="zákl. přenesená",J735,0)</f>
        <v>0</v>
      </c>
      <c r="BH735" s="140">
        <f>IF(N735="sníž. přenesená",J735,0)</f>
        <v>0</v>
      </c>
      <c r="BI735" s="140">
        <f>IF(N735="nulová",J735,0)</f>
        <v>0</v>
      </c>
      <c r="BJ735" s="17" t="s">
        <v>86</v>
      </c>
      <c r="BK735" s="140">
        <f>ROUND(I735*H735,2)</f>
        <v>0</v>
      </c>
      <c r="BL735" s="17" t="s">
        <v>134</v>
      </c>
      <c r="BM735" s="139" t="s">
        <v>812</v>
      </c>
    </row>
    <row r="736" spans="2:47" s="1" customFormat="1" ht="12">
      <c r="B736" s="33"/>
      <c r="D736" s="141" t="s">
        <v>136</v>
      </c>
      <c r="F736" s="142" t="s">
        <v>813</v>
      </c>
      <c r="I736" s="143"/>
      <c r="L736" s="33"/>
      <c r="M736" s="144"/>
      <c r="T736" s="54"/>
      <c r="AT736" s="17" t="s">
        <v>136</v>
      </c>
      <c r="AU736" s="17" t="s">
        <v>88</v>
      </c>
    </row>
    <row r="737" spans="2:51" s="12" customFormat="1" ht="12">
      <c r="B737" s="145"/>
      <c r="D737" s="146" t="s">
        <v>138</v>
      </c>
      <c r="E737" s="147" t="s">
        <v>32</v>
      </c>
      <c r="F737" s="148" t="s">
        <v>814</v>
      </c>
      <c r="H737" s="147" t="s">
        <v>32</v>
      </c>
      <c r="I737" s="149"/>
      <c r="L737" s="145"/>
      <c r="M737" s="150"/>
      <c r="T737" s="151"/>
      <c r="AT737" s="147" t="s">
        <v>138</v>
      </c>
      <c r="AU737" s="147" t="s">
        <v>88</v>
      </c>
      <c r="AV737" s="12" t="s">
        <v>86</v>
      </c>
      <c r="AW737" s="12" t="s">
        <v>39</v>
      </c>
      <c r="AX737" s="12" t="s">
        <v>78</v>
      </c>
      <c r="AY737" s="147" t="s">
        <v>127</v>
      </c>
    </row>
    <row r="738" spans="2:51" s="12" customFormat="1" ht="12">
      <c r="B738" s="145"/>
      <c r="D738" s="146" t="s">
        <v>138</v>
      </c>
      <c r="E738" s="147" t="s">
        <v>32</v>
      </c>
      <c r="F738" s="148" t="s">
        <v>815</v>
      </c>
      <c r="H738" s="147" t="s">
        <v>32</v>
      </c>
      <c r="I738" s="149"/>
      <c r="L738" s="145"/>
      <c r="M738" s="150"/>
      <c r="T738" s="151"/>
      <c r="AT738" s="147" t="s">
        <v>138</v>
      </c>
      <c r="AU738" s="147" t="s">
        <v>88</v>
      </c>
      <c r="AV738" s="12" t="s">
        <v>86</v>
      </c>
      <c r="AW738" s="12" t="s">
        <v>39</v>
      </c>
      <c r="AX738" s="12" t="s">
        <v>78</v>
      </c>
      <c r="AY738" s="147" t="s">
        <v>127</v>
      </c>
    </row>
    <row r="739" spans="2:51" s="13" customFormat="1" ht="12">
      <c r="B739" s="152"/>
      <c r="D739" s="146" t="s">
        <v>138</v>
      </c>
      <c r="E739" s="153" t="s">
        <v>32</v>
      </c>
      <c r="F739" s="154" t="s">
        <v>816</v>
      </c>
      <c r="H739" s="155">
        <v>1</v>
      </c>
      <c r="I739" s="156"/>
      <c r="L739" s="152"/>
      <c r="M739" s="157"/>
      <c r="T739" s="158"/>
      <c r="AT739" s="153" t="s">
        <v>138</v>
      </c>
      <c r="AU739" s="153" t="s">
        <v>88</v>
      </c>
      <c r="AV739" s="13" t="s">
        <v>88</v>
      </c>
      <c r="AW739" s="13" t="s">
        <v>39</v>
      </c>
      <c r="AX739" s="13" t="s">
        <v>78</v>
      </c>
      <c r="AY739" s="153" t="s">
        <v>127</v>
      </c>
    </row>
    <row r="740" spans="2:51" s="13" customFormat="1" ht="12">
      <c r="B740" s="152"/>
      <c r="D740" s="146" t="s">
        <v>138</v>
      </c>
      <c r="E740" s="153" t="s">
        <v>32</v>
      </c>
      <c r="F740" s="154" t="s">
        <v>817</v>
      </c>
      <c r="H740" s="155">
        <v>1</v>
      </c>
      <c r="I740" s="156"/>
      <c r="L740" s="152"/>
      <c r="M740" s="157"/>
      <c r="T740" s="158"/>
      <c r="AT740" s="153" t="s">
        <v>138</v>
      </c>
      <c r="AU740" s="153" t="s">
        <v>88</v>
      </c>
      <c r="AV740" s="13" t="s">
        <v>88</v>
      </c>
      <c r="AW740" s="13" t="s">
        <v>39</v>
      </c>
      <c r="AX740" s="13" t="s">
        <v>78</v>
      </c>
      <c r="AY740" s="153" t="s">
        <v>127</v>
      </c>
    </row>
    <row r="741" spans="2:51" s="13" customFormat="1" ht="12">
      <c r="B741" s="152"/>
      <c r="D741" s="146" t="s">
        <v>138</v>
      </c>
      <c r="E741" s="153" t="s">
        <v>32</v>
      </c>
      <c r="F741" s="154" t="s">
        <v>818</v>
      </c>
      <c r="H741" s="155">
        <v>2</v>
      </c>
      <c r="I741" s="156"/>
      <c r="L741" s="152"/>
      <c r="M741" s="157"/>
      <c r="T741" s="158"/>
      <c r="AT741" s="153" t="s">
        <v>138</v>
      </c>
      <c r="AU741" s="153" t="s">
        <v>88</v>
      </c>
      <c r="AV741" s="13" t="s">
        <v>88</v>
      </c>
      <c r="AW741" s="13" t="s">
        <v>39</v>
      </c>
      <c r="AX741" s="13" t="s">
        <v>78</v>
      </c>
      <c r="AY741" s="153" t="s">
        <v>127</v>
      </c>
    </row>
    <row r="742" spans="2:51" s="13" customFormat="1" ht="12">
      <c r="B742" s="152"/>
      <c r="D742" s="146" t="s">
        <v>138</v>
      </c>
      <c r="E742" s="153" t="s">
        <v>32</v>
      </c>
      <c r="F742" s="154" t="s">
        <v>819</v>
      </c>
      <c r="H742" s="155">
        <v>2</v>
      </c>
      <c r="I742" s="156"/>
      <c r="L742" s="152"/>
      <c r="M742" s="157"/>
      <c r="T742" s="158"/>
      <c r="AT742" s="153" t="s">
        <v>138</v>
      </c>
      <c r="AU742" s="153" t="s">
        <v>88</v>
      </c>
      <c r="AV742" s="13" t="s">
        <v>88</v>
      </c>
      <c r="AW742" s="13" t="s">
        <v>39</v>
      </c>
      <c r="AX742" s="13" t="s">
        <v>78</v>
      </c>
      <c r="AY742" s="153" t="s">
        <v>127</v>
      </c>
    </row>
    <row r="743" spans="2:51" s="13" customFormat="1" ht="12">
      <c r="B743" s="152"/>
      <c r="D743" s="146" t="s">
        <v>138</v>
      </c>
      <c r="E743" s="153" t="s">
        <v>32</v>
      </c>
      <c r="F743" s="154" t="s">
        <v>820</v>
      </c>
      <c r="H743" s="155">
        <v>1</v>
      </c>
      <c r="I743" s="156"/>
      <c r="L743" s="152"/>
      <c r="M743" s="157"/>
      <c r="T743" s="158"/>
      <c r="AT743" s="153" t="s">
        <v>138</v>
      </c>
      <c r="AU743" s="153" t="s">
        <v>88</v>
      </c>
      <c r="AV743" s="13" t="s">
        <v>88</v>
      </c>
      <c r="AW743" s="13" t="s">
        <v>39</v>
      </c>
      <c r="AX743" s="13" t="s">
        <v>78</v>
      </c>
      <c r="AY743" s="153" t="s">
        <v>127</v>
      </c>
    </row>
    <row r="744" spans="2:51" s="13" customFormat="1" ht="12">
      <c r="B744" s="152"/>
      <c r="D744" s="146" t="s">
        <v>138</v>
      </c>
      <c r="E744" s="153" t="s">
        <v>32</v>
      </c>
      <c r="F744" s="154" t="s">
        <v>821</v>
      </c>
      <c r="H744" s="155">
        <v>2</v>
      </c>
      <c r="I744" s="156"/>
      <c r="L744" s="152"/>
      <c r="M744" s="157"/>
      <c r="T744" s="158"/>
      <c r="AT744" s="153" t="s">
        <v>138</v>
      </c>
      <c r="AU744" s="153" t="s">
        <v>88</v>
      </c>
      <c r="AV744" s="13" t="s">
        <v>88</v>
      </c>
      <c r="AW744" s="13" t="s">
        <v>39</v>
      </c>
      <c r="AX744" s="13" t="s">
        <v>78</v>
      </c>
      <c r="AY744" s="153" t="s">
        <v>127</v>
      </c>
    </row>
    <row r="745" spans="2:51" s="12" customFormat="1" ht="12">
      <c r="B745" s="145"/>
      <c r="D745" s="146" t="s">
        <v>138</v>
      </c>
      <c r="E745" s="147" t="s">
        <v>32</v>
      </c>
      <c r="F745" s="148" t="s">
        <v>822</v>
      </c>
      <c r="H745" s="147" t="s">
        <v>32</v>
      </c>
      <c r="I745" s="149"/>
      <c r="L745" s="145"/>
      <c r="M745" s="150"/>
      <c r="T745" s="151"/>
      <c r="AT745" s="147" t="s">
        <v>138</v>
      </c>
      <c r="AU745" s="147" t="s">
        <v>88</v>
      </c>
      <c r="AV745" s="12" t="s">
        <v>86</v>
      </c>
      <c r="AW745" s="12" t="s">
        <v>39</v>
      </c>
      <c r="AX745" s="12" t="s">
        <v>78</v>
      </c>
      <c r="AY745" s="147" t="s">
        <v>127</v>
      </c>
    </row>
    <row r="746" spans="2:51" s="13" customFormat="1" ht="12">
      <c r="B746" s="152"/>
      <c r="D746" s="146" t="s">
        <v>138</v>
      </c>
      <c r="E746" s="153" t="s">
        <v>32</v>
      </c>
      <c r="F746" s="154" t="s">
        <v>823</v>
      </c>
      <c r="H746" s="155">
        <v>1</v>
      </c>
      <c r="I746" s="156"/>
      <c r="L746" s="152"/>
      <c r="M746" s="157"/>
      <c r="T746" s="158"/>
      <c r="AT746" s="153" t="s">
        <v>138</v>
      </c>
      <c r="AU746" s="153" t="s">
        <v>88</v>
      </c>
      <c r="AV746" s="13" t="s">
        <v>88</v>
      </c>
      <c r="AW746" s="13" t="s">
        <v>39</v>
      </c>
      <c r="AX746" s="13" t="s">
        <v>78</v>
      </c>
      <c r="AY746" s="153" t="s">
        <v>127</v>
      </c>
    </row>
    <row r="747" spans="2:51" s="13" customFormat="1" ht="12">
      <c r="B747" s="152"/>
      <c r="D747" s="146" t="s">
        <v>138</v>
      </c>
      <c r="E747" s="153" t="s">
        <v>32</v>
      </c>
      <c r="F747" s="154" t="s">
        <v>816</v>
      </c>
      <c r="H747" s="155">
        <v>1</v>
      </c>
      <c r="I747" s="156"/>
      <c r="L747" s="152"/>
      <c r="M747" s="157"/>
      <c r="T747" s="158"/>
      <c r="AT747" s="153" t="s">
        <v>138</v>
      </c>
      <c r="AU747" s="153" t="s">
        <v>88</v>
      </c>
      <c r="AV747" s="13" t="s">
        <v>88</v>
      </c>
      <c r="AW747" s="13" t="s">
        <v>39</v>
      </c>
      <c r="AX747" s="13" t="s">
        <v>78</v>
      </c>
      <c r="AY747" s="153" t="s">
        <v>127</v>
      </c>
    </row>
    <row r="748" spans="2:51" s="14" customFormat="1" ht="12">
      <c r="B748" s="159"/>
      <c r="D748" s="146" t="s">
        <v>138</v>
      </c>
      <c r="E748" s="160" t="s">
        <v>32</v>
      </c>
      <c r="F748" s="161" t="s">
        <v>141</v>
      </c>
      <c r="H748" s="162">
        <v>11</v>
      </c>
      <c r="I748" s="163"/>
      <c r="L748" s="159"/>
      <c r="M748" s="164"/>
      <c r="T748" s="165"/>
      <c r="AT748" s="160" t="s">
        <v>138</v>
      </c>
      <c r="AU748" s="160" t="s">
        <v>88</v>
      </c>
      <c r="AV748" s="14" t="s">
        <v>134</v>
      </c>
      <c r="AW748" s="14" t="s">
        <v>39</v>
      </c>
      <c r="AX748" s="14" t="s">
        <v>86</v>
      </c>
      <c r="AY748" s="160" t="s">
        <v>127</v>
      </c>
    </row>
    <row r="749" spans="2:65" s="1" customFormat="1" ht="24.15" customHeight="1">
      <c r="B749" s="33"/>
      <c r="C749" s="166" t="s">
        <v>824</v>
      </c>
      <c r="D749" s="166" t="s">
        <v>345</v>
      </c>
      <c r="E749" s="167" t="s">
        <v>825</v>
      </c>
      <c r="F749" s="168" t="s">
        <v>826</v>
      </c>
      <c r="G749" s="169" t="s">
        <v>510</v>
      </c>
      <c r="H749" s="170">
        <v>2</v>
      </c>
      <c r="I749" s="171"/>
      <c r="J749" s="172">
        <f>ROUND(I749*H749,2)</f>
        <v>0</v>
      </c>
      <c r="K749" s="168" t="s">
        <v>133</v>
      </c>
      <c r="L749" s="173"/>
      <c r="M749" s="174" t="s">
        <v>32</v>
      </c>
      <c r="N749" s="175" t="s">
        <v>49</v>
      </c>
      <c r="P749" s="137">
        <f>O749*H749</f>
        <v>0</v>
      </c>
      <c r="Q749" s="137">
        <v>0.005</v>
      </c>
      <c r="R749" s="137">
        <f>Q749*H749</f>
        <v>0.01</v>
      </c>
      <c r="S749" s="137">
        <v>0</v>
      </c>
      <c r="T749" s="138">
        <f>S749*H749</f>
        <v>0</v>
      </c>
      <c r="AR749" s="139" t="s">
        <v>177</v>
      </c>
      <c r="AT749" s="139" t="s">
        <v>345</v>
      </c>
      <c r="AU749" s="139" t="s">
        <v>88</v>
      </c>
      <c r="AY749" s="17" t="s">
        <v>127</v>
      </c>
      <c r="BE749" s="140">
        <f>IF(N749="základní",J749,0)</f>
        <v>0</v>
      </c>
      <c r="BF749" s="140">
        <f>IF(N749="snížená",J749,0)</f>
        <v>0</v>
      </c>
      <c r="BG749" s="140">
        <f>IF(N749="zákl. přenesená",J749,0)</f>
        <v>0</v>
      </c>
      <c r="BH749" s="140">
        <f>IF(N749="sníž. přenesená",J749,0)</f>
        <v>0</v>
      </c>
      <c r="BI749" s="140">
        <f>IF(N749="nulová",J749,0)</f>
        <v>0</v>
      </c>
      <c r="BJ749" s="17" t="s">
        <v>86</v>
      </c>
      <c r="BK749" s="140">
        <f>ROUND(I749*H749,2)</f>
        <v>0</v>
      </c>
      <c r="BL749" s="17" t="s">
        <v>134</v>
      </c>
      <c r="BM749" s="139" t="s">
        <v>827</v>
      </c>
    </row>
    <row r="750" spans="2:51" s="13" customFormat="1" ht="12">
      <c r="B750" s="152"/>
      <c r="D750" s="146" t="s">
        <v>138</v>
      </c>
      <c r="E750" s="153" t="s">
        <v>32</v>
      </c>
      <c r="F750" s="154" t="s">
        <v>818</v>
      </c>
      <c r="H750" s="155">
        <v>2</v>
      </c>
      <c r="I750" s="156"/>
      <c r="L750" s="152"/>
      <c r="M750" s="157"/>
      <c r="T750" s="158"/>
      <c r="AT750" s="153" t="s">
        <v>138</v>
      </c>
      <c r="AU750" s="153" t="s">
        <v>88</v>
      </c>
      <c r="AV750" s="13" t="s">
        <v>88</v>
      </c>
      <c r="AW750" s="13" t="s">
        <v>39</v>
      </c>
      <c r="AX750" s="13" t="s">
        <v>86</v>
      </c>
      <c r="AY750" s="153" t="s">
        <v>127</v>
      </c>
    </row>
    <row r="751" spans="2:65" s="1" customFormat="1" ht="24.15" customHeight="1">
      <c r="B751" s="33"/>
      <c r="C751" s="166" t="s">
        <v>828</v>
      </c>
      <c r="D751" s="166" t="s">
        <v>345</v>
      </c>
      <c r="E751" s="167" t="s">
        <v>829</v>
      </c>
      <c r="F751" s="168" t="s">
        <v>830</v>
      </c>
      <c r="G751" s="169" t="s">
        <v>510</v>
      </c>
      <c r="H751" s="170">
        <v>2</v>
      </c>
      <c r="I751" s="171"/>
      <c r="J751" s="172">
        <f>ROUND(I751*H751,2)</f>
        <v>0</v>
      </c>
      <c r="K751" s="168" t="s">
        <v>133</v>
      </c>
      <c r="L751" s="173"/>
      <c r="M751" s="174" t="s">
        <v>32</v>
      </c>
      <c r="N751" s="175" t="s">
        <v>49</v>
      </c>
      <c r="P751" s="137">
        <f>O751*H751</f>
        <v>0</v>
      </c>
      <c r="Q751" s="137">
        <v>0.005</v>
      </c>
      <c r="R751" s="137">
        <f>Q751*H751</f>
        <v>0.01</v>
      </c>
      <c r="S751" s="137">
        <v>0</v>
      </c>
      <c r="T751" s="138">
        <f>S751*H751</f>
        <v>0</v>
      </c>
      <c r="AR751" s="139" t="s">
        <v>177</v>
      </c>
      <c r="AT751" s="139" t="s">
        <v>345</v>
      </c>
      <c r="AU751" s="139" t="s">
        <v>88</v>
      </c>
      <c r="AY751" s="17" t="s">
        <v>127</v>
      </c>
      <c r="BE751" s="140">
        <f>IF(N751="základní",J751,0)</f>
        <v>0</v>
      </c>
      <c r="BF751" s="140">
        <f>IF(N751="snížená",J751,0)</f>
        <v>0</v>
      </c>
      <c r="BG751" s="140">
        <f>IF(N751="zákl. přenesená",J751,0)</f>
        <v>0</v>
      </c>
      <c r="BH751" s="140">
        <f>IF(N751="sníž. přenesená",J751,0)</f>
        <v>0</v>
      </c>
      <c r="BI751" s="140">
        <f>IF(N751="nulová",J751,0)</f>
        <v>0</v>
      </c>
      <c r="BJ751" s="17" t="s">
        <v>86</v>
      </c>
      <c r="BK751" s="140">
        <f>ROUND(I751*H751,2)</f>
        <v>0</v>
      </c>
      <c r="BL751" s="17" t="s">
        <v>134</v>
      </c>
      <c r="BM751" s="139" t="s">
        <v>831</v>
      </c>
    </row>
    <row r="752" spans="2:51" s="13" customFormat="1" ht="12">
      <c r="B752" s="152"/>
      <c r="D752" s="146" t="s">
        <v>138</v>
      </c>
      <c r="E752" s="153" t="s">
        <v>32</v>
      </c>
      <c r="F752" s="154" t="s">
        <v>832</v>
      </c>
      <c r="H752" s="155">
        <v>2</v>
      </c>
      <c r="I752" s="156"/>
      <c r="L752" s="152"/>
      <c r="M752" s="157"/>
      <c r="T752" s="158"/>
      <c r="AT752" s="153" t="s">
        <v>138</v>
      </c>
      <c r="AU752" s="153" t="s">
        <v>88</v>
      </c>
      <c r="AV752" s="13" t="s">
        <v>88</v>
      </c>
      <c r="AW752" s="13" t="s">
        <v>39</v>
      </c>
      <c r="AX752" s="13" t="s">
        <v>86</v>
      </c>
      <c r="AY752" s="153" t="s">
        <v>127</v>
      </c>
    </row>
    <row r="753" spans="2:65" s="1" customFormat="1" ht="21.75" customHeight="1">
      <c r="B753" s="33"/>
      <c r="C753" s="166" t="s">
        <v>833</v>
      </c>
      <c r="D753" s="166" t="s">
        <v>345</v>
      </c>
      <c r="E753" s="167" t="s">
        <v>834</v>
      </c>
      <c r="F753" s="168" t="s">
        <v>835</v>
      </c>
      <c r="G753" s="169" t="s">
        <v>510</v>
      </c>
      <c r="H753" s="170">
        <v>1</v>
      </c>
      <c r="I753" s="171"/>
      <c r="J753" s="172">
        <f>ROUND(I753*H753,2)</f>
        <v>0</v>
      </c>
      <c r="K753" s="168" t="s">
        <v>133</v>
      </c>
      <c r="L753" s="173"/>
      <c r="M753" s="174" t="s">
        <v>32</v>
      </c>
      <c r="N753" s="175" t="s">
        <v>49</v>
      </c>
      <c r="P753" s="137">
        <f>O753*H753</f>
        <v>0</v>
      </c>
      <c r="Q753" s="137">
        <v>0.005</v>
      </c>
      <c r="R753" s="137">
        <f>Q753*H753</f>
        <v>0.005</v>
      </c>
      <c r="S753" s="137">
        <v>0</v>
      </c>
      <c r="T753" s="138">
        <f>S753*H753</f>
        <v>0</v>
      </c>
      <c r="AR753" s="139" t="s">
        <v>177</v>
      </c>
      <c r="AT753" s="139" t="s">
        <v>345</v>
      </c>
      <c r="AU753" s="139" t="s">
        <v>88</v>
      </c>
      <c r="AY753" s="17" t="s">
        <v>127</v>
      </c>
      <c r="BE753" s="140">
        <f>IF(N753="základní",J753,0)</f>
        <v>0</v>
      </c>
      <c r="BF753" s="140">
        <f>IF(N753="snížená",J753,0)</f>
        <v>0</v>
      </c>
      <c r="BG753" s="140">
        <f>IF(N753="zákl. přenesená",J753,0)</f>
        <v>0</v>
      </c>
      <c r="BH753" s="140">
        <f>IF(N753="sníž. přenesená",J753,0)</f>
        <v>0</v>
      </c>
      <c r="BI753" s="140">
        <f>IF(N753="nulová",J753,0)</f>
        <v>0</v>
      </c>
      <c r="BJ753" s="17" t="s">
        <v>86</v>
      </c>
      <c r="BK753" s="140">
        <f>ROUND(I753*H753,2)</f>
        <v>0</v>
      </c>
      <c r="BL753" s="17" t="s">
        <v>134</v>
      </c>
      <c r="BM753" s="139" t="s">
        <v>836</v>
      </c>
    </row>
    <row r="754" spans="2:51" s="13" customFormat="1" ht="12">
      <c r="B754" s="152"/>
      <c r="D754" s="146" t="s">
        <v>138</v>
      </c>
      <c r="E754" s="153" t="s">
        <v>32</v>
      </c>
      <c r="F754" s="154" t="s">
        <v>817</v>
      </c>
      <c r="H754" s="155">
        <v>1</v>
      </c>
      <c r="I754" s="156"/>
      <c r="L754" s="152"/>
      <c r="M754" s="157"/>
      <c r="T754" s="158"/>
      <c r="AT754" s="153" t="s">
        <v>138</v>
      </c>
      <c r="AU754" s="153" t="s">
        <v>88</v>
      </c>
      <c r="AV754" s="13" t="s">
        <v>88</v>
      </c>
      <c r="AW754" s="13" t="s">
        <v>39</v>
      </c>
      <c r="AX754" s="13" t="s">
        <v>86</v>
      </c>
      <c r="AY754" s="153" t="s">
        <v>127</v>
      </c>
    </row>
    <row r="755" spans="2:65" s="1" customFormat="1" ht="24.15" customHeight="1">
      <c r="B755" s="33"/>
      <c r="C755" s="166" t="s">
        <v>837</v>
      </c>
      <c r="D755" s="166" t="s">
        <v>345</v>
      </c>
      <c r="E755" s="167" t="s">
        <v>838</v>
      </c>
      <c r="F755" s="168" t="s">
        <v>839</v>
      </c>
      <c r="G755" s="169" t="s">
        <v>510</v>
      </c>
      <c r="H755" s="170">
        <v>2</v>
      </c>
      <c r="I755" s="171"/>
      <c r="J755" s="172">
        <f>ROUND(I755*H755,2)</f>
        <v>0</v>
      </c>
      <c r="K755" s="168" t="s">
        <v>133</v>
      </c>
      <c r="L755" s="173"/>
      <c r="M755" s="174" t="s">
        <v>32</v>
      </c>
      <c r="N755" s="175" t="s">
        <v>49</v>
      </c>
      <c r="P755" s="137">
        <f>O755*H755</f>
        <v>0</v>
      </c>
      <c r="Q755" s="137">
        <v>0.0025</v>
      </c>
      <c r="R755" s="137">
        <f>Q755*H755</f>
        <v>0.005</v>
      </c>
      <c r="S755" s="137">
        <v>0</v>
      </c>
      <c r="T755" s="138">
        <f>S755*H755</f>
        <v>0</v>
      </c>
      <c r="AR755" s="139" t="s">
        <v>177</v>
      </c>
      <c r="AT755" s="139" t="s">
        <v>345</v>
      </c>
      <c r="AU755" s="139" t="s">
        <v>88</v>
      </c>
      <c r="AY755" s="17" t="s">
        <v>127</v>
      </c>
      <c r="BE755" s="140">
        <f>IF(N755="základní",J755,0)</f>
        <v>0</v>
      </c>
      <c r="BF755" s="140">
        <f>IF(N755="snížená",J755,0)</f>
        <v>0</v>
      </c>
      <c r="BG755" s="140">
        <f>IF(N755="zákl. přenesená",J755,0)</f>
        <v>0</v>
      </c>
      <c r="BH755" s="140">
        <f>IF(N755="sníž. přenesená",J755,0)</f>
        <v>0</v>
      </c>
      <c r="BI755" s="140">
        <f>IF(N755="nulová",J755,0)</f>
        <v>0</v>
      </c>
      <c r="BJ755" s="17" t="s">
        <v>86</v>
      </c>
      <c r="BK755" s="140">
        <f>ROUND(I755*H755,2)</f>
        <v>0</v>
      </c>
      <c r="BL755" s="17" t="s">
        <v>134</v>
      </c>
      <c r="BM755" s="139" t="s">
        <v>840</v>
      </c>
    </row>
    <row r="756" spans="2:51" s="13" customFormat="1" ht="12">
      <c r="B756" s="152"/>
      <c r="D756" s="146" t="s">
        <v>138</v>
      </c>
      <c r="E756" s="153" t="s">
        <v>32</v>
      </c>
      <c r="F756" s="154" t="s">
        <v>821</v>
      </c>
      <c r="H756" s="155">
        <v>2</v>
      </c>
      <c r="I756" s="156"/>
      <c r="L756" s="152"/>
      <c r="M756" s="157"/>
      <c r="T756" s="158"/>
      <c r="AT756" s="153" t="s">
        <v>138</v>
      </c>
      <c r="AU756" s="153" t="s">
        <v>88</v>
      </c>
      <c r="AV756" s="13" t="s">
        <v>88</v>
      </c>
      <c r="AW756" s="13" t="s">
        <v>39</v>
      </c>
      <c r="AX756" s="13" t="s">
        <v>86</v>
      </c>
      <c r="AY756" s="153" t="s">
        <v>127</v>
      </c>
    </row>
    <row r="757" spans="2:65" s="1" customFormat="1" ht="16.5" customHeight="1">
      <c r="B757" s="33"/>
      <c r="C757" s="166" t="s">
        <v>841</v>
      </c>
      <c r="D757" s="166" t="s">
        <v>345</v>
      </c>
      <c r="E757" s="167" t="s">
        <v>842</v>
      </c>
      <c r="F757" s="168" t="s">
        <v>843</v>
      </c>
      <c r="G757" s="169" t="s">
        <v>510</v>
      </c>
      <c r="H757" s="170">
        <v>2</v>
      </c>
      <c r="I757" s="171"/>
      <c r="J757" s="172">
        <f>ROUND(I757*H757,2)</f>
        <v>0</v>
      </c>
      <c r="K757" s="168" t="s">
        <v>133</v>
      </c>
      <c r="L757" s="173"/>
      <c r="M757" s="174" t="s">
        <v>32</v>
      </c>
      <c r="N757" s="175" t="s">
        <v>49</v>
      </c>
      <c r="P757" s="137">
        <f>O757*H757</f>
        <v>0</v>
      </c>
      <c r="Q757" s="137">
        <v>0.0035</v>
      </c>
      <c r="R757" s="137">
        <f>Q757*H757</f>
        <v>0.007</v>
      </c>
      <c r="S757" s="137">
        <v>0</v>
      </c>
      <c r="T757" s="138">
        <f>S757*H757</f>
        <v>0</v>
      </c>
      <c r="AR757" s="139" t="s">
        <v>177</v>
      </c>
      <c r="AT757" s="139" t="s">
        <v>345</v>
      </c>
      <c r="AU757" s="139" t="s">
        <v>88</v>
      </c>
      <c r="AY757" s="17" t="s">
        <v>127</v>
      </c>
      <c r="BE757" s="140">
        <f>IF(N757="základní",J757,0)</f>
        <v>0</v>
      </c>
      <c r="BF757" s="140">
        <f>IF(N757="snížená",J757,0)</f>
        <v>0</v>
      </c>
      <c r="BG757" s="140">
        <f>IF(N757="zákl. přenesená",J757,0)</f>
        <v>0</v>
      </c>
      <c r="BH757" s="140">
        <f>IF(N757="sníž. přenesená",J757,0)</f>
        <v>0</v>
      </c>
      <c r="BI757" s="140">
        <f>IF(N757="nulová",J757,0)</f>
        <v>0</v>
      </c>
      <c r="BJ757" s="17" t="s">
        <v>86</v>
      </c>
      <c r="BK757" s="140">
        <f>ROUND(I757*H757,2)</f>
        <v>0</v>
      </c>
      <c r="BL757" s="17" t="s">
        <v>134</v>
      </c>
      <c r="BM757" s="139" t="s">
        <v>844</v>
      </c>
    </row>
    <row r="758" spans="2:51" s="13" customFormat="1" ht="12">
      <c r="B758" s="152"/>
      <c r="D758" s="146" t="s">
        <v>138</v>
      </c>
      <c r="E758" s="153" t="s">
        <v>32</v>
      </c>
      <c r="F758" s="154" t="s">
        <v>845</v>
      </c>
      <c r="H758" s="155">
        <v>2</v>
      </c>
      <c r="I758" s="156"/>
      <c r="L758" s="152"/>
      <c r="M758" s="157"/>
      <c r="T758" s="158"/>
      <c r="AT758" s="153" t="s">
        <v>138</v>
      </c>
      <c r="AU758" s="153" t="s">
        <v>88</v>
      </c>
      <c r="AV758" s="13" t="s">
        <v>88</v>
      </c>
      <c r="AW758" s="13" t="s">
        <v>39</v>
      </c>
      <c r="AX758" s="13" t="s">
        <v>86</v>
      </c>
      <c r="AY758" s="153" t="s">
        <v>127</v>
      </c>
    </row>
    <row r="759" spans="2:65" s="1" customFormat="1" ht="16.5" customHeight="1">
      <c r="B759" s="33"/>
      <c r="C759" s="166" t="s">
        <v>846</v>
      </c>
      <c r="D759" s="166" t="s">
        <v>345</v>
      </c>
      <c r="E759" s="167" t="s">
        <v>847</v>
      </c>
      <c r="F759" s="168" t="s">
        <v>848</v>
      </c>
      <c r="G759" s="169" t="s">
        <v>510</v>
      </c>
      <c r="H759" s="170">
        <v>18</v>
      </c>
      <c r="I759" s="171"/>
      <c r="J759" s="172">
        <f>ROUND(I759*H759,2)</f>
        <v>0</v>
      </c>
      <c r="K759" s="168" t="s">
        <v>133</v>
      </c>
      <c r="L759" s="173"/>
      <c r="M759" s="174" t="s">
        <v>32</v>
      </c>
      <c r="N759" s="175" t="s">
        <v>49</v>
      </c>
      <c r="P759" s="137">
        <f>O759*H759</f>
        <v>0</v>
      </c>
      <c r="Q759" s="137">
        <v>0.0004</v>
      </c>
      <c r="R759" s="137">
        <f>Q759*H759</f>
        <v>0.007200000000000001</v>
      </c>
      <c r="S759" s="137">
        <v>0</v>
      </c>
      <c r="T759" s="138">
        <f>S759*H759</f>
        <v>0</v>
      </c>
      <c r="AR759" s="139" t="s">
        <v>177</v>
      </c>
      <c r="AT759" s="139" t="s">
        <v>345</v>
      </c>
      <c r="AU759" s="139" t="s">
        <v>88</v>
      </c>
      <c r="AY759" s="17" t="s">
        <v>127</v>
      </c>
      <c r="BE759" s="140">
        <f>IF(N759="základní",J759,0)</f>
        <v>0</v>
      </c>
      <c r="BF759" s="140">
        <f>IF(N759="snížená",J759,0)</f>
        <v>0</v>
      </c>
      <c r="BG759" s="140">
        <f>IF(N759="zákl. přenesená",J759,0)</f>
        <v>0</v>
      </c>
      <c r="BH759" s="140">
        <f>IF(N759="sníž. přenesená",J759,0)</f>
        <v>0</v>
      </c>
      <c r="BI759" s="140">
        <f>IF(N759="nulová",J759,0)</f>
        <v>0</v>
      </c>
      <c r="BJ759" s="17" t="s">
        <v>86</v>
      </c>
      <c r="BK759" s="140">
        <f>ROUND(I759*H759,2)</f>
        <v>0</v>
      </c>
      <c r="BL759" s="17" t="s">
        <v>134</v>
      </c>
      <c r="BM759" s="139" t="s">
        <v>849</v>
      </c>
    </row>
    <row r="760" spans="2:65" s="1" customFormat="1" ht="24.15" customHeight="1">
      <c r="B760" s="33"/>
      <c r="C760" s="128" t="s">
        <v>850</v>
      </c>
      <c r="D760" s="128" t="s">
        <v>129</v>
      </c>
      <c r="E760" s="129" t="s">
        <v>851</v>
      </c>
      <c r="F760" s="130" t="s">
        <v>852</v>
      </c>
      <c r="G760" s="131" t="s">
        <v>510</v>
      </c>
      <c r="H760" s="132">
        <v>3</v>
      </c>
      <c r="I760" s="133"/>
      <c r="J760" s="134">
        <f>ROUND(I760*H760,2)</f>
        <v>0</v>
      </c>
      <c r="K760" s="130" t="s">
        <v>133</v>
      </c>
      <c r="L760" s="33"/>
      <c r="M760" s="135" t="s">
        <v>32</v>
      </c>
      <c r="N760" s="136" t="s">
        <v>49</v>
      </c>
      <c r="P760" s="137">
        <f>O760*H760</f>
        <v>0</v>
      </c>
      <c r="Q760" s="137">
        <v>0.00105</v>
      </c>
      <c r="R760" s="137">
        <f>Q760*H760</f>
        <v>0.00315</v>
      </c>
      <c r="S760" s="137">
        <v>0</v>
      </c>
      <c r="T760" s="138">
        <f>S760*H760</f>
        <v>0</v>
      </c>
      <c r="AR760" s="139" t="s">
        <v>134</v>
      </c>
      <c r="AT760" s="139" t="s">
        <v>129</v>
      </c>
      <c r="AU760" s="139" t="s">
        <v>88</v>
      </c>
      <c r="AY760" s="17" t="s">
        <v>127</v>
      </c>
      <c r="BE760" s="140">
        <f>IF(N760="základní",J760,0)</f>
        <v>0</v>
      </c>
      <c r="BF760" s="140">
        <f>IF(N760="snížená",J760,0)</f>
        <v>0</v>
      </c>
      <c r="BG760" s="140">
        <f>IF(N760="zákl. přenesená",J760,0)</f>
        <v>0</v>
      </c>
      <c r="BH760" s="140">
        <f>IF(N760="sníž. přenesená",J760,0)</f>
        <v>0</v>
      </c>
      <c r="BI760" s="140">
        <f>IF(N760="nulová",J760,0)</f>
        <v>0</v>
      </c>
      <c r="BJ760" s="17" t="s">
        <v>86</v>
      </c>
      <c r="BK760" s="140">
        <f>ROUND(I760*H760,2)</f>
        <v>0</v>
      </c>
      <c r="BL760" s="17" t="s">
        <v>134</v>
      </c>
      <c r="BM760" s="139" t="s">
        <v>853</v>
      </c>
    </row>
    <row r="761" spans="2:47" s="1" customFormat="1" ht="12">
      <c r="B761" s="33"/>
      <c r="D761" s="141" t="s">
        <v>136</v>
      </c>
      <c r="F761" s="142" t="s">
        <v>854</v>
      </c>
      <c r="I761" s="143"/>
      <c r="L761" s="33"/>
      <c r="M761" s="144"/>
      <c r="T761" s="54"/>
      <c r="AT761" s="17" t="s">
        <v>136</v>
      </c>
      <c r="AU761" s="17" t="s">
        <v>88</v>
      </c>
    </row>
    <row r="762" spans="2:51" s="12" customFormat="1" ht="12">
      <c r="B762" s="145"/>
      <c r="D762" s="146" t="s">
        <v>138</v>
      </c>
      <c r="E762" s="147" t="s">
        <v>32</v>
      </c>
      <c r="F762" s="148" t="s">
        <v>814</v>
      </c>
      <c r="H762" s="147" t="s">
        <v>32</v>
      </c>
      <c r="I762" s="149"/>
      <c r="L762" s="145"/>
      <c r="M762" s="150"/>
      <c r="T762" s="151"/>
      <c r="AT762" s="147" t="s">
        <v>138</v>
      </c>
      <c r="AU762" s="147" t="s">
        <v>88</v>
      </c>
      <c r="AV762" s="12" t="s">
        <v>86</v>
      </c>
      <c r="AW762" s="12" t="s">
        <v>39</v>
      </c>
      <c r="AX762" s="12" t="s">
        <v>78</v>
      </c>
      <c r="AY762" s="147" t="s">
        <v>127</v>
      </c>
    </row>
    <row r="763" spans="2:51" s="12" customFormat="1" ht="12">
      <c r="B763" s="145"/>
      <c r="D763" s="146" t="s">
        <v>138</v>
      </c>
      <c r="E763" s="147" t="s">
        <v>32</v>
      </c>
      <c r="F763" s="148" t="s">
        <v>815</v>
      </c>
      <c r="H763" s="147" t="s">
        <v>32</v>
      </c>
      <c r="I763" s="149"/>
      <c r="L763" s="145"/>
      <c r="M763" s="150"/>
      <c r="T763" s="151"/>
      <c r="AT763" s="147" t="s">
        <v>138</v>
      </c>
      <c r="AU763" s="147" t="s">
        <v>88</v>
      </c>
      <c r="AV763" s="12" t="s">
        <v>86</v>
      </c>
      <c r="AW763" s="12" t="s">
        <v>39</v>
      </c>
      <c r="AX763" s="12" t="s">
        <v>78</v>
      </c>
      <c r="AY763" s="147" t="s">
        <v>127</v>
      </c>
    </row>
    <row r="764" spans="2:51" s="13" customFormat="1" ht="12">
      <c r="B764" s="152"/>
      <c r="D764" s="146" t="s">
        <v>138</v>
      </c>
      <c r="E764" s="153" t="s">
        <v>32</v>
      </c>
      <c r="F764" s="154" t="s">
        <v>855</v>
      </c>
      <c r="H764" s="155">
        <v>1</v>
      </c>
      <c r="I764" s="156"/>
      <c r="L764" s="152"/>
      <c r="M764" s="157"/>
      <c r="T764" s="158"/>
      <c r="AT764" s="153" t="s">
        <v>138</v>
      </c>
      <c r="AU764" s="153" t="s">
        <v>88</v>
      </c>
      <c r="AV764" s="13" t="s">
        <v>88</v>
      </c>
      <c r="AW764" s="13" t="s">
        <v>39</v>
      </c>
      <c r="AX764" s="13" t="s">
        <v>78</v>
      </c>
      <c r="AY764" s="153" t="s">
        <v>127</v>
      </c>
    </row>
    <row r="765" spans="2:51" s="13" customFormat="1" ht="12">
      <c r="B765" s="152"/>
      <c r="D765" s="146" t="s">
        <v>138</v>
      </c>
      <c r="E765" s="153" t="s">
        <v>32</v>
      </c>
      <c r="F765" s="154" t="s">
        <v>856</v>
      </c>
      <c r="H765" s="155">
        <v>2</v>
      </c>
      <c r="I765" s="156"/>
      <c r="L765" s="152"/>
      <c r="M765" s="157"/>
      <c r="T765" s="158"/>
      <c r="AT765" s="153" t="s">
        <v>138</v>
      </c>
      <c r="AU765" s="153" t="s">
        <v>88</v>
      </c>
      <c r="AV765" s="13" t="s">
        <v>88</v>
      </c>
      <c r="AW765" s="13" t="s">
        <v>39</v>
      </c>
      <c r="AX765" s="13" t="s">
        <v>78</v>
      </c>
      <c r="AY765" s="153" t="s">
        <v>127</v>
      </c>
    </row>
    <row r="766" spans="2:51" s="14" customFormat="1" ht="12">
      <c r="B766" s="159"/>
      <c r="D766" s="146" t="s">
        <v>138</v>
      </c>
      <c r="E766" s="160" t="s">
        <v>32</v>
      </c>
      <c r="F766" s="161" t="s">
        <v>141</v>
      </c>
      <c r="H766" s="162">
        <v>3</v>
      </c>
      <c r="I766" s="163"/>
      <c r="L766" s="159"/>
      <c r="M766" s="164"/>
      <c r="T766" s="165"/>
      <c r="AT766" s="160" t="s">
        <v>138</v>
      </c>
      <c r="AU766" s="160" t="s">
        <v>88</v>
      </c>
      <c r="AV766" s="14" t="s">
        <v>134</v>
      </c>
      <c r="AW766" s="14" t="s">
        <v>39</v>
      </c>
      <c r="AX766" s="14" t="s">
        <v>86</v>
      </c>
      <c r="AY766" s="160" t="s">
        <v>127</v>
      </c>
    </row>
    <row r="767" spans="2:65" s="1" customFormat="1" ht="24.15" customHeight="1">
      <c r="B767" s="33"/>
      <c r="C767" s="166" t="s">
        <v>857</v>
      </c>
      <c r="D767" s="166" t="s">
        <v>345</v>
      </c>
      <c r="E767" s="167" t="s">
        <v>858</v>
      </c>
      <c r="F767" s="168" t="s">
        <v>859</v>
      </c>
      <c r="G767" s="169" t="s">
        <v>510</v>
      </c>
      <c r="H767" s="170">
        <v>3</v>
      </c>
      <c r="I767" s="171"/>
      <c r="J767" s="172">
        <f>ROUND(I767*H767,2)</f>
        <v>0</v>
      </c>
      <c r="K767" s="168" t="s">
        <v>133</v>
      </c>
      <c r="L767" s="173"/>
      <c r="M767" s="174" t="s">
        <v>32</v>
      </c>
      <c r="N767" s="175" t="s">
        <v>49</v>
      </c>
      <c r="P767" s="137">
        <f>O767*H767</f>
        <v>0</v>
      </c>
      <c r="Q767" s="137">
        <v>0.0155</v>
      </c>
      <c r="R767" s="137">
        <f>Q767*H767</f>
        <v>0.0465</v>
      </c>
      <c r="S767" s="137">
        <v>0</v>
      </c>
      <c r="T767" s="138">
        <f>S767*H767</f>
        <v>0</v>
      </c>
      <c r="AR767" s="139" t="s">
        <v>177</v>
      </c>
      <c r="AT767" s="139" t="s">
        <v>345</v>
      </c>
      <c r="AU767" s="139" t="s">
        <v>88</v>
      </c>
      <c r="AY767" s="17" t="s">
        <v>127</v>
      </c>
      <c r="BE767" s="140">
        <f>IF(N767="základní",J767,0)</f>
        <v>0</v>
      </c>
      <c r="BF767" s="140">
        <f>IF(N767="snížená",J767,0)</f>
        <v>0</v>
      </c>
      <c r="BG767" s="140">
        <f>IF(N767="zákl. přenesená",J767,0)</f>
        <v>0</v>
      </c>
      <c r="BH767" s="140">
        <f>IF(N767="sníž. přenesená",J767,0)</f>
        <v>0</v>
      </c>
      <c r="BI767" s="140">
        <f>IF(N767="nulová",J767,0)</f>
        <v>0</v>
      </c>
      <c r="BJ767" s="17" t="s">
        <v>86</v>
      </c>
      <c r="BK767" s="140">
        <f>ROUND(I767*H767,2)</f>
        <v>0</v>
      </c>
      <c r="BL767" s="17" t="s">
        <v>134</v>
      </c>
      <c r="BM767" s="139" t="s">
        <v>860</v>
      </c>
    </row>
    <row r="768" spans="2:51" s="13" customFormat="1" ht="12">
      <c r="B768" s="152"/>
      <c r="D768" s="146" t="s">
        <v>138</v>
      </c>
      <c r="E768" s="153" t="s">
        <v>32</v>
      </c>
      <c r="F768" s="154" t="s">
        <v>855</v>
      </c>
      <c r="H768" s="155">
        <v>1</v>
      </c>
      <c r="I768" s="156"/>
      <c r="L768" s="152"/>
      <c r="M768" s="157"/>
      <c r="T768" s="158"/>
      <c r="AT768" s="153" t="s">
        <v>138</v>
      </c>
      <c r="AU768" s="153" t="s">
        <v>88</v>
      </c>
      <c r="AV768" s="13" t="s">
        <v>88</v>
      </c>
      <c r="AW768" s="13" t="s">
        <v>39</v>
      </c>
      <c r="AX768" s="13" t="s">
        <v>78</v>
      </c>
      <c r="AY768" s="153" t="s">
        <v>127</v>
      </c>
    </row>
    <row r="769" spans="2:51" s="13" customFormat="1" ht="12">
      <c r="B769" s="152"/>
      <c r="D769" s="146" t="s">
        <v>138</v>
      </c>
      <c r="E769" s="153" t="s">
        <v>32</v>
      </c>
      <c r="F769" s="154" t="s">
        <v>856</v>
      </c>
      <c r="H769" s="155">
        <v>2</v>
      </c>
      <c r="I769" s="156"/>
      <c r="L769" s="152"/>
      <c r="M769" s="157"/>
      <c r="T769" s="158"/>
      <c r="AT769" s="153" t="s">
        <v>138</v>
      </c>
      <c r="AU769" s="153" t="s">
        <v>88</v>
      </c>
      <c r="AV769" s="13" t="s">
        <v>88</v>
      </c>
      <c r="AW769" s="13" t="s">
        <v>39</v>
      </c>
      <c r="AX769" s="13" t="s">
        <v>78</v>
      </c>
      <c r="AY769" s="153" t="s">
        <v>127</v>
      </c>
    </row>
    <row r="770" spans="2:51" s="14" customFormat="1" ht="12">
      <c r="B770" s="159"/>
      <c r="D770" s="146" t="s">
        <v>138</v>
      </c>
      <c r="E770" s="160" t="s">
        <v>32</v>
      </c>
      <c r="F770" s="161" t="s">
        <v>141</v>
      </c>
      <c r="H770" s="162">
        <v>3</v>
      </c>
      <c r="I770" s="163"/>
      <c r="L770" s="159"/>
      <c r="M770" s="164"/>
      <c r="T770" s="165"/>
      <c r="AT770" s="160" t="s">
        <v>138</v>
      </c>
      <c r="AU770" s="160" t="s">
        <v>88</v>
      </c>
      <c r="AV770" s="14" t="s">
        <v>134</v>
      </c>
      <c r="AW770" s="14" t="s">
        <v>39</v>
      </c>
      <c r="AX770" s="14" t="s">
        <v>86</v>
      </c>
      <c r="AY770" s="160" t="s">
        <v>127</v>
      </c>
    </row>
    <row r="771" spans="2:65" s="1" customFormat="1" ht="16.5" customHeight="1">
      <c r="B771" s="33"/>
      <c r="C771" s="166" t="s">
        <v>861</v>
      </c>
      <c r="D771" s="166" t="s">
        <v>345</v>
      </c>
      <c r="E771" s="167" t="s">
        <v>847</v>
      </c>
      <c r="F771" s="168" t="s">
        <v>848</v>
      </c>
      <c r="G771" s="169" t="s">
        <v>510</v>
      </c>
      <c r="H771" s="170">
        <v>12</v>
      </c>
      <c r="I771" s="171"/>
      <c r="J771" s="172">
        <f>ROUND(I771*H771,2)</f>
        <v>0</v>
      </c>
      <c r="K771" s="168" t="s">
        <v>133</v>
      </c>
      <c r="L771" s="173"/>
      <c r="M771" s="174" t="s">
        <v>32</v>
      </c>
      <c r="N771" s="175" t="s">
        <v>49</v>
      </c>
      <c r="P771" s="137">
        <f>O771*H771</f>
        <v>0</v>
      </c>
      <c r="Q771" s="137">
        <v>0.0004</v>
      </c>
      <c r="R771" s="137">
        <f>Q771*H771</f>
        <v>0.0048000000000000004</v>
      </c>
      <c r="S771" s="137">
        <v>0</v>
      </c>
      <c r="T771" s="138">
        <f>S771*H771</f>
        <v>0</v>
      </c>
      <c r="AR771" s="139" t="s">
        <v>177</v>
      </c>
      <c r="AT771" s="139" t="s">
        <v>345</v>
      </c>
      <c r="AU771" s="139" t="s">
        <v>88</v>
      </c>
      <c r="AY771" s="17" t="s">
        <v>127</v>
      </c>
      <c r="BE771" s="140">
        <f>IF(N771="základní",J771,0)</f>
        <v>0</v>
      </c>
      <c r="BF771" s="140">
        <f>IF(N771="snížená",J771,0)</f>
        <v>0</v>
      </c>
      <c r="BG771" s="140">
        <f>IF(N771="zákl. přenesená",J771,0)</f>
        <v>0</v>
      </c>
      <c r="BH771" s="140">
        <f>IF(N771="sníž. přenesená",J771,0)</f>
        <v>0</v>
      </c>
      <c r="BI771" s="140">
        <f>IF(N771="nulová",J771,0)</f>
        <v>0</v>
      </c>
      <c r="BJ771" s="17" t="s">
        <v>86</v>
      </c>
      <c r="BK771" s="140">
        <f>ROUND(I771*H771,2)</f>
        <v>0</v>
      </c>
      <c r="BL771" s="17" t="s">
        <v>134</v>
      </c>
      <c r="BM771" s="139" t="s">
        <v>862</v>
      </c>
    </row>
    <row r="772" spans="2:65" s="1" customFormat="1" ht="24.15" customHeight="1">
      <c r="B772" s="33"/>
      <c r="C772" s="128" t="s">
        <v>863</v>
      </c>
      <c r="D772" s="128" t="s">
        <v>129</v>
      </c>
      <c r="E772" s="129" t="s">
        <v>864</v>
      </c>
      <c r="F772" s="130" t="s">
        <v>865</v>
      </c>
      <c r="G772" s="131" t="s">
        <v>510</v>
      </c>
      <c r="H772" s="132">
        <v>13</v>
      </c>
      <c r="I772" s="133"/>
      <c r="J772" s="134">
        <f>ROUND(I772*H772,2)</f>
        <v>0</v>
      </c>
      <c r="K772" s="130" t="s">
        <v>133</v>
      </c>
      <c r="L772" s="33"/>
      <c r="M772" s="135" t="s">
        <v>32</v>
      </c>
      <c r="N772" s="136" t="s">
        <v>49</v>
      </c>
      <c r="P772" s="137">
        <f>O772*H772</f>
        <v>0</v>
      </c>
      <c r="Q772" s="137">
        <v>0.11276</v>
      </c>
      <c r="R772" s="137">
        <f>Q772*H772</f>
        <v>1.46588</v>
      </c>
      <c r="S772" s="137">
        <v>0</v>
      </c>
      <c r="T772" s="138">
        <f>S772*H772</f>
        <v>0</v>
      </c>
      <c r="AR772" s="139" t="s">
        <v>134</v>
      </c>
      <c r="AT772" s="139" t="s">
        <v>129</v>
      </c>
      <c r="AU772" s="139" t="s">
        <v>88</v>
      </c>
      <c r="AY772" s="17" t="s">
        <v>127</v>
      </c>
      <c r="BE772" s="140">
        <f>IF(N772="základní",J772,0)</f>
        <v>0</v>
      </c>
      <c r="BF772" s="140">
        <f>IF(N772="snížená",J772,0)</f>
        <v>0</v>
      </c>
      <c r="BG772" s="140">
        <f>IF(N772="zákl. přenesená",J772,0)</f>
        <v>0</v>
      </c>
      <c r="BH772" s="140">
        <f>IF(N772="sníž. přenesená",J772,0)</f>
        <v>0</v>
      </c>
      <c r="BI772" s="140">
        <f>IF(N772="nulová",J772,0)</f>
        <v>0</v>
      </c>
      <c r="BJ772" s="17" t="s">
        <v>86</v>
      </c>
      <c r="BK772" s="140">
        <f>ROUND(I772*H772,2)</f>
        <v>0</v>
      </c>
      <c r="BL772" s="17" t="s">
        <v>134</v>
      </c>
      <c r="BM772" s="139" t="s">
        <v>866</v>
      </c>
    </row>
    <row r="773" spans="2:47" s="1" customFormat="1" ht="12">
      <c r="B773" s="33"/>
      <c r="D773" s="141" t="s">
        <v>136</v>
      </c>
      <c r="F773" s="142" t="s">
        <v>867</v>
      </c>
      <c r="I773" s="143"/>
      <c r="L773" s="33"/>
      <c r="M773" s="144"/>
      <c r="T773" s="54"/>
      <c r="AT773" s="17" t="s">
        <v>136</v>
      </c>
      <c r="AU773" s="17" t="s">
        <v>88</v>
      </c>
    </row>
    <row r="774" spans="2:51" s="12" customFormat="1" ht="12">
      <c r="B774" s="145"/>
      <c r="D774" s="146" t="s">
        <v>138</v>
      </c>
      <c r="E774" s="147" t="s">
        <v>32</v>
      </c>
      <c r="F774" s="148" t="s">
        <v>814</v>
      </c>
      <c r="H774" s="147" t="s">
        <v>32</v>
      </c>
      <c r="I774" s="149"/>
      <c r="L774" s="145"/>
      <c r="M774" s="150"/>
      <c r="T774" s="151"/>
      <c r="AT774" s="147" t="s">
        <v>138</v>
      </c>
      <c r="AU774" s="147" t="s">
        <v>88</v>
      </c>
      <c r="AV774" s="12" t="s">
        <v>86</v>
      </c>
      <c r="AW774" s="12" t="s">
        <v>39</v>
      </c>
      <c r="AX774" s="12" t="s">
        <v>78</v>
      </c>
      <c r="AY774" s="147" t="s">
        <v>127</v>
      </c>
    </row>
    <row r="775" spans="2:51" s="12" customFormat="1" ht="12">
      <c r="B775" s="145"/>
      <c r="D775" s="146" t="s">
        <v>138</v>
      </c>
      <c r="E775" s="147" t="s">
        <v>32</v>
      </c>
      <c r="F775" s="148" t="s">
        <v>815</v>
      </c>
      <c r="H775" s="147" t="s">
        <v>32</v>
      </c>
      <c r="I775" s="149"/>
      <c r="L775" s="145"/>
      <c r="M775" s="150"/>
      <c r="T775" s="151"/>
      <c r="AT775" s="147" t="s">
        <v>138</v>
      </c>
      <c r="AU775" s="147" t="s">
        <v>88</v>
      </c>
      <c r="AV775" s="12" t="s">
        <v>86</v>
      </c>
      <c r="AW775" s="12" t="s">
        <v>39</v>
      </c>
      <c r="AX775" s="12" t="s">
        <v>78</v>
      </c>
      <c r="AY775" s="147" t="s">
        <v>127</v>
      </c>
    </row>
    <row r="776" spans="2:51" s="13" customFormat="1" ht="12">
      <c r="B776" s="152"/>
      <c r="D776" s="146" t="s">
        <v>138</v>
      </c>
      <c r="E776" s="153" t="s">
        <v>32</v>
      </c>
      <c r="F776" s="154" t="s">
        <v>816</v>
      </c>
      <c r="H776" s="155">
        <v>1</v>
      </c>
      <c r="I776" s="156"/>
      <c r="L776" s="152"/>
      <c r="M776" s="157"/>
      <c r="T776" s="158"/>
      <c r="AT776" s="153" t="s">
        <v>138</v>
      </c>
      <c r="AU776" s="153" t="s">
        <v>88</v>
      </c>
      <c r="AV776" s="13" t="s">
        <v>88</v>
      </c>
      <c r="AW776" s="13" t="s">
        <v>39</v>
      </c>
      <c r="AX776" s="13" t="s">
        <v>78</v>
      </c>
      <c r="AY776" s="153" t="s">
        <v>127</v>
      </c>
    </row>
    <row r="777" spans="2:51" s="13" customFormat="1" ht="12">
      <c r="B777" s="152"/>
      <c r="D777" s="146" t="s">
        <v>138</v>
      </c>
      <c r="E777" s="153" t="s">
        <v>32</v>
      </c>
      <c r="F777" s="154" t="s">
        <v>817</v>
      </c>
      <c r="H777" s="155">
        <v>1</v>
      </c>
      <c r="I777" s="156"/>
      <c r="L777" s="152"/>
      <c r="M777" s="157"/>
      <c r="T777" s="158"/>
      <c r="AT777" s="153" t="s">
        <v>138</v>
      </c>
      <c r="AU777" s="153" t="s">
        <v>88</v>
      </c>
      <c r="AV777" s="13" t="s">
        <v>88</v>
      </c>
      <c r="AW777" s="13" t="s">
        <v>39</v>
      </c>
      <c r="AX777" s="13" t="s">
        <v>78</v>
      </c>
      <c r="AY777" s="153" t="s">
        <v>127</v>
      </c>
    </row>
    <row r="778" spans="2:51" s="13" customFormat="1" ht="12">
      <c r="B778" s="152"/>
      <c r="D778" s="146" t="s">
        <v>138</v>
      </c>
      <c r="E778" s="153" t="s">
        <v>32</v>
      </c>
      <c r="F778" s="154" t="s">
        <v>818</v>
      </c>
      <c r="H778" s="155">
        <v>2</v>
      </c>
      <c r="I778" s="156"/>
      <c r="L778" s="152"/>
      <c r="M778" s="157"/>
      <c r="T778" s="158"/>
      <c r="AT778" s="153" t="s">
        <v>138</v>
      </c>
      <c r="AU778" s="153" t="s">
        <v>88</v>
      </c>
      <c r="AV778" s="13" t="s">
        <v>88</v>
      </c>
      <c r="AW778" s="13" t="s">
        <v>39</v>
      </c>
      <c r="AX778" s="13" t="s">
        <v>78</v>
      </c>
      <c r="AY778" s="153" t="s">
        <v>127</v>
      </c>
    </row>
    <row r="779" spans="2:51" s="13" customFormat="1" ht="12">
      <c r="B779" s="152"/>
      <c r="D779" s="146" t="s">
        <v>138</v>
      </c>
      <c r="E779" s="153" t="s">
        <v>32</v>
      </c>
      <c r="F779" s="154" t="s">
        <v>868</v>
      </c>
      <c r="H779" s="155">
        <v>1</v>
      </c>
      <c r="I779" s="156"/>
      <c r="L779" s="152"/>
      <c r="M779" s="157"/>
      <c r="T779" s="158"/>
      <c r="AT779" s="153" t="s">
        <v>138</v>
      </c>
      <c r="AU779" s="153" t="s">
        <v>88</v>
      </c>
      <c r="AV779" s="13" t="s">
        <v>88</v>
      </c>
      <c r="AW779" s="13" t="s">
        <v>39</v>
      </c>
      <c r="AX779" s="13" t="s">
        <v>78</v>
      </c>
      <c r="AY779" s="153" t="s">
        <v>127</v>
      </c>
    </row>
    <row r="780" spans="2:51" s="13" customFormat="1" ht="12">
      <c r="B780" s="152"/>
      <c r="D780" s="146" t="s">
        <v>138</v>
      </c>
      <c r="E780" s="153" t="s">
        <v>32</v>
      </c>
      <c r="F780" s="154" t="s">
        <v>869</v>
      </c>
      <c r="H780" s="155">
        <v>4</v>
      </c>
      <c r="I780" s="156"/>
      <c r="L780" s="152"/>
      <c r="M780" s="157"/>
      <c r="T780" s="158"/>
      <c r="AT780" s="153" t="s">
        <v>138</v>
      </c>
      <c r="AU780" s="153" t="s">
        <v>88</v>
      </c>
      <c r="AV780" s="13" t="s">
        <v>88</v>
      </c>
      <c r="AW780" s="13" t="s">
        <v>39</v>
      </c>
      <c r="AX780" s="13" t="s">
        <v>78</v>
      </c>
      <c r="AY780" s="153" t="s">
        <v>127</v>
      </c>
    </row>
    <row r="781" spans="2:51" s="13" customFormat="1" ht="12">
      <c r="B781" s="152"/>
      <c r="D781" s="146" t="s">
        <v>138</v>
      </c>
      <c r="E781" s="153" t="s">
        <v>32</v>
      </c>
      <c r="F781" s="154" t="s">
        <v>870</v>
      </c>
      <c r="H781" s="155">
        <v>2</v>
      </c>
      <c r="I781" s="156"/>
      <c r="L781" s="152"/>
      <c r="M781" s="157"/>
      <c r="T781" s="158"/>
      <c r="AT781" s="153" t="s">
        <v>138</v>
      </c>
      <c r="AU781" s="153" t="s">
        <v>88</v>
      </c>
      <c r="AV781" s="13" t="s">
        <v>88</v>
      </c>
      <c r="AW781" s="13" t="s">
        <v>39</v>
      </c>
      <c r="AX781" s="13" t="s">
        <v>78</v>
      </c>
      <c r="AY781" s="153" t="s">
        <v>127</v>
      </c>
    </row>
    <row r="782" spans="2:51" s="12" customFormat="1" ht="12">
      <c r="B782" s="145"/>
      <c r="D782" s="146" t="s">
        <v>138</v>
      </c>
      <c r="E782" s="147" t="s">
        <v>32</v>
      </c>
      <c r="F782" s="148" t="s">
        <v>822</v>
      </c>
      <c r="H782" s="147" t="s">
        <v>32</v>
      </c>
      <c r="I782" s="149"/>
      <c r="L782" s="145"/>
      <c r="M782" s="150"/>
      <c r="T782" s="151"/>
      <c r="AT782" s="147" t="s">
        <v>138</v>
      </c>
      <c r="AU782" s="147" t="s">
        <v>88</v>
      </c>
      <c r="AV782" s="12" t="s">
        <v>86</v>
      </c>
      <c r="AW782" s="12" t="s">
        <v>39</v>
      </c>
      <c r="AX782" s="12" t="s">
        <v>78</v>
      </c>
      <c r="AY782" s="147" t="s">
        <v>127</v>
      </c>
    </row>
    <row r="783" spans="2:51" s="13" customFormat="1" ht="12">
      <c r="B783" s="152"/>
      <c r="D783" s="146" t="s">
        <v>138</v>
      </c>
      <c r="E783" s="153" t="s">
        <v>32</v>
      </c>
      <c r="F783" s="154" t="s">
        <v>823</v>
      </c>
      <c r="H783" s="155">
        <v>1</v>
      </c>
      <c r="I783" s="156"/>
      <c r="L783" s="152"/>
      <c r="M783" s="157"/>
      <c r="T783" s="158"/>
      <c r="AT783" s="153" t="s">
        <v>138</v>
      </c>
      <c r="AU783" s="153" t="s">
        <v>88</v>
      </c>
      <c r="AV783" s="13" t="s">
        <v>88</v>
      </c>
      <c r="AW783" s="13" t="s">
        <v>39</v>
      </c>
      <c r="AX783" s="13" t="s">
        <v>78</v>
      </c>
      <c r="AY783" s="153" t="s">
        <v>127</v>
      </c>
    </row>
    <row r="784" spans="2:51" s="13" customFormat="1" ht="12">
      <c r="B784" s="152"/>
      <c r="D784" s="146" t="s">
        <v>138</v>
      </c>
      <c r="E784" s="153" t="s">
        <v>32</v>
      </c>
      <c r="F784" s="154" t="s">
        <v>868</v>
      </c>
      <c r="H784" s="155">
        <v>1</v>
      </c>
      <c r="I784" s="156"/>
      <c r="L784" s="152"/>
      <c r="M784" s="157"/>
      <c r="T784" s="158"/>
      <c r="AT784" s="153" t="s">
        <v>138</v>
      </c>
      <c r="AU784" s="153" t="s">
        <v>88</v>
      </c>
      <c r="AV784" s="13" t="s">
        <v>88</v>
      </c>
      <c r="AW784" s="13" t="s">
        <v>39</v>
      </c>
      <c r="AX784" s="13" t="s">
        <v>78</v>
      </c>
      <c r="AY784" s="153" t="s">
        <v>127</v>
      </c>
    </row>
    <row r="785" spans="2:51" s="14" customFormat="1" ht="12">
      <c r="B785" s="159"/>
      <c r="D785" s="146" t="s">
        <v>138</v>
      </c>
      <c r="E785" s="160" t="s">
        <v>32</v>
      </c>
      <c r="F785" s="161" t="s">
        <v>141</v>
      </c>
      <c r="H785" s="162">
        <v>13</v>
      </c>
      <c r="I785" s="163"/>
      <c r="L785" s="159"/>
      <c r="M785" s="164"/>
      <c r="T785" s="165"/>
      <c r="AT785" s="160" t="s">
        <v>138</v>
      </c>
      <c r="AU785" s="160" t="s">
        <v>88</v>
      </c>
      <c r="AV785" s="14" t="s">
        <v>134</v>
      </c>
      <c r="AW785" s="14" t="s">
        <v>39</v>
      </c>
      <c r="AX785" s="14" t="s">
        <v>86</v>
      </c>
      <c r="AY785" s="160" t="s">
        <v>127</v>
      </c>
    </row>
    <row r="786" spans="2:65" s="1" customFormat="1" ht="21.75" customHeight="1">
      <c r="B786" s="33"/>
      <c r="C786" s="166" t="s">
        <v>871</v>
      </c>
      <c r="D786" s="166" t="s">
        <v>345</v>
      </c>
      <c r="E786" s="167" t="s">
        <v>872</v>
      </c>
      <c r="F786" s="168" t="s">
        <v>873</v>
      </c>
      <c r="G786" s="169" t="s">
        <v>510</v>
      </c>
      <c r="H786" s="170">
        <v>11</v>
      </c>
      <c r="I786" s="171"/>
      <c r="J786" s="172">
        <f>ROUND(I786*H786,2)</f>
        <v>0</v>
      </c>
      <c r="K786" s="168" t="s">
        <v>133</v>
      </c>
      <c r="L786" s="173"/>
      <c r="M786" s="174" t="s">
        <v>32</v>
      </c>
      <c r="N786" s="175" t="s">
        <v>49</v>
      </c>
      <c r="P786" s="137">
        <f>O786*H786</f>
        <v>0</v>
      </c>
      <c r="Q786" s="137">
        <v>0.0065</v>
      </c>
      <c r="R786" s="137">
        <f>Q786*H786</f>
        <v>0.0715</v>
      </c>
      <c r="S786" s="137">
        <v>0</v>
      </c>
      <c r="T786" s="138">
        <f>S786*H786</f>
        <v>0</v>
      </c>
      <c r="AR786" s="139" t="s">
        <v>177</v>
      </c>
      <c r="AT786" s="139" t="s">
        <v>345</v>
      </c>
      <c r="AU786" s="139" t="s">
        <v>88</v>
      </c>
      <c r="AY786" s="17" t="s">
        <v>127</v>
      </c>
      <c r="BE786" s="140">
        <f>IF(N786="základní",J786,0)</f>
        <v>0</v>
      </c>
      <c r="BF786" s="140">
        <f>IF(N786="snížená",J786,0)</f>
        <v>0</v>
      </c>
      <c r="BG786" s="140">
        <f>IF(N786="zákl. přenesená",J786,0)</f>
        <v>0</v>
      </c>
      <c r="BH786" s="140">
        <f>IF(N786="sníž. přenesená",J786,0)</f>
        <v>0</v>
      </c>
      <c r="BI786" s="140">
        <f>IF(N786="nulová",J786,0)</f>
        <v>0</v>
      </c>
      <c r="BJ786" s="17" t="s">
        <v>86</v>
      </c>
      <c r="BK786" s="140">
        <f>ROUND(I786*H786,2)</f>
        <v>0</v>
      </c>
      <c r="BL786" s="17" t="s">
        <v>134</v>
      </c>
      <c r="BM786" s="139" t="s">
        <v>874</v>
      </c>
    </row>
    <row r="787" spans="2:51" s="13" customFormat="1" ht="12">
      <c r="B787" s="152"/>
      <c r="D787" s="146" t="s">
        <v>138</v>
      </c>
      <c r="E787" s="153" t="s">
        <v>32</v>
      </c>
      <c r="F787" s="154" t="s">
        <v>816</v>
      </c>
      <c r="H787" s="155">
        <v>1</v>
      </c>
      <c r="I787" s="156"/>
      <c r="L787" s="152"/>
      <c r="M787" s="157"/>
      <c r="T787" s="158"/>
      <c r="AT787" s="153" t="s">
        <v>138</v>
      </c>
      <c r="AU787" s="153" t="s">
        <v>88</v>
      </c>
      <c r="AV787" s="13" t="s">
        <v>88</v>
      </c>
      <c r="AW787" s="13" t="s">
        <v>39</v>
      </c>
      <c r="AX787" s="13" t="s">
        <v>78</v>
      </c>
      <c r="AY787" s="153" t="s">
        <v>127</v>
      </c>
    </row>
    <row r="788" spans="2:51" s="13" customFormat="1" ht="12">
      <c r="B788" s="152"/>
      <c r="D788" s="146" t="s">
        <v>138</v>
      </c>
      <c r="E788" s="153" t="s">
        <v>32</v>
      </c>
      <c r="F788" s="154" t="s">
        <v>817</v>
      </c>
      <c r="H788" s="155">
        <v>1</v>
      </c>
      <c r="I788" s="156"/>
      <c r="L788" s="152"/>
      <c r="M788" s="157"/>
      <c r="T788" s="158"/>
      <c r="AT788" s="153" t="s">
        <v>138</v>
      </c>
      <c r="AU788" s="153" t="s">
        <v>88</v>
      </c>
      <c r="AV788" s="13" t="s">
        <v>88</v>
      </c>
      <c r="AW788" s="13" t="s">
        <v>39</v>
      </c>
      <c r="AX788" s="13" t="s">
        <v>78</v>
      </c>
      <c r="AY788" s="153" t="s">
        <v>127</v>
      </c>
    </row>
    <row r="789" spans="2:51" s="13" customFormat="1" ht="12">
      <c r="B789" s="152"/>
      <c r="D789" s="146" t="s">
        <v>138</v>
      </c>
      <c r="E789" s="153" t="s">
        <v>32</v>
      </c>
      <c r="F789" s="154" t="s">
        <v>818</v>
      </c>
      <c r="H789" s="155">
        <v>2</v>
      </c>
      <c r="I789" s="156"/>
      <c r="L789" s="152"/>
      <c r="M789" s="157"/>
      <c r="T789" s="158"/>
      <c r="AT789" s="153" t="s">
        <v>138</v>
      </c>
      <c r="AU789" s="153" t="s">
        <v>88</v>
      </c>
      <c r="AV789" s="13" t="s">
        <v>88</v>
      </c>
      <c r="AW789" s="13" t="s">
        <v>39</v>
      </c>
      <c r="AX789" s="13" t="s">
        <v>78</v>
      </c>
      <c r="AY789" s="153" t="s">
        <v>127</v>
      </c>
    </row>
    <row r="790" spans="2:51" s="13" customFormat="1" ht="12">
      <c r="B790" s="152"/>
      <c r="D790" s="146" t="s">
        <v>138</v>
      </c>
      <c r="E790" s="153" t="s">
        <v>32</v>
      </c>
      <c r="F790" s="154" t="s">
        <v>868</v>
      </c>
      <c r="H790" s="155">
        <v>1</v>
      </c>
      <c r="I790" s="156"/>
      <c r="L790" s="152"/>
      <c r="M790" s="157"/>
      <c r="T790" s="158"/>
      <c r="AT790" s="153" t="s">
        <v>138</v>
      </c>
      <c r="AU790" s="153" t="s">
        <v>88</v>
      </c>
      <c r="AV790" s="13" t="s">
        <v>88</v>
      </c>
      <c r="AW790" s="13" t="s">
        <v>39</v>
      </c>
      <c r="AX790" s="13" t="s">
        <v>78</v>
      </c>
      <c r="AY790" s="153" t="s">
        <v>127</v>
      </c>
    </row>
    <row r="791" spans="2:51" s="13" customFormat="1" ht="12">
      <c r="B791" s="152"/>
      <c r="D791" s="146" t="s">
        <v>138</v>
      </c>
      <c r="E791" s="153" t="s">
        <v>32</v>
      </c>
      <c r="F791" s="154" t="s">
        <v>869</v>
      </c>
      <c r="H791" s="155">
        <v>4</v>
      </c>
      <c r="I791" s="156"/>
      <c r="L791" s="152"/>
      <c r="M791" s="157"/>
      <c r="T791" s="158"/>
      <c r="AT791" s="153" t="s">
        <v>138</v>
      </c>
      <c r="AU791" s="153" t="s">
        <v>88</v>
      </c>
      <c r="AV791" s="13" t="s">
        <v>88</v>
      </c>
      <c r="AW791" s="13" t="s">
        <v>39</v>
      </c>
      <c r="AX791" s="13" t="s">
        <v>78</v>
      </c>
      <c r="AY791" s="153" t="s">
        <v>127</v>
      </c>
    </row>
    <row r="792" spans="2:51" s="13" customFormat="1" ht="12">
      <c r="B792" s="152"/>
      <c r="D792" s="146" t="s">
        <v>138</v>
      </c>
      <c r="E792" s="153" t="s">
        <v>32</v>
      </c>
      <c r="F792" s="154" t="s">
        <v>870</v>
      </c>
      <c r="H792" s="155">
        <v>2</v>
      </c>
      <c r="I792" s="156"/>
      <c r="L792" s="152"/>
      <c r="M792" s="157"/>
      <c r="T792" s="158"/>
      <c r="AT792" s="153" t="s">
        <v>138</v>
      </c>
      <c r="AU792" s="153" t="s">
        <v>88</v>
      </c>
      <c r="AV792" s="13" t="s">
        <v>88</v>
      </c>
      <c r="AW792" s="13" t="s">
        <v>39</v>
      </c>
      <c r="AX792" s="13" t="s">
        <v>78</v>
      </c>
      <c r="AY792" s="153" t="s">
        <v>127</v>
      </c>
    </row>
    <row r="793" spans="2:51" s="14" customFormat="1" ht="12">
      <c r="B793" s="159"/>
      <c r="D793" s="146" t="s">
        <v>138</v>
      </c>
      <c r="E793" s="160" t="s">
        <v>32</v>
      </c>
      <c r="F793" s="161" t="s">
        <v>141</v>
      </c>
      <c r="H793" s="162">
        <v>11</v>
      </c>
      <c r="I793" s="163"/>
      <c r="L793" s="159"/>
      <c r="M793" s="164"/>
      <c r="T793" s="165"/>
      <c r="AT793" s="160" t="s">
        <v>138</v>
      </c>
      <c r="AU793" s="160" t="s">
        <v>88</v>
      </c>
      <c r="AV793" s="14" t="s">
        <v>134</v>
      </c>
      <c r="AW793" s="14" t="s">
        <v>39</v>
      </c>
      <c r="AX793" s="14" t="s">
        <v>86</v>
      </c>
      <c r="AY793" s="160" t="s">
        <v>127</v>
      </c>
    </row>
    <row r="794" spans="2:65" s="1" customFormat="1" ht="55.5" customHeight="1">
      <c r="B794" s="33"/>
      <c r="C794" s="128" t="s">
        <v>875</v>
      </c>
      <c r="D794" s="128" t="s">
        <v>129</v>
      </c>
      <c r="E794" s="129" t="s">
        <v>876</v>
      </c>
      <c r="F794" s="130" t="s">
        <v>877</v>
      </c>
      <c r="G794" s="131" t="s">
        <v>213</v>
      </c>
      <c r="H794" s="132">
        <v>694</v>
      </c>
      <c r="I794" s="133"/>
      <c r="J794" s="134">
        <f>ROUND(I794*H794,2)</f>
        <v>0</v>
      </c>
      <c r="K794" s="130" t="s">
        <v>133</v>
      </c>
      <c r="L794" s="33"/>
      <c r="M794" s="135" t="s">
        <v>32</v>
      </c>
      <c r="N794" s="136" t="s">
        <v>49</v>
      </c>
      <c r="P794" s="137">
        <f>O794*H794</f>
        <v>0</v>
      </c>
      <c r="Q794" s="137">
        <v>0.07302</v>
      </c>
      <c r="R794" s="137">
        <f>Q794*H794</f>
        <v>50.67588</v>
      </c>
      <c r="S794" s="137">
        <v>0</v>
      </c>
      <c r="T794" s="138">
        <f>S794*H794</f>
        <v>0</v>
      </c>
      <c r="AR794" s="139" t="s">
        <v>134</v>
      </c>
      <c r="AT794" s="139" t="s">
        <v>129</v>
      </c>
      <c r="AU794" s="139" t="s">
        <v>88</v>
      </c>
      <c r="AY794" s="17" t="s">
        <v>127</v>
      </c>
      <c r="BE794" s="140">
        <f>IF(N794="základní",J794,0)</f>
        <v>0</v>
      </c>
      <c r="BF794" s="140">
        <f>IF(N794="snížená",J794,0)</f>
        <v>0</v>
      </c>
      <c r="BG794" s="140">
        <f>IF(N794="zákl. přenesená",J794,0)</f>
        <v>0</v>
      </c>
      <c r="BH794" s="140">
        <f>IF(N794="sníž. přenesená",J794,0)</f>
        <v>0</v>
      </c>
      <c r="BI794" s="140">
        <f>IF(N794="nulová",J794,0)</f>
        <v>0</v>
      </c>
      <c r="BJ794" s="17" t="s">
        <v>86</v>
      </c>
      <c r="BK794" s="140">
        <f>ROUND(I794*H794,2)</f>
        <v>0</v>
      </c>
      <c r="BL794" s="17" t="s">
        <v>134</v>
      </c>
      <c r="BM794" s="139" t="s">
        <v>878</v>
      </c>
    </row>
    <row r="795" spans="2:47" s="1" customFormat="1" ht="12">
      <c r="B795" s="33"/>
      <c r="D795" s="141" t="s">
        <v>136</v>
      </c>
      <c r="F795" s="142" t="s">
        <v>879</v>
      </c>
      <c r="I795" s="143"/>
      <c r="L795" s="33"/>
      <c r="M795" s="144"/>
      <c r="T795" s="54"/>
      <c r="AT795" s="17" t="s">
        <v>136</v>
      </c>
      <c r="AU795" s="17" t="s">
        <v>88</v>
      </c>
    </row>
    <row r="796" spans="2:51" s="12" customFormat="1" ht="12">
      <c r="B796" s="145"/>
      <c r="D796" s="146" t="s">
        <v>138</v>
      </c>
      <c r="E796" s="147" t="s">
        <v>32</v>
      </c>
      <c r="F796" s="148" t="s">
        <v>139</v>
      </c>
      <c r="H796" s="147" t="s">
        <v>32</v>
      </c>
      <c r="I796" s="149"/>
      <c r="L796" s="145"/>
      <c r="M796" s="150"/>
      <c r="T796" s="151"/>
      <c r="AT796" s="147" t="s">
        <v>138</v>
      </c>
      <c r="AU796" s="147" t="s">
        <v>88</v>
      </c>
      <c r="AV796" s="12" t="s">
        <v>86</v>
      </c>
      <c r="AW796" s="12" t="s">
        <v>39</v>
      </c>
      <c r="AX796" s="12" t="s">
        <v>78</v>
      </c>
      <c r="AY796" s="147" t="s">
        <v>127</v>
      </c>
    </row>
    <row r="797" spans="2:51" s="12" customFormat="1" ht="12">
      <c r="B797" s="145"/>
      <c r="D797" s="146" t="s">
        <v>138</v>
      </c>
      <c r="E797" s="147" t="s">
        <v>32</v>
      </c>
      <c r="F797" s="148" t="s">
        <v>416</v>
      </c>
      <c r="H797" s="147" t="s">
        <v>32</v>
      </c>
      <c r="I797" s="149"/>
      <c r="L797" s="145"/>
      <c r="M797" s="150"/>
      <c r="T797" s="151"/>
      <c r="AT797" s="147" t="s">
        <v>138</v>
      </c>
      <c r="AU797" s="147" t="s">
        <v>88</v>
      </c>
      <c r="AV797" s="12" t="s">
        <v>86</v>
      </c>
      <c r="AW797" s="12" t="s">
        <v>39</v>
      </c>
      <c r="AX797" s="12" t="s">
        <v>78</v>
      </c>
      <c r="AY797" s="147" t="s">
        <v>127</v>
      </c>
    </row>
    <row r="798" spans="2:51" s="12" customFormat="1" ht="12">
      <c r="B798" s="145"/>
      <c r="D798" s="146" t="s">
        <v>138</v>
      </c>
      <c r="E798" s="147" t="s">
        <v>32</v>
      </c>
      <c r="F798" s="148" t="s">
        <v>880</v>
      </c>
      <c r="H798" s="147" t="s">
        <v>32</v>
      </c>
      <c r="I798" s="149"/>
      <c r="L798" s="145"/>
      <c r="M798" s="150"/>
      <c r="T798" s="151"/>
      <c r="AT798" s="147" t="s">
        <v>138</v>
      </c>
      <c r="AU798" s="147" t="s">
        <v>88</v>
      </c>
      <c r="AV798" s="12" t="s">
        <v>86</v>
      </c>
      <c r="AW798" s="12" t="s">
        <v>39</v>
      </c>
      <c r="AX798" s="12" t="s">
        <v>78</v>
      </c>
      <c r="AY798" s="147" t="s">
        <v>127</v>
      </c>
    </row>
    <row r="799" spans="2:51" s="13" customFormat="1" ht="12">
      <c r="B799" s="152"/>
      <c r="D799" s="146" t="s">
        <v>138</v>
      </c>
      <c r="E799" s="153" t="s">
        <v>32</v>
      </c>
      <c r="F799" s="154" t="s">
        <v>881</v>
      </c>
      <c r="H799" s="155">
        <v>694</v>
      </c>
      <c r="I799" s="156"/>
      <c r="L799" s="152"/>
      <c r="M799" s="157"/>
      <c r="T799" s="158"/>
      <c r="AT799" s="153" t="s">
        <v>138</v>
      </c>
      <c r="AU799" s="153" t="s">
        <v>88</v>
      </c>
      <c r="AV799" s="13" t="s">
        <v>88</v>
      </c>
      <c r="AW799" s="13" t="s">
        <v>39</v>
      </c>
      <c r="AX799" s="13" t="s">
        <v>78</v>
      </c>
      <c r="AY799" s="153" t="s">
        <v>127</v>
      </c>
    </row>
    <row r="800" spans="2:51" s="14" customFormat="1" ht="12">
      <c r="B800" s="159"/>
      <c r="D800" s="146" t="s">
        <v>138</v>
      </c>
      <c r="E800" s="160" t="s">
        <v>32</v>
      </c>
      <c r="F800" s="161" t="s">
        <v>141</v>
      </c>
      <c r="H800" s="162">
        <v>694</v>
      </c>
      <c r="I800" s="163"/>
      <c r="L800" s="159"/>
      <c r="M800" s="164"/>
      <c r="T800" s="165"/>
      <c r="AT800" s="160" t="s">
        <v>138</v>
      </c>
      <c r="AU800" s="160" t="s">
        <v>88</v>
      </c>
      <c r="AV800" s="14" t="s">
        <v>134</v>
      </c>
      <c r="AW800" s="14" t="s">
        <v>39</v>
      </c>
      <c r="AX800" s="14" t="s">
        <v>86</v>
      </c>
      <c r="AY800" s="160" t="s">
        <v>127</v>
      </c>
    </row>
    <row r="801" spans="2:65" s="1" customFormat="1" ht="16.5" customHeight="1">
      <c r="B801" s="33"/>
      <c r="C801" s="166" t="s">
        <v>882</v>
      </c>
      <c r="D801" s="166" t="s">
        <v>345</v>
      </c>
      <c r="E801" s="167" t="s">
        <v>580</v>
      </c>
      <c r="F801" s="168" t="s">
        <v>581</v>
      </c>
      <c r="G801" s="169" t="s">
        <v>132</v>
      </c>
      <c r="H801" s="170">
        <v>70.788</v>
      </c>
      <c r="I801" s="171"/>
      <c r="J801" s="172">
        <f>ROUND(I801*H801,2)</f>
        <v>0</v>
      </c>
      <c r="K801" s="168" t="s">
        <v>133</v>
      </c>
      <c r="L801" s="173"/>
      <c r="M801" s="174" t="s">
        <v>32</v>
      </c>
      <c r="N801" s="175" t="s">
        <v>49</v>
      </c>
      <c r="P801" s="137">
        <f>O801*H801</f>
        <v>0</v>
      </c>
      <c r="Q801" s="137">
        <v>0.228</v>
      </c>
      <c r="R801" s="137">
        <f>Q801*H801</f>
        <v>16.139664</v>
      </c>
      <c r="S801" s="137">
        <v>0</v>
      </c>
      <c r="T801" s="138">
        <f>S801*H801</f>
        <v>0</v>
      </c>
      <c r="AR801" s="139" t="s">
        <v>177</v>
      </c>
      <c r="AT801" s="139" t="s">
        <v>345</v>
      </c>
      <c r="AU801" s="139" t="s">
        <v>88</v>
      </c>
      <c r="AY801" s="17" t="s">
        <v>127</v>
      </c>
      <c r="BE801" s="140">
        <f>IF(N801="základní",J801,0)</f>
        <v>0</v>
      </c>
      <c r="BF801" s="140">
        <f>IF(N801="snížená",J801,0)</f>
        <v>0</v>
      </c>
      <c r="BG801" s="140">
        <f>IF(N801="zákl. přenesená",J801,0)</f>
        <v>0</v>
      </c>
      <c r="BH801" s="140">
        <f>IF(N801="sníž. přenesená",J801,0)</f>
        <v>0</v>
      </c>
      <c r="BI801" s="140">
        <f>IF(N801="nulová",J801,0)</f>
        <v>0</v>
      </c>
      <c r="BJ801" s="17" t="s">
        <v>86</v>
      </c>
      <c r="BK801" s="140">
        <f>ROUND(I801*H801,2)</f>
        <v>0</v>
      </c>
      <c r="BL801" s="17" t="s">
        <v>134</v>
      </c>
      <c r="BM801" s="139" t="s">
        <v>883</v>
      </c>
    </row>
    <row r="802" spans="2:51" s="13" customFormat="1" ht="12">
      <c r="B802" s="152"/>
      <c r="D802" s="146" t="s">
        <v>138</v>
      </c>
      <c r="F802" s="154" t="s">
        <v>884</v>
      </c>
      <c r="H802" s="155">
        <v>70.788</v>
      </c>
      <c r="I802" s="156"/>
      <c r="L802" s="152"/>
      <c r="M802" s="157"/>
      <c r="T802" s="158"/>
      <c r="AT802" s="153" t="s">
        <v>138</v>
      </c>
      <c r="AU802" s="153" t="s">
        <v>88</v>
      </c>
      <c r="AV802" s="13" t="s">
        <v>88</v>
      </c>
      <c r="AW802" s="13" t="s">
        <v>4</v>
      </c>
      <c r="AX802" s="13" t="s">
        <v>86</v>
      </c>
      <c r="AY802" s="153" t="s">
        <v>127</v>
      </c>
    </row>
    <row r="803" spans="2:65" s="1" customFormat="1" ht="66.75" customHeight="1">
      <c r="B803" s="33"/>
      <c r="C803" s="128" t="s">
        <v>885</v>
      </c>
      <c r="D803" s="128" t="s">
        <v>129</v>
      </c>
      <c r="E803" s="129" t="s">
        <v>886</v>
      </c>
      <c r="F803" s="130" t="s">
        <v>887</v>
      </c>
      <c r="G803" s="131" t="s">
        <v>213</v>
      </c>
      <c r="H803" s="132">
        <v>694</v>
      </c>
      <c r="I803" s="133"/>
      <c r="J803" s="134">
        <f>ROUND(I803*H803,2)</f>
        <v>0</v>
      </c>
      <c r="K803" s="130" t="s">
        <v>133</v>
      </c>
      <c r="L803" s="33"/>
      <c r="M803" s="135" t="s">
        <v>32</v>
      </c>
      <c r="N803" s="136" t="s">
        <v>49</v>
      </c>
      <c r="P803" s="137">
        <f>O803*H803</f>
        <v>0</v>
      </c>
      <c r="Q803" s="137">
        <v>0.090892</v>
      </c>
      <c r="R803" s="137">
        <f>Q803*H803</f>
        <v>63.079048</v>
      </c>
      <c r="S803" s="137">
        <v>0</v>
      </c>
      <c r="T803" s="138">
        <f>S803*H803</f>
        <v>0</v>
      </c>
      <c r="AR803" s="139" t="s">
        <v>134</v>
      </c>
      <c r="AT803" s="139" t="s">
        <v>129</v>
      </c>
      <c r="AU803" s="139" t="s">
        <v>88</v>
      </c>
      <c r="AY803" s="17" t="s">
        <v>127</v>
      </c>
      <c r="BE803" s="140">
        <f>IF(N803="základní",J803,0)</f>
        <v>0</v>
      </c>
      <c r="BF803" s="140">
        <f>IF(N803="snížená",J803,0)</f>
        <v>0</v>
      </c>
      <c r="BG803" s="140">
        <f>IF(N803="zákl. přenesená",J803,0)</f>
        <v>0</v>
      </c>
      <c r="BH803" s="140">
        <f>IF(N803="sníž. přenesená",J803,0)</f>
        <v>0</v>
      </c>
      <c r="BI803" s="140">
        <f>IF(N803="nulová",J803,0)</f>
        <v>0</v>
      </c>
      <c r="BJ803" s="17" t="s">
        <v>86</v>
      </c>
      <c r="BK803" s="140">
        <f>ROUND(I803*H803,2)</f>
        <v>0</v>
      </c>
      <c r="BL803" s="17" t="s">
        <v>134</v>
      </c>
      <c r="BM803" s="139" t="s">
        <v>888</v>
      </c>
    </row>
    <row r="804" spans="2:47" s="1" customFormat="1" ht="12">
      <c r="B804" s="33"/>
      <c r="D804" s="141" t="s">
        <v>136</v>
      </c>
      <c r="F804" s="142" t="s">
        <v>889</v>
      </c>
      <c r="I804" s="143"/>
      <c r="L804" s="33"/>
      <c r="M804" s="144"/>
      <c r="T804" s="54"/>
      <c r="AT804" s="17" t="s">
        <v>136</v>
      </c>
      <c r="AU804" s="17" t="s">
        <v>88</v>
      </c>
    </row>
    <row r="805" spans="2:51" s="12" customFormat="1" ht="12">
      <c r="B805" s="145"/>
      <c r="D805" s="146" t="s">
        <v>138</v>
      </c>
      <c r="E805" s="147" t="s">
        <v>32</v>
      </c>
      <c r="F805" s="148" t="s">
        <v>139</v>
      </c>
      <c r="H805" s="147" t="s">
        <v>32</v>
      </c>
      <c r="I805" s="149"/>
      <c r="L805" s="145"/>
      <c r="M805" s="150"/>
      <c r="T805" s="151"/>
      <c r="AT805" s="147" t="s">
        <v>138</v>
      </c>
      <c r="AU805" s="147" t="s">
        <v>88</v>
      </c>
      <c r="AV805" s="12" t="s">
        <v>86</v>
      </c>
      <c r="AW805" s="12" t="s">
        <v>39</v>
      </c>
      <c r="AX805" s="12" t="s">
        <v>78</v>
      </c>
      <c r="AY805" s="147" t="s">
        <v>127</v>
      </c>
    </row>
    <row r="806" spans="2:51" s="12" customFormat="1" ht="12">
      <c r="B806" s="145"/>
      <c r="D806" s="146" t="s">
        <v>138</v>
      </c>
      <c r="E806" s="147" t="s">
        <v>32</v>
      </c>
      <c r="F806" s="148" t="s">
        <v>416</v>
      </c>
      <c r="H806" s="147" t="s">
        <v>32</v>
      </c>
      <c r="I806" s="149"/>
      <c r="L806" s="145"/>
      <c r="M806" s="150"/>
      <c r="T806" s="151"/>
      <c r="AT806" s="147" t="s">
        <v>138</v>
      </c>
      <c r="AU806" s="147" t="s">
        <v>88</v>
      </c>
      <c r="AV806" s="12" t="s">
        <v>86</v>
      </c>
      <c r="AW806" s="12" t="s">
        <v>39</v>
      </c>
      <c r="AX806" s="12" t="s">
        <v>78</v>
      </c>
      <c r="AY806" s="147" t="s">
        <v>127</v>
      </c>
    </row>
    <row r="807" spans="2:51" s="12" customFormat="1" ht="12">
      <c r="B807" s="145"/>
      <c r="D807" s="146" t="s">
        <v>138</v>
      </c>
      <c r="E807" s="147" t="s">
        <v>32</v>
      </c>
      <c r="F807" s="148" t="s">
        <v>880</v>
      </c>
      <c r="H807" s="147" t="s">
        <v>32</v>
      </c>
      <c r="I807" s="149"/>
      <c r="L807" s="145"/>
      <c r="M807" s="150"/>
      <c r="T807" s="151"/>
      <c r="AT807" s="147" t="s">
        <v>138</v>
      </c>
      <c r="AU807" s="147" t="s">
        <v>88</v>
      </c>
      <c r="AV807" s="12" t="s">
        <v>86</v>
      </c>
      <c r="AW807" s="12" t="s">
        <v>39</v>
      </c>
      <c r="AX807" s="12" t="s">
        <v>78</v>
      </c>
      <c r="AY807" s="147" t="s">
        <v>127</v>
      </c>
    </row>
    <row r="808" spans="2:51" s="13" customFormat="1" ht="12">
      <c r="B808" s="152"/>
      <c r="D808" s="146" t="s">
        <v>138</v>
      </c>
      <c r="E808" s="153" t="s">
        <v>32</v>
      </c>
      <c r="F808" s="154" t="s">
        <v>881</v>
      </c>
      <c r="H808" s="155">
        <v>694</v>
      </c>
      <c r="I808" s="156"/>
      <c r="L808" s="152"/>
      <c r="M808" s="157"/>
      <c r="T808" s="158"/>
      <c r="AT808" s="153" t="s">
        <v>138</v>
      </c>
      <c r="AU808" s="153" t="s">
        <v>88</v>
      </c>
      <c r="AV808" s="13" t="s">
        <v>88</v>
      </c>
      <c r="AW808" s="13" t="s">
        <v>39</v>
      </c>
      <c r="AX808" s="13" t="s">
        <v>78</v>
      </c>
      <c r="AY808" s="153" t="s">
        <v>127</v>
      </c>
    </row>
    <row r="809" spans="2:51" s="14" customFormat="1" ht="12">
      <c r="B809" s="159"/>
      <c r="D809" s="146" t="s">
        <v>138</v>
      </c>
      <c r="E809" s="160" t="s">
        <v>32</v>
      </c>
      <c r="F809" s="161" t="s">
        <v>141</v>
      </c>
      <c r="H809" s="162">
        <v>694</v>
      </c>
      <c r="I809" s="163"/>
      <c r="L809" s="159"/>
      <c r="M809" s="164"/>
      <c r="T809" s="165"/>
      <c r="AT809" s="160" t="s">
        <v>138</v>
      </c>
      <c r="AU809" s="160" t="s">
        <v>88</v>
      </c>
      <c r="AV809" s="14" t="s">
        <v>134</v>
      </c>
      <c r="AW809" s="14" t="s">
        <v>39</v>
      </c>
      <c r="AX809" s="14" t="s">
        <v>86</v>
      </c>
      <c r="AY809" s="160" t="s">
        <v>127</v>
      </c>
    </row>
    <row r="810" spans="2:65" s="1" customFormat="1" ht="16.5" customHeight="1">
      <c r="B810" s="33"/>
      <c r="C810" s="166" t="s">
        <v>890</v>
      </c>
      <c r="D810" s="166" t="s">
        <v>345</v>
      </c>
      <c r="E810" s="167" t="s">
        <v>580</v>
      </c>
      <c r="F810" s="168" t="s">
        <v>581</v>
      </c>
      <c r="G810" s="169" t="s">
        <v>132</v>
      </c>
      <c r="H810" s="170">
        <v>70.788</v>
      </c>
      <c r="I810" s="171"/>
      <c r="J810" s="172">
        <f>ROUND(I810*H810,2)</f>
        <v>0</v>
      </c>
      <c r="K810" s="168" t="s">
        <v>133</v>
      </c>
      <c r="L810" s="173"/>
      <c r="M810" s="174" t="s">
        <v>32</v>
      </c>
      <c r="N810" s="175" t="s">
        <v>49</v>
      </c>
      <c r="P810" s="137">
        <f>O810*H810</f>
        <v>0</v>
      </c>
      <c r="Q810" s="137">
        <v>0.228</v>
      </c>
      <c r="R810" s="137">
        <f>Q810*H810</f>
        <v>16.139664</v>
      </c>
      <c r="S810" s="137">
        <v>0</v>
      </c>
      <c r="T810" s="138">
        <f>S810*H810</f>
        <v>0</v>
      </c>
      <c r="AR810" s="139" t="s">
        <v>177</v>
      </c>
      <c r="AT810" s="139" t="s">
        <v>345</v>
      </c>
      <c r="AU810" s="139" t="s">
        <v>88</v>
      </c>
      <c r="AY810" s="17" t="s">
        <v>127</v>
      </c>
      <c r="BE810" s="140">
        <f>IF(N810="základní",J810,0)</f>
        <v>0</v>
      </c>
      <c r="BF810" s="140">
        <f>IF(N810="snížená",J810,0)</f>
        <v>0</v>
      </c>
      <c r="BG810" s="140">
        <f>IF(N810="zákl. přenesená",J810,0)</f>
        <v>0</v>
      </c>
      <c r="BH810" s="140">
        <f>IF(N810="sníž. přenesená",J810,0)</f>
        <v>0</v>
      </c>
      <c r="BI810" s="140">
        <f>IF(N810="nulová",J810,0)</f>
        <v>0</v>
      </c>
      <c r="BJ810" s="17" t="s">
        <v>86</v>
      </c>
      <c r="BK810" s="140">
        <f>ROUND(I810*H810,2)</f>
        <v>0</v>
      </c>
      <c r="BL810" s="17" t="s">
        <v>134</v>
      </c>
      <c r="BM810" s="139" t="s">
        <v>891</v>
      </c>
    </row>
    <row r="811" spans="2:51" s="13" customFormat="1" ht="12">
      <c r="B811" s="152"/>
      <c r="D811" s="146" t="s">
        <v>138</v>
      </c>
      <c r="F811" s="154" t="s">
        <v>884</v>
      </c>
      <c r="H811" s="155">
        <v>70.788</v>
      </c>
      <c r="I811" s="156"/>
      <c r="L811" s="152"/>
      <c r="M811" s="157"/>
      <c r="T811" s="158"/>
      <c r="AT811" s="153" t="s">
        <v>138</v>
      </c>
      <c r="AU811" s="153" t="s">
        <v>88</v>
      </c>
      <c r="AV811" s="13" t="s">
        <v>88</v>
      </c>
      <c r="AW811" s="13" t="s">
        <v>4</v>
      </c>
      <c r="AX811" s="13" t="s">
        <v>86</v>
      </c>
      <c r="AY811" s="153" t="s">
        <v>127</v>
      </c>
    </row>
    <row r="812" spans="2:65" s="1" customFormat="1" ht="49.05" customHeight="1">
      <c r="B812" s="33"/>
      <c r="C812" s="128" t="s">
        <v>892</v>
      </c>
      <c r="D812" s="128" t="s">
        <v>129</v>
      </c>
      <c r="E812" s="129" t="s">
        <v>893</v>
      </c>
      <c r="F812" s="130" t="s">
        <v>894</v>
      </c>
      <c r="G812" s="131" t="s">
        <v>213</v>
      </c>
      <c r="H812" s="132">
        <v>15.69</v>
      </c>
      <c r="I812" s="133"/>
      <c r="J812" s="134">
        <f>ROUND(I812*H812,2)</f>
        <v>0</v>
      </c>
      <c r="K812" s="130" t="s">
        <v>133</v>
      </c>
      <c r="L812" s="33"/>
      <c r="M812" s="135" t="s">
        <v>32</v>
      </c>
      <c r="N812" s="136" t="s">
        <v>49</v>
      </c>
      <c r="P812" s="137">
        <f>O812*H812</f>
        <v>0</v>
      </c>
      <c r="Q812" s="137">
        <v>0.1554</v>
      </c>
      <c r="R812" s="137">
        <f>Q812*H812</f>
        <v>2.4382260000000002</v>
      </c>
      <c r="S812" s="137">
        <v>0</v>
      </c>
      <c r="T812" s="138">
        <f>S812*H812</f>
        <v>0</v>
      </c>
      <c r="AR812" s="139" t="s">
        <v>134</v>
      </c>
      <c r="AT812" s="139" t="s">
        <v>129</v>
      </c>
      <c r="AU812" s="139" t="s">
        <v>88</v>
      </c>
      <c r="AY812" s="17" t="s">
        <v>127</v>
      </c>
      <c r="BE812" s="140">
        <f>IF(N812="základní",J812,0)</f>
        <v>0</v>
      </c>
      <c r="BF812" s="140">
        <f>IF(N812="snížená",J812,0)</f>
        <v>0</v>
      </c>
      <c r="BG812" s="140">
        <f>IF(N812="zákl. přenesená",J812,0)</f>
        <v>0</v>
      </c>
      <c r="BH812" s="140">
        <f>IF(N812="sníž. přenesená",J812,0)</f>
        <v>0</v>
      </c>
      <c r="BI812" s="140">
        <f>IF(N812="nulová",J812,0)</f>
        <v>0</v>
      </c>
      <c r="BJ812" s="17" t="s">
        <v>86</v>
      </c>
      <c r="BK812" s="140">
        <f>ROUND(I812*H812,2)</f>
        <v>0</v>
      </c>
      <c r="BL812" s="17" t="s">
        <v>134</v>
      </c>
      <c r="BM812" s="139" t="s">
        <v>895</v>
      </c>
    </row>
    <row r="813" spans="2:47" s="1" customFormat="1" ht="12">
      <c r="B813" s="33"/>
      <c r="D813" s="141" t="s">
        <v>136</v>
      </c>
      <c r="F813" s="142" t="s">
        <v>896</v>
      </c>
      <c r="I813" s="143"/>
      <c r="L813" s="33"/>
      <c r="M813" s="144"/>
      <c r="T813" s="54"/>
      <c r="AT813" s="17" t="s">
        <v>136</v>
      </c>
      <c r="AU813" s="17" t="s">
        <v>88</v>
      </c>
    </row>
    <row r="814" spans="2:51" s="12" customFormat="1" ht="12">
      <c r="B814" s="145"/>
      <c r="D814" s="146" t="s">
        <v>138</v>
      </c>
      <c r="E814" s="147" t="s">
        <v>32</v>
      </c>
      <c r="F814" s="148" t="s">
        <v>897</v>
      </c>
      <c r="H814" s="147" t="s">
        <v>32</v>
      </c>
      <c r="I814" s="149"/>
      <c r="L814" s="145"/>
      <c r="M814" s="150"/>
      <c r="T814" s="151"/>
      <c r="AT814" s="147" t="s">
        <v>138</v>
      </c>
      <c r="AU814" s="147" t="s">
        <v>88</v>
      </c>
      <c r="AV814" s="12" t="s">
        <v>86</v>
      </c>
      <c r="AW814" s="12" t="s">
        <v>39</v>
      </c>
      <c r="AX814" s="12" t="s">
        <v>78</v>
      </c>
      <c r="AY814" s="147" t="s">
        <v>127</v>
      </c>
    </row>
    <row r="815" spans="2:51" s="13" customFormat="1" ht="12">
      <c r="B815" s="152"/>
      <c r="D815" s="146" t="s">
        <v>138</v>
      </c>
      <c r="E815" s="153" t="s">
        <v>32</v>
      </c>
      <c r="F815" s="154" t="s">
        <v>898</v>
      </c>
      <c r="H815" s="155">
        <v>9.69</v>
      </c>
      <c r="I815" s="156"/>
      <c r="L815" s="152"/>
      <c r="M815" s="157"/>
      <c r="T815" s="158"/>
      <c r="AT815" s="153" t="s">
        <v>138</v>
      </c>
      <c r="AU815" s="153" t="s">
        <v>88</v>
      </c>
      <c r="AV815" s="13" t="s">
        <v>88</v>
      </c>
      <c r="AW815" s="13" t="s">
        <v>39</v>
      </c>
      <c r="AX815" s="13" t="s">
        <v>78</v>
      </c>
      <c r="AY815" s="153" t="s">
        <v>127</v>
      </c>
    </row>
    <row r="816" spans="2:51" s="13" customFormat="1" ht="12">
      <c r="B816" s="152"/>
      <c r="D816" s="146" t="s">
        <v>138</v>
      </c>
      <c r="E816" s="153" t="s">
        <v>32</v>
      </c>
      <c r="F816" s="154" t="s">
        <v>899</v>
      </c>
      <c r="H816" s="155">
        <v>6</v>
      </c>
      <c r="I816" s="156"/>
      <c r="L816" s="152"/>
      <c r="M816" s="157"/>
      <c r="T816" s="158"/>
      <c r="AT816" s="153" t="s">
        <v>138</v>
      </c>
      <c r="AU816" s="153" t="s">
        <v>88</v>
      </c>
      <c r="AV816" s="13" t="s">
        <v>88</v>
      </c>
      <c r="AW816" s="13" t="s">
        <v>39</v>
      </c>
      <c r="AX816" s="13" t="s">
        <v>78</v>
      </c>
      <c r="AY816" s="153" t="s">
        <v>127</v>
      </c>
    </row>
    <row r="817" spans="2:51" s="14" customFormat="1" ht="12">
      <c r="B817" s="159"/>
      <c r="D817" s="146" t="s">
        <v>138</v>
      </c>
      <c r="E817" s="160" t="s">
        <v>32</v>
      </c>
      <c r="F817" s="161" t="s">
        <v>141</v>
      </c>
      <c r="H817" s="162">
        <v>15.69</v>
      </c>
      <c r="I817" s="163"/>
      <c r="L817" s="159"/>
      <c r="M817" s="164"/>
      <c r="T817" s="165"/>
      <c r="AT817" s="160" t="s">
        <v>138</v>
      </c>
      <c r="AU817" s="160" t="s">
        <v>88</v>
      </c>
      <c r="AV817" s="14" t="s">
        <v>134</v>
      </c>
      <c r="AW817" s="14" t="s">
        <v>39</v>
      </c>
      <c r="AX817" s="14" t="s">
        <v>86</v>
      </c>
      <c r="AY817" s="160" t="s">
        <v>127</v>
      </c>
    </row>
    <row r="818" spans="2:65" s="1" customFormat="1" ht="16.5" customHeight="1">
      <c r="B818" s="33"/>
      <c r="C818" s="166" t="s">
        <v>900</v>
      </c>
      <c r="D818" s="166" t="s">
        <v>345</v>
      </c>
      <c r="E818" s="167" t="s">
        <v>901</v>
      </c>
      <c r="F818" s="168" t="s">
        <v>902</v>
      </c>
      <c r="G818" s="169" t="s">
        <v>213</v>
      </c>
      <c r="H818" s="170">
        <v>9.884</v>
      </c>
      <c r="I818" s="171"/>
      <c r="J818" s="172">
        <f>ROUND(I818*H818,2)</f>
        <v>0</v>
      </c>
      <c r="K818" s="168" t="s">
        <v>133</v>
      </c>
      <c r="L818" s="173"/>
      <c r="M818" s="174" t="s">
        <v>32</v>
      </c>
      <c r="N818" s="175" t="s">
        <v>49</v>
      </c>
      <c r="P818" s="137">
        <f>O818*H818</f>
        <v>0</v>
      </c>
      <c r="Q818" s="137">
        <v>0.04</v>
      </c>
      <c r="R818" s="137">
        <f>Q818*H818</f>
        <v>0.39536000000000004</v>
      </c>
      <c r="S818" s="137">
        <v>0</v>
      </c>
      <c r="T818" s="138">
        <f>S818*H818</f>
        <v>0</v>
      </c>
      <c r="AR818" s="139" t="s">
        <v>177</v>
      </c>
      <c r="AT818" s="139" t="s">
        <v>345</v>
      </c>
      <c r="AU818" s="139" t="s">
        <v>88</v>
      </c>
      <c r="AY818" s="17" t="s">
        <v>127</v>
      </c>
      <c r="BE818" s="140">
        <f>IF(N818="základní",J818,0)</f>
        <v>0</v>
      </c>
      <c r="BF818" s="140">
        <f>IF(N818="snížená",J818,0)</f>
        <v>0</v>
      </c>
      <c r="BG818" s="140">
        <f>IF(N818="zákl. přenesená",J818,0)</f>
        <v>0</v>
      </c>
      <c r="BH818" s="140">
        <f>IF(N818="sníž. přenesená",J818,0)</f>
        <v>0</v>
      </c>
      <c r="BI818" s="140">
        <f>IF(N818="nulová",J818,0)</f>
        <v>0</v>
      </c>
      <c r="BJ818" s="17" t="s">
        <v>86</v>
      </c>
      <c r="BK818" s="140">
        <f>ROUND(I818*H818,2)</f>
        <v>0</v>
      </c>
      <c r="BL818" s="17" t="s">
        <v>134</v>
      </c>
      <c r="BM818" s="139" t="s">
        <v>903</v>
      </c>
    </row>
    <row r="819" spans="2:51" s="13" customFormat="1" ht="12">
      <c r="B819" s="152"/>
      <c r="D819" s="146" t="s">
        <v>138</v>
      </c>
      <c r="E819" s="153" t="s">
        <v>32</v>
      </c>
      <c r="F819" s="154" t="s">
        <v>898</v>
      </c>
      <c r="H819" s="155">
        <v>9.69</v>
      </c>
      <c r="I819" s="156"/>
      <c r="L819" s="152"/>
      <c r="M819" s="157"/>
      <c r="T819" s="158"/>
      <c r="AT819" s="153" t="s">
        <v>138</v>
      </c>
      <c r="AU819" s="153" t="s">
        <v>88</v>
      </c>
      <c r="AV819" s="13" t="s">
        <v>88</v>
      </c>
      <c r="AW819" s="13" t="s">
        <v>39</v>
      </c>
      <c r="AX819" s="13" t="s">
        <v>86</v>
      </c>
      <c r="AY819" s="153" t="s">
        <v>127</v>
      </c>
    </row>
    <row r="820" spans="2:51" s="13" customFormat="1" ht="12">
      <c r="B820" s="152"/>
      <c r="D820" s="146" t="s">
        <v>138</v>
      </c>
      <c r="F820" s="154" t="s">
        <v>904</v>
      </c>
      <c r="H820" s="155">
        <v>9.884</v>
      </c>
      <c r="I820" s="156"/>
      <c r="L820" s="152"/>
      <c r="M820" s="157"/>
      <c r="T820" s="158"/>
      <c r="AT820" s="153" t="s">
        <v>138</v>
      </c>
      <c r="AU820" s="153" t="s">
        <v>88</v>
      </c>
      <c r="AV820" s="13" t="s">
        <v>88</v>
      </c>
      <c r="AW820" s="13" t="s">
        <v>4</v>
      </c>
      <c r="AX820" s="13" t="s">
        <v>86</v>
      </c>
      <c r="AY820" s="153" t="s">
        <v>127</v>
      </c>
    </row>
    <row r="821" spans="2:65" s="1" customFormat="1" ht="16.5" customHeight="1">
      <c r="B821" s="33"/>
      <c r="C821" s="166" t="s">
        <v>905</v>
      </c>
      <c r="D821" s="166" t="s">
        <v>345</v>
      </c>
      <c r="E821" s="167" t="s">
        <v>906</v>
      </c>
      <c r="F821" s="168" t="s">
        <v>907</v>
      </c>
      <c r="G821" s="169" t="s">
        <v>213</v>
      </c>
      <c r="H821" s="170">
        <v>6.12</v>
      </c>
      <c r="I821" s="171"/>
      <c r="J821" s="172">
        <f>ROUND(I821*H821,2)</f>
        <v>0</v>
      </c>
      <c r="K821" s="168" t="s">
        <v>133</v>
      </c>
      <c r="L821" s="173"/>
      <c r="M821" s="174" t="s">
        <v>32</v>
      </c>
      <c r="N821" s="175" t="s">
        <v>49</v>
      </c>
      <c r="P821" s="137">
        <f>O821*H821</f>
        <v>0</v>
      </c>
      <c r="Q821" s="137">
        <v>0.055</v>
      </c>
      <c r="R821" s="137">
        <f>Q821*H821</f>
        <v>0.3366</v>
      </c>
      <c r="S821" s="137">
        <v>0</v>
      </c>
      <c r="T821" s="138">
        <f>S821*H821</f>
        <v>0</v>
      </c>
      <c r="AR821" s="139" t="s">
        <v>177</v>
      </c>
      <c r="AT821" s="139" t="s">
        <v>345</v>
      </c>
      <c r="AU821" s="139" t="s">
        <v>88</v>
      </c>
      <c r="AY821" s="17" t="s">
        <v>127</v>
      </c>
      <c r="BE821" s="140">
        <f>IF(N821="základní",J821,0)</f>
        <v>0</v>
      </c>
      <c r="BF821" s="140">
        <f>IF(N821="snížená",J821,0)</f>
        <v>0</v>
      </c>
      <c r="BG821" s="140">
        <f>IF(N821="zákl. přenesená",J821,0)</f>
        <v>0</v>
      </c>
      <c r="BH821" s="140">
        <f>IF(N821="sníž. přenesená",J821,0)</f>
        <v>0</v>
      </c>
      <c r="BI821" s="140">
        <f>IF(N821="nulová",J821,0)</f>
        <v>0</v>
      </c>
      <c r="BJ821" s="17" t="s">
        <v>86</v>
      </c>
      <c r="BK821" s="140">
        <f>ROUND(I821*H821,2)</f>
        <v>0</v>
      </c>
      <c r="BL821" s="17" t="s">
        <v>134</v>
      </c>
      <c r="BM821" s="139" t="s">
        <v>908</v>
      </c>
    </row>
    <row r="822" spans="2:51" s="13" customFormat="1" ht="12">
      <c r="B822" s="152"/>
      <c r="D822" s="146" t="s">
        <v>138</v>
      </c>
      <c r="E822" s="153" t="s">
        <v>32</v>
      </c>
      <c r="F822" s="154" t="s">
        <v>899</v>
      </c>
      <c r="H822" s="155">
        <v>6</v>
      </c>
      <c r="I822" s="156"/>
      <c r="L822" s="152"/>
      <c r="M822" s="157"/>
      <c r="T822" s="158"/>
      <c r="AT822" s="153" t="s">
        <v>138</v>
      </c>
      <c r="AU822" s="153" t="s">
        <v>88</v>
      </c>
      <c r="AV822" s="13" t="s">
        <v>88</v>
      </c>
      <c r="AW822" s="13" t="s">
        <v>39</v>
      </c>
      <c r="AX822" s="13" t="s">
        <v>86</v>
      </c>
      <c r="AY822" s="153" t="s">
        <v>127</v>
      </c>
    </row>
    <row r="823" spans="2:51" s="13" customFormat="1" ht="12">
      <c r="B823" s="152"/>
      <c r="D823" s="146" t="s">
        <v>138</v>
      </c>
      <c r="F823" s="154" t="s">
        <v>909</v>
      </c>
      <c r="H823" s="155">
        <v>6.12</v>
      </c>
      <c r="I823" s="156"/>
      <c r="L823" s="152"/>
      <c r="M823" s="157"/>
      <c r="T823" s="158"/>
      <c r="AT823" s="153" t="s">
        <v>138</v>
      </c>
      <c r="AU823" s="153" t="s">
        <v>88</v>
      </c>
      <c r="AV823" s="13" t="s">
        <v>88</v>
      </c>
      <c r="AW823" s="13" t="s">
        <v>4</v>
      </c>
      <c r="AX823" s="13" t="s">
        <v>86</v>
      </c>
      <c r="AY823" s="153" t="s">
        <v>127</v>
      </c>
    </row>
    <row r="824" spans="2:65" s="1" customFormat="1" ht="49.05" customHeight="1">
      <c r="B824" s="33"/>
      <c r="C824" s="128" t="s">
        <v>910</v>
      </c>
      <c r="D824" s="128" t="s">
        <v>129</v>
      </c>
      <c r="E824" s="129" t="s">
        <v>911</v>
      </c>
      <c r="F824" s="130" t="s">
        <v>912</v>
      </c>
      <c r="G824" s="131" t="s">
        <v>213</v>
      </c>
      <c r="H824" s="132">
        <v>3.4</v>
      </c>
      <c r="I824" s="133"/>
      <c r="J824" s="134">
        <f>ROUND(I824*H824,2)</f>
        <v>0</v>
      </c>
      <c r="K824" s="130" t="s">
        <v>133</v>
      </c>
      <c r="L824" s="33"/>
      <c r="M824" s="135" t="s">
        <v>32</v>
      </c>
      <c r="N824" s="136" t="s">
        <v>49</v>
      </c>
      <c r="P824" s="137">
        <f>O824*H824</f>
        <v>0</v>
      </c>
      <c r="Q824" s="137">
        <v>0.1295</v>
      </c>
      <c r="R824" s="137">
        <f>Q824*H824</f>
        <v>0.4403</v>
      </c>
      <c r="S824" s="137">
        <v>0</v>
      </c>
      <c r="T824" s="138">
        <f>S824*H824</f>
        <v>0</v>
      </c>
      <c r="AR824" s="139" t="s">
        <v>134</v>
      </c>
      <c r="AT824" s="139" t="s">
        <v>129</v>
      </c>
      <c r="AU824" s="139" t="s">
        <v>88</v>
      </c>
      <c r="AY824" s="17" t="s">
        <v>127</v>
      </c>
      <c r="BE824" s="140">
        <f>IF(N824="základní",J824,0)</f>
        <v>0</v>
      </c>
      <c r="BF824" s="140">
        <f>IF(N824="snížená",J824,0)</f>
        <v>0</v>
      </c>
      <c r="BG824" s="140">
        <f>IF(N824="zákl. přenesená",J824,0)</f>
        <v>0</v>
      </c>
      <c r="BH824" s="140">
        <f>IF(N824="sníž. přenesená",J824,0)</f>
        <v>0</v>
      </c>
      <c r="BI824" s="140">
        <f>IF(N824="nulová",J824,0)</f>
        <v>0</v>
      </c>
      <c r="BJ824" s="17" t="s">
        <v>86</v>
      </c>
      <c r="BK824" s="140">
        <f>ROUND(I824*H824,2)</f>
        <v>0</v>
      </c>
      <c r="BL824" s="17" t="s">
        <v>134</v>
      </c>
      <c r="BM824" s="139" t="s">
        <v>913</v>
      </c>
    </row>
    <row r="825" spans="2:47" s="1" customFormat="1" ht="12">
      <c r="B825" s="33"/>
      <c r="D825" s="141" t="s">
        <v>136</v>
      </c>
      <c r="F825" s="142" t="s">
        <v>914</v>
      </c>
      <c r="I825" s="143"/>
      <c r="L825" s="33"/>
      <c r="M825" s="144"/>
      <c r="T825" s="54"/>
      <c r="AT825" s="17" t="s">
        <v>136</v>
      </c>
      <c r="AU825" s="17" t="s">
        <v>88</v>
      </c>
    </row>
    <row r="826" spans="2:51" s="12" customFormat="1" ht="12">
      <c r="B826" s="145"/>
      <c r="D826" s="146" t="s">
        <v>138</v>
      </c>
      <c r="E826" s="147" t="s">
        <v>32</v>
      </c>
      <c r="F826" s="148" t="s">
        <v>897</v>
      </c>
      <c r="H826" s="147" t="s">
        <v>32</v>
      </c>
      <c r="I826" s="149"/>
      <c r="L826" s="145"/>
      <c r="M826" s="150"/>
      <c r="T826" s="151"/>
      <c r="AT826" s="147" t="s">
        <v>138</v>
      </c>
      <c r="AU826" s="147" t="s">
        <v>88</v>
      </c>
      <c r="AV826" s="12" t="s">
        <v>86</v>
      </c>
      <c r="AW826" s="12" t="s">
        <v>39</v>
      </c>
      <c r="AX826" s="12" t="s">
        <v>78</v>
      </c>
      <c r="AY826" s="147" t="s">
        <v>127</v>
      </c>
    </row>
    <row r="827" spans="2:51" s="13" customFormat="1" ht="12">
      <c r="B827" s="152"/>
      <c r="D827" s="146" t="s">
        <v>138</v>
      </c>
      <c r="E827" s="153" t="s">
        <v>32</v>
      </c>
      <c r="F827" s="154" t="s">
        <v>915</v>
      </c>
      <c r="H827" s="155">
        <v>3.4</v>
      </c>
      <c r="I827" s="156"/>
      <c r="L827" s="152"/>
      <c r="M827" s="157"/>
      <c r="T827" s="158"/>
      <c r="AT827" s="153" t="s">
        <v>138</v>
      </c>
      <c r="AU827" s="153" t="s">
        <v>88</v>
      </c>
      <c r="AV827" s="13" t="s">
        <v>88</v>
      </c>
      <c r="AW827" s="13" t="s">
        <v>39</v>
      </c>
      <c r="AX827" s="13" t="s">
        <v>78</v>
      </c>
      <c r="AY827" s="153" t="s">
        <v>127</v>
      </c>
    </row>
    <row r="828" spans="2:51" s="14" customFormat="1" ht="12">
      <c r="B828" s="159"/>
      <c r="D828" s="146" t="s">
        <v>138</v>
      </c>
      <c r="E828" s="160" t="s">
        <v>32</v>
      </c>
      <c r="F828" s="161" t="s">
        <v>141</v>
      </c>
      <c r="H828" s="162">
        <v>3.4</v>
      </c>
      <c r="I828" s="163"/>
      <c r="L828" s="159"/>
      <c r="M828" s="164"/>
      <c r="T828" s="165"/>
      <c r="AT828" s="160" t="s">
        <v>138</v>
      </c>
      <c r="AU828" s="160" t="s">
        <v>88</v>
      </c>
      <c r="AV828" s="14" t="s">
        <v>134</v>
      </c>
      <c r="AW828" s="14" t="s">
        <v>39</v>
      </c>
      <c r="AX828" s="14" t="s">
        <v>86</v>
      </c>
      <c r="AY828" s="160" t="s">
        <v>127</v>
      </c>
    </row>
    <row r="829" spans="2:65" s="1" customFormat="1" ht="16.5" customHeight="1">
      <c r="B829" s="33"/>
      <c r="C829" s="166" t="s">
        <v>916</v>
      </c>
      <c r="D829" s="166" t="s">
        <v>345</v>
      </c>
      <c r="E829" s="167" t="s">
        <v>917</v>
      </c>
      <c r="F829" s="168" t="s">
        <v>918</v>
      </c>
      <c r="G829" s="169" t="s">
        <v>213</v>
      </c>
      <c r="H829" s="170">
        <v>3.468</v>
      </c>
      <c r="I829" s="171"/>
      <c r="J829" s="172">
        <f>ROUND(I829*H829,2)</f>
        <v>0</v>
      </c>
      <c r="K829" s="168" t="s">
        <v>133</v>
      </c>
      <c r="L829" s="173"/>
      <c r="M829" s="174" t="s">
        <v>32</v>
      </c>
      <c r="N829" s="175" t="s">
        <v>49</v>
      </c>
      <c r="P829" s="137">
        <f>O829*H829</f>
        <v>0</v>
      </c>
      <c r="Q829" s="137">
        <v>0.024</v>
      </c>
      <c r="R829" s="137">
        <f>Q829*H829</f>
        <v>0.083232</v>
      </c>
      <c r="S829" s="137">
        <v>0</v>
      </c>
      <c r="T829" s="138">
        <f>S829*H829</f>
        <v>0</v>
      </c>
      <c r="AR829" s="139" t="s">
        <v>177</v>
      </c>
      <c r="AT829" s="139" t="s">
        <v>345</v>
      </c>
      <c r="AU829" s="139" t="s">
        <v>88</v>
      </c>
      <c r="AY829" s="17" t="s">
        <v>127</v>
      </c>
      <c r="BE829" s="140">
        <f>IF(N829="základní",J829,0)</f>
        <v>0</v>
      </c>
      <c r="BF829" s="140">
        <f>IF(N829="snížená",J829,0)</f>
        <v>0</v>
      </c>
      <c r="BG829" s="140">
        <f>IF(N829="zákl. přenesená",J829,0)</f>
        <v>0</v>
      </c>
      <c r="BH829" s="140">
        <f>IF(N829="sníž. přenesená",J829,0)</f>
        <v>0</v>
      </c>
      <c r="BI829" s="140">
        <f>IF(N829="nulová",J829,0)</f>
        <v>0</v>
      </c>
      <c r="BJ829" s="17" t="s">
        <v>86</v>
      </c>
      <c r="BK829" s="140">
        <f>ROUND(I829*H829,2)</f>
        <v>0</v>
      </c>
      <c r="BL829" s="17" t="s">
        <v>134</v>
      </c>
      <c r="BM829" s="139" t="s">
        <v>919</v>
      </c>
    </row>
    <row r="830" spans="2:51" s="13" customFormat="1" ht="12">
      <c r="B830" s="152"/>
      <c r="D830" s="146" t="s">
        <v>138</v>
      </c>
      <c r="F830" s="154" t="s">
        <v>920</v>
      </c>
      <c r="H830" s="155">
        <v>3.468</v>
      </c>
      <c r="I830" s="156"/>
      <c r="L830" s="152"/>
      <c r="M830" s="157"/>
      <c r="T830" s="158"/>
      <c r="AT830" s="153" t="s">
        <v>138</v>
      </c>
      <c r="AU830" s="153" t="s">
        <v>88</v>
      </c>
      <c r="AV830" s="13" t="s">
        <v>88</v>
      </c>
      <c r="AW830" s="13" t="s">
        <v>4</v>
      </c>
      <c r="AX830" s="13" t="s">
        <v>86</v>
      </c>
      <c r="AY830" s="153" t="s">
        <v>127</v>
      </c>
    </row>
    <row r="831" spans="2:65" s="1" customFormat="1" ht="24.15" customHeight="1">
      <c r="B831" s="33"/>
      <c r="C831" s="128" t="s">
        <v>921</v>
      </c>
      <c r="D831" s="128" t="s">
        <v>129</v>
      </c>
      <c r="E831" s="129" t="s">
        <v>922</v>
      </c>
      <c r="F831" s="130" t="s">
        <v>923</v>
      </c>
      <c r="G831" s="131" t="s">
        <v>296</v>
      </c>
      <c r="H831" s="132">
        <v>24.682</v>
      </c>
      <c r="I831" s="133"/>
      <c r="J831" s="134">
        <f>ROUND(I831*H831,2)</f>
        <v>0</v>
      </c>
      <c r="K831" s="130" t="s">
        <v>133</v>
      </c>
      <c r="L831" s="33"/>
      <c r="M831" s="135" t="s">
        <v>32</v>
      </c>
      <c r="N831" s="136" t="s">
        <v>49</v>
      </c>
      <c r="P831" s="137">
        <f>O831*H831</f>
        <v>0</v>
      </c>
      <c r="Q831" s="137">
        <v>2.25634</v>
      </c>
      <c r="R831" s="137">
        <f>Q831*H831</f>
        <v>55.69098387999999</v>
      </c>
      <c r="S831" s="137">
        <v>0</v>
      </c>
      <c r="T831" s="138">
        <f>S831*H831</f>
        <v>0</v>
      </c>
      <c r="AR831" s="139" t="s">
        <v>134</v>
      </c>
      <c r="AT831" s="139" t="s">
        <v>129</v>
      </c>
      <c r="AU831" s="139" t="s">
        <v>88</v>
      </c>
      <c r="AY831" s="17" t="s">
        <v>127</v>
      </c>
      <c r="BE831" s="140">
        <f>IF(N831="základní",J831,0)</f>
        <v>0</v>
      </c>
      <c r="BF831" s="140">
        <f>IF(N831="snížená",J831,0)</f>
        <v>0</v>
      </c>
      <c r="BG831" s="140">
        <f>IF(N831="zákl. přenesená",J831,0)</f>
        <v>0</v>
      </c>
      <c r="BH831" s="140">
        <f>IF(N831="sníž. přenesená",J831,0)</f>
        <v>0</v>
      </c>
      <c r="BI831" s="140">
        <f>IF(N831="nulová",J831,0)</f>
        <v>0</v>
      </c>
      <c r="BJ831" s="17" t="s">
        <v>86</v>
      </c>
      <c r="BK831" s="140">
        <f>ROUND(I831*H831,2)</f>
        <v>0</v>
      </c>
      <c r="BL831" s="17" t="s">
        <v>134</v>
      </c>
      <c r="BM831" s="139" t="s">
        <v>924</v>
      </c>
    </row>
    <row r="832" spans="2:47" s="1" customFormat="1" ht="12">
      <c r="B832" s="33"/>
      <c r="D832" s="141" t="s">
        <v>136</v>
      </c>
      <c r="F832" s="142" t="s">
        <v>925</v>
      </c>
      <c r="I832" s="143"/>
      <c r="L832" s="33"/>
      <c r="M832" s="144"/>
      <c r="T832" s="54"/>
      <c r="AT832" s="17" t="s">
        <v>136</v>
      </c>
      <c r="AU832" s="17" t="s">
        <v>88</v>
      </c>
    </row>
    <row r="833" spans="2:51" s="12" customFormat="1" ht="12">
      <c r="B833" s="145"/>
      <c r="D833" s="146" t="s">
        <v>138</v>
      </c>
      <c r="E833" s="147" t="s">
        <v>32</v>
      </c>
      <c r="F833" s="148" t="s">
        <v>139</v>
      </c>
      <c r="H833" s="147" t="s">
        <v>32</v>
      </c>
      <c r="I833" s="149"/>
      <c r="L833" s="145"/>
      <c r="M833" s="150"/>
      <c r="T833" s="151"/>
      <c r="AT833" s="147" t="s">
        <v>138</v>
      </c>
      <c r="AU833" s="147" t="s">
        <v>88</v>
      </c>
      <c r="AV833" s="12" t="s">
        <v>86</v>
      </c>
      <c r="AW833" s="12" t="s">
        <v>39</v>
      </c>
      <c r="AX833" s="12" t="s">
        <v>78</v>
      </c>
      <c r="AY833" s="147" t="s">
        <v>127</v>
      </c>
    </row>
    <row r="834" spans="2:51" s="12" customFormat="1" ht="12">
      <c r="B834" s="145"/>
      <c r="D834" s="146" t="s">
        <v>138</v>
      </c>
      <c r="E834" s="147" t="s">
        <v>32</v>
      </c>
      <c r="F834" s="148" t="s">
        <v>416</v>
      </c>
      <c r="H834" s="147" t="s">
        <v>32</v>
      </c>
      <c r="I834" s="149"/>
      <c r="L834" s="145"/>
      <c r="M834" s="150"/>
      <c r="T834" s="151"/>
      <c r="AT834" s="147" t="s">
        <v>138</v>
      </c>
      <c r="AU834" s="147" t="s">
        <v>88</v>
      </c>
      <c r="AV834" s="12" t="s">
        <v>86</v>
      </c>
      <c r="AW834" s="12" t="s">
        <v>39</v>
      </c>
      <c r="AX834" s="12" t="s">
        <v>78</v>
      </c>
      <c r="AY834" s="147" t="s">
        <v>127</v>
      </c>
    </row>
    <row r="835" spans="2:51" s="12" customFormat="1" ht="20.4">
      <c r="B835" s="145"/>
      <c r="D835" s="146" t="s">
        <v>138</v>
      </c>
      <c r="E835" s="147" t="s">
        <v>32</v>
      </c>
      <c r="F835" s="148" t="s">
        <v>926</v>
      </c>
      <c r="H835" s="147" t="s">
        <v>32</v>
      </c>
      <c r="I835" s="149"/>
      <c r="L835" s="145"/>
      <c r="M835" s="150"/>
      <c r="T835" s="151"/>
      <c r="AT835" s="147" t="s">
        <v>138</v>
      </c>
      <c r="AU835" s="147" t="s">
        <v>88</v>
      </c>
      <c r="AV835" s="12" t="s">
        <v>86</v>
      </c>
      <c r="AW835" s="12" t="s">
        <v>39</v>
      </c>
      <c r="AX835" s="12" t="s">
        <v>78</v>
      </c>
      <c r="AY835" s="147" t="s">
        <v>127</v>
      </c>
    </row>
    <row r="836" spans="2:51" s="13" customFormat="1" ht="20.4">
      <c r="B836" s="152"/>
      <c r="D836" s="146" t="s">
        <v>138</v>
      </c>
      <c r="E836" s="153" t="s">
        <v>32</v>
      </c>
      <c r="F836" s="154" t="s">
        <v>927</v>
      </c>
      <c r="H836" s="155">
        <v>24.29</v>
      </c>
      <c r="I836" s="156"/>
      <c r="L836" s="152"/>
      <c r="M836" s="157"/>
      <c r="T836" s="158"/>
      <c r="AT836" s="153" t="s">
        <v>138</v>
      </c>
      <c r="AU836" s="153" t="s">
        <v>88</v>
      </c>
      <c r="AV836" s="13" t="s">
        <v>88</v>
      </c>
      <c r="AW836" s="13" t="s">
        <v>39</v>
      </c>
      <c r="AX836" s="13" t="s">
        <v>78</v>
      </c>
      <c r="AY836" s="153" t="s">
        <v>127</v>
      </c>
    </row>
    <row r="837" spans="2:51" s="13" customFormat="1" ht="12">
      <c r="B837" s="152"/>
      <c r="D837" s="146" t="s">
        <v>138</v>
      </c>
      <c r="E837" s="153" t="s">
        <v>32</v>
      </c>
      <c r="F837" s="154" t="s">
        <v>928</v>
      </c>
      <c r="H837" s="155">
        <v>0.242</v>
      </c>
      <c r="I837" s="156"/>
      <c r="L837" s="152"/>
      <c r="M837" s="157"/>
      <c r="T837" s="158"/>
      <c r="AT837" s="153" t="s">
        <v>138</v>
      </c>
      <c r="AU837" s="153" t="s">
        <v>88</v>
      </c>
      <c r="AV837" s="13" t="s">
        <v>88</v>
      </c>
      <c r="AW837" s="13" t="s">
        <v>39</v>
      </c>
      <c r="AX837" s="13" t="s">
        <v>78</v>
      </c>
      <c r="AY837" s="153" t="s">
        <v>127</v>
      </c>
    </row>
    <row r="838" spans="2:51" s="13" customFormat="1" ht="12">
      <c r="B838" s="152"/>
      <c r="D838" s="146" t="s">
        <v>138</v>
      </c>
      <c r="E838" s="153" t="s">
        <v>32</v>
      </c>
      <c r="F838" s="154" t="s">
        <v>929</v>
      </c>
      <c r="H838" s="155">
        <v>0.15</v>
      </c>
      <c r="I838" s="156"/>
      <c r="L838" s="152"/>
      <c r="M838" s="157"/>
      <c r="T838" s="158"/>
      <c r="AT838" s="153" t="s">
        <v>138</v>
      </c>
      <c r="AU838" s="153" t="s">
        <v>88</v>
      </c>
      <c r="AV838" s="13" t="s">
        <v>88</v>
      </c>
      <c r="AW838" s="13" t="s">
        <v>39</v>
      </c>
      <c r="AX838" s="13" t="s">
        <v>78</v>
      </c>
      <c r="AY838" s="153" t="s">
        <v>127</v>
      </c>
    </row>
    <row r="839" spans="2:51" s="14" customFormat="1" ht="12">
      <c r="B839" s="159"/>
      <c r="D839" s="146" t="s">
        <v>138</v>
      </c>
      <c r="E839" s="160" t="s">
        <v>32</v>
      </c>
      <c r="F839" s="161" t="s">
        <v>141</v>
      </c>
      <c r="H839" s="162">
        <v>24.682</v>
      </c>
      <c r="I839" s="163"/>
      <c r="L839" s="159"/>
      <c r="M839" s="164"/>
      <c r="T839" s="165"/>
      <c r="AT839" s="160" t="s">
        <v>138</v>
      </c>
      <c r="AU839" s="160" t="s">
        <v>88</v>
      </c>
      <c r="AV839" s="14" t="s">
        <v>134</v>
      </c>
      <c r="AW839" s="14" t="s">
        <v>39</v>
      </c>
      <c r="AX839" s="14" t="s">
        <v>86</v>
      </c>
      <c r="AY839" s="160" t="s">
        <v>127</v>
      </c>
    </row>
    <row r="840" spans="2:65" s="1" customFormat="1" ht="33" customHeight="1">
      <c r="B840" s="33"/>
      <c r="C840" s="128" t="s">
        <v>930</v>
      </c>
      <c r="D840" s="128" t="s">
        <v>129</v>
      </c>
      <c r="E840" s="129" t="s">
        <v>931</v>
      </c>
      <c r="F840" s="130" t="s">
        <v>932</v>
      </c>
      <c r="G840" s="131" t="s">
        <v>213</v>
      </c>
      <c r="H840" s="132">
        <v>727.5</v>
      </c>
      <c r="I840" s="133"/>
      <c r="J840" s="134">
        <f>ROUND(I840*H840,2)</f>
        <v>0</v>
      </c>
      <c r="K840" s="130" t="s">
        <v>133</v>
      </c>
      <c r="L840" s="33"/>
      <c r="M840" s="135" t="s">
        <v>32</v>
      </c>
      <c r="N840" s="136" t="s">
        <v>49</v>
      </c>
      <c r="P840" s="137">
        <f>O840*H840</f>
        <v>0</v>
      </c>
      <c r="Q840" s="137">
        <v>0</v>
      </c>
      <c r="R840" s="137">
        <f>Q840*H840</f>
        <v>0</v>
      </c>
      <c r="S840" s="137">
        <v>0</v>
      </c>
      <c r="T840" s="138">
        <f>S840*H840</f>
        <v>0</v>
      </c>
      <c r="AR840" s="139" t="s">
        <v>134</v>
      </c>
      <c r="AT840" s="139" t="s">
        <v>129</v>
      </c>
      <c r="AU840" s="139" t="s">
        <v>88</v>
      </c>
      <c r="AY840" s="17" t="s">
        <v>127</v>
      </c>
      <c r="BE840" s="140">
        <f>IF(N840="základní",J840,0)</f>
        <v>0</v>
      </c>
      <c r="BF840" s="140">
        <f>IF(N840="snížená",J840,0)</f>
        <v>0</v>
      </c>
      <c r="BG840" s="140">
        <f>IF(N840="zákl. přenesená",J840,0)</f>
        <v>0</v>
      </c>
      <c r="BH840" s="140">
        <f>IF(N840="sníž. přenesená",J840,0)</f>
        <v>0</v>
      </c>
      <c r="BI840" s="140">
        <f>IF(N840="nulová",J840,0)</f>
        <v>0</v>
      </c>
      <c r="BJ840" s="17" t="s">
        <v>86</v>
      </c>
      <c r="BK840" s="140">
        <f>ROUND(I840*H840,2)</f>
        <v>0</v>
      </c>
      <c r="BL840" s="17" t="s">
        <v>134</v>
      </c>
      <c r="BM840" s="139" t="s">
        <v>933</v>
      </c>
    </row>
    <row r="841" spans="2:47" s="1" customFormat="1" ht="12">
      <c r="B841" s="33"/>
      <c r="D841" s="141" t="s">
        <v>136</v>
      </c>
      <c r="F841" s="142" t="s">
        <v>934</v>
      </c>
      <c r="I841" s="143"/>
      <c r="L841" s="33"/>
      <c r="M841" s="144"/>
      <c r="T841" s="54"/>
      <c r="AT841" s="17" t="s">
        <v>136</v>
      </c>
      <c r="AU841" s="17" t="s">
        <v>88</v>
      </c>
    </row>
    <row r="842" spans="2:51" s="12" customFormat="1" ht="12">
      <c r="B842" s="145"/>
      <c r="D842" s="146" t="s">
        <v>138</v>
      </c>
      <c r="E842" s="147" t="s">
        <v>32</v>
      </c>
      <c r="F842" s="148" t="s">
        <v>139</v>
      </c>
      <c r="H842" s="147" t="s">
        <v>32</v>
      </c>
      <c r="I842" s="149"/>
      <c r="L842" s="145"/>
      <c r="M842" s="150"/>
      <c r="T842" s="151"/>
      <c r="AT842" s="147" t="s">
        <v>138</v>
      </c>
      <c r="AU842" s="147" t="s">
        <v>88</v>
      </c>
      <c r="AV842" s="12" t="s">
        <v>86</v>
      </c>
      <c r="AW842" s="12" t="s">
        <v>39</v>
      </c>
      <c r="AX842" s="12" t="s">
        <v>78</v>
      </c>
      <c r="AY842" s="147" t="s">
        <v>127</v>
      </c>
    </row>
    <row r="843" spans="2:51" s="12" customFormat="1" ht="12">
      <c r="B843" s="145"/>
      <c r="D843" s="146" t="s">
        <v>138</v>
      </c>
      <c r="E843" s="147" t="s">
        <v>32</v>
      </c>
      <c r="F843" s="148" t="s">
        <v>416</v>
      </c>
      <c r="H843" s="147" t="s">
        <v>32</v>
      </c>
      <c r="I843" s="149"/>
      <c r="L843" s="145"/>
      <c r="M843" s="150"/>
      <c r="T843" s="151"/>
      <c r="AT843" s="147" t="s">
        <v>138</v>
      </c>
      <c r="AU843" s="147" t="s">
        <v>88</v>
      </c>
      <c r="AV843" s="12" t="s">
        <v>86</v>
      </c>
      <c r="AW843" s="12" t="s">
        <v>39</v>
      </c>
      <c r="AX843" s="12" t="s">
        <v>78</v>
      </c>
      <c r="AY843" s="147" t="s">
        <v>127</v>
      </c>
    </row>
    <row r="844" spans="2:51" s="12" customFormat="1" ht="12">
      <c r="B844" s="145"/>
      <c r="D844" s="146" t="s">
        <v>138</v>
      </c>
      <c r="E844" s="147" t="s">
        <v>32</v>
      </c>
      <c r="F844" s="148" t="s">
        <v>935</v>
      </c>
      <c r="H844" s="147" t="s">
        <v>32</v>
      </c>
      <c r="I844" s="149"/>
      <c r="L844" s="145"/>
      <c r="M844" s="150"/>
      <c r="T844" s="151"/>
      <c r="AT844" s="147" t="s">
        <v>138</v>
      </c>
      <c r="AU844" s="147" t="s">
        <v>88</v>
      </c>
      <c r="AV844" s="12" t="s">
        <v>86</v>
      </c>
      <c r="AW844" s="12" t="s">
        <v>39</v>
      </c>
      <c r="AX844" s="12" t="s">
        <v>78</v>
      </c>
      <c r="AY844" s="147" t="s">
        <v>127</v>
      </c>
    </row>
    <row r="845" spans="2:51" s="13" customFormat="1" ht="12">
      <c r="B845" s="152"/>
      <c r="D845" s="146" t="s">
        <v>138</v>
      </c>
      <c r="E845" s="153" t="s">
        <v>32</v>
      </c>
      <c r="F845" s="154" t="s">
        <v>936</v>
      </c>
      <c r="H845" s="155">
        <v>694</v>
      </c>
      <c r="I845" s="156"/>
      <c r="L845" s="152"/>
      <c r="M845" s="157"/>
      <c r="T845" s="158"/>
      <c r="AT845" s="153" t="s">
        <v>138</v>
      </c>
      <c r="AU845" s="153" t="s">
        <v>88</v>
      </c>
      <c r="AV845" s="13" t="s">
        <v>88</v>
      </c>
      <c r="AW845" s="13" t="s">
        <v>39</v>
      </c>
      <c r="AX845" s="13" t="s">
        <v>78</v>
      </c>
      <c r="AY845" s="153" t="s">
        <v>127</v>
      </c>
    </row>
    <row r="846" spans="2:51" s="13" customFormat="1" ht="12">
      <c r="B846" s="152"/>
      <c r="D846" s="146" t="s">
        <v>138</v>
      </c>
      <c r="E846" s="153" t="s">
        <v>32</v>
      </c>
      <c r="F846" s="154" t="s">
        <v>937</v>
      </c>
      <c r="H846" s="155">
        <v>33.5</v>
      </c>
      <c r="I846" s="156"/>
      <c r="L846" s="152"/>
      <c r="M846" s="157"/>
      <c r="T846" s="158"/>
      <c r="AT846" s="153" t="s">
        <v>138</v>
      </c>
      <c r="AU846" s="153" t="s">
        <v>88</v>
      </c>
      <c r="AV846" s="13" t="s">
        <v>88</v>
      </c>
      <c r="AW846" s="13" t="s">
        <v>39</v>
      </c>
      <c r="AX846" s="13" t="s">
        <v>78</v>
      </c>
      <c r="AY846" s="153" t="s">
        <v>127</v>
      </c>
    </row>
    <row r="847" spans="2:51" s="14" customFormat="1" ht="12">
      <c r="B847" s="159"/>
      <c r="D847" s="146" t="s">
        <v>138</v>
      </c>
      <c r="E847" s="160" t="s">
        <v>32</v>
      </c>
      <c r="F847" s="161" t="s">
        <v>141</v>
      </c>
      <c r="H847" s="162">
        <v>727.5</v>
      </c>
      <c r="I847" s="163"/>
      <c r="L847" s="159"/>
      <c r="M847" s="164"/>
      <c r="T847" s="165"/>
      <c r="AT847" s="160" t="s">
        <v>138</v>
      </c>
      <c r="AU847" s="160" t="s">
        <v>88</v>
      </c>
      <c r="AV847" s="14" t="s">
        <v>134</v>
      </c>
      <c r="AW847" s="14" t="s">
        <v>39</v>
      </c>
      <c r="AX847" s="14" t="s">
        <v>86</v>
      </c>
      <c r="AY847" s="160" t="s">
        <v>127</v>
      </c>
    </row>
    <row r="848" spans="2:65" s="1" customFormat="1" ht="37.8" customHeight="1">
      <c r="B848" s="33"/>
      <c r="C848" s="128" t="s">
        <v>938</v>
      </c>
      <c r="D848" s="128" t="s">
        <v>129</v>
      </c>
      <c r="E848" s="129" t="s">
        <v>939</v>
      </c>
      <c r="F848" s="130" t="s">
        <v>940</v>
      </c>
      <c r="G848" s="131" t="s">
        <v>213</v>
      </c>
      <c r="H848" s="132">
        <v>727.5</v>
      </c>
      <c r="I848" s="133"/>
      <c r="J848" s="134">
        <f>ROUND(I848*H848,2)</f>
        <v>0</v>
      </c>
      <c r="K848" s="130" t="s">
        <v>133</v>
      </c>
      <c r="L848" s="33"/>
      <c r="M848" s="135" t="s">
        <v>32</v>
      </c>
      <c r="N848" s="136" t="s">
        <v>49</v>
      </c>
      <c r="P848" s="137">
        <f>O848*H848</f>
        <v>0</v>
      </c>
      <c r="Q848" s="137">
        <v>0</v>
      </c>
      <c r="R848" s="137">
        <f>Q848*H848</f>
        <v>0</v>
      </c>
      <c r="S848" s="137">
        <v>0</v>
      </c>
      <c r="T848" s="138">
        <f>S848*H848</f>
        <v>0</v>
      </c>
      <c r="AR848" s="139" t="s">
        <v>134</v>
      </c>
      <c r="AT848" s="139" t="s">
        <v>129</v>
      </c>
      <c r="AU848" s="139" t="s">
        <v>88</v>
      </c>
      <c r="AY848" s="17" t="s">
        <v>127</v>
      </c>
      <c r="BE848" s="140">
        <f>IF(N848="základní",J848,0)</f>
        <v>0</v>
      </c>
      <c r="BF848" s="140">
        <f>IF(N848="snížená",J848,0)</f>
        <v>0</v>
      </c>
      <c r="BG848" s="140">
        <f>IF(N848="zákl. přenesená",J848,0)</f>
        <v>0</v>
      </c>
      <c r="BH848" s="140">
        <f>IF(N848="sníž. přenesená",J848,0)</f>
        <v>0</v>
      </c>
      <c r="BI848" s="140">
        <f>IF(N848="nulová",J848,0)</f>
        <v>0</v>
      </c>
      <c r="BJ848" s="17" t="s">
        <v>86</v>
      </c>
      <c r="BK848" s="140">
        <f>ROUND(I848*H848,2)</f>
        <v>0</v>
      </c>
      <c r="BL848" s="17" t="s">
        <v>134</v>
      </c>
      <c r="BM848" s="139" t="s">
        <v>941</v>
      </c>
    </row>
    <row r="849" spans="2:47" s="1" customFormat="1" ht="12">
      <c r="B849" s="33"/>
      <c r="D849" s="141" t="s">
        <v>136</v>
      </c>
      <c r="F849" s="142" t="s">
        <v>942</v>
      </c>
      <c r="I849" s="143"/>
      <c r="L849" s="33"/>
      <c r="M849" s="144"/>
      <c r="T849" s="54"/>
      <c r="AT849" s="17" t="s">
        <v>136</v>
      </c>
      <c r="AU849" s="17" t="s">
        <v>88</v>
      </c>
    </row>
    <row r="850" spans="2:51" s="13" customFormat="1" ht="12">
      <c r="B850" s="152"/>
      <c r="D850" s="146" t="s">
        <v>138</v>
      </c>
      <c r="E850" s="153" t="s">
        <v>32</v>
      </c>
      <c r="F850" s="154" t="s">
        <v>943</v>
      </c>
      <c r="H850" s="155">
        <v>727.5</v>
      </c>
      <c r="I850" s="156"/>
      <c r="L850" s="152"/>
      <c r="M850" s="157"/>
      <c r="T850" s="158"/>
      <c r="AT850" s="153" t="s">
        <v>138</v>
      </c>
      <c r="AU850" s="153" t="s">
        <v>88</v>
      </c>
      <c r="AV850" s="13" t="s">
        <v>88</v>
      </c>
      <c r="AW850" s="13" t="s">
        <v>39</v>
      </c>
      <c r="AX850" s="13" t="s">
        <v>86</v>
      </c>
      <c r="AY850" s="153" t="s">
        <v>127</v>
      </c>
    </row>
    <row r="851" spans="2:65" s="1" customFormat="1" ht="55.5" customHeight="1">
      <c r="B851" s="33"/>
      <c r="C851" s="128" t="s">
        <v>944</v>
      </c>
      <c r="D851" s="128" t="s">
        <v>129</v>
      </c>
      <c r="E851" s="129" t="s">
        <v>945</v>
      </c>
      <c r="F851" s="130" t="s">
        <v>946</v>
      </c>
      <c r="G851" s="131" t="s">
        <v>213</v>
      </c>
      <c r="H851" s="132">
        <v>727.5</v>
      </c>
      <c r="I851" s="133"/>
      <c r="J851" s="134">
        <f>ROUND(I851*H851,2)</f>
        <v>0</v>
      </c>
      <c r="K851" s="130" t="s">
        <v>133</v>
      </c>
      <c r="L851" s="33"/>
      <c r="M851" s="135" t="s">
        <v>32</v>
      </c>
      <c r="N851" s="136" t="s">
        <v>49</v>
      </c>
      <c r="P851" s="137">
        <f>O851*H851</f>
        <v>0</v>
      </c>
      <c r="Q851" s="137">
        <v>5E-05</v>
      </c>
      <c r="R851" s="137">
        <f>Q851*H851</f>
        <v>0.036375000000000005</v>
      </c>
      <c r="S851" s="137">
        <v>0</v>
      </c>
      <c r="T851" s="138">
        <f>S851*H851</f>
        <v>0</v>
      </c>
      <c r="AR851" s="139" t="s">
        <v>134</v>
      </c>
      <c r="AT851" s="139" t="s">
        <v>129</v>
      </c>
      <c r="AU851" s="139" t="s">
        <v>88</v>
      </c>
      <c r="AY851" s="17" t="s">
        <v>127</v>
      </c>
      <c r="BE851" s="140">
        <f>IF(N851="základní",J851,0)</f>
        <v>0</v>
      </c>
      <c r="BF851" s="140">
        <f>IF(N851="snížená",J851,0)</f>
        <v>0</v>
      </c>
      <c r="BG851" s="140">
        <f>IF(N851="zákl. přenesená",J851,0)</f>
        <v>0</v>
      </c>
      <c r="BH851" s="140">
        <f>IF(N851="sníž. přenesená",J851,0)</f>
        <v>0</v>
      </c>
      <c r="BI851" s="140">
        <f>IF(N851="nulová",J851,0)</f>
        <v>0</v>
      </c>
      <c r="BJ851" s="17" t="s">
        <v>86</v>
      </c>
      <c r="BK851" s="140">
        <f>ROUND(I851*H851,2)</f>
        <v>0</v>
      </c>
      <c r="BL851" s="17" t="s">
        <v>134</v>
      </c>
      <c r="BM851" s="139" t="s">
        <v>947</v>
      </c>
    </row>
    <row r="852" spans="2:47" s="1" customFormat="1" ht="12">
      <c r="B852" s="33"/>
      <c r="D852" s="141" t="s">
        <v>136</v>
      </c>
      <c r="F852" s="142" t="s">
        <v>948</v>
      </c>
      <c r="I852" s="143"/>
      <c r="L852" s="33"/>
      <c r="M852" s="144"/>
      <c r="T852" s="54"/>
      <c r="AT852" s="17" t="s">
        <v>136</v>
      </c>
      <c r="AU852" s="17" t="s">
        <v>88</v>
      </c>
    </row>
    <row r="853" spans="2:51" s="13" customFormat="1" ht="12">
      <c r="B853" s="152"/>
      <c r="D853" s="146" t="s">
        <v>138</v>
      </c>
      <c r="E853" s="153" t="s">
        <v>32</v>
      </c>
      <c r="F853" s="154" t="s">
        <v>943</v>
      </c>
      <c r="H853" s="155">
        <v>727.5</v>
      </c>
      <c r="I853" s="156"/>
      <c r="L853" s="152"/>
      <c r="M853" s="157"/>
      <c r="T853" s="158"/>
      <c r="AT853" s="153" t="s">
        <v>138</v>
      </c>
      <c r="AU853" s="153" t="s">
        <v>88</v>
      </c>
      <c r="AV853" s="13" t="s">
        <v>88</v>
      </c>
      <c r="AW853" s="13" t="s">
        <v>39</v>
      </c>
      <c r="AX853" s="13" t="s">
        <v>86</v>
      </c>
      <c r="AY853" s="153" t="s">
        <v>127</v>
      </c>
    </row>
    <row r="854" spans="2:65" s="1" customFormat="1" ht="37.8" customHeight="1">
      <c r="B854" s="33"/>
      <c r="C854" s="128" t="s">
        <v>949</v>
      </c>
      <c r="D854" s="128" t="s">
        <v>129</v>
      </c>
      <c r="E854" s="129" t="s">
        <v>950</v>
      </c>
      <c r="F854" s="130" t="s">
        <v>951</v>
      </c>
      <c r="G854" s="131" t="s">
        <v>213</v>
      </c>
      <c r="H854" s="132">
        <v>727.5</v>
      </c>
      <c r="I854" s="133"/>
      <c r="J854" s="134">
        <f>ROUND(I854*H854,2)</f>
        <v>0</v>
      </c>
      <c r="K854" s="130" t="s">
        <v>133</v>
      </c>
      <c r="L854" s="33"/>
      <c r="M854" s="135" t="s">
        <v>32</v>
      </c>
      <c r="N854" s="136" t="s">
        <v>49</v>
      </c>
      <c r="P854" s="137">
        <f>O854*H854</f>
        <v>0</v>
      </c>
      <c r="Q854" s="137">
        <v>0.00045</v>
      </c>
      <c r="R854" s="137">
        <f>Q854*H854</f>
        <v>0.32737499999999997</v>
      </c>
      <c r="S854" s="137">
        <v>0</v>
      </c>
      <c r="T854" s="138">
        <f>S854*H854</f>
        <v>0</v>
      </c>
      <c r="AR854" s="139" t="s">
        <v>134</v>
      </c>
      <c r="AT854" s="139" t="s">
        <v>129</v>
      </c>
      <c r="AU854" s="139" t="s">
        <v>88</v>
      </c>
      <c r="AY854" s="17" t="s">
        <v>127</v>
      </c>
      <c r="BE854" s="140">
        <f>IF(N854="základní",J854,0)</f>
        <v>0</v>
      </c>
      <c r="BF854" s="140">
        <f>IF(N854="snížená",J854,0)</f>
        <v>0</v>
      </c>
      <c r="BG854" s="140">
        <f>IF(N854="zákl. přenesená",J854,0)</f>
        <v>0</v>
      </c>
      <c r="BH854" s="140">
        <f>IF(N854="sníž. přenesená",J854,0)</f>
        <v>0</v>
      </c>
      <c r="BI854" s="140">
        <f>IF(N854="nulová",J854,0)</f>
        <v>0</v>
      </c>
      <c r="BJ854" s="17" t="s">
        <v>86</v>
      </c>
      <c r="BK854" s="140">
        <f>ROUND(I854*H854,2)</f>
        <v>0</v>
      </c>
      <c r="BL854" s="17" t="s">
        <v>134</v>
      </c>
      <c r="BM854" s="139" t="s">
        <v>952</v>
      </c>
    </row>
    <row r="855" spans="2:47" s="1" customFormat="1" ht="12">
      <c r="B855" s="33"/>
      <c r="D855" s="141" t="s">
        <v>136</v>
      </c>
      <c r="F855" s="142" t="s">
        <v>953</v>
      </c>
      <c r="I855" s="143"/>
      <c r="L855" s="33"/>
      <c r="M855" s="144"/>
      <c r="T855" s="54"/>
      <c r="AT855" s="17" t="s">
        <v>136</v>
      </c>
      <c r="AU855" s="17" t="s">
        <v>88</v>
      </c>
    </row>
    <row r="856" spans="2:51" s="13" customFormat="1" ht="12">
      <c r="B856" s="152"/>
      <c r="D856" s="146" t="s">
        <v>138</v>
      </c>
      <c r="E856" s="153" t="s">
        <v>32</v>
      </c>
      <c r="F856" s="154" t="s">
        <v>943</v>
      </c>
      <c r="H856" s="155">
        <v>727.5</v>
      </c>
      <c r="I856" s="156"/>
      <c r="L856" s="152"/>
      <c r="M856" s="157"/>
      <c r="T856" s="158"/>
      <c r="AT856" s="153" t="s">
        <v>138</v>
      </c>
      <c r="AU856" s="153" t="s">
        <v>88</v>
      </c>
      <c r="AV856" s="13" t="s">
        <v>88</v>
      </c>
      <c r="AW856" s="13" t="s">
        <v>39</v>
      </c>
      <c r="AX856" s="13" t="s">
        <v>86</v>
      </c>
      <c r="AY856" s="153" t="s">
        <v>127</v>
      </c>
    </row>
    <row r="857" spans="2:65" s="1" customFormat="1" ht="24.15" customHeight="1">
      <c r="B857" s="33"/>
      <c r="C857" s="128" t="s">
        <v>954</v>
      </c>
      <c r="D857" s="128" t="s">
        <v>129</v>
      </c>
      <c r="E857" s="129" t="s">
        <v>955</v>
      </c>
      <c r="F857" s="130" t="s">
        <v>956</v>
      </c>
      <c r="G857" s="131" t="s">
        <v>132</v>
      </c>
      <c r="H857" s="132">
        <v>3540.05</v>
      </c>
      <c r="I857" s="133"/>
      <c r="J857" s="134">
        <f>ROUND(I857*H857,2)</f>
        <v>0</v>
      </c>
      <c r="K857" s="130" t="s">
        <v>133</v>
      </c>
      <c r="L857" s="33"/>
      <c r="M857" s="135" t="s">
        <v>32</v>
      </c>
      <c r="N857" s="136" t="s">
        <v>49</v>
      </c>
      <c r="P857" s="137">
        <f>O857*H857</f>
        <v>0</v>
      </c>
      <c r="Q857" s="137">
        <v>0.00069</v>
      </c>
      <c r="R857" s="137">
        <f>Q857*H857</f>
        <v>2.4426345</v>
      </c>
      <c r="S857" s="137">
        <v>0</v>
      </c>
      <c r="T857" s="138">
        <f>S857*H857</f>
        <v>0</v>
      </c>
      <c r="AR857" s="139" t="s">
        <v>134</v>
      </c>
      <c r="AT857" s="139" t="s">
        <v>129</v>
      </c>
      <c r="AU857" s="139" t="s">
        <v>88</v>
      </c>
      <c r="AY857" s="17" t="s">
        <v>127</v>
      </c>
      <c r="BE857" s="140">
        <f>IF(N857="základní",J857,0)</f>
        <v>0</v>
      </c>
      <c r="BF857" s="140">
        <f>IF(N857="snížená",J857,0)</f>
        <v>0</v>
      </c>
      <c r="BG857" s="140">
        <f>IF(N857="zákl. přenesená",J857,0)</f>
        <v>0</v>
      </c>
      <c r="BH857" s="140">
        <f>IF(N857="sníž. přenesená",J857,0)</f>
        <v>0</v>
      </c>
      <c r="BI857" s="140">
        <f>IF(N857="nulová",J857,0)</f>
        <v>0</v>
      </c>
      <c r="BJ857" s="17" t="s">
        <v>86</v>
      </c>
      <c r="BK857" s="140">
        <f>ROUND(I857*H857,2)</f>
        <v>0</v>
      </c>
      <c r="BL857" s="17" t="s">
        <v>134</v>
      </c>
      <c r="BM857" s="139" t="s">
        <v>957</v>
      </c>
    </row>
    <row r="858" spans="2:47" s="1" customFormat="1" ht="12">
      <c r="B858" s="33"/>
      <c r="D858" s="141" t="s">
        <v>136</v>
      </c>
      <c r="F858" s="142" t="s">
        <v>958</v>
      </c>
      <c r="I858" s="143"/>
      <c r="L858" s="33"/>
      <c r="M858" s="144"/>
      <c r="T858" s="54"/>
      <c r="AT858" s="17" t="s">
        <v>136</v>
      </c>
      <c r="AU858" s="17" t="s">
        <v>88</v>
      </c>
    </row>
    <row r="859" spans="2:51" s="12" customFormat="1" ht="12">
      <c r="B859" s="145"/>
      <c r="D859" s="146" t="s">
        <v>138</v>
      </c>
      <c r="E859" s="147" t="s">
        <v>32</v>
      </c>
      <c r="F859" s="148" t="s">
        <v>139</v>
      </c>
      <c r="H859" s="147" t="s">
        <v>32</v>
      </c>
      <c r="I859" s="149"/>
      <c r="L859" s="145"/>
      <c r="M859" s="150"/>
      <c r="T859" s="151"/>
      <c r="AT859" s="147" t="s">
        <v>138</v>
      </c>
      <c r="AU859" s="147" t="s">
        <v>88</v>
      </c>
      <c r="AV859" s="12" t="s">
        <v>86</v>
      </c>
      <c r="AW859" s="12" t="s">
        <v>39</v>
      </c>
      <c r="AX859" s="12" t="s">
        <v>78</v>
      </c>
      <c r="AY859" s="147" t="s">
        <v>127</v>
      </c>
    </row>
    <row r="860" spans="2:51" s="12" customFormat="1" ht="12">
      <c r="B860" s="145"/>
      <c r="D860" s="146" t="s">
        <v>138</v>
      </c>
      <c r="E860" s="147" t="s">
        <v>32</v>
      </c>
      <c r="F860" s="148" t="s">
        <v>416</v>
      </c>
      <c r="H860" s="147" t="s">
        <v>32</v>
      </c>
      <c r="I860" s="149"/>
      <c r="L860" s="145"/>
      <c r="M860" s="150"/>
      <c r="T860" s="151"/>
      <c r="AT860" s="147" t="s">
        <v>138</v>
      </c>
      <c r="AU860" s="147" t="s">
        <v>88</v>
      </c>
      <c r="AV860" s="12" t="s">
        <v>86</v>
      </c>
      <c r="AW860" s="12" t="s">
        <v>39</v>
      </c>
      <c r="AX860" s="12" t="s">
        <v>78</v>
      </c>
      <c r="AY860" s="147" t="s">
        <v>127</v>
      </c>
    </row>
    <row r="861" spans="2:51" s="12" customFormat="1" ht="12">
      <c r="B861" s="145"/>
      <c r="D861" s="146" t="s">
        <v>138</v>
      </c>
      <c r="E861" s="147" t="s">
        <v>32</v>
      </c>
      <c r="F861" s="148" t="s">
        <v>959</v>
      </c>
      <c r="H861" s="147" t="s">
        <v>32</v>
      </c>
      <c r="I861" s="149"/>
      <c r="L861" s="145"/>
      <c r="M861" s="150"/>
      <c r="T861" s="151"/>
      <c r="AT861" s="147" t="s">
        <v>138</v>
      </c>
      <c r="AU861" s="147" t="s">
        <v>88</v>
      </c>
      <c r="AV861" s="12" t="s">
        <v>86</v>
      </c>
      <c r="AW861" s="12" t="s">
        <v>39</v>
      </c>
      <c r="AX861" s="12" t="s">
        <v>78</v>
      </c>
      <c r="AY861" s="147" t="s">
        <v>127</v>
      </c>
    </row>
    <row r="862" spans="2:51" s="13" customFormat="1" ht="20.4">
      <c r="B862" s="152"/>
      <c r="D862" s="146" t="s">
        <v>138</v>
      </c>
      <c r="E862" s="153" t="s">
        <v>32</v>
      </c>
      <c r="F862" s="154" t="s">
        <v>960</v>
      </c>
      <c r="H862" s="155">
        <v>3540.05</v>
      </c>
      <c r="I862" s="156"/>
      <c r="L862" s="152"/>
      <c r="M862" s="157"/>
      <c r="T862" s="158"/>
      <c r="AT862" s="153" t="s">
        <v>138</v>
      </c>
      <c r="AU862" s="153" t="s">
        <v>88</v>
      </c>
      <c r="AV862" s="13" t="s">
        <v>88</v>
      </c>
      <c r="AW862" s="13" t="s">
        <v>39</v>
      </c>
      <c r="AX862" s="13" t="s">
        <v>78</v>
      </c>
      <c r="AY862" s="153" t="s">
        <v>127</v>
      </c>
    </row>
    <row r="863" spans="2:51" s="14" customFormat="1" ht="12">
      <c r="B863" s="159"/>
      <c r="D863" s="146" t="s">
        <v>138</v>
      </c>
      <c r="E863" s="160" t="s">
        <v>32</v>
      </c>
      <c r="F863" s="161" t="s">
        <v>141</v>
      </c>
      <c r="H863" s="162">
        <v>3540.05</v>
      </c>
      <c r="I863" s="163"/>
      <c r="L863" s="159"/>
      <c r="M863" s="164"/>
      <c r="T863" s="165"/>
      <c r="AT863" s="160" t="s">
        <v>138</v>
      </c>
      <c r="AU863" s="160" t="s">
        <v>88</v>
      </c>
      <c r="AV863" s="14" t="s">
        <v>134</v>
      </c>
      <c r="AW863" s="14" t="s">
        <v>39</v>
      </c>
      <c r="AX863" s="14" t="s">
        <v>86</v>
      </c>
      <c r="AY863" s="160" t="s">
        <v>127</v>
      </c>
    </row>
    <row r="864" spans="2:65" s="1" customFormat="1" ht="37.8" customHeight="1">
      <c r="B864" s="33"/>
      <c r="C864" s="128" t="s">
        <v>961</v>
      </c>
      <c r="D864" s="128" t="s">
        <v>129</v>
      </c>
      <c r="E864" s="129" t="s">
        <v>962</v>
      </c>
      <c r="F864" s="130" t="s">
        <v>963</v>
      </c>
      <c r="G864" s="131" t="s">
        <v>213</v>
      </c>
      <c r="H864" s="132">
        <v>192.95</v>
      </c>
      <c r="I864" s="133"/>
      <c r="J864" s="134">
        <f>ROUND(I864*H864,2)</f>
        <v>0</v>
      </c>
      <c r="K864" s="130" t="s">
        <v>133</v>
      </c>
      <c r="L864" s="33"/>
      <c r="M864" s="135" t="s">
        <v>32</v>
      </c>
      <c r="N864" s="136" t="s">
        <v>49</v>
      </c>
      <c r="P864" s="137">
        <f>O864*H864</f>
        <v>0</v>
      </c>
      <c r="Q864" s="137">
        <v>0</v>
      </c>
      <c r="R864" s="137">
        <f>Q864*H864</f>
        <v>0</v>
      </c>
      <c r="S864" s="137">
        <v>0</v>
      </c>
      <c r="T864" s="138">
        <f>S864*H864</f>
        <v>0</v>
      </c>
      <c r="AR864" s="139" t="s">
        <v>134</v>
      </c>
      <c r="AT864" s="139" t="s">
        <v>129</v>
      </c>
      <c r="AU864" s="139" t="s">
        <v>88</v>
      </c>
      <c r="AY864" s="17" t="s">
        <v>127</v>
      </c>
      <c r="BE864" s="140">
        <f>IF(N864="základní",J864,0)</f>
        <v>0</v>
      </c>
      <c r="BF864" s="140">
        <f>IF(N864="snížená",J864,0)</f>
        <v>0</v>
      </c>
      <c r="BG864" s="140">
        <f>IF(N864="zákl. přenesená",J864,0)</f>
        <v>0</v>
      </c>
      <c r="BH864" s="140">
        <f>IF(N864="sníž. přenesená",J864,0)</f>
        <v>0</v>
      </c>
      <c r="BI864" s="140">
        <f>IF(N864="nulová",J864,0)</f>
        <v>0</v>
      </c>
      <c r="BJ864" s="17" t="s">
        <v>86</v>
      </c>
      <c r="BK864" s="140">
        <f>ROUND(I864*H864,2)</f>
        <v>0</v>
      </c>
      <c r="BL864" s="17" t="s">
        <v>134</v>
      </c>
      <c r="BM864" s="139" t="s">
        <v>964</v>
      </c>
    </row>
    <row r="865" spans="2:47" s="1" customFormat="1" ht="12">
      <c r="B865" s="33"/>
      <c r="D865" s="141" t="s">
        <v>136</v>
      </c>
      <c r="F865" s="142" t="s">
        <v>965</v>
      </c>
      <c r="I865" s="143"/>
      <c r="L865" s="33"/>
      <c r="M865" s="144"/>
      <c r="T865" s="54"/>
      <c r="AT865" s="17" t="s">
        <v>136</v>
      </c>
      <c r="AU865" s="17" t="s">
        <v>88</v>
      </c>
    </row>
    <row r="866" spans="2:51" s="12" customFormat="1" ht="12">
      <c r="B866" s="145"/>
      <c r="D866" s="146" t="s">
        <v>138</v>
      </c>
      <c r="E866" s="147" t="s">
        <v>32</v>
      </c>
      <c r="F866" s="148" t="s">
        <v>139</v>
      </c>
      <c r="H866" s="147" t="s">
        <v>32</v>
      </c>
      <c r="I866" s="149"/>
      <c r="L866" s="145"/>
      <c r="M866" s="150"/>
      <c r="T866" s="151"/>
      <c r="AT866" s="147" t="s">
        <v>138</v>
      </c>
      <c r="AU866" s="147" t="s">
        <v>88</v>
      </c>
      <c r="AV866" s="12" t="s">
        <v>86</v>
      </c>
      <c r="AW866" s="12" t="s">
        <v>39</v>
      </c>
      <c r="AX866" s="12" t="s">
        <v>78</v>
      </c>
      <c r="AY866" s="147" t="s">
        <v>127</v>
      </c>
    </row>
    <row r="867" spans="2:51" s="12" customFormat="1" ht="12">
      <c r="B867" s="145"/>
      <c r="D867" s="146" t="s">
        <v>138</v>
      </c>
      <c r="E867" s="147" t="s">
        <v>32</v>
      </c>
      <c r="F867" s="148" t="s">
        <v>416</v>
      </c>
      <c r="H867" s="147" t="s">
        <v>32</v>
      </c>
      <c r="I867" s="149"/>
      <c r="L867" s="145"/>
      <c r="M867" s="150"/>
      <c r="T867" s="151"/>
      <c r="AT867" s="147" t="s">
        <v>138</v>
      </c>
      <c r="AU867" s="147" t="s">
        <v>88</v>
      </c>
      <c r="AV867" s="12" t="s">
        <v>86</v>
      </c>
      <c r="AW867" s="12" t="s">
        <v>39</v>
      </c>
      <c r="AX867" s="12" t="s">
        <v>78</v>
      </c>
      <c r="AY867" s="147" t="s">
        <v>127</v>
      </c>
    </row>
    <row r="868" spans="2:51" s="12" customFormat="1" ht="12">
      <c r="B868" s="145"/>
      <c r="D868" s="146" t="s">
        <v>138</v>
      </c>
      <c r="E868" s="147" t="s">
        <v>32</v>
      </c>
      <c r="F868" s="148" t="s">
        <v>158</v>
      </c>
      <c r="H868" s="147" t="s">
        <v>32</v>
      </c>
      <c r="I868" s="149"/>
      <c r="L868" s="145"/>
      <c r="M868" s="150"/>
      <c r="T868" s="151"/>
      <c r="AT868" s="147" t="s">
        <v>138</v>
      </c>
      <c r="AU868" s="147" t="s">
        <v>88</v>
      </c>
      <c r="AV868" s="12" t="s">
        <v>86</v>
      </c>
      <c r="AW868" s="12" t="s">
        <v>39</v>
      </c>
      <c r="AX868" s="12" t="s">
        <v>78</v>
      </c>
      <c r="AY868" s="147" t="s">
        <v>127</v>
      </c>
    </row>
    <row r="869" spans="2:51" s="13" customFormat="1" ht="30.6">
      <c r="B869" s="152"/>
      <c r="D869" s="146" t="s">
        <v>138</v>
      </c>
      <c r="E869" s="153" t="s">
        <v>32</v>
      </c>
      <c r="F869" s="154" t="s">
        <v>966</v>
      </c>
      <c r="H869" s="155">
        <v>123.7</v>
      </c>
      <c r="I869" s="156"/>
      <c r="L869" s="152"/>
      <c r="M869" s="157"/>
      <c r="T869" s="158"/>
      <c r="AT869" s="153" t="s">
        <v>138</v>
      </c>
      <c r="AU869" s="153" t="s">
        <v>88</v>
      </c>
      <c r="AV869" s="13" t="s">
        <v>88</v>
      </c>
      <c r="AW869" s="13" t="s">
        <v>39</v>
      </c>
      <c r="AX869" s="13" t="s">
        <v>78</v>
      </c>
      <c r="AY869" s="153" t="s">
        <v>127</v>
      </c>
    </row>
    <row r="870" spans="2:51" s="13" customFormat="1" ht="12">
      <c r="B870" s="152"/>
      <c r="D870" s="146" t="s">
        <v>138</v>
      </c>
      <c r="E870" s="153" t="s">
        <v>32</v>
      </c>
      <c r="F870" s="154" t="s">
        <v>967</v>
      </c>
      <c r="H870" s="155">
        <v>69.25</v>
      </c>
      <c r="I870" s="156"/>
      <c r="L870" s="152"/>
      <c r="M870" s="157"/>
      <c r="T870" s="158"/>
      <c r="AT870" s="153" t="s">
        <v>138</v>
      </c>
      <c r="AU870" s="153" t="s">
        <v>88</v>
      </c>
      <c r="AV870" s="13" t="s">
        <v>88</v>
      </c>
      <c r="AW870" s="13" t="s">
        <v>39</v>
      </c>
      <c r="AX870" s="13" t="s">
        <v>78</v>
      </c>
      <c r="AY870" s="153" t="s">
        <v>127</v>
      </c>
    </row>
    <row r="871" spans="2:51" s="14" customFormat="1" ht="12">
      <c r="B871" s="159"/>
      <c r="D871" s="146" t="s">
        <v>138</v>
      </c>
      <c r="E871" s="160" t="s">
        <v>32</v>
      </c>
      <c r="F871" s="161" t="s">
        <v>141</v>
      </c>
      <c r="H871" s="162">
        <v>192.95</v>
      </c>
      <c r="I871" s="163"/>
      <c r="L871" s="159"/>
      <c r="M871" s="164"/>
      <c r="T871" s="165"/>
      <c r="AT871" s="160" t="s">
        <v>138</v>
      </c>
      <c r="AU871" s="160" t="s">
        <v>88</v>
      </c>
      <c r="AV871" s="14" t="s">
        <v>134</v>
      </c>
      <c r="AW871" s="14" t="s">
        <v>39</v>
      </c>
      <c r="AX871" s="14" t="s">
        <v>86</v>
      </c>
      <c r="AY871" s="160" t="s">
        <v>127</v>
      </c>
    </row>
    <row r="872" spans="2:65" s="1" customFormat="1" ht="37.8" customHeight="1">
      <c r="B872" s="33"/>
      <c r="C872" s="128" t="s">
        <v>968</v>
      </c>
      <c r="D872" s="128" t="s">
        <v>129</v>
      </c>
      <c r="E872" s="129" t="s">
        <v>969</v>
      </c>
      <c r="F872" s="130" t="s">
        <v>970</v>
      </c>
      <c r="G872" s="131" t="s">
        <v>213</v>
      </c>
      <c r="H872" s="132">
        <v>190.9</v>
      </c>
      <c r="I872" s="133"/>
      <c r="J872" s="134">
        <f>ROUND(I872*H872,2)</f>
        <v>0</v>
      </c>
      <c r="K872" s="130" t="s">
        <v>133</v>
      </c>
      <c r="L872" s="33"/>
      <c r="M872" s="135" t="s">
        <v>32</v>
      </c>
      <c r="N872" s="136" t="s">
        <v>49</v>
      </c>
      <c r="P872" s="137">
        <f>O872*H872</f>
        <v>0</v>
      </c>
      <c r="Q872" s="137">
        <v>0</v>
      </c>
      <c r="R872" s="137">
        <f>Q872*H872</f>
        <v>0</v>
      </c>
      <c r="S872" s="137">
        <v>0</v>
      </c>
      <c r="T872" s="138">
        <f>S872*H872</f>
        <v>0</v>
      </c>
      <c r="AR872" s="139" t="s">
        <v>134</v>
      </c>
      <c r="AT872" s="139" t="s">
        <v>129</v>
      </c>
      <c r="AU872" s="139" t="s">
        <v>88</v>
      </c>
      <c r="AY872" s="17" t="s">
        <v>127</v>
      </c>
      <c r="BE872" s="140">
        <f>IF(N872="základní",J872,0)</f>
        <v>0</v>
      </c>
      <c r="BF872" s="140">
        <f>IF(N872="snížená",J872,0)</f>
        <v>0</v>
      </c>
      <c r="BG872" s="140">
        <f>IF(N872="zákl. přenesená",J872,0)</f>
        <v>0</v>
      </c>
      <c r="BH872" s="140">
        <f>IF(N872="sníž. přenesená",J872,0)</f>
        <v>0</v>
      </c>
      <c r="BI872" s="140">
        <f>IF(N872="nulová",J872,0)</f>
        <v>0</v>
      </c>
      <c r="BJ872" s="17" t="s">
        <v>86</v>
      </c>
      <c r="BK872" s="140">
        <f>ROUND(I872*H872,2)</f>
        <v>0</v>
      </c>
      <c r="BL872" s="17" t="s">
        <v>134</v>
      </c>
      <c r="BM872" s="139" t="s">
        <v>971</v>
      </c>
    </row>
    <row r="873" spans="2:47" s="1" customFormat="1" ht="12">
      <c r="B873" s="33"/>
      <c r="D873" s="141" t="s">
        <v>136</v>
      </c>
      <c r="F873" s="142" t="s">
        <v>972</v>
      </c>
      <c r="I873" s="143"/>
      <c r="L873" s="33"/>
      <c r="M873" s="144"/>
      <c r="T873" s="54"/>
      <c r="AT873" s="17" t="s">
        <v>136</v>
      </c>
      <c r="AU873" s="17" t="s">
        <v>88</v>
      </c>
    </row>
    <row r="874" spans="2:51" s="12" customFormat="1" ht="12">
      <c r="B874" s="145"/>
      <c r="D874" s="146" t="s">
        <v>138</v>
      </c>
      <c r="E874" s="147" t="s">
        <v>32</v>
      </c>
      <c r="F874" s="148" t="s">
        <v>139</v>
      </c>
      <c r="H874" s="147" t="s">
        <v>32</v>
      </c>
      <c r="I874" s="149"/>
      <c r="L874" s="145"/>
      <c r="M874" s="150"/>
      <c r="T874" s="151"/>
      <c r="AT874" s="147" t="s">
        <v>138</v>
      </c>
      <c r="AU874" s="147" t="s">
        <v>88</v>
      </c>
      <c r="AV874" s="12" t="s">
        <v>86</v>
      </c>
      <c r="AW874" s="12" t="s">
        <v>39</v>
      </c>
      <c r="AX874" s="12" t="s">
        <v>78</v>
      </c>
      <c r="AY874" s="147" t="s">
        <v>127</v>
      </c>
    </row>
    <row r="875" spans="2:51" s="12" customFormat="1" ht="12">
      <c r="B875" s="145"/>
      <c r="D875" s="146" t="s">
        <v>138</v>
      </c>
      <c r="E875" s="147" t="s">
        <v>32</v>
      </c>
      <c r="F875" s="148" t="s">
        <v>416</v>
      </c>
      <c r="H875" s="147" t="s">
        <v>32</v>
      </c>
      <c r="I875" s="149"/>
      <c r="L875" s="145"/>
      <c r="M875" s="150"/>
      <c r="T875" s="151"/>
      <c r="AT875" s="147" t="s">
        <v>138</v>
      </c>
      <c r="AU875" s="147" t="s">
        <v>88</v>
      </c>
      <c r="AV875" s="12" t="s">
        <v>86</v>
      </c>
      <c r="AW875" s="12" t="s">
        <v>39</v>
      </c>
      <c r="AX875" s="12" t="s">
        <v>78</v>
      </c>
      <c r="AY875" s="147" t="s">
        <v>127</v>
      </c>
    </row>
    <row r="876" spans="2:51" s="12" customFormat="1" ht="12">
      <c r="B876" s="145"/>
      <c r="D876" s="146" t="s">
        <v>138</v>
      </c>
      <c r="E876" s="147" t="s">
        <v>32</v>
      </c>
      <c r="F876" s="148" t="s">
        <v>176</v>
      </c>
      <c r="H876" s="147" t="s">
        <v>32</v>
      </c>
      <c r="I876" s="149"/>
      <c r="L876" s="145"/>
      <c r="M876" s="150"/>
      <c r="T876" s="151"/>
      <c r="AT876" s="147" t="s">
        <v>138</v>
      </c>
      <c r="AU876" s="147" t="s">
        <v>88</v>
      </c>
      <c r="AV876" s="12" t="s">
        <v>86</v>
      </c>
      <c r="AW876" s="12" t="s">
        <v>39</v>
      </c>
      <c r="AX876" s="12" t="s">
        <v>78</v>
      </c>
      <c r="AY876" s="147" t="s">
        <v>127</v>
      </c>
    </row>
    <row r="877" spans="2:51" s="13" customFormat="1" ht="30.6">
      <c r="B877" s="152"/>
      <c r="D877" s="146" t="s">
        <v>138</v>
      </c>
      <c r="E877" s="153" t="s">
        <v>32</v>
      </c>
      <c r="F877" s="154" t="s">
        <v>973</v>
      </c>
      <c r="H877" s="155">
        <v>121.65</v>
      </c>
      <c r="I877" s="156"/>
      <c r="L877" s="152"/>
      <c r="M877" s="157"/>
      <c r="T877" s="158"/>
      <c r="AT877" s="153" t="s">
        <v>138</v>
      </c>
      <c r="AU877" s="153" t="s">
        <v>88</v>
      </c>
      <c r="AV877" s="13" t="s">
        <v>88</v>
      </c>
      <c r="AW877" s="13" t="s">
        <v>39</v>
      </c>
      <c r="AX877" s="13" t="s">
        <v>78</v>
      </c>
      <c r="AY877" s="153" t="s">
        <v>127</v>
      </c>
    </row>
    <row r="878" spans="2:51" s="13" customFormat="1" ht="12">
      <c r="B878" s="152"/>
      <c r="D878" s="146" t="s">
        <v>138</v>
      </c>
      <c r="E878" s="153" t="s">
        <v>32</v>
      </c>
      <c r="F878" s="154" t="s">
        <v>967</v>
      </c>
      <c r="H878" s="155">
        <v>69.25</v>
      </c>
      <c r="I878" s="156"/>
      <c r="L878" s="152"/>
      <c r="M878" s="157"/>
      <c r="T878" s="158"/>
      <c r="AT878" s="153" t="s">
        <v>138</v>
      </c>
      <c r="AU878" s="153" t="s">
        <v>88</v>
      </c>
      <c r="AV878" s="13" t="s">
        <v>88</v>
      </c>
      <c r="AW878" s="13" t="s">
        <v>39</v>
      </c>
      <c r="AX878" s="13" t="s">
        <v>78</v>
      </c>
      <c r="AY878" s="153" t="s">
        <v>127</v>
      </c>
    </row>
    <row r="879" spans="2:51" s="14" customFormat="1" ht="12">
      <c r="B879" s="159"/>
      <c r="D879" s="146" t="s">
        <v>138</v>
      </c>
      <c r="E879" s="160" t="s">
        <v>32</v>
      </c>
      <c r="F879" s="161" t="s">
        <v>141</v>
      </c>
      <c r="H879" s="162">
        <v>190.9</v>
      </c>
      <c r="I879" s="163"/>
      <c r="L879" s="159"/>
      <c r="M879" s="164"/>
      <c r="T879" s="165"/>
      <c r="AT879" s="160" t="s">
        <v>138</v>
      </c>
      <c r="AU879" s="160" t="s">
        <v>88</v>
      </c>
      <c r="AV879" s="14" t="s">
        <v>134</v>
      </c>
      <c r="AW879" s="14" t="s">
        <v>39</v>
      </c>
      <c r="AX879" s="14" t="s">
        <v>86</v>
      </c>
      <c r="AY879" s="160" t="s">
        <v>127</v>
      </c>
    </row>
    <row r="880" spans="2:65" s="1" customFormat="1" ht="62.7" customHeight="1">
      <c r="B880" s="33"/>
      <c r="C880" s="128" t="s">
        <v>974</v>
      </c>
      <c r="D880" s="128" t="s">
        <v>129</v>
      </c>
      <c r="E880" s="129" t="s">
        <v>975</v>
      </c>
      <c r="F880" s="130" t="s">
        <v>976</v>
      </c>
      <c r="G880" s="131" t="s">
        <v>213</v>
      </c>
      <c r="H880" s="132">
        <v>192.95</v>
      </c>
      <c r="I880" s="133"/>
      <c r="J880" s="134">
        <f>ROUND(I880*H880,2)</f>
        <v>0</v>
      </c>
      <c r="K880" s="130" t="s">
        <v>133</v>
      </c>
      <c r="L880" s="33"/>
      <c r="M880" s="135" t="s">
        <v>32</v>
      </c>
      <c r="N880" s="136" t="s">
        <v>49</v>
      </c>
      <c r="P880" s="137">
        <f>O880*H880</f>
        <v>0</v>
      </c>
      <c r="Q880" s="137">
        <v>0.00061</v>
      </c>
      <c r="R880" s="137">
        <f>Q880*H880</f>
        <v>0.11769949999999998</v>
      </c>
      <c r="S880" s="137">
        <v>0</v>
      </c>
      <c r="T880" s="138">
        <f>S880*H880</f>
        <v>0</v>
      </c>
      <c r="AR880" s="139" t="s">
        <v>134</v>
      </c>
      <c r="AT880" s="139" t="s">
        <v>129</v>
      </c>
      <c r="AU880" s="139" t="s">
        <v>88</v>
      </c>
      <c r="AY880" s="17" t="s">
        <v>127</v>
      </c>
      <c r="BE880" s="140">
        <f>IF(N880="základní",J880,0)</f>
        <v>0</v>
      </c>
      <c r="BF880" s="140">
        <f>IF(N880="snížená",J880,0)</f>
        <v>0</v>
      </c>
      <c r="BG880" s="140">
        <f>IF(N880="zákl. přenesená",J880,0)</f>
        <v>0</v>
      </c>
      <c r="BH880" s="140">
        <f>IF(N880="sníž. přenesená",J880,0)</f>
        <v>0</v>
      </c>
      <c r="BI880" s="140">
        <f>IF(N880="nulová",J880,0)</f>
        <v>0</v>
      </c>
      <c r="BJ880" s="17" t="s">
        <v>86</v>
      </c>
      <c r="BK880" s="140">
        <f>ROUND(I880*H880,2)</f>
        <v>0</v>
      </c>
      <c r="BL880" s="17" t="s">
        <v>134</v>
      </c>
      <c r="BM880" s="139" t="s">
        <v>977</v>
      </c>
    </row>
    <row r="881" spans="2:47" s="1" customFormat="1" ht="12">
      <c r="B881" s="33"/>
      <c r="D881" s="141" t="s">
        <v>136</v>
      </c>
      <c r="F881" s="142" t="s">
        <v>978</v>
      </c>
      <c r="I881" s="143"/>
      <c r="L881" s="33"/>
      <c r="M881" s="144"/>
      <c r="T881" s="54"/>
      <c r="AT881" s="17" t="s">
        <v>136</v>
      </c>
      <c r="AU881" s="17" t="s">
        <v>88</v>
      </c>
    </row>
    <row r="882" spans="2:51" s="12" customFormat="1" ht="12">
      <c r="B882" s="145"/>
      <c r="D882" s="146" t="s">
        <v>138</v>
      </c>
      <c r="E882" s="147" t="s">
        <v>32</v>
      </c>
      <c r="F882" s="148" t="s">
        <v>139</v>
      </c>
      <c r="H882" s="147" t="s">
        <v>32</v>
      </c>
      <c r="I882" s="149"/>
      <c r="L882" s="145"/>
      <c r="M882" s="150"/>
      <c r="T882" s="151"/>
      <c r="AT882" s="147" t="s">
        <v>138</v>
      </c>
      <c r="AU882" s="147" t="s">
        <v>88</v>
      </c>
      <c r="AV882" s="12" t="s">
        <v>86</v>
      </c>
      <c r="AW882" s="12" t="s">
        <v>39</v>
      </c>
      <c r="AX882" s="12" t="s">
        <v>78</v>
      </c>
      <c r="AY882" s="147" t="s">
        <v>127</v>
      </c>
    </row>
    <row r="883" spans="2:51" s="12" customFormat="1" ht="12">
      <c r="B883" s="145"/>
      <c r="D883" s="146" t="s">
        <v>138</v>
      </c>
      <c r="E883" s="147" t="s">
        <v>32</v>
      </c>
      <c r="F883" s="148" t="s">
        <v>416</v>
      </c>
      <c r="H883" s="147" t="s">
        <v>32</v>
      </c>
      <c r="I883" s="149"/>
      <c r="L883" s="145"/>
      <c r="M883" s="150"/>
      <c r="T883" s="151"/>
      <c r="AT883" s="147" t="s">
        <v>138</v>
      </c>
      <c r="AU883" s="147" t="s">
        <v>88</v>
      </c>
      <c r="AV883" s="12" t="s">
        <v>86</v>
      </c>
      <c r="AW883" s="12" t="s">
        <v>39</v>
      </c>
      <c r="AX883" s="12" t="s">
        <v>78</v>
      </c>
      <c r="AY883" s="147" t="s">
        <v>127</v>
      </c>
    </row>
    <row r="884" spans="2:51" s="12" customFormat="1" ht="12">
      <c r="B884" s="145"/>
      <c r="D884" s="146" t="s">
        <v>138</v>
      </c>
      <c r="E884" s="147" t="s">
        <v>32</v>
      </c>
      <c r="F884" s="148" t="s">
        <v>158</v>
      </c>
      <c r="H884" s="147" t="s">
        <v>32</v>
      </c>
      <c r="I884" s="149"/>
      <c r="L884" s="145"/>
      <c r="M884" s="150"/>
      <c r="T884" s="151"/>
      <c r="AT884" s="147" t="s">
        <v>138</v>
      </c>
      <c r="AU884" s="147" t="s">
        <v>88</v>
      </c>
      <c r="AV884" s="12" t="s">
        <v>86</v>
      </c>
      <c r="AW884" s="12" t="s">
        <v>39</v>
      </c>
      <c r="AX884" s="12" t="s">
        <v>78</v>
      </c>
      <c r="AY884" s="147" t="s">
        <v>127</v>
      </c>
    </row>
    <row r="885" spans="2:51" s="13" customFormat="1" ht="30.6">
      <c r="B885" s="152"/>
      <c r="D885" s="146" t="s">
        <v>138</v>
      </c>
      <c r="E885" s="153" t="s">
        <v>32</v>
      </c>
      <c r="F885" s="154" t="s">
        <v>966</v>
      </c>
      <c r="H885" s="155">
        <v>123.7</v>
      </c>
      <c r="I885" s="156"/>
      <c r="L885" s="152"/>
      <c r="M885" s="157"/>
      <c r="T885" s="158"/>
      <c r="AT885" s="153" t="s">
        <v>138</v>
      </c>
      <c r="AU885" s="153" t="s">
        <v>88</v>
      </c>
      <c r="AV885" s="13" t="s">
        <v>88</v>
      </c>
      <c r="AW885" s="13" t="s">
        <v>39</v>
      </c>
      <c r="AX885" s="13" t="s">
        <v>78</v>
      </c>
      <c r="AY885" s="153" t="s">
        <v>127</v>
      </c>
    </row>
    <row r="886" spans="2:51" s="13" customFormat="1" ht="12">
      <c r="B886" s="152"/>
      <c r="D886" s="146" t="s">
        <v>138</v>
      </c>
      <c r="E886" s="153" t="s">
        <v>32</v>
      </c>
      <c r="F886" s="154" t="s">
        <v>967</v>
      </c>
      <c r="H886" s="155">
        <v>69.25</v>
      </c>
      <c r="I886" s="156"/>
      <c r="L886" s="152"/>
      <c r="M886" s="157"/>
      <c r="T886" s="158"/>
      <c r="AT886" s="153" t="s">
        <v>138</v>
      </c>
      <c r="AU886" s="153" t="s">
        <v>88</v>
      </c>
      <c r="AV886" s="13" t="s">
        <v>88</v>
      </c>
      <c r="AW886" s="13" t="s">
        <v>39</v>
      </c>
      <c r="AX886" s="13" t="s">
        <v>78</v>
      </c>
      <c r="AY886" s="153" t="s">
        <v>127</v>
      </c>
    </row>
    <row r="887" spans="2:51" s="14" customFormat="1" ht="12">
      <c r="B887" s="159"/>
      <c r="D887" s="146" t="s">
        <v>138</v>
      </c>
      <c r="E887" s="160" t="s">
        <v>32</v>
      </c>
      <c r="F887" s="161" t="s">
        <v>141</v>
      </c>
      <c r="H887" s="162">
        <v>192.95</v>
      </c>
      <c r="I887" s="163"/>
      <c r="L887" s="159"/>
      <c r="M887" s="164"/>
      <c r="T887" s="165"/>
      <c r="AT887" s="160" t="s">
        <v>138</v>
      </c>
      <c r="AU887" s="160" t="s">
        <v>88</v>
      </c>
      <c r="AV887" s="14" t="s">
        <v>134</v>
      </c>
      <c r="AW887" s="14" t="s">
        <v>39</v>
      </c>
      <c r="AX887" s="14" t="s">
        <v>86</v>
      </c>
      <c r="AY887" s="160" t="s">
        <v>127</v>
      </c>
    </row>
    <row r="888" spans="2:65" s="1" customFormat="1" ht="24.15" customHeight="1">
      <c r="B888" s="33"/>
      <c r="C888" s="128" t="s">
        <v>979</v>
      </c>
      <c r="D888" s="128" t="s">
        <v>129</v>
      </c>
      <c r="E888" s="129" t="s">
        <v>980</v>
      </c>
      <c r="F888" s="130" t="s">
        <v>981</v>
      </c>
      <c r="G888" s="131" t="s">
        <v>213</v>
      </c>
      <c r="H888" s="132">
        <v>192.95</v>
      </c>
      <c r="I888" s="133"/>
      <c r="J888" s="134">
        <f>ROUND(I888*H888,2)</f>
        <v>0</v>
      </c>
      <c r="K888" s="130" t="s">
        <v>133</v>
      </c>
      <c r="L888" s="33"/>
      <c r="M888" s="135" t="s">
        <v>32</v>
      </c>
      <c r="N888" s="136" t="s">
        <v>49</v>
      </c>
      <c r="P888" s="137">
        <f>O888*H888</f>
        <v>0</v>
      </c>
      <c r="Q888" s="137">
        <v>0</v>
      </c>
      <c r="R888" s="137">
        <f>Q888*H888</f>
        <v>0</v>
      </c>
      <c r="S888" s="137">
        <v>0</v>
      </c>
      <c r="T888" s="138">
        <f>S888*H888</f>
        <v>0</v>
      </c>
      <c r="AR888" s="139" t="s">
        <v>134</v>
      </c>
      <c r="AT888" s="139" t="s">
        <v>129</v>
      </c>
      <c r="AU888" s="139" t="s">
        <v>88</v>
      </c>
      <c r="AY888" s="17" t="s">
        <v>127</v>
      </c>
      <c r="BE888" s="140">
        <f>IF(N888="základní",J888,0)</f>
        <v>0</v>
      </c>
      <c r="BF888" s="140">
        <f>IF(N888="snížená",J888,0)</f>
        <v>0</v>
      </c>
      <c r="BG888" s="140">
        <f>IF(N888="zákl. přenesená",J888,0)</f>
        <v>0</v>
      </c>
      <c r="BH888" s="140">
        <f>IF(N888="sníž. přenesená",J888,0)</f>
        <v>0</v>
      </c>
      <c r="BI888" s="140">
        <f>IF(N888="nulová",J888,0)</f>
        <v>0</v>
      </c>
      <c r="BJ888" s="17" t="s">
        <v>86</v>
      </c>
      <c r="BK888" s="140">
        <f>ROUND(I888*H888,2)</f>
        <v>0</v>
      </c>
      <c r="BL888" s="17" t="s">
        <v>134</v>
      </c>
      <c r="BM888" s="139" t="s">
        <v>982</v>
      </c>
    </row>
    <row r="889" spans="2:47" s="1" customFormat="1" ht="12">
      <c r="B889" s="33"/>
      <c r="D889" s="141" t="s">
        <v>136</v>
      </c>
      <c r="F889" s="142" t="s">
        <v>983</v>
      </c>
      <c r="I889" s="143"/>
      <c r="L889" s="33"/>
      <c r="M889" s="144"/>
      <c r="T889" s="54"/>
      <c r="AT889" s="17" t="s">
        <v>136</v>
      </c>
      <c r="AU889" s="17" t="s">
        <v>88</v>
      </c>
    </row>
    <row r="890" spans="2:51" s="12" customFormat="1" ht="12">
      <c r="B890" s="145"/>
      <c r="D890" s="146" t="s">
        <v>138</v>
      </c>
      <c r="E890" s="147" t="s">
        <v>32</v>
      </c>
      <c r="F890" s="148" t="s">
        <v>139</v>
      </c>
      <c r="H890" s="147" t="s">
        <v>32</v>
      </c>
      <c r="I890" s="149"/>
      <c r="L890" s="145"/>
      <c r="M890" s="150"/>
      <c r="T890" s="151"/>
      <c r="AT890" s="147" t="s">
        <v>138</v>
      </c>
      <c r="AU890" s="147" t="s">
        <v>88</v>
      </c>
      <c r="AV890" s="12" t="s">
        <v>86</v>
      </c>
      <c r="AW890" s="12" t="s">
        <v>39</v>
      </c>
      <c r="AX890" s="12" t="s">
        <v>78</v>
      </c>
      <c r="AY890" s="147" t="s">
        <v>127</v>
      </c>
    </row>
    <row r="891" spans="2:51" s="12" customFormat="1" ht="12">
      <c r="B891" s="145"/>
      <c r="D891" s="146" t="s">
        <v>138</v>
      </c>
      <c r="E891" s="147" t="s">
        <v>32</v>
      </c>
      <c r="F891" s="148" t="s">
        <v>416</v>
      </c>
      <c r="H891" s="147" t="s">
        <v>32</v>
      </c>
      <c r="I891" s="149"/>
      <c r="L891" s="145"/>
      <c r="M891" s="150"/>
      <c r="T891" s="151"/>
      <c r="AT891" s="147" t="s">
        <v>138</v>
      </c>
      <c r="AU891" s="147" t="s">
        <v>88</v>
      </c>
      <c r="AV891" s="12" t="s">
        <v>86</v>
      </c>
      <c r="AW891" s="12" t="s">
        <v>39</v>
      </c>
      <c r="AX891" s="12" t="s">
        <v>78</v>
      </c>
      <c r="AY891" s="147" t="s">
        <v>127</v>
      </c>
    </row>
    <row r="892" spans="2:51" s="12" customFormat="1" ht="12">
      <c r="B892" s="145"/>
      <c r="D892" s="146" t="s">
        <v>138</v>
      </c>
      <c r="E892" s="147" t="s">
        <v>32</v>
      </c>
      <c r="F892" s="148" t="s">
        <v>158</v>
      </c>
      <c r="H892" s="147" t="s">
        <v>32</v>
      </c>
      <c r="I892" s="149"/>
      <c r="L892" s="145"/>
      <c r="M892" s="150"/>
      <c r="T892" s="151"/>
      <c r="AT892" s="147" t="s">
        <v>138</v>
      </c>
      <c r="AU892" s="147" t="s">
        <v>88</v>
      </c>
      <c r="AV892" s="12" t="s">
        <v>86</v>
      </c>
      <c r="AW892" s="12" t="s">
        <v>39</v>
      </c>
      <c r="AX892" s="12" t="s">
        <v>78</v>
      </c>
      <c r="AY892" s="147" t="s">
        <v>127</v>
      </c>
    </row>
    <row r="893" spans="2:51" s="13" customFormat="1" ht="30.6">
      <c r="B893" s="152"/>
      <c r="D893" s="146" t="s">
        <v>138</v>
      </c>
      <c r="E893" s="153" t="s">
        <v>32</v>
      </c>
      <c r="F893" s="154" t="s">
        <v>966</v>
      </c>
      <c r="H893" s="155">
        <v>123.7</v>
      </c>
      <c r="I893" s="156"/>
      <c r="L893" s="152"/>
      <c r="M893" s="157"/>
      <c r="T893" s="158"/>
      <c r="AT893" s="153" t="s">
        <v>138</v>
      </c>
      <c r="AU893" s="153" t="s">
        <v>88</v>
      </c>
      <c r="AV893" s="13" t="s">
        <v>88</v>
      </c>
      <c r="AW893" s="13" t="s">
        <v>39</v>
      </c>
      <c r="AX893" s="13" t="s">
        <v>78</v>
      </c>
      <c r="AY893" s="153" t="s">
        <v>127</v>
      </c>
    </row>
    <row r="894" spans="2:51" s="13" customFormat="1" ht="12">
      <c r="B894" s="152"/>
      <c r="D894" s="146" t="s">
        <v>138</v>
      </c>
      <c r="E894" s="153" t="s">
        <v>32</v>
      </c>
      <c r="F894" s="154" t="s">
        <v>967</v>
      </c>
      <c r="H894" s="155">
        <v>69.25</v>
      </c>
      <c r="I894" s="156"/>
      <c r="L894" s="152"/>
      <c r="M894" s="157"/>
      <c r="T894" s="158"/>
      <c r="AT894" s="153" t="s">
        <v>138</v>
      </c>
      <c r="AU894" s="153" t="s">
        <v>88</v>
      </c>
      <c r="AV894" s="13" t="s">
        <v>88</v>
      </c>
      <c r="AW894" s="13" t="s">
        <v>39</v>
      </c>
      <c r="AX894" s="13" t="s">
        <v>78</v>
      </c>
      <c r="AY894" s="153" t="s">
        <v>127</v>
      </c>
    </row>
    <row r="895" spans="2:51" s="14" customFormat="1" ht="12">
      <c r="B895" s="159"/>
      <c r="D895" s="146" t="s">
        <v>138</v>
      </c>
      <c r="E895" s="160" t="s">
        <v>32</v>
      </c>
      <c r="F895" s="161" t="s">
        <v>141</v>
      </c>
      <c r="H895" s="162">
        <v>192.95</v>
      </c>
      <c r="I895" s="163"/>
      <c r="L895" s="159"/>
      <c r="M895" s="164"/>
      <c r="T895" s="165"/>
      <c r="AT895" s="160" t="s">
        <v>138</v>
      </c>
      <c r="AU895" s="160" t="s">
        <v>88</v>
      </c>
      <c r="AV895" s="14" t="s">
        <v>134</v>
      </c>
      <c r="AW895" s="14" t="s">
        <v>39</v>
      </c>
      <c r="AX895" s="14" t="s">
        <v>86</v>
      </c>
      <c r="AY895" s="160" t="s">
        <v>127</v>
      </c>
    </row>
    <row r="896" spans="2:65" s="1" customFormat="1" ht="24.15" customHeight="1">
      <c r="B896" s="33"/>
      <c r="C896" s="128" t="s">
        <v>984</v>
      </c>
      <c r="D896" s="128" t="s">
        <v>129</v>
      </c>
      <c r="E896" s="129" t="s">
        <v>985</v>
      </c>
      <c r="F896" s="130" t="s">
        <v>986</v>
      </c>
      <c r="G896" s="131" t="s">
        <v>213</v>
      </c>
      <c r="H896" s="132">
        <v>381.8</v>
      </c>
      <c r="I896" s="133"/>
      <c r="J896" s="134">
        <f>ROUND(I896*H896,2)</f>
        <v>0</v>
      </c>
      <c r="K896" s="130" t="s">
        <v>133</v>
      </c>
      <c r="L896" s="33"/>
      <c r="M896" s="135" t="s">
        <v>32</v>
      </c>
      <c r="N896" s="136" t="s">
        <v>49</v>
      </c>
      <c r="P896" s="137">
        <f>O896*H896</f>
        <v>0</v>
      </c>
      <c r="Q896" s="137">
        <v>0</v>
      </c>
      <c r="R896" s="137">
        <f>Q896*H896</f>
        <v>0</v>
      </c>
      <c r="S896" s="137">
        <v>0</v>
      </c>
      <c r="T896" s="138">
        <f>S896*H896</f>
        <v>0</v>
      </c>
      <c r="AR896" s="139" t="s">
        <v>134</v>
      </c>
      <c r="AT896" s="139" t="s">
        <v>129</v>
      </c>
      <c r="AU896" s="139" t="s">
        <v>88</v>
      </c>
      <c r="AY896" s="17" t="s">
        <v>127</v>
      </c>
      <c r="BE896" s="140">
        <f>IF(N896="základní",J896,0)</f>
        <v>0</v>
      </c>
      <c r="BF896" s="140">
        <f>IF(N896="snížená",J896,0)</f>
        <v>0</v>
      </c>
      <c r="BG896" s="140">
        <f>IF(N896="zákl. přenesená",J896,0)</f>
        <v>0</v>
      </c>
      <c r="BH896" s="140">
        <f>IF(N896="sníž. přenesená",J896,0)</f>
        <v>0</v>
      </c>
      <c r="BI896" s="140">
        <f>IF(N896="nulová",J896,0)</f>
        <v>0</v>
      </c>
      <c r="BJ896" s="17" t="s">
        <v>86</v>
      </c>
      <c r="BK896" s="140">
        <f>ROUND(I896*H896,2)</f>
        <v>0</v>
      </c>
      <c r="BL896" s="17" t="s">
        <v>134</v>
      </c>
      <c r="BM896" s="139" t="s">
        <v>987</v>
      </c>
    </row>
    <row r="897" spans="2:47" s="1" customFormat="1" ht="12">
      <c r="B897" s="33"/>
      <c r="D897" s="141" t="s">
        <v>136</v>
      </c>
      <c r="F897" s="142" t="s">
        <v>988</v>
      </c>
      <c r="I897" s="143"/>
      <c r="L897" s="33"/>
      <c r="M897" s="144"/>
      <c r="T897" s="54"/>
      <c r="AT897" s="17" t="s">
        <v>136</v>
      </c>
      <c r="AU897" s="17" t="s">
        <v>88</v>
      </c>
    </row>
    <row r="898" spans="2:51" s="12" customFormat="1" ht="12">
      <c r="B898" s="145"/>
      <c r="D898" s="146" t="s">
        <v>138</v>
      </c>
      <c r="E898" s="147" t="s">
        <v>32</v>
      </c>
      <c r="F898" s="148" t="s">
        <v>139</v>
      </c>
      <c r="H898" s="147" t="s">
        <v>32</v>
      </c>
      <c r="I898" s="149"/>
      <c r="L898" s="145"/>
      <c r="M898" s="150"/>
      <c r="T898" s="151"/>
      <c r="AT898" s="147" t="s">
        <v>138</v>
      </c>
      <c r="AU898" s="147" t="s">
        <v>88</v>
      </c>
      <c r="AV898" s="12" t="s">
        <v>86</v>
      </c>
      <c r="AW898" s="12" t="s">
        <v>39</v>
      </c>
      <c r="AX898" s="12" t="s">
        <v>78</v>
      </c>
      <c r="AY898" s="147" t="s">
        <v>127</v>
      </c>
    </row>
    <row r="899" spans="2:51" s="12" customFormat="1" ht="12">
      <c r="B899" s="145"/>
      <c r="D899" s="146" t="s">
        <v>138</v>
      </c>
      <c r="E899" s="147" t="s">
        <v>32</v>
      </c>
      <c r="F899" s="148" t="s">
        <v>416</v>
      </c>
      <c r="H899" s="147" t="s">
        <v>32</v>
      </c>
      <c r="I899" s="149"/>
      <c r="L899" s="145"/>
      <c r="M899" s="150"/>
      <c r="T899" s="151"/>
      <c r="AT899" s="147" t="s">
        <v>138</v>
      </c>
      <c r="AU899" s="147" t="s">
        <v>88</v>
      </c>
      <c r="AV899" s="12" t="s">
        <v>86</v>
      </c>
      <c r="AW899" s="12" t="s">
        <v>39</v>
      </c>
      <c r="AX899" s="12" t="s">
        <v>78</v>
      </c>
      <c r="AY899" s="147" t="s">
        <v>127</v>
      </c>
    </row>
    <row r="900" spans="2:51" s="12" customFormat="1" ht="12">
      <c r="B900" s="145"/>
      <c r="D900" s="146" t="s">
        <v>138</v>
      </c>
      <c r="E900" s="147" t="s">
        <v>32</v>
      </c>
      <c r="F900" s="148" t="s">
        <v>176</v>
      </c>
      <c r="H900" s="147" t="s">
        <v>32</v>
      </c>
      <c r="I900" s="149"/>
      <c r="L900" s="145"/>
      <c r="M900" s="150"/>
      <c r="T900" s="151"/>
      <c r="AT900" s="147" t="s">
        <v>138</v>
      </c>
      <c r="AU900" s="147" t="s">
        <v>88</v>
      </c>
      <c r="AV900" s="12" t="s">
        <v>86</v>
      </c>
      <c r="AW900" s="12" t="s">
        <v>39</v>
      </c>
      <c r="AX900" s="12" t="s">
        <v>78</v>
      </c>
      <c r="AY900" s="147" t="s">
        <v>127</v>
      </c>
    </row>
    <row r="901" spans="2:51" s="13" customFormat="1" ht="30.6">
      <c r="B901" s="152"/>
      <c r="D901" s="146" t="s">
        <v>138</v>
      </c>
      <c r="E901" s="153" t="s">
        <v>32</v>
      </c>
      <c r="F901" s="154" t="s">
        <v>973</v>
      </c>
      <c r="H901" s="155">
        <v>121.65</v>
      </c>
      <c r="I901" s="156"/>
      <c r="L901" s="152"/>
      <c r="M901" s="157"/>
      <c r="T901" s="158"/>
      <c r="AT901" s="153" t="s">
        <v>138</v>
      </c>
      <c r="AU901" s="153" t="s">
        <v>88</v>
      </c>
      <c r="AV901" s="13" t="s">
        <v>88</v>
      </c>
      <c r="AW901" s="13" t="s">
        <v>39</v>
      </c>
      <c r="AX901" s="13" t="s">
        <v>78</v>
      </c>
      <c r="AY901" s="153" t="s">
        <v>127</v>
      </c>
    </row>
    <row r="902" spans="2:51" s="13" customFormat="1" ht="12">
      <c r="B902" s="152"/>
      <c r="D902" s="146" t="s">
        <v>138</v>
      </c>
      <c r="E902" s="153" t="s">
        <v>32</v>
      </c>
      <c r="F902" s="154" t="s">
        <v>967</v>
      </c>
      <c r="H902" s="155">
        <v>69.25</v>
      </c>
      <c r="I902" s="156"/>
      <c r="L902" s="152"/>
      <c r="M902" s="157"/>
      <c r="T902" s="158"/>
      <c r="AT902" s="153" t="s">
        <v>138</v>
      </c>
      <c r="AU902" s="153" t="s">
        <v>88</v>
      </c>
      <c r="AV902" s="13" t="s">
        <v>88</v>
      </c>
      <c r="AW902" s="13" t="s">
        <v>39</v>
      </c>
      <c r="AX902" s="13" t="s">
        <v>78</v>
      </c>
      <c r="AY902" s="153" t="s">
        <v>127</v>
      </c>
    </row>
    <row r="903" spans="2:51" s="12" customFormat="1" ht="12">
      <c r="B903" s="145"/>
      <c r="D903" s="146" t="s">
        <v>138</v>
      </c>
      <c r="E903" s="147" t="s">
        <v>32</v>
      </c>
      <c r="F903" s="148" t="s">
        <v>989</v>
      </c>
      <c r="H903" s="147" t="s">
        <v>32</v>
      </c>
      <c r="I903" s="149"/>
      <c r="L903" s="145"/>
      <c r="M903" s="150"/>
      <c r="T903" s="151"/>
      <c r="AT903" s="147" t="s">
        <v>138</v>
      </c>
      <c r="AU903" s="147" t="s">
        <v>88</v>
      </c>
      <c r="AV903" s="12" t="s">
        <v>86</v>
      </c>
      <c r="AW903" s="12" t="s">
        <v>39</v>
      </c>
      <c r="AX903" s="12" t="s">
        <v>78</v>
      </c>
      <c r="AY903" s="147" t="s">
        <v>127</v>
      </c>
    </row>
    <row r="904" spans="2:51" s="13" customFormat="1" ht="30.6">
      <c r="B904" s="152"/>
      <c r="D904" s="146" t="s">
        <v>138</v>
      </c>
      <c r="E904" s="153" t="s">
        <v>32</v>
      </c>
      <c r="F904" s="154" t="s">
        <v>973</v>
      </c>
      <c r="H904" s="155">
        <v>121.65</v>
      </c>
      <c r="I904" s="156"/>
      <c r="L904" s="152"/>
      <c r="M904" s="157"/>
      <c r="T904" s="158"/>
      <c r="AT904" s="153" t="s">
        <v>138</v>
      </c>
      <c r="AU904" s="153" t="s">
        <v>88</v>
      </c>
      <c r="AV904" s="13" t="s">
        <v>88</v>
      </c>
      <c r="AW904" s="13" t="s">
        <v>39</v>
      </c>
      <c r="AX904" s="13" t="s">
        <v>78</v>
      </c>
      <c r="AY904" s="153" t="s">
        <v>127</v>
      </c>
    </row>
    <row r="905" spans="2:51" s="13" customFormat="1" ht="12">
      <c r="B905" s="152"/>
      <c r="D905" s="146" t="s">
        <v>138</v>
      </c>
      <c r="E905" s="153" t="s">
        <v>32</v>
      </c>
      <c r="F905" s="154" t="s">
        <v>967</v>
      </c>
      <c r="H905" s="155">
        <v>69.25</v>
      </c>
      <c r="I905" s="156"/>
      <c r="L905" s="152"/>
      <c r="M905" s="157"/>
      <c r="T905" s="158"/>
      <c r="AT905" s="153" t="s">
        <v>138</v>
      </c>
      <c r="AU905" s="153" t="s">
        <v>88</v>
      </c>
      <c r="AV905" s="13" t="s">
        <v>88</v>
      </c>
      <c r="AW905" s="13" t="s">
        <v>39</v>
      </c>
      <c r="AX905" s="13" t="s">
        <v>78</v>
      </c>
      <c r="AY905" s="153" t="s">
        <v>127</v>
      </c>
    </row>
    <row r="906" spans="2:51" s="14" customFormat="1" ht="12">
      <c r="B906" s="159"/>
      <c r="D906" s="146" t="s">
        <v>138</v>
      </c>
      <c r="E906" s="160" t="s">
        <v>32</v>
      </c>
      <c r="F906" s="161" t="s">
        <v>141</v>
      </c>
      <c r="H906" s="162">
        <v>381.8</v>
      </c>
      <c r="I906" s="163"/>
      <c r="L906" s="159"/>
      <c r="M906" s="164"/>
      <c r="T906" s="165"/>
      <c r="AT906" s="160" t="s">
        <v>138</v>
      </c>
      <c r="AU906" s="160" t="s">
        <v>88</v>
      </c>
      <c r="AV906" s="14" t="s">
        <v>134</v>
      </c>
      <c r="AW906" s="14" t="s">
        <v>39</v>
      </c>
      <c r="AX906" s="14" t="s">
        <v>86</v>
      </c>
      <c r="AY906" s="160" t="s">
        <v>127</v>
      </c>
    </row>
    <row r="907" spans="2:65" s="1" customFormat="1" ht="24.15" customHeight="1">
      <c r="B907" s="33"/>
      <c r="C907" s="128" t="s">
        <v>990</v>
      </c>
      <c r="D907" s="128" t="s">
        <v>129</v>
      </c>
      <c r="E907" s="129" t="s">
        <v>991</v>
      </c>
      <c r="F907" s="130" t="s">
        <v>992</v>
      </c>
      <c r="G907" s="131" t="s">
        <v>213</v>
      </c>
      <c r="H907" s="132">
        <v>190.9</v>
      </c>
      <c r="I907" s="133"/>
      <c r="J907" s="134">
        <f>ROUND(I907*H907,2)</f>
        <v>0</v>
      </c>
      <c r="K907" s="130" t="s">
        <v>133</v>
      </c>
      <c r="L907" s="33"/>
      <c r="M907" s="135" t="s">
        <v>32</v>
      </c>
      <c r="N907" s="136" t="s">
        <v>49</v>
      </c>
      <c r="P907" s="137">
        <f>O907*H907</f>
        <v>0</v>
      </c>
      <c r="Q907" s="137">
        <v>3E-05</v>
      </c>
      <c r="R907" s="137">
        <f>Q907*H907</f>
        <v>0.005727</v>
      </c>
      <c r="S907" s="137">
        <v>0</v>
      </c>
      <c r="T907" s="138">
        <f>S907*H907</f>
        <v>0</v>
      </c>
      <c r="AR907" s="139" t="s">
        <v>134</v>
      </c>
      <c r="AT907" s="139" t="s">
        <v>129</v>
      </c>
      <c r="AU907" s="139" t="s">
        <v>88</v>
      </c>
      <c r="AY907" s="17" t="s">
        <v>127</v>
      </c>
      <c r="BE907" s="140">
        <f>IF(N907="základní",J907,0)</f>
        <v>0</v>
      </c>
      <c r="BF907" s="140">
        <f>IF(N907="snížená",J907,0)</f>
        <v>0</v>
      </c>
      <c r="BG907" s="140">
        <f>IF(N907="zákl. přenesená",J907,0)</f>
        <v>0</v>
      </c>
      <c r="BH907" s="140">
        <f>IF(N907="sníž. přenesená",J907,0)</f>
        <v>0</v>
      </c>
      <c r="BI907" s="140">
        <f>IF(N907="nulová",J907,0)</f>
        <v>0</v>
      </c>
      <c r="BJ907" s="17" t="s">
        <v>86</v>
      </c>
      <c r="BK907" s="140">
        <f>ROUND(I907*H907,2)</f>
        <v>0</v>
      </c>
      <c r="BL907" s="17" t="s">
        <v>134</v>
      </c>
      <c r="BM907" s="139" t="s">
        <v>993</v>
      </c>
    </row>
    <row r="908" spans="2:47" s="1" customFormat="1" ht="12">
      <c r="B908" s="33"/>
      <c r="D908" s="141" t="s">
        <v>136</v>
      </c>
      <c r="F908" s="142" t="s">
        <v>994</v>
      </c>
      <c r="I908" s="143"/>
      <c r="L908" s="33"/>
      <c r="M908" s="144"/>
      <c r="T908" s="54"/>
      <c r="AT908" s="17" t="s">
        <v>136</v>
      </c>
      <c r="AU908" s="17" t="s">
        <v>88</v>
      </c>
    </row>
    <row r="909" spans="2:51" s="12" customFormat="1" ht="12">
      <c r="B909" s="145"/>
      <c r="D909" s="146" t="s">
        <v>138</v>
      </c>
      <c r="E909" s="147" t="s">
        <v>32</v>
      </c>
      <c r="F909" s="148" t="s">
        <v>139</v>
      </c>
      <c r="H909" s="147" t="s">
        <v>32</v>
      </c>
      <c r="I909" s="149"/>
      <c r="L909" s="145"/>
      <c r="M909" s="150"/>
      <c r="T909" s="151"/>
      <c r="AT909" s="147" t="s">
        <v>138</v>
      </c>
      <c r="AU909" s="147" t="s">
        <v>88</v>
      </c>
      <c r="AV909" s="12" t="s">
        <v>86</v>
      </c>
      <c r="AW909" s="12" t="s">
        <v>39</v>
      </c>
      <c r="AX909" s="12" t="s">
        <v>78</v>
      </c>
      <c r="AY909" s="147" t="s">
        <v>127</v>
      </c>
    </row>
    <row r="910" spans="2:51" s="12" customFormat="1" ht="12">
      <c r="B910" s="145"/>
      <c r="D910" s="146" t="s">
        <v>138</v>
      </c>
      <c r="E910" s="147" t="s">
        <v>32</v>
      </c>
      <c r="F910" s="148" t="s">
        <v>416</v>
      </c>
      <c r="H910" s="147" t="s">
        <v>32</v>
      </c>
      <c r="I910" s="149"/>
      <c r="L910" s="145"/>
      <c r="M910" s="150"/>
      <c r="T910" s="151"/>
      <c r="AT910" s="147" t="s">
        <v>138</v>
      </c>
      <c r="AU910" s="147" t="s">
        <v>88</v>
      </c>
      <c r="AV910" s="12" t="s">
        <v>86</v>
      </c>
      <c r="AW910" s="12" t="s">
        <v>39</v>
      </c>
      <c r="AX910" s="12" t="s">
        <v>78</v>
      </c>
      <c r="AY910" s="147" t="s">
        <v>127</v>
      </c>
    </row>
    <row r="911" spans="2:51" s="12" customFormat="1" ht="12">
      <c r="B911" s="145"/>
      <c r="D911" s="146" t="s">
        <v>138</v>
      </c>
      <c r="E911" s="147" t="s">
        <v>32</v>
      </c>
      <c r="F911" s="148" t="s">
        <v>989</v>
      </c>
      <c r="H911" s="147" t="s">
        <v>32</v>
      </c>
      <c r="I911" s="149"/>
      <c r="L911" s="145"/>
      <c r="M911" s="150"/>
      <c r="T911" s="151"/>
      <c r="AT911" s="147" t="s">
        <v>138</v>
      </c>
      <c r="AU911" s="147" t="s">
        <v>88</v>
      </c>
      <c r="AV911" s="12" t="s">
        <v>86</v>
      </c>
      <c r="AW911" s="12" t="s">
        <v>39</v>
      </c>
      <c r="AX911" s="12" t="s">
        <v>78</v>
      </c>
      <c r="AY911" s="147" t="s">
        <v>127</v>
      </c>
    </row>
    <row r="912" spans="2:51" s="13" customFormat="1" ht="30.6">
      <c r="B912" s="152"/>
      <c r="D912" s="146" t="s">
        <v>138</v>
      </c>
      <c r="E912" s="153" t="s">
        <v>32</v>
      </c>
      <c r="F912" s="154" t="s">
        <v>995</v>
      </c>
      <c r="H912" s="155">
        <v>190.9</v>
      </c>
      <c r="I912" s="156"/>
      <c r="L912" s="152"/>
      <c r="M912" s="157"/>
      <c r="T912" s="158"/>
      <c r="AT912" s="153" t="s">
        <v>138</v>
      </c>
      <c r="AU912" s="153" t="s">
        <v>88</v>
      </c>
      <c r="AV912" s="13" t="s">
        <v>88</v>
      </c>
      <c r="AW912" s="13" t="s">
        <v>39</v>
      </c>
      <c r="AX912" s="13" t="s">
        <v>78</v>
      </c>
      <c r="AY912" s="153" t="s">
        <v>127</v>
      </c>
    </row>
    <row r="913" spans="2:51" s="14" customFormat="1" ht="12">
      <c r="B913" s="159"/>
      <c r="D913" s="146" t="s">
        <v>138</v>
      </c>
      <c r="E913" s="160" t="s">
        <v>32</v>
      </c>
      <c r="F913" s="161" t="s">
        <v>141</v>
      </c>
      <c r="H913" s="162">
        <v>190.9</v>
      </c>
      <c r="I913" s="163"/>
      <c r="L913" s="159"/>
      <c r="M913" s="164"/>
      <c r="T913" s="165"/>
      <c r="AT913" s="160" t="s">
        <v>138</v>
      </c>
      <c r="AU913" s="160" t="s">
        <v>88</v>
      </c>
      <c r="AV913" s="14" t="s">
        <v>134</v>
      </c>
      <c r="AW913" s="14" t="s">
        <v>39</v>
      </c>
      <c r="AX913" s="14" t="s">
        <v>86</v>
      </c>
      <c r="AY913" s="160" t="s">
        <v>127</v>
      </c>
    </row>
    <row r="914" spans="2:65" s="1" customFormat="1" ht="33" customHeight="1">
      <c r="B914" s="33"/>
      <c r="C914" s="128" t="s">
        <v>996</v>
      </c>
      <c r="D914" s="128" t="s">
        <v>129</v>
      </c>
      <c r="E914" s="129" t="s">
        <v>997</v>
      </c>
      <c r="F914" s="130" t="s">
        <v>998</v>
      </c>
      <c r="G914" s="131" t="s">
        <v>132</v>
      </c>
      <c r="H914" s="132">
        <v>2813.15</v>
      </c>
      <c r="I914" s="133"/>
      <c r="J914" s="134">
        <f>ROUND(I914*H914,2)</f>
        <v>0</v>
      </c>
      <c r="K914" s="130" t="s">
        <v>133</v>
      </c>
      <c r="L914" s="33"/>
      <c r="M914" s="135" t="s">
        <v>32</v>
      </c>
      <c r="N914" s="136" t="s">
        <v>49</v>
      </c>
      <c r="P914" s="137">
        <f>O914*H914</f>
        <v>0</v>
      </c>
      <c r="Q914" s="137">
        <v>0</v>
      </c>
      <c r="R914" s="137">
        <f>Q914*H914</f>
        <v>0</v>
      </c>
      <c r="S914" s="137">
        <v>0.01</v>
      </c>
      <c r="T914" s="138">
        <f>S914*H914</f>
        <v>28.131500000000003</v>
      </c>
      <c r="AR914" s="139" t="s">
        <v>134</v>
      </c>
      <c r="AT914" s="139" t="s">
        <v>129</v>
      </c>
      <c r="AU914" s="139" t="s">
        <v>88</v>
      </c>
      <c r="AY914" s="17" t="s">
        <v>127</v>
      </c>
      <c r="BE914" s="140">
        <f>IF(N914="základní",J914,0)</f>
        <v>0</v>
      </c>
      <c r="BF914" s="140">
        <f>IF(N914="snížená",J914,0)</f>
        <v>0</v>
      </c>
      <c r="BG914" s="140">
        <f>IF(N914="zákl. přenesená",J914,0)</f>
        <v>0</v>
      </c>
      <c r="BH914" s="140">
        <f>IF(N914="sníž. přenesená",J914,0)</f>
        <v>0</v>
      </c>
      <c r="BI914" s="140">
        <f>IF(N914="nulová",J914,0)</f>
        <v>0</v>
      </c>
      <c r="BJ914" s="17" t="s">
        <v>86</v>
      </c>
      <c r="BK914" s="140">
        <f>ROUND(I914*H914,2)</f>
        <v>0</v>
      </c>
      <c r="BL914" s="17" t="s">
        <v>134</v>
      </c>
      <c r="BM914" s="139" t="s">
        <v>999</v>
      </c>
    </row>
    <row r="915" spans="2:47" s="1" customFormat="1" ht="12">
      <c r="B915" s="33"/>
      <c r="D915" s="141" t="s">
        <v>136</v>
      </c>
      <c r="F915" s="142" t="s">
        <v>1000</v>
      </c>
      <c r="I915" s="143"/>
      <c r="L915" s="33"/>
      <c r="M915" s="144"/>
      <c r="T915" s="54"/>
      <c r="AT915" s="17" t="s">
        <v>136</v>
      </c>
      <c r="AU915" s="17" t="s">
        <v>88</v>
      </c>
    </row>
    <row r="916" spans="2:51" s="12" customFormat="1" ht="12">
      <c r="B916" s="145"/>
      <c r="D916" s="146" t="s">
        <v>138</v>
      </c>
      <c r="E916" s="147" t="s">
        <v>32</v>
      </c>
      <c r="F916" s="148" t="s">
        <v>139</v>
      </c>
      <c r="H916" s="147" t="s">
        <v>32</v>
      </c>
      <c r="I916" s="149"/>
      <c r="L916" s="145"/>
      <c r="M916" s="150"/>
      <c r="T916" s="151"/>
      <c r="AT916" s="147" t="s">
        <v>138</v>
      </c>
      <c r="AU916" s="147" t="s">
        <v>88</v>
      </c>
      <c r="AV916" s="12" t="s">
        <v>86</v>
      </c>
      <c r="AW916" s="12" t="s">
        <v>39</v>
      </c>
      <c r="AX916" s="12" t="s">
        <v>78</v>
      </c>
      <c r="AY916" s="147" t="s">
        <v>127</v>
      </c>
    </row>
    <row r="917" spans="2:51" s="12" customFormat="1" ht="12">
      <c r="B917" s="145"/>
      <c r="D917" s="146" t="s">
        <v>138</v>
      </c>
      <c r="E917" s="147" t="s">
        <v>32</v>
      </c>
      <c r="F917" s="148" t="s">
        <v>416</v>
      </c>
      <c r="H917" s="147" t="s">
        <v>32</v>
      </c>
      <c r="I917" s="149"/>
      <c r="L917" s="145"/>
      <c r="M917" s="150"/>
      <c r="T917" s="151"/>
      <c r="AT917" s="147" t="s">
        <v>138</v>
      </c>
      <c r="AU917" s="147" t="s">
        <v>88</v>
      </c>
      <c r="AV917" s="12" t="s">
        <v>86</v>
      </c>
      <c r="AW917" s="12" t="s">
        <v>39</v>
      </c>
      <c r="AX917" s="12" t="s">
        <v>78</v>
      </c>
      <c r="AY917" s="147" t="s">
        <v>127</v>
      </c>
    </row>
    <row r="918" spans="2:51" s="12" customFormat="1" ht="12">
      <c r="B918" s="145"/>
      <c r="D918" s="146" t="s">
        <v>138</v>
      </c>
      <c r="E918" s="147" t="s">
        <v>32</v>
      </c>
      <c r="F918" s="148" t="s">
        <v>417</v>
      </c>
      <c r="H918" s="147" t="s">
        <v>32</v>
      </c>
      <c r="I918" s="149"/>
      <c r="L918" s="145"/>
      <c r="M918" s="150"/>
      <c r="T918" s="151"/>
      <c r="AT918" s="147" t="s">
        <v>138</v>
      </c>
      <c r="AU918" s="147" t="s">
        <v>88</v>
      </c>
      <c r="AV918" s="12" t="s">
        <v>86</v>
      </c>
      <c r="AW918" s="12" t="s">
        <v>39</v>
      </c>
      <c r="AX918" s="12" t="s">
        <v>78</v>
      </c>
      <c r="AY918" s="147" t="s">
        <v>127</v>
      </c>
    </row>
    <row r="919" spans="2:51" s="13" customFormat="1" ht="20.4">
      <c r="B919" s="152"/>
      <c r="D919" s="146" t="s">
        <v>138</v>
      </c>
      <c r="E919" s="153" t="s">
        <v>32</v>
      </c>
      <c r="F919" s="154" t="s">
        <v>621</v>
      </c>
      <c r="H919" s="155">
        <v>72.9</v>
      </c>
      <c r="I919" s="156"/>
      <c r="L919" s="152"/>
      <c r="M919" s="157"/>
      <c r="T919" s="158"/>
      <c r="AT919" s="153" t="s">
        <v>138</v>
      </c>
      <c r="AU919" s="153" t="s">
        <v>88</v>
      </c>
      <c r="AV919" s="13" t="s">
        <v>88</v>
      </c>
      <c r="AW919" s="13" t="s">
        <v>39</v>
      </c>
      <c r="AX919" s="13" t="s">
        <v>78</v>
      </c>
      <c r="AY919" s="153" t="s">
        <v>127</v>
      </c>
    </row>
    <row r="920" spans="2:51" s="13" customFormat="1" ht="12">
      <c r="B920" s="152"/>
      <c r="D920" s="146" t="s">
        <v>138</v>
      </c>
      <c r="E920" s="153" t="s">
        <v>32</v>
      </c>
      <c r="F920" s="154" t="s">
        <v>418</v>
      </c>
      <c r="H920" s="155">
        <v>2740.25</v>
      </c>
      <c r="I920" s="156"/>
      <c r="L920" s="152"/>
      <c r="M920" s="157"/>
      <c r="T920" s="158"/>
      <c r="AT920" s="153" t="s">
        <v>138</v>
      </c>
      <c r="AU920" s="153" t="s">
        <v>88</v>
      </c>
      <c r="AV920" s="13" t="s">
        <v>88</v>
      </c>
      <c r="AW920" s="13" t="s">
        <v>39</v>
      </c>
      <c r="AX920" s="13" t="s">
        <v>78</v>
      </c>
      <c r="AY920" s="153" t="s">
        <v>127</v>
      </c>
    </row>
    <row r="921" spans="2:51" s="14" customFormat="1" ht="12">
      <c r="B921" s="159"/>
      <c r="D921" s="146" t="s">
        <v>138</v>
      </c>
      <c r="E921" s="160" t="s">
        <v>32</v>
      </c>
      <c r="F921" s="161" t="s">
        <v>141</v>
      </c>
      <c r="H921" s="162">
        <v>2813.15</v>
      </c>
      <c r="I921" s="163"/>
      <c r="L921" s="159"/>
      <c r="M921" s="164"/>
      <c r="T921" s="165"/>
      <c r="AT921" s="160" t="s">
        <v>138</v>
      </c>
      <c r="AU921" s="160" t="s">
        <v>88</v>
      </c>
      <c r="AV921" s="14" t="s">
        <v>134</v>
      </c>
      <c r="AW921" s="14" t="s">
        <v>39</v>
      </c>
      <c r="AX921" s="14" t="s">
        <v>86</v>
      </c>
      <c r="AY921" s="160" t="s">
        <v>127</v>
      </c>
    </row>
    <row r="922" spans="2:65" s="1" customFormat="1" ht="62.7" customHeight="1">
      <c r="B922" s="33"/>
      <c r="C922" s="128" t="s">
        <v>1001</v>
      </c>
      <c r="D922" s="128" t="s">
        <v>129</v>
      </c>
      <c r="E922" s="129" t="s">
        <v>1002</v>
      </c>
      <c r="F922" s="130" t="s">
        <v>1003</v>
      </c>
      <c r="G922" s="131" t="s">
        <v>132</v>
      </c>
      <c r="H922" s="132">
        <v>2813.15</v>
      </c>
      <c r="I922" s="133"/>
      <c r="J922" s="134">
        <f>ROUND(I922*H922,2)</f>
        <v>0</v>
      </c>
      <c r="K922" s="130" t="s">
        <v>133</v>
      </c>
      <c r="L922" s="33"/>
      <c r="M922" s="135" t="s">
        <v>32</v>
      </c>
      <c r="N922" s="136" t="s">
        <v>49</v>
      </c>
      <c r="P922" s="137">
        <f>O922*H922</f>
        <v>0</v>
      </c>
      <c r="Q922" s="137">
        <v>0</v>
      </c>
      <c r="R922" s="137">
        <f>Q922*H922</f>
        <v>0</v>
      </c>
      <c r="S922" s="137">
        <v>0.02</v>
      </c>
      <c r="T922" s="138">
        <f>S922*H922</f>
        <v>56.263000000000005</v>
      </c>
      <c r="AR922" s="139" t="s">
        <v>134</v>
      </c>
      <c r="AT922" s="139" t="s">
        <v>129</v>
      </c>
      <c r="AU922" s="139" t="s">
        <v>88</v>
      </c>
      <c r="AY922" s="17" t="s">
        <v>127</v>
      </c>
      <c r="BE922" s="140">
        <f>IF(N922="základní",J922,0)</f>
        <v>0</v>
      </c>
      <c r="BF922" s="140">
        <f>IF(N922="snížená",J922,0)</f>
        <v>0</v>
      </c>
      <c r="BG922" s="140">
        <f>IF(N922="zákl. přenesená",J922,0)</f>
        <v>0</v>
      </c>
      <c r="BH922" s="140">
        <f>IF(N922="sníž. přenesená",J922,0)</f>
        <v>0</v>
      </c>
      <c r="BI922" s="140">
        <f>IF(N922="nulová",J922,0)</f>
        <v>0</v>
      </c>
      <c r="BJ922" s="17" t="s">
        <v>86</v>
      </c>
      <c r="BK922" s="140">
        <f>ROUND(I922*H922,2)</f>
        <v>0</v>
      </c>
      <c r="BL922" s="17" t="s">
        <v>134</v>
      </c>
      <c r="BM922" s="139" t="s">
        <v>1004</v>
      </c>
    </row>
    <row r="923" spans="2:47" s="1" customFormat="1" ht="12">
      <c r="B923" s="33"/>
      <c r="D923" s="141" t="s">
        <v>136</v>
      </c>
      <c r="F923" s="142" t="s">
        <v>1005</v>
      </c>
      <c r="I923" s="143"/>
      <c r="L923" s="33"/>
      <c r="M923" s="144"/>
      <c r="T923" s="54"/>
      <c r="AT923" s="17" t="s">
        <v>136</v>
      </c>
      <c r="AU923" s="17" t="s">
        <v>88</v>
      </c>
    </row>
    <row r="924" spans="2:51" s="13" customFormat="1" ht="12">
      <c r="B924" s="152"/>
      <c r="D924" s="146" t="s">
        <v>138</v>
      </c>
      <c r="E924" s="153" t="s">
        <v>32</v>
      </c>
      <c r="F924" s="154" t="s">
        <v>1006</v>
      </c>
      <c r="H924" s="155">
        <v>2813.15</v>
      </c>
      <c r="I924" s="156"/>
      <c r="L924" s="152"/>
      <c r="M924" s="157"/>
      <c r="T924" s="158"/>
      <c r="AT924" s="153" t="s">
        <v>138</v>
      </c>
      <c r="AU924" s="153" t="s">
        <v>88</v>
      </c>
      <c r="AV924" s="13" t="s">
        <v>88</v>
      </c>
      <c r="AW924" s="13" t="s">
        <v>39</v>
      </c>
      <c r="AX924" s="13" t="s">
        <v>86</v>
      </c>
      <c r="AY924" s="153" t="s">
        <v>127</v>
      </c>
    </row>
    <row r="925" spans="2:65" s="1" customFormat="1" ht="62.7" customHeight="1">
      <c r="B925" s="33"/>
      <c r="C925" s="128" t="s">
        <v>1007</v>
      </c>
      <c r="D925" s="128" t="s">
        <v>129</v>
      </c>
      <c r="E925" s="129" t="s">
        <v>1008</v>
      </c>
      <c r="F925" s="130" t="s">
        <v>1009</v>
      </c>
      <c r="G925" s="131" t="s">
        <v>132</v>
      </c>
      <c r="H925" s="132">
        <v>5.25</v>
      </c>
      <c r="I925" s="133"/>
      <c r="J925" s="134">
        <f>ROUND(I925*H925,2)</f>
        <v>0</v>
      </c>
      <c r="K925" s="130" t="s">
        <v>133</v>
      </c>
      <c r="L925" s="33"/>
      <c r="M925" s="135" t="s">
        <v>32</v>
      </c>
      <c r="N925" s="136" t="s">
        <v>49</v>
      </c>
      <c r="P925" s="137">
        <f>O925*H925</f>
        <v>0</v>
      </c>
      <c r="Q925" s="137">
        <v>0</v>
      </c>
      <c r="R925" s="137">
        <f>Q925*H925</f>
        <v>0</v>
      </c>
      <c r="S925" s="137">
        <v>0.02</v>
      </c>
      <c r="T925" s="138">
        <f>S925*H925</f>
        <v>0.105</v>
      </c>
      <c r="AR925" s="139" t="s">
        <v>134</v>
      </c>
      <c r="AT925" s="139" t="s">
        <v>129</v>
      </c>
      <c r="AU925" s="139" t="s">
        <v>88</v>
      </c>
      <c r="AY925" s="17" t="s">
        <v>127</v>
      </c>
      <c r="BE925" s="140">
        <f>IF(N925="základní",J925,0)</f>
        <v>0</v>
      </c>
      <c r="BF925" s="140">
        <f>IF(N925="snížená",J925,0)</f>
        <v>0</v>
      </c>
      <c r="BG925" s="140">
        <f>IF(N925="zákl. přenesená",J925,0)</f>
        <v>0</v>
      </c>
      <c r="BH925" s="140">
        <f>IF(N925="sníž. přenesená",J925,0)</f>
        <v>0</v>
      </c>
      <c r="BI925" s="140">
        <f>IF(N925="nulová",J925,0)</f>
        <v>0</v>
      </c>
      <c r="BJ925" s="17" t="s">
        <v>86</v>
      </c>
      <c r="BK925" s="140">
        <f>ROUND(I925*H925,2)</f>
        <v>0</v>
      </c>
      <c r="BL925" s="17" t="s">
        <v>134</v>
      </c>
      <c r="BM925" s="139" t="s">
        <v>1010</v>
      </c>
    </row>
    <row r="926" spans="2:47" s="1" customFormat="1" ht="12">
      <c r="B926" s="33"/>
      <c r="D926" s="141" t="s">
        <v>136</v>
      </c>
      <c r="F926" s="142" t="s">
        <v>1011</v>
      </c>
      <c r="I926" s="143"/>
      <c r="L926" s="33"/>
      <c r="M926" s="144"/>
      <c r="T926" s="54"/>
      <c r="AT926" s="17" t="s">
        <v>136</v>
      </c>
      <c r="AU926" s="17" t="s">
        <v>88</v>
      </c>
    </row>
    <row r="927" spans="2:51" s="12" customFormat="1" ht="12">
      <c r="B927" s="145"/>
      <c r="D927" s="146" t="s">
        <v>138</v>
      </c>
      <c r="E927" s="147" t="s">
        <v>32</v>
      </c>
      <c r="F927" s="148" t="s">
        <v>139</v>
      </c>
      <c r="H927" s="147" t="s">
        <v>32</v>
      </c>
      <c r="I927" s="149"/>
      <c r="L927" s="145"/>
      <c r="M927" s="150"/>
      <c r="T927" s="151"/>
      <c r="AT927" s="147" t="s">
        <v>138</v>
      </c>
      <c r="AU927" s="147" t="s">
        <v>88</v>
      </c>
      <c r="AV927" s="12" t="s">
        <v>86</v>
      </c>
      <c r="AW927" s="12" t="s">
        <v>39</v>
      </c>
      <c r="AX927" s="12" t="s">
        <v>78</v>
      </c>
      <c r="AY927" s="147" t="s">
        <v>127</v>
      </c>
    </row>
    <row r="928" spans="2:51" s="12" customFormat="1" ht="12">
      <c r="B928" s="145"/>
      <c r="D928" s="146" t="s">
        <v>138</v>
      </c>
      <c r="E928" s="147" t="s">
        <v>32</v>
      </c>
      <c r="F928" s="148" t="s">
        <v>416</v>
      </c>
      <c r="H928" s="147" t="s">
        <v>32</v>
      </c>
      <c r="I928" s="149"/>
      <c r="L928" s="145"/>
      <c r="M928" s="150"/>
      <c r="T928" s="151"/>
      <c r="AT928" s="147" t="s">
        <v>138</v>
      </c>
      <c r="AU928" s="147" t="s">
        <v>88</v>
      </c>
      <c r="AV928" s="12" t="s">
        <v>86</v>
      </c>
      <c r="AW928" s="12" t="s">
        <v>39</v>
      </c>
      <c r="AX928" s="12" t="s">
        <v>78</v>
      </c>
      <c r="AY928" s="147" t="s">
        <v>127</v>
      </c>
    </row>
    <row r="929" spans="2:51" s="12" customFormat="1" ht="12">
      <c r="B929" s="145"/>
      <c r="D929" s="146" t="s">
        <v>138</v>
      </c>
      <c r="E929" s="147" t="s">
        <v>32</v>
      </c>
      <c r="F929" s="148" t="s">
        <v>539</v>
      </c>
      <c r="H929" s="147" t="s">
        <v>32</v>
      </c>
      <c r="I929" s="149"/>
      <c r="L929" s="145"/>
      <c r="M929" s="150"/>
      <c r="T929" s="151"/>
      <c r="AT929" s="147" t="s">
        <v>138</v>
      </c>
      <c r="AU929" s="147" t="s">
        <v>88</v>
      </c>
      <c r="AV929" s="12" t="s">
        <v>86</v>
      </c>
      <c r="AW929" s="12" t="s">
        <v>39</v>
      </c>
      <c r="AX929" s="12" t="s">
        <v>78</v>
      </c>
      <c r="AY929" s="147" t="s">
        <v>127</v>
      </c>
    </row>
    <row r="930" spans="2:51" s="12" customFormat="1" ht="12">
      <c r="B930" s="145"/>
      <c r="D930" s="146" t="s">
        <v>138</v>
      </c>
      <c r="E930" s="147" t="s">
        <v>32</v>
      </c>
      <c r="F930" s="148" t="s">
        <v>540</v>
      </c>
      <c r="H930" s="147" t="s">
        <v>32</v>
      </c>
      <c r="I930" s="149"/>
      <c r="L930" s="145"/>
      <c r="M930" s="150"/>
      <c r="T930" s="151"/>
      <c r="AT930" s="147" t="s">
        <v>138</v>
      </c>
      <c r="AU930" s="147" t="s">
        <v>88</v>
      </c>
      <c r="AV930" s="12" t="s">
        <v>86</v>
      </c>
      <c r="AW930" s="12" t="s">
        <v>39</v>
      </c>
      <c r="AX930" s="12" t="s">
        <v>78</v>
      </c>
      <c r="AY930" s="147" t="s">
        <v>127</v>
      </c>
    </row>
    <row r="931" spans="2:51" s="13" customFormat="1" ht="12">
      <c r="B931" s="152"/>
      <c r="D931" s="146" t="s">
        <v>138</v>
      </c>
      <c r="E931" s="153" t="s">
        <v>32</v>
      </c>
      <c r="F931" s="154" t="s">
        <v>541</v>
      </c>
      <c r="H931" s="155">
        <v>1.98</v>
      </c>
      <c r="I931" s="156"/>
      <c r="L931" s="152"/>
      <c r="M931" s="157"/>
      <c r="T931" s="158"/>
      <c r="AT931" s="153" t="s">
        <v>138</v>
      </c>
      <c r="AU931" s="153" t="s">
        <v>88</v>
      </c>
      <c r="AV931" s="13" t="s">
        <v>88</v>
      </c>
      <c r="AW931" s="13" t="s">
        <v>39</v>
      </c>
      <c r="AX931" s="13" t="s">
        <v>78</v>
      </c>
      <c r="AY931" s="153" t="s">
        <v>127</v>
      </c>
    </row>
    <row r="932" spans="2:51" s="13" customFormat="1" ht="12">
      <c r="B932" s="152"/>
      <c r="D932" s="146" t="s">
        <v>138</v>
      </c>
      <c r="E932" s="153" t="s">
        <v>32</v>
      </c>
      <c r="F932" s="154" t="s">
        <v>542</v>
      </c>
      <c r="H932" s="155">
        <v>3.27</v>
      </c>
      <c r="I932" s="156"/>
      <c r="L932" s="152"/>
      <c r="M932" s="157"/>
      <c r="T932" s="158"/>
      <c r="AT932" s="153" t="s">
        <v>138</v>
      </c>
      <c r="AU932" s="153" t="s">
        <v>88</v>
      </c>
      <c r="AV932" s="13" t="s">
        <v>88</v>
      </c>
      <c r="AW932" s="13" t="s">
        <v>39</v>
      </c>
      <c r="AX932" s="13" t="s">
        <v>78</v>
      </c>
      <c r="AY932" s="153" t="s">
        <v>127</v>
      </c>
    </row>
    <row r="933" spans="2:51" s="14" customFormat="1" ht="12">
      <c r="B933" s="159"/>
      <c r="D933" s="146" t="s">
        <v>138</v>
      </c>
      <c r="E933" s="160" t="s">
        <v>32</v>
      </c>
      <c r="F933" s="161" t="s">
        <v>141</v>
      </c>
      <c r="H933" s="162">
        <v>5.25</v>
      </c>
      <c r="I933" s="163"/>
      <c r="L933" s="159"/>
      <c r="M933" s="164"/>
      <c r="T933" s="165"/>
      <c r="AT933" s="160" t="s">
        <v>138</v>
      </c>
      <c r="AU933" s="160" t="s">
        <v>88</v>
      </c>
      <c r="AV933" s="14" t="s">
        <v>134</v>
      </c>
      <c r="AW933" s="14" t="s">
        <v>39</v>
      </c>
      <c r="AX933" s="14" t="s">
        <v>86</v>
      </c>
      <c r="AY933" s="160" t="s">
        <v>127</v>
      </c>
    </row>
    <row r="934" spans="2:65" s="1" customFormat="1" ht="55.5" customHeight="1">
      <c r="B934" s="33"/>
      <c r="C934" s="128" t="s">
        <v>1012</v>
      </c>
      <c r="D934" s="128" t="s">
        <v>129</v>
      </c>
      <c r="E934" s="129" t="s">
        <v>1013</v>
      </c>
      <c r="F934" s="130" t="s">
        <v>1014</v>
      </c>
      <c r="G934" s="131" t="s">
        <v>510</v>
      </c>
      <c r="H934" s="132">
        <v>7</v>
      </c>
      <c r="I934" s="133"/>
      <c r="J934" s="134">
        <f>ROUND(I934*H934,2)</f>
        <v>0</v>
      </c>
      <c r="K934" s="130" t="s">
        <v>133</v>
      </c>
      <c r="L934" s="33"/>
      <c r="M934" s="135" t="s">
        <v>32</v>
      </c>
      <c r="N934" s="136" t="s">
        <v>49</v>
      </c>
      <c r="P934" s="137">
        <f>O934*H934</f>
        <v>0</v>
      </c>
      <c r="Q934" s="137">
        <v>0</v>
      </c>
      <c r="R934" s="137">
        <f>Q934*H934</f>
        <v>0</v>
      </c>
      <c r="S934" s="137">
        <v>0.082</v>
      </c>
      <c r="T934" s="138">
        <f>S934*H934</f>
        <v>0.5740000000000001</v>
      </c>
      <c r="AR934" s="139" t="s">
        <v>134</v>
      </c>
      <c r="AT934" s="139" t="s">
        <v>129</v>
      </c>
      <c r="AU934" s="139" t="s">
        <v>88</v>
      </c>
      <c r="AY934" s="17" t="s">
        <v>127</v>
      </c>
      <c r="BE934" s="140">
        <f>IF(N934="základní",J934,0)</f>
        <v>0</v>
      </c>
      <c r="BF934" s="140">
        <f>IF(N934="snížená",J934,0)</f>
        <v>0</v>
      </c>
      <c r="BG934" s="140">
        <f>IF(N934="zákl. přenesená",J934,0)</f>
        <v>0</v>
      </c>
      <c r="BH934" s="140">
        <f>IF(N934="sníž. přenesená",J934,0)</f>
        <v>0</v>
      </c>
      <c r="BI934" s="140">
        <f>IF(N934="nulová",J934,0)</f>
        <v>0</v>
      </c>
      <c r="BJ934" s="17" t="s">
        <v>86</v>
      </c>
      <c r="BK934" s="140">
        <f>ROUND(I934*H934,2)</f>
        <v>0</v>
      </c>
      <c r="BL934" s="17" t="s">
        <v>134</v>
      </c>
      <c r="BM934" s="139" t="s">
        <v>1015</v>
      </c>
    </row>
    <row r="935" spans="2:47" s="1" customFormat="1" ht="12">
      <c r="B935" s="33"/>
      <c r="D935" s="141" t="s">
        <v>136</v>
      </c>
      <c r="F935" s="142" t="s">
        <v>1016</v>
      </c>
      <c r="I935" s="143"/>
      <c r="L935" s="33"/>
      <c r="M935" s="144"/>
      <c r="T935" s="54"/>
      <c r="AT935" s="17" t="s">
        <v>136</v>
      </c>
      <c r="AU935" s="17" t="s">
        <v>88</v>
      </c>
    </row>
    <row r="936" spans="2:51" s="12" customFormat="1" ht="12">
      <c r="B936" s="145"/>
      <c r="D936" s="146" t="s">
        <v>138</v>
      </c>
      <c r="E936" s="147" t="s">
        <v>32</v>
      </c>
      <c r="F936" s="148" t="s">
        <v>814</v>
      </c>
      <c r="H936" s="147" t="s">
        <v>32</v>
      </c>
      <c r="I936" s="149"/>
      <c r="L936" s="145"/>
      <c r="M936" s="150"/>
      <c r="T936" s="151"/>
      <c r="AT936" s="147" t="s">
        <v>138</v>
      </c>
      <c r="AU936" s="147" t="s">
        <v>88</v>
      </c>
      <c r="AV936" s="12" t="s">
        <v>86</v>
      </c>
      <c r="AW936" s="12" t="s">
        <v>39</v>
      </c>
      <c r="AX936" s="12" t="s">
        <v>78</v>
      </c>
      <c r="AY936" s="147" t="s">
        <v>127</v>
      </c>
    </row>
    <row r="937" spans="2:51" s="13" customFormat="1" ht="12">
      <c r="B937" s="152"/>
      <c r="D937" s="146" t="s">
        <v>138</v>
      </c>
      <c r="E937" s="153" t="s">
        <v>32</v>
      </c>
      <c r="F937" s="154" t="s">
        <v>1017</v>
      </c>
      <c r="H937" s="155">
        <v>5</v>
      </c>
      <c r="I937" s="156"/>
      <c r="L937" s="152"/>
      <c r="M937" s="157"/>
      <c r="T937" s="158"/>
      <c r="AT937" s="153" t="s">
        <v>138</v>
      </c>
      <c r="AU937" s="153" t="s">
        <v>88</v>
      </c>
      <c r="AV937" s="13" t="s">
        <v>88</v>
      </c>
      <c r="AW937" s="13" t="s">
        <v>39</v>
      </c>
      <c r="AX937" s="13" t="s">
        <v>78</v>
      </c>
      <c r="AY937" s="153" t="s">
        <v>127</v>
      </c>
    </row>
    <row r="938" spans="2:51" s="13" customFormat="1" ht="12">
      <c r="B938" s="152"/>
      <c r="D938" s="146" t="s">
        <v>138</v>
      </c>
      <c r="E938" s="153" t="s">
        <v>32</v>
      </c>
      <c r="F938" s="154" t="s">
        <v>1018</v>
      </c>
      <c r="H938" s="155">
        <v>2</v>
      </c>
      <c r="I938" s="156"/>
      <c r="L938" s="152"/>
      <c r="M938" s="157"/>
      <c r="T938" s="158"/>
      <c r="AT938" s="153" t="s">
        <v>138</v>
      </c>
      <c r="AU938" s="153" t="s">
        <v>88</v>
      </c>
      <c r="AV938" s="13" t="s">
        <v>88</v>
      </c>
      <c r="AW938" s="13" t="s">
        <v>39</v>
      </c>
      <c r="AX938" s="13" t="s">
        <v>78</v>
      </c>
      <c r="AY938" s="153" t="s">
        <v>127</v>
      </c>
    </row>
    <row r="939" spans="2:51" s="14" customFormat="1" ht="12">
      <c r="B939" s="159"/>
      <c r="D939" s="146" t="s">
        <v>138</v>
      </c>
      <c r="E939" s="160" t="s">
        <v>32</v>
      </c>
      <c r="F939" s="161" t="s">
        <v>141</v>
      </c>
      <c r="H939" s="162">
        <v>7</v>
      </c>
      <c r="I939" s="163"/>
      <c r="L939" s="159"/>
      <c r="M939" s="164"/>
      <c r="T939" s="165"/>
      <c r="AT939" s="160" t="s">
        <v>138</v>
      </c>
      <c r="AU939" s="160" t="s">
        <v>88</v>
      </c>
      <c r="AV939" s="14" t="s">
        <v>134</v>
      </c>
      <c r="AW939" s="14" t="s">
        <v>39</v>
      </c>
      <c r="AX939" s="14" t="s">
        <v>86</v>
      </c>
      <c r="AY939" s="160" t="s">
        <v>127</v>
      </c>
    </row>
    <row r="940" spans="2:65" s="1" customFormat="1" ht="55.5" customHeight="1">
      <c r="B940" s="33"/>
      <c r="C940" s="128" t="s">
        <v>1019</v>
      </c>
      <c r="D940" s="128" t="s">
        <v>129</v>
      </c>
      <c r="E940" s="129" t="s">
        <v>1020</v>
      </c>
      <c r="F940" s="130" t="s">
        <v>1021</v>
      </c>
      <c r="G940" s="131" t="s">
        <v>510</v>
      </c>
      <c r="H940" s="132">
        <v>9</v>
      </c>
      <c r="I940" s="133"/>
      <c r="J940" s="134">
        <f>ROUND(I940*H940,2)</f>
        <v>0</v>
      </c>
      <c r="K940" s="130" t="s">
        <v>133</v>
      </c>
      <c r="L940" s="33"/>
      <c r="M940" s="135" t="s">
        <v>32</v>
      </c>
      <c r="N940" s="136" t="s">
        <v>49</v>
      </c>
      <c r="P940" s="137">
        <f>O940*H940</f>
        <v>0</v>
      </c>
      <c r="Q940" s="137">
        <v>0</v>
      </c>
      <c r="R940" s="137">
        <f>Q940*H940</f>
        <v>0</v>
      </c>
      <c r="S940" s="137">
        <v>0.004</v>
      </c>
      <c r="T940" s="138">
        <f>S940*H940</f>
        <v>0.036000000000000004</v>
      </c>
      <c r="AR940" s="139" t="s">
        <v>134</v>
      </c>
      <c r="AT940" s="139" t="s">
        <v>129</v>
      </c>
      <c r="AU940" s="139" t="s">
        <v>88</v>
      </c>
      <c r="AY940" s="17" t="s">
        <v>127</v>
      </c>
      <c r="BE940" s="140">
        <f>IF(N940="základní",J940,0)</f>
        <v>0</v>
      </c>
      <c r="BF940" s="140">
        <f>IF(N940="snížená",J940,0)</f>
        <v>0</v>
      </c>
      <c r="BG940" s="140">
        <f>IF(N940="zákl. přenesená",J940,0)</f>
        <v>0</v>
      </c>
      <c r="BH940" s="140">
        <f>IF(N940="sníž. přenesená",J940,0)</f>
        <v>0</v>
      </c>
      <c r="BI940" s="140">
        <f>IF(N940="nulová",J940,0)</f>
        <v>0</v>
      </c>
      <c r="BJ940" s="17" t="s">
        <v>86</v>
      </c>
      <c r="BK940" s="140">
        <f>ROUND(I940*H940,2)</f>
        <v>0</v>
      </c>
      <c r="BL940" s="17" t="s">
        <v>134</v>
      </c>
      <c r="BM940" s="139" t="s">
        <v>1022</v>
      </c>
    </row>
    <row r="941" spans="2:47" s="1" customFormat="1" ht="12">
      <c r="B941" s="33"/>
      <c r="D941" s="141" t="s">
        <v>136</v>
      </c>
      <c r="F941" s="142" t="s">
        <v>1023</v>
      </c>
      <c r="I941" s="143"/>
      <c r="L941" s="33"/>
      <c r="M941" s="144"/>
      <c r="T941" s="54"/>
      <c r="AT941" s="17" t="s">
        <v>136</v>
      </c>
      <c r="AU941" s="17" t="s">
        <v>88</v>
      </c>
    </row>
    <row r="942" spans="2:51" s="12" customFormat="1" ht="12">
      <c r="B942" s="145"/>
      <c r="D942" s="146" t="s">
        <v>138</v>
      </c>
      <c r="E942" s="147" t="s">
        <v>32</v>
      </c>
      <c r="F942" s="148" t="s">
        <v>814</v>
      </c>
      <c r="H942" s="147" t="s">
        <v>32</v>
      </c>
      <c r="I942" s="149"/>
      <c r="L942" s="145"/>
      <c r="M942" s="150"/>
      <c r="T942" s="151"/>
      <c r="AT942" s="147" t="s">
        <v>138</v>
      </c>
      <c r="AU942" s="147" t="s">
        <v>88</v>
      </c>
      <c r="AV942" s="12" t="s">
        <v>86</v>
      </c>
      <c r="AW942" s="12" t="s">
        <v>39</v>
      </c>
      <c r="AX942" s="12" t="s">
        <v>78</v>
      </c>
      <c r="AY942" s="147" t="s">
        <v>127</v>
      </c>
    </row>
    <row r="943" spans="2:51" s="13" customFormat="1" ht="12">
      <c r="B943" s="152"/>
      <c r="D943" s="146" t="s">
        <v>138</v>
      </c>
      <c r="E943" s="153" t="s">
        <v>32</v>
      </c>
      <c r="F943" s="154" t="s">
        <v>1017</v>
      </c>
      <c r="H943" s="155">
        <v>5</v>
      </c>
      <c r="I943" s="156"/>
      <c r="L943" s="152"/>
      <c r="M943" s="157"/>
      <c r="T943" s="158"/>
      <c r="AT943" s="153" t="s">
        <v>138</v>
      </c>
      <c r="AU943" s="153" t="s">
        <v>88</v>
      </c>
      <c r="AV943" s="13" t="s">
        <v>88</v>
      </c>
      <c r="AW943" s="13" t="s">
        <v>39</v>
      </c>
      <c r="AX943" s="13" t="s">
        <v>78</v>
      </c>
      <c r="AY943" s="153" t="s">
        <v>127</v>
      </c>
    </row>
    <row r="944" spans="2:51" s="13" customFormat="1" ht="12">
      <c r="B944" s="152"/>
      <c r="D944" s="146" t="s">
        <v>138</v>
      </c>
      <c r="E944" s="153" t="s">
        <v>32</v>
      </c>
      <c r="F944" s="154" t="s">
        <v>1024</v>
      </c>
      <c r="H944" s="155">
        <v>4</v>
      </c>
      <c r="I944" s="156"/>
      <c r="L944" s="152"/>
      <c r="M944" s="157"/>
      <c r="T944" s="158"/>
      <c r="AT944" s="153" t="s">
        <v>138</v>
      </c>
      <c r="AU944" s="153" t="s">
        <v>88</v>
      </c>
      <c r="AV944" s="13" t="s">
        <v>88</v>
      </c>
      <c r="AW944" s="13" t="s">
        <v>39</v>
      </c>
      <c r="AX944" s="13" t="s">
        <v>78</v>
      </c>
      <c r="AY944" s="153" t="s">
        <v>127</v>
      </c>
    </row>
    <row r="945" spans="2:51" s="14" customFormat="1" ht="12">
      <c r="B945" s="159"/>
      <c r="D945" s="146" t="s">
        <v>138</v>
      </c>
      <c r="E945" s="160" t="s">
        <v>32</v>
      </c>
      <c r="F945" s="161" t="s">
        <v>141</v>
      </c>
      <c r="H945" s="162">
        <v>9</v>
      </c>
      <c r="I945" s="163"/>
      <c r="L945" s="159"/>
      <c r="M945" s="164"/>
      <c r="T945" s="165"/>
      <c r="AT945" s="160" t="s">
        <v>138</v>
      </c>
      <c r="AU945" s="160" t="s">
        <v>88</v>
      </c>
      <c r="AV945" s="14" t="s">
        <v>134</v>
      </c>
      <c r="AW945" s="14" t="s">
        <v>39</v>
      </c>
      <c r="AX945" s="14" t="s">
        <v>86</v>
      </c>
      <c r="AY945" s="160" t="s">
        <v>127</v>
      </c>
    </row>
    <row r="946" spans="2:65" s="1" customFormat="1" ht="44.25" customHeight="1">
      <c r="B946" s="33"/>
      <c r="C946" s="128" t="s">
        <v>1025</v>
      </c>
      <c r="D946" s="128" t="s">
        <v>129</v>
      </c>
      <c r="E946" s="129" t="s">
        <v>1026</v>
      </c>
      <c r="F946" s="130" t="s">
        <v>1027</v>
      </c>
      <c r="G946" s="131" t="s">
        <v>510</v>
      </c>
      <c r="H946" s="132">
        <v>5</v>
      </c>
      <c r="I946" s="133"/>
      <c r="J946" s="134">
        <f>ROUND(I946*H946,2)</f>
        <v>0</v>
      </c>
      <c r="K946" s="130" t="s">
        <v>162</v>
      </c>
      <c r="L946" s="33"/>
      <c r="M946" s="135" t="s">
        <v>32</v>
      </c>
      <c r="N946" s="136" t="s">
        <v>49</v>
      </c>
      <c r="P946" s="137">
        <f>O946*H946</f>
        <v>0</v>
      </c>
      <c r="Q946" s="137">
        <v>0</v>
      </c>
      <c r="R946" s="137">
        <f>Q946*H946</f>
        <v>0</v>
      </c>
      <c r="S946" s="137">
        <v>0.00833</v>
      </c>
      <c r="T946" s="138">
        <f>S946*H946</f>
        <v>0.041650000000000006</v>
      </c>
      <c r="AR946" s="139" t="s">
        <v>134</v>
      </c>
      <c r="AT946" s="139" t="s">
        <v>129</v>
      </c>
      <c r="AU946" s="139" t="s">
        <v>88</v>
      </c>
      <c r="AY946" s="17" t="s">
        <v>127</v>
      </c>
      <c r="BE946" s="140">
        <f>IF(N946="základní",J946,0)</f>
        <v>0</v>
      </c>
      <c r="BF946" s="140">
        <f>IF(N946="snížená",J946,0)</f>
        <v>0</v>
      </c>
      <c r="BG946" s="140">
        <f>IF(N946="zákl. přenesená",J946,0)</f>
        <v>0</v>
      </c>
      <c r="BH946" s="140">
        <f>IF(N946="sníž. přenesená",J946,0)</f>
        <v>0</v>
      </c>
      <c r="BI946" s="140">
        <f>IF(N946="nulová",J946,0)</f>
        <v>0</v>
      </c>
      <c r="BJ946" s="17" t="s">
        <v>86</v>
      </c>
      <c r="BK946" s="140">
        <f>ROUND(I946*H946,2)</f>
        <v>0</v>
      </c>
      <c r="BL946" s="17" t="s">
        <v>134</v>
      </c>
      <c r="BM946" s="139" t="s">
        <v>1028</v>
      </c>
    </row>
    <row r="947" spans="2:51" s="12" customFormat="1" ht="12">
      <c r="B947" s="145"/>
      <c r="D947" s="146" t="s">
        <v>138</v>
      </c>
      <c r="E947" s="147" t="s">
        <v>32</v>
      </c>
      <c r="F947" s="148" t="s">
        <v>139</v>
      </c>
      <c r="H947" s="147" t="s">
        <v>32</v>
      </c>
      <c r="I947" s="149"/>
      <c r="L947" s="145"/>
      <c r="M947" s="150"/>
      <c r="T947" s="151"/>
      <c r="AT947" s="147" t="s">
        <v>138</v>
      </c>
      <c r="AU947" s="147" t="s">
        <v>88</v>
      </c>
      <c r="AV947" s="12" t="s">
        <v>86</v>
      </c>
      <c r="AW947" s="12" t="s">
        <v>39</v>
      </c>
      <c r="AX947" s="12" t="s">
        <v>78</v>
      </c>
      <c r="AY947" s="147" t="s">
        <v>127</v>
      </c>
    </row>
    <row r="948" spans="2:51" s="13" customFormat="1" ht="12">
      <c r="B948" s="152"/>
      <c r="D948" s="146" t="s">
        <v>138</v>
      </c>
      <c r="E948" s="153" t="s">
        <v>32</v>
      </c>
      <c r="F948" s="154" t="s">
        <v>1029</v>
      </c>
      <c r="H948" s="155">
        <v>5</v>
      </c>
      <c r="I948" s="156"/>
      <c r="L948" s="152"/>
      <c r="M948" s="157"/>
      <c r="T948" s="158"/>
      <c r="AT948" s="153" t="s">
        <v>138</v>
      </c>
      <c r="AU948" s="153" t="s">
        <v>88</v>
      </c>
      <c r="AV948" s="13" t="s">
        <v>88</v>
      </c>
      <c r="AW948" s="13" t="s">
        <v>39</v>
      </c>
      <c r="AX948" s="13" t="s">
        <v>78</v>
      </c>
      <c r="AY948" s="153" t="s">
        <v>127</v>
      </c>
    </row>
    <row r="949" spans="2:51" s="14" customFormat="1" ht="12">
      <c r="B949" s="159"/>
      <c r="D949" s="146" t="s">
        <v>138</v>
      </c>
      <c r="E949" s="160" t="s">
        <v>32</v>
      </c>
      <c r="F949" s="161" t="s">
        <v>141</v>
      </c>
      <c r="H949" s="162">
        <v>5</v>
      </c>
      <c r="I949" s="163"/>
      <c r="L949" s="159"/>
      <c r="M949" s="164"/>
      <c r="T949" s="165"/>
      <c r="AT949" s="160" t="s">
        <v>138</v>
      </c>
      <c r="AU949" s="160" t="s">
        <v>88</v>
      </c>
      <c r="AV949" s="14" t="s">
        <v>134</v>
      </c>
      <c r="AW949" s="14" t="s">
        <v>39</v>
      </c>
      <c r="AX949" s="14" t="s">
        <v>86</v>
      </c>
      <c r="AY949" s="160" t="s">
        <v>127</v>
      </c>
    </row>
    <row r="950" spans="2:65" s="1" customFormat="1" ht="44.25" customHeight="1">
      <c r="B950" s="33"/>
      <c r="C950" s="128" t="s">
        <v>1030</v>
      </c>
      <c r="D950" s="128" t="s">
        <v>129</v>
      </c>
      <c r="E950" s="129" t="s">
        <v>1031</v>
      </c>
      <c r="F950" s="130" t="s">
        <v>1032</v>
      </c>
      <c r="G950" s="131" t="s">
        <v>213</v>
      </c>
      <c r="H950" s="132">
        <v>0.15</v>
      </c>
      <c r="I950" s="133"/>
      <c r="J950" s="134">
        <f>ROUND(I950*H950,2)</f>
        <v>0</v>
      </c>
      <c r="K950" s="130" t="s">
        <v>133</v>
      </c>
      <c r="L950" s="33"/>
      <c r="M950" s="135" t="s">
        <v>32</v>
      </c>
      <c r="N950" s="136" t="s">
        <v>49</v>
      </c>
      <c r="P950" s="137">
        <f>O950*H950</f>
        <v>0</v>
      </c>
      <c r="Q950" s="137">
        <v>0.00345</v>
      </c>
      <c r="R950" s="137">
        <f>Q950*H950</f>
        <v>0.0005175</v>
      </c>
      <c r="S950" s="137">
        <v>0.087</v>
      </c>
      <c r="T950" s="138">
        <f>S950*H950</f>
        <v>0.013049999999999999</v>
      </c>
      <c r="AR950" s="139" t="s">
        <v>134</v>
      </c>
      <c r="AT950" s="139" t="s">
        <v>129</v>
      </c>
      <c r="AU950" s="139" t="s">
        <v>88</v>
      </c>
      <c r="AY950" s="17" t="s">
        <v>127</v>
      </c>
      <c r="BE950" s="140">
        <f>IF(N950="základní",J950,0)</f>
        <v>0</v>
      </c>
      <c r="BF950" s="140">
        <f>IF(N950="snížená",J950,0)</f>
        <v>0</v>
      </c>
      <c r="BG950" s="140">
        <f>IF(N950="zákl. přenesená",J950,0)</f>
        <v>0</v>
      </c>
      <c r="BH950" s="140">
        <f>IF(N950="sníž. přenesená",J950,0)</f>
        <v>0</v>
      </c>
      <c r="BI950" s="140">
        <f>IF(N950="nulová",J950,0)</f>
        <v>0</v>
      </c>
      <c r="BJ950" s="17" t="s">
        <v>86</v>
      </c>
      <c r="BK950" s="140">
        <f>ROUND(I950*H950,2)</f>
        <v>0</v>
      </c>
      <c r="BL950" s="17" t="s">
        <v>134</v>
      </c>
      <c r="BM950" s="139" t="s">
        <v>1033</v>
      </c>
    </row>
    <row r="951" spans="2:47" s="1" customFormat="1" ht="12">
      <c r="B951" s="33"/>
      <c r="D951" s="141" t="s">
        <v>136</v>
      </c>
      <c r="F951" s="142" t="s">
        <v>1034</v>
      </c>
      <c r="I951" s="143"/>
      <c r="L951" s="33"/>
      <c r="M951" s="144"/>
      <c r="T951" s="54"/>
      <c r="AT951" s="17" t="s">
        <v>136</v>
      </c>
      <c r="AU951" s="17" t="s">
        <v>88</v>
      </c>
    </row>
    <row r="952" spans="2:51" s="12" customFormat="1" ht="12">
      <c r="B952" s="145"/>
      <c r="D952" s="146" t="s">
        <v>138</v>
      </c>
      <c r="E952" s="147" t="s">
        <v>32</v>
      </c>
      <c r="F952" s="148" t="s">
        <v>238</v>
      </c>
      <c r="H952" s="147" t="s">
        <v>32</v>
      </c>
      <c r="I952" s="149"/>
      <c r="L952" s="145"/>
      <c r="M952" s="150"/>
      <c r="T952" s="151"/>
      <c r="AT952" s="147" t="s">
        <v>138</v>
      </c>
      <c r="AU952" s="147" t="s">
        <v>88</v>
      </c>
      <c r="AV952" s="12" t="s">
        <v>86</v>
      </c>
      <c r="AW952" s="12" t="s">
        <v>39</v>
      </c>
      <c r="AX952" s="12" t="s">
        <v>78</v>
      </c>
      <c r="AY952" s="147" t="s">
        <v>127</v>
      </c>
    </row>
    <row r="953" spans="2:51" s="13" customFormat="1" ht="12">
      <c r="B953" s="152"/>
      <c r="D953" s="146" t="s">
        <v>138</v>
      </c>
      <c r="E953" s="153" t="s">
        <v>32</v>
      </c>
      <c r="F953" s="154" t="s">
        <v>1035</v>
      </c>
      <c r="H953" s="155">
        <v>0.15</v>
      </c>
      <c r="I953" s="156"/>
      <c r="L953" s="152"/>
      <c r="M953" s="157"/>
      <c r="T953" s="158"/>
      <c r="AT953" s="153" t="s">
        <v>138</v>
      </c>
      <c r="AU953" s="153" t="s">
        <v>88</v>
      </c>
      <c r="AV953" s="13" t="s">
        <v>88</v>
      </c>
      <c r="AW953" s="13" t="s">
        <v>39</v>
      </c>
      <c r="AX953" s="13" t="s">
        <v>78</v>
      </c>
      <c r="AY953" s="153" t="s">
        <v>127</v>
      </c>
    </row>
    <row r="954" spans="2:51" s="14" customFormat="1" ht="12">
      <c r="B954" s="159"/>
      <c r="D954" s="146" t="s">
        <v>138</v>
      </c>
      <c r="E954" s="160" t="s">
        <v>32</v>
      </c>
      <c r="F954" s="161" t="s">
        <v>141</v>
      </c>
      <c r="H954" s="162">
        <v>0.15</v>
      </c>
      <c r="I954" s="163"/>
      <c r="L954" s="159"/>
      <c r="M954" s="164"/>
      <c r="T954" s="165"/>
      <c r="AT954" s="160" t="s">
        <v>138</v>
      </c>
      <c r="AU954" s="160" t="s">
        <v>88</v>
      </c>
      <c r="AV954" s="14" t="s">
        <v>134</v>
      </c>
      <c r="AW954" s="14" t="s">
        <v>39</v>
      </c>
      <c r="AX954" s="14" t="s">
        <v>86</v>
      </c>
      <c r="AY954" s="160" t="s">
        <v>127</v>
      </c>
    </row>
    <row r="955" spans="2:65" s="1" customFormat="1" ht="49.05" customHeight="1">
      <c r="B955" s="33"/>
      <c r="C955" s="128" t="s">
        <v>1036</v>
      </c>
      <c r="D955" s="128" t="s">
        <v>129</v>
      </c>
      <c r="E955" s="129" t="s">
        <v>1037</v>
      </c>
      <c r="F955" s="130" t="s">
        <v>1038</v>
      </c>
      <c r="G955" s="131" t="s">
        <v>213</v>
      </c>
      <c r="H955" s="132">
        <v>0.15</v>
      </c>
      <c r="I955" s="133"/>
      <c r="J955" s="134">
        <f>ROUND(I955*H955,2)</f>
        <v>0</v>
      </c>
      <c r="K955" s="130" t="s">
        <v>133</v>
      </c>
      <c r="L955" s="33"/>
      <c r="M955" s="135" t="s">
        <v>32</v>
      </c>
      <c r="N955" s="136" t="s">
        <v>49</v>
      </c>
      <c r="P955" s="137">
        <f>O955*H955</f>
        <v>0</v>
      </c>
      <c r="Q955" s="137">
        <v>0</v>
      </c>
      <c r="R955" s="137">
        <f>Q955*H955</f>
        <v>0</v>
      </c>
      <c r="S955" s="137">
        <v>0</v>
      </c>
      <c r="T955" s="138">
        <f>S955*H955</f>
        <v>0</v>
      </c>
      <c r="AR955" s="139" t="s">
        <v>134</v>
      </c>
      <c r="AT955" s="139" t="s">
        <v>129</v>
      </c>
      <c r="AU955" s="139" t="s">
        <v>88</v>
      </c>
      <c r="AY955" s="17" t="s">
        <v>127</v>
      </c>
      <c r="BE955" s="140">
        <f>IF(N955="základní",J955,0)</f>
        <v>0</v>
      </c>
      <c r="BF955" s="140">
        <f>IF(N955="snížená",J955,0)</f>
        <v>0</v>
      </c>
      <c r="BG955" s="140">
        <f>IF(N955="zákl. přenesená",J955,0)</f>
        <v>0</v>
      </c>
      <c r="BH955" s="140">
        <f>IF(N955="sníž. přenesená",J955,0)</f>
        <v>0</v>
      </c>
      <c r="BI955" s="140">
        <f>IF(N955="nulová",J955,0)</f>
        <v>0</v>
      </c>
      <c r="BJ955" s="17" t="s">
        <v>86</v>
      </c>
      <c r="BK955" s="140">
        <f>ROUND(I955*H955,2)</f>
        <v>0</v>
      </c>
      <c r="BL955" s="17" t="s">
        <v>134</v>
      </c>
      <c r="BM955" s="139" t="s">
        <v>1039</v>
      </c>
    </row>
    <row r="956" spans="2:47" s="1" customFormat="1" ht="12">
      <c r="B956" s="33"/>
      <c r="D956" s="141" t="s">
        <v>136</v>
      </c>
      <c r="F956" s="142" t="s">
        <v>1040</v>
      </c>
      <c r="I956" s="143"/>
      <c r="L956" s="33"/>
      <c r="M956" s="144"/>
      <c r="T956" s="54"/>
      <c r="AT956" s="17" t="s">
        <v>136</v>
      </c>
      <c r="AU956" s="17" t="s">
        <v>88</v>
      </c>
    </row>
    <row r="957" spans="2:51" s="13" customFormat="1" ht="12">
      <c r="B957" s="152"/>
      <c r="D957" s="146" t="s">
        <v>138</v>
      </c>
      <c r="E957" s="153" t="s">
        <v>32</v>
      </c>
      <c r="F957" s="154" t="s">
        <v>1041</v>
      </c>
      <c r="H957" s="155">
        <v>0.15</v>
      </c>
      <c r="I957" s="156"/>
      <c r="L957" s="152"/>
      <c r="M957" s="157"/>
      <c r="T957" s="158"/>
      <c r="AT957" s="153" t="s">
        <v>138</v>
      </c>
      <c r="AU957" s="153" t="s">
        <v>88</v>
      </c>
      <c r="AV957" s="13" t="s">
        <v>88</v>
      </c>
      <c r="AW957" s="13" t="s">
        <v>39</v>
      </c>
      <c r="AX957" s="13" t="s">
        <v>86</v>
      </c>
      <c r="AY957" s="153" t="s">
        <v>127</v>
      </c>
    </row>
    <row r="958" spans="2:63" s="11" customFormat="1" ht="22.8" customHeight="1">
      <c r="B958" s="116"/>
      <c r="D958" s="117" t="s">
        <v>77</v>
      </c>
      <c r="E958" s="126" t="s">
        <v>1042</v>
      </c>
      <c r="F958" s="126" t="s">
        <v>1043</v>
      </c>
      <c r="I958" s="119"/>
      <c r="J958" s="127">
        <f>BK958</f>
        <v>0</v>
      </c>
      <c r="L958" s="116"/>
      <c r="M958" s="121"/>
      <c r="P958" s="122">
        <f>SUM(P959:P1027)</f>
        <v>0</v>
      </c>
      <c r="R958" s="122">
        <f>SUM(R959:R1027)</f>
        <v>0</v>
      </c>
      <c r="T958" s="123">
        <f>SUM(T959:T1027)</f>
        <v>0</v>
      </c>
      <c r="AR958" s="117" t="s">
        <v>86</v>
      </c>
      <c r="AT958" s="124" t="s">
        <v>77</v>
      </c>
      <c r="AU958" s="124" t="s">
        <v>86</v>
      </c>
      <c r="AY958" s="117" t="s">
        <v>127</v>
      </c>
      <c r="BK958" s="125">
        <f>SUM(BK959:BK1027)</f>
        <v>0</v>
      </c>
    </row>
    <row r="959" spans="2:65" s="1" customFormat="1" ht="37.8" customHeight="1">
      <c r="B959" s="33"/>
      <c r="C959" s="128" t="s">
        <v>1044</v>
      </c>
      <c r="D959" s="128" t="s">
        <v>129</v>
      </c>
      <c r="E959" s="129" t="s">
        <v>1045</v>
      </c>
      <c r="F959" s="130" t="s">
        <v>1046</v>
      </c>
      <c r="G959" s="131" t="s">
        <v>348</v>
      </c>
      <c r="H959" s="132">
        <v>2395.461</v>
      </c>
      <c r="I959" s="133"/>
      <c r="J959" s="134">
        <f>ROUND(I959*H959,2)</f>
        <v>0</v>
      </c>
      <c r="K959" s="130" t="s">
        <v>133</v>
      </c>
      <c r="L959" s="33"/>
      <c r="M959" s="135" t="s">
        <v>32</v>
      </c>
      <c r="N959" s="136" t="s">
        <v>49</v>
      </c>
      <c r="P959" s="137">
        <f>O959*H959</f>
        <v>0</v>
      </c>
      <c r="Q959" s="137">
        <v>0</v>
      </c>
      <c r="R959" s="137">
        <f>Q959*H959</f>
        <v>0</v>
      </c>
      <c r="S959" s="137">
        <v>0</v>
      </c>
      <c r="T959" s="138">
        <f>S959*H959</f>
        <v>0</v>
      </c>
      <c r="AR959" s="139" t="s">
        <v>134</v>
      </c>
      <c r="AT959" s="139" t="s">
        <v>129</v>
      </c>
      <c r="AU959" s="139" t="s">
        <v>88</v>
      </c>
      <c r="AY959" s="17" t="s">
        <v>127</v>
      </c>
      <c r="BE959" s="140">
        <f>IF(N959="základní",J959,0)</f>
        <v>0</v>
      </c>
      <c r="BF959" s="140">
        <f>IF(N959="snížená",J959,0)</f>
        <v>0</v>
      </c>
      <c r="BG959" s="140">
        <f>IF(N959="zákl. přenesená",J959,0)</f>
        <v>0</v>
      </c>
      <c r="BH959" s="140">
        <f>IF(N959="sníž. přenesená",J959,0)</f>
        <v>0</v>
      </c>
      <c r="BI959" s="140">
        <f>IF(N959="nulová",J959,0)</f>
        <v>0</v>
      </c>
      <c r="BJ959" s="17" t="s">
        <v>86</v>
      </c>
      <c r="BK959" s="140">
        <f>ROUND(I959*H959,2)</f>
        <v>0</v>
      </c>
      <c r="BL959" s="17" t="s">
        <v>134</v>
      </c>
      <c r="BM959" s="139" t="s">
        <v>1047</v>
      </c>
    </row>
    <row r="960" spans="2:47" s="1" customFormat="1" ht="12">
      <c r="B960" s="33"/>
      <c r="D960" s="141" t="s">
        <v>136</v>
      </c>
      <c r="F960" s="142" t="s">
        <v>1048</v>
      </c>
      <c r="I960" s="143"/>
      <c r="L960" s="33"/>
      <c r="M960" s="144"/>
      <c r="T960" s="54"/>
      <c r="AT960" s="17" t="s">
        <v>136</v>
      </c>
      <c r="AU960" s="17" t="s">
        <v>88</v>
      </c>
    </row>
    <row r="961" spans="2:51" s="12" customFormat="1" ht="12">
      <c r="B961" s="145"/>
      <c r="D961" s="146" t="s">
        <v>138</v>
      </c>
      <c r="E961" s="147" t="s">
        <v>32</v>
      </c>
      <c r="F961" s="148" t="s">
        <v>1049</v>
      </c>
      <c r="H961" s="147" t="s">
        <v>32</v>
      </c>
      <c r="I961" s="149"/>
      <c r="L961" s="145"/>
      <c r="M961" s="150"/>
      <c r="T961" s="151"/>
      <c r="AT961" s="147" t="s">
        <v>138</v>
      </c>
      <c r="AU961" s="147" t="s">
        <v>88</v>
      </c>
      <c r="AV961" s="12" t="s">
        <v>86</v>
      </c>
      <c r="AW961" s="12" t="s">
        <v>39</v>
      </c>
      <c r="AX961" s="12" t="s">
        <v>78</v>
      </c>
      <c r="AY961" s="147" t="s">
        <v>127</v>
      </c>
    </row>
    <row r="962" spans="2:51" s="13" customFormat="1" ht="12">
      <c r="B962" s="152"/>
      <c r="D962" s="146" t="s">
        <v>138</v>
      </c>
      <c r="E962" s="153" t="s">
        <v>32</v>
      </c>
      <c r="F962" s="154" t="s">
        <v>1050</v>
      </c>
      <c r="H962" s="155">
        <v>1297.351</v>
      </c>
      <c r="I962" s="156"/>
      <c r="L962" s="152"/>
      <c r="M962" s="157"/>
      <c r="T962" s="158"/>
      <c r="AT962" s="153" t="s">
        <v>138</v>
      </c>
      <c r="AU962" s="153" t="s">
        <v>88</v>
      </c>
      <c r="AV962" s="13" t="s">
        <v>88</v>
      </c>
      <c r="AW962" s="13" t="s">
        <v>39</v>
      </c>
      <c r="AX962" s="13" t="s">
        <v>78</v>
      </c>
      <c r="AY962" s="153" t="s">
        <v>127</v>
      </c>
    </row>
    <row r="963" spans="2:51" s="13" customFormat="1" ht="12">
      <c r="B963" s="152"/>
      <c r="D963" s="146" t="s">
        <v>138</v>
      </c>
      <c r="E963" s="153" t="s">
        <v>32</v>
      </c>
      <c r="F963" s="154" t="s">
        <v>1051</v>
      </c>
      <c r="H963" s="155">
        <v>1013.61</v>
      </c>
      <c r="I963" s="156"/>
      <c r="L963" s="152"/>
      <c r="M963" s="157"/>
      <c r="T963" s="158"/>
      <c r="AT963" s="153" t="s">
        <v>138</v>
      </c>
      <c r="AU963" s="153" t="s">
        <v>88</v>
      </c>
      <c r="AV963" s="13" t="s">
        <v>88</v>
      </c>
      <c r="AW963" s="13" t="s">
        <v>39</v>
      </c>
      <c r="AX963" s="13" t="s">
        <v>78</v>
      </c>
      <c r="AY963" s="153" t="s">
        <v>127</v>
      </c>
    </row>
    <row r="964" spans="2:51" s="13" customFormat="1" ht="12">
      <c r="B964" s="152"/>
      <c r="D964" s="146" t="s">
        <v>138</v>
      </c>
      <c r="E964" s="153" t="s">
        <v>32</v>
      </c>
      <c r="F964" s="154" t="s">
        <v>1052</v>
      </c>
      <c r="H964" s="155">
        <v>84.5</v>
      </c>
      <c r="I964" s="156"/>
      <c r="L964" s="152"/>
      <c r="M964" s="157"/>
      <c r="T964" s="158"/>
      <c r="AT964" s="153" t="s">
        <v>138</v>
      </c>
      <c r="AU964" s="153" t="s">
        <v>88</v>
      </c>
      <c r="AV964" s="13" t="s">
        <v>88</v>
      </c>
      <c r="AW964" s="13" t="s">
        <v>39</v>
      </c>
      <c r="AX964" s="13" t="s">
        <v>78</v>
      </c>
      <c r="AY964" s="153" t="s">
        <v>127</v>
      </c>
    </row>
    <row r="965" spans="2:51" s="14" customFormat="1" ht="12">
      <c r="B965" s="159"/>
      <c r="D965" s="146" t="s">
        <v>138</v>
      </c>
      <c r="E965" s="160" t="s">
        <v>32</v>
      </c>
      <c r="F965" s="161" t="s">
        <v>141</v>
      </c>
      <c r="H965" s="162">
        <v>2395.461</v>
      </c>
      <c r="I965" s="163"/>
      <c r="L965" s="159"/>
      <c r="M965" s="164"/>
      <c r="T965" s="165"/>
      <c r="AT965" s="160" t="s">
        <v>138</v>
      </c>
      <c r="AU965" s="160" t="s">
        <v>88</v>
      </c>
      <c r="AV965" s="14" t="s">
        <v>134</v>
      </c>
      <c r="AW965" s="14" t="s">
        <v>39</v>
      </c>
      <c r="AX965" s="14" t="s">
        <v>86</v>
      </c>
      <c r="AY965" s="160" t="s">
        <v>127</v>
      </c>
    </row>
    <row r="966" spans="2:65" s="1" customFormat="1" ht="37.8" customHeight="1">
      <c r="B966" s="33"/>
      <c r="C966" s="128" t="s">
        <v>1053</v>
      </c>
      <c r="D966" s="128" t="s">
        <v>129</v>
      </c>
      <c r="E966" s="129" t="s">
        <v>1054</v>
      </c>
      <c r="F966" s="130" t="s">
        <v>1055</v>
      </c>
      <c r="G966" s="131" t="s">
        <v>348</v>
      </c>
      <c r="H966" s="132">
        <v>45513.759</v>
      </c>
      <c r="I966" s="133"/>
      <c r="J966" s="134">
        <f>ROUND(I966*H966,2)</f>
        <v>0</v>
      </c>
      <c r="K966" s="130" t="s">
        <v>133</v>
      </c>
      <c r="L966" s="33"/>
      <c r="M966" s="135" t="s">
        <v>32</v>
      </c>
      <c r="N966" s="136" t="s">
        <v>49</v>
      </c>
      <c r="P966" s="137">
        <f>O966*H966</f>
        <v>0</v>
      </c>
      <c r="Q966" s="137">
        <v>0</v>
      </c>
      <c r="R966" s="137">
        <f>Q966*H966</f>
        <v>0</v>
      </c>
      <c r="S966" s="137">
        <v>0</v>
      </c>
      <c r="T966" s="138">
        <f>S966*H966</f>
        <v>0</v>
      </c>
      <c r="AR966" s="139" t="s">
        <v>134</v>
      </c>
      <c r="AT966" s="139" t="s">
        <v>129</v>
      </c>
      <c r="AU966" s="139" t="s">
        <v>88</v>
      </c>
      <c r="AY966" s="17" t="s">
        <v>127</v>
      </c>
      <c r="BE966" s="140">
        <f>IF(N966="základní",J966,0)</f>
        <v>0</v>
      </c>
      <c r="BF966" s="140">
        <f>IF(N966="snížená",J966,0)</f>
        <v>0</v>
      </c>
      <c r="BG966" s="140">
        <f>IF(N966="zákl. přenesená",J966,0)</f>
        <v>0</v>
      </c>
      <c r="BH966" s="140">
        <f>IF(N966="sníž. přenesená",J966,0)</f>
        <v>0</v>
      </c>
      <c r="BI966" s="140">
        <f>IF(N966="nulová",J966,0)</f>
        <v>0</v>
      </c>
      <c r="BJ966" s="17" t="s">
        <v>86</v>
      </c>
      <c r="BK966" s="140">
        <f>ROUND(I966*H966,2)</f>
        <v>0</v>
      </c>
      <c r="BL966" s="17" t="s">
        <v>134</v>
      </c>
      <c r="BM966" s="139" t="s">
        <v>1056</v>
      </c>
    </row>
    <row r="967" spans="2:47" s="1" customFormat="1" ht="12">
      <c r="B967" s="33"/>
      <c r="D967" s="141" t="s">
        <v>136</v>
      </c>
      <c r="F967" s="142" t="s">
        <v>1057</v>
      </c>
      <c r="I967" s="143"/>
      <c r="L967" s="33"/>
      <c r="M967" s="144"/>
      <c r="T967" s="54"/>
      <c r="AT967" s="17" t="s">
        <v>136</v>
      </c>
      <c r="AU967" s="17" t="s">
        <v>88</v>
      </c>
    </row>
    <row r="968" spans="2:51" s="13" customFormat="1" ht="12">
      <c r="B968" s="152"/>
      <c r="D968" s="146" t="s">
        <v>138</v>
      </c>
      <c r="E968" s="153" t="s">
        <v>32</v>
      </c>
      <c r="F968" s="154" t="s">
        <v>1058</v>
      </c>
      <c r="H968" s="155">
        <v>2395.461</v>
      </c>
      <c r="I968" s="156"/>
      <c r="L968" s="152"/>
      <c r="M968" s="157"/>
      <c r="T968" s="158"/>
      <c r="AT968" s="153" t="s">
        <v>138</v>
      </c>
      <c r="AU968" s="153" t="s">
        <v>88</v>
      </c>
      <c r="AV968" s="13" t="s">
        <v>88</v>
      </c>
      <c r="AW968" s="13" t="s">
        <v>39</v>
      </c>
      <c r="AX968" s="13" t="s">
        <v>86</v>
      </c>
      <c r="AY968" s="153" t="s">
        <v>127</v>
      </c>
    </row>
    <row r="969" spans="2:51" s="13" customFormat="1" ht="12">
      <c r="B969" s="152"/>
      <c r="D969" s="146" t="s">
        <v>138</v>
      </c>
      <c r="F969" s="154" t="s">
        <v>1059</v>
      </c>
      <c r="H969" s="155">
        <v>45513.759</v>
      </c>
      <c r="I969" s="156"/>
      <c r="L969" s="152"/>
      <c r="M969" s="157"/>
      <c r="T969" s="158"/>
      <c r="AT969" s="153" t="s">
        <v>138</v>
      </c>
      <c r="AU969" s="153" t="s">
        <v>88</v>
      </c>
      <c r="AV969" s="13" t="s">
        <v>88</v>
      </c>
      <c r="AW969" s="13" t="s">
        <v>4</v>
      </c>
      <c r="AX969" s="13" t="s">
        <v>86</v>
      </c>
      <c r="AY969" s="153" t="s">
        <v>127</v>
      </c>
    </row>
    <row r="970" spans="2:65" s="1" customFormat="1" ht="37.8" customHeight="1">
      <c r="B970" s="33"/>
      <c r="C970" s="128" t="s">
        <v>1060</v>
      </c>
      <c r="D970" s="128" t="s">
        <v>129</v>
      </c>
      <c r="E970" s="129" t="s">
        <v>1061</v>
      </c>
      <c r="F970" s="130" t="s">
        <v>1062</v>
      </c>
      <c r="G970" s="131" t="s">
        <v>348</v>
      </c>
      <c r="H970" s="132">
        <v>1726.032</v>
      </c>
      <c r="I970" s="133"/>
      <c r="J970" s="134">
        <f>ROUND(I970*H970,2)</f>
        <v>0</v>
      </c>
      <c r="K970" s="130" t="s">
        <v>133</v>
      </c>
      <c r="L970" s="33"/>
      <c r="M970" s="135" t="s">
        <v>32</v>
      </c>
      <c r="N970" s="136" t="s">
        <v>49</v>
      </c>
      <c r="P970" s="137">
        <f>O970*H970</f>
        <v>0</v>
      </c>
      <c r="Q970" s="137">
        <v>0</v>
      </c>
      <c r="R970" s="137">
        <f>Q970*H970</f>
        <v>0</v>
      </c>
      <c r="S970" s="137">
        <v>0</v>
      </c>
      <c r="T970" s="138">
        <f>S970*H970</f>
        <v>0</v>
      </c>
      <c r="AR970" s="139" t="s">
        <v>134</v>
      </c>
      <c r="AT970" s="139" t="s">
        <v>129</v>
      </c>
      <c r="AU970" s="139" t="s">
        <v>88</v>
      </c>
      <c r="AY970" s="17" t="s">
        <v>127</v>
      </c>
      <c r="BE970" s="140">
        <f>IF(N970="základní",J970,0)</f>
        <v>0</v>
      </c>
      <c r="BF970" s="140">
        <f>IF(N970="snížená",J970,0)</f>
        <v>0</v>
      </c>
      <c r="BG970" s="140">
        <f>IF(N970="zákl. přenesená",J970,0)</f>
        <v>0</v>
      </c>
      <c r="BH970" s="140">
        <f>IF(N970="sníž. přenesená",J970,0)</f>
        <v>0</v>
      </c>
      <c r="BI970" s="140">
        <f>IF(N970="nulová",J970,0)</f>
        <v>0</v>
      </c>
      <c r="BJ970" s="17" t="s">
        <v>86</v>
      </c>
      <c r="BK970" s="140">
        <f>ROUND(I970*H970,2)</f>
        <v>0</v>
      </c>
      <c r="BL970" s="17" t="s">
        <v>134</v>
      </c>
      <c r="BM970" s="139" t="s">
        <v>1063</v>
      </c>
    </row>
    <row r="971" spans="2:47" s="1" customFormat="1" ht="12">
      <c r="B971" s="33"/>
      <c r="D971" s="141" t="s">
        <v>136</v>
      </c>
      <c r="F971" s="142" t="s">
        <v>1064</v>
      </c>
      <c r="I971" s="143"/>
      <c r="L971" s="33"/>
      <c r="M971" s="144"/>
      <c r="T971" s="54"/>
      <c r="AT971" s="17" t="s">
        <v>136</v>
      </c>
      <c r="AU971" s="17" t="s">
        <v>88</v>
      </c>
    </row>
    <row r="972" spans="2:51" s="12" customFormat="1" ht="12">
      <c r="B972" s="145"/>
      <c r="D972" s="146" t="s">
        <v>138</v>
      </c>
      <c r="E972" s="147" t="s">
        <v>32</v>
      </c>
      <c r="F972" s="148" t="s">
        <v>1049</v>
      </c>
      <c r="H972" s="147" t="s">
        <v>32</v>
      </c>
      <c r="I972" s="149"/>
      <c r="L972" s="145"/>
      <c r="M972" s="150"/>
      <c r="T972" s="151"/>
      <c r="AT972" s="147" t="s">
        <v>138</v>
      </c>
      <c r="AU972" s="147" t="s">
        <v>88</v>
      </c>
      <c r="AV972" s="12" t="s">
        <v>86</v>
      </c>
      <c r="AW972" s="12" t="s">
        <v>39</v>
      </c>
      <c r="AX972" s="12" t="s">
        <v>78</v>
      </c>
      <c r="AY972" s="147" t="s">
        <v>127</v>
      </c>
    </row>
    <row r="973" spans="2:51" s="13" customFormat="1" ht="12">
      <c r="B973" s="152"/>
      <c r="D973" s="146" t="s">
        <v>138</v>
      </c>
      <c r="E973" s="153" t="s">
        <v>32</v>
      </c>
      <c r="F973" s="154" t="s">
        <v>1065</v>
      </c>
      <c r="H973" s="155">
        <v>956.17</v>
      </c>
      <c r="I973" s="156"/>
      <c r="L973" s="152"/>
      <c r="M973" s="157"/>
      <c r="T973" s="158"/>
      <c r="AT973" s="153" t="s">
        <v>138</v>
      </c>
      <c r="AU973" s="153" t="s">
        <v>88</v>
      </c>
      <c r="AV973" s="13" t="s">
        <v>88</v>
      </c>
      <c r="AW973" s="13" t="s">
        <v>39</v>
      </c>
      <c r="AX973" s="13" t="s">
        <v>78</v>
      </c>
      <c r="AY973" s="153" t="s">
        <v>127</v>
      </c>
    </row>
    <row r="974" spans="2:51" s="13" customFormat="1" ht="12">
      <c r="B974" s="152"/>
      <c r="D974" s="146" t="s">
        <v>138</v>
      </c>
      <c r="E974" s="153" t="s">
        <v>32</v>
      </c>
      <c r="F974" s="154" t="s">
        <v>1066</v>
      </c>
      <c r="H974" s="155">
        <v>741.06</v>
      </c>
      <c r="I974" s="156"/>
      <c r="L974" s="152"/>
      <c r="M974" s="157"/>
      <c r="T974" s="158"/>
      <c r="AT974" s="153" t="s">
        <v>138</v>
      </c>
      <c r="AU974" s="153" t="s">
        <v>88</v>
      </c>
      <c r="AV974" s="13" t="s">
        <v>88</v>
      </c>
      <c r="AW974" s="13" t="s">
        <v>39</v>
      </c>
      <c r="AX974" s="13" t="s">
        <v>78</v>
      </c>
      <c r="AY974" s="153" t="s">
        <v>127</v>
      </c>
    </row>
    <row r="975" spans="2:51" s="13" customFormat="1" ht="12">
      <c r="B975" s="152"/>
      <c r="D975" s="146" t="s">
        <v>138</v>
      </c>
      <c r="E975" s="153" t="s">
        <v>32</v>
      </c>
      <c r="F975" s="154" t="s">
        <v>1067</v>
      </c>
      <c r="H975" s="155">
        <v>0.013</v>
      </c>
      <c r="I975" s="156"/>
      <c r="L975" s="152"/>
      <c r="M975" s="157"/>
      <c r="T975" s="158"/>
      <c r="AT975" s="153" t="s">
        <v>138</v>
      </c>
      <c r="AU975" s="153" t="s">
        <v>88</v>
      </c>
      <c r="AV975" s="13" t="s">
        <v>88</v>
      </c>
      <c r="AW975" s="13" t="s">
        <v>39</v>
      </c>
      <c r="AX975" s="13" t="s">
        <v>78</v>
      </c>
      <c r="AY975" s="153" t="s">
        <v>127</v>
      </c>
    </row>
    <row r="976" spans="2:51" s="13" customFormat="1" ht="12">
      <c r="B976" s="152"/>
      <c r="D976" s="146" t="s">
        <v>138</v>
      </c>
      <c r="E976" s="153" t="s">
        <v>32</v>
      </c>
      <c r="F976" s="154" t="s">
        <v>1068</v>
      </c>
      <c r="H976" s="155">
        <v>2.921</v>
      </c>
      <c r="I976" s="156"/>
      <c r="L976" s="152"/>
      <c r="M976" s="157"/>
      <c r="T976" s="158"/>
      <c r="AT976" s="153" t="s">
        <v>138</v>
      </c>
      <c r="AU976" s="153" t="s">
        <v>88</v>
      </c>
      <c r="AV976" s="13" t="s">
        <v>88</v>
      </c>
      <c r="AW976" s="13" t="s">
        <v>39</v>
      </c>
      <c r="AX976" s="13" t="s">
        <v>78</v>
      </c>
      <c r="AY976" s="153" t="s">
        <v>127</v>
      </c>
    </row>
    <row r="977" spans="2:51" s="13" customFormat="1" ht="12">
      <c r="B977" s="152"/>
      <c r="D977" s="146" t="s">
        <v>138</v>
      </c>
      <c r="E977" s="153" t="s">
        <v>32</v>
      </c>
      <c r="F977" s="154" t="s">
        <v>1069</v>
      </c>
      <c r="H977" s="155">
        <v>12.597</v>
      </c>
      <c r="I977" s="156"/>
      <c r="L977" s="152"/>
      <c r="M977" s="157"/>
      <c r="T977" s="158"/>
      <c r="AT977" s="153" t="s">
        <v>138</v>
      </c>
      <c r="AU977" s="153" t="s">
        <v>88</v>
      </c>
      <c r="AV977" s="13" t="s">
        <v>88</v>
      </c>
      <c r="AW977" s="13" t="s">
        <v>39</v>
      </c>
      <c r="AX977" s="13" t="s">
        <v>78</v>
      </c>
      <c r="AY977" s="153" t="s">
        <v>127</v>
      </c>
    </row>
    <row r="978" spans="2:51" s="13" customFormat="1" ht="12">
      <c r="B978" s="152"/>
      <c r="D978" s="146" t="s">
        <v>138</v>
      </c>
      <c r="E978" s="153" t="s">
        <v>32</v>
      </c>
      <c r="F978" s="154" t="s">
        <v>1070</v>
      </c>
      <c r="H978" s="155">
        <v>13.271</v>
      </c>
      <c r="I978" s="156"/>
      <c r="L978" s="152"/>
      <c r="M978" s="157"/>
      <c r="T978" s="158"/>
      <c r="AT978" s="153" t="s">
        <v>138</v>
      </c>
      <c r="AU978" s="153" t="s">
        <v>88</v>
      </c>
      <c r="AV978" s="13" t="s">
        <v>88</v>
      </c>
      <c r="AW978" s="13" t="s">
        <v>39</v>
      </c>
      <c r="AX978" s="13" t="s">
        <v>78</v>
      </c>
      <c r="AY978" s="153" t="s">
        <v>127</v>
      </c>
    </row>
    <row r="979" spans="2:51" s="14" customFormat="1" ht="12">
      <c r="B979" s="159"/>
      <c r="D979" s="146" t="s">
        <v>138</v>
      </c>
      <c r="E979" s="160" t="s">
        <v>32</v>
      </c>
      <c r="F979" s="161" t="s">
        <v>141</v>
      </c>
      <c r="H979" s="162">
        <v>1726.032</v>
      </c>
      <c r="I979" s="163"/>
      <c r="L979" s="159"/>
      <c r="M979" s="164"/>
      <c r="T979" s="165"/>
      <c r="AT979" s="160" t="s">
        <v>138</v>
      </c>
      <c r="AU979" s="160" t="s">
        <v>88</v>
      </c>
      <c r="AV979" s="14" t="s">
        <v>134</v>
      </c>
      <c r="AW979" s="14" t="s">
        <v>39</v>
      </c>
      <c r="AX979" s="14" t="s">
        <v>86</v>
      </c>
      <c r="AY979" s="160" t="s">
        <v>127</v>
      </c>
    </row>
    <row r="980" spans="2:65" s="1" customFormat="1" ht="37.8" customHeight="1">
      <c r="B980" s="33"/>
      <c r="C980" s="128" t="s">
        <v>1071</v>
      </c>
      <c r="D980" s="128" t="s">
        <v>129</v>
      </c>
      <c r="E980" s="129" t="s">
        <v>1072</v>
      </c>
      <c r="F980" s="130" t="s">
        <v>1055</v>
      </c>
      <c r="G980" s="131" t="s">
        <v>348</v>
      </c>
      <c r="H980" s="132">
        <v>32794.608</v>
      </c>
      <c r="I980" s="133"/>
      <c r="J980" s="134">
        <f>ROUND(I980*H980,2)</f>
        <v>0</v>
      </c>
      <c r="K980" s="130" t="s">
        <v>133</v>
      </c>
      <c r="L980" s="33"/>
      <c r="M980" s="135" t="s">
        <v>32</v>
      </c>
      <c r="N980" s="136" t="s">
        <v>49</v>
      </c>
      <c r="P980" s="137">
        <f>O980*H980</f>
        <v>0</v>
      </c>
      <c r="Q980" s="137">
        <v>0</v>
      </c>
      <c r="R980" s="137">
        <f>Q980*H980</f>
        <v>0</v>
      </c>
      <c r="S980" s="137">
        <v>0</v>
      </c>
      <c r="T980" s="138">
        <f>S980*H980</f>
        <v>0</v>
      </c>
      <c r="AR980" s="139" t="s">
        <v>134</v>
      </c>
      <c r="AT980" s="139" t="s">
        <v>129</v>
      </c>
      <c r="AU980" s="139" t="s">
        <v>88</v>
      </c>
      <c r="AY980" s="17" t="s">
        <v>127</v>
      </c>
      <c r="BE980" s="140">
        <f>IF(N980="základní",J980,0)</f>
        <v>0</v>
      </c>
      <c r="BF980" s="140">
        <f>IF(N980="snížená",J980,0)</f>
        <v>0</v>
      </c>
      <c r="BG980" s="140">
        <f>IF(N980="zákl. přenesená",J980,0)</f>
        <v>0</v>
      </c>
      <c r="BH980" s="140">
        <f>IF(N980="sníž. přenesená",J980,0)</f>
        <v>0</v>
      </c>
      <c r="BI980" s="140">
        <f>IF(N980="nulová",J980,0)</f>
        <v>0</v>
      </c>
      <c r="BJ980" s="17" t="s">
        <v>86</v>
      </c>
      <c r="BK980" s="140">
        <f>ROUND(I980*H980,2)</f>
        <v>0</v>
      </c>
      <c r="BL980" s="17" t="s">
        <v>134</v>
      </c>
      <c r="BM980" s="139" t="s">
        <v>1073</v>
      </c>
    </row>
    <row r="981" spans="2:47" s="1" customFormat="1" ht="12">
      <c r="B981" s="33"/>
      <c r="D981" s="141" t="s">
        <v>136</v>
      </c>
      <c r="F981" s="142" t="s">
        <v>1074</v>
      </c>
      <c r="I981" s="143"/>
      <c r="L981" s="33"/>
      <c r="M981" s="144"/>
      <c r="T981" s="54"/>
      <c r="AT981" s="17" t="s">
        <v>136</v>
      </c>
      <c r="AU981" s="17" t="s">
        <v>88</v>
      </c>
    </row>
    <row r="982" spans="2:51" s="13" customFormat="1" ht="12">
      <c r="B982" s="152"/>
      <c r="D982" s="146" t="s">
        <v>138</v>
      </c>
      <c r="E982" s="153" t="s">
        <v>32</v>
      </c>
      <c r="F982" s="154" t="s">
        <v>1075</v>
      </c>
      <c r="H982" s="155">
        <v>1726.032</v>
      </c>
      <c r="I982" s="156"/>
      <c r="L982" s="152"/>
      <c r="M982" s="157"/>
      <c r="T982" s="158"/>
      <c r="AT982" s="153" t="s">
        <v>138</v>
      </c>
      <c r="AU982" s="153" t="s">
        <v>88</v>
      </c>
      <c r="AV982" s="13" t="s">
        <v>88</v>
      </c>
      <c r="AW982" s="13" t="s">
        <v>39</v>
      </c>
      <c r="AX982" s="13" t="s">
        <v>86</v>
      </c>
      <c r="AY982" s="153" t="s">
        <v>127</v>
      </c>
    </row>
    <row r="983" spans="2:51" s="13" customFormat="1" ht="12">
      <c r="B983" s="152"/>
      <c r="D983" s="146" t="s">
        <v>138</v>
      </c>
      <c r="F983" s="154" t="s">
        <v>1076</v>
      </c>
      <c r="H983" s="155">
        <v>32794.608</v>
      </c>
      <c r="I983" s="156"/>
      <c r="L983" s="152"/>
      <c r="M983" s="157"/>
      <c r="T983" s="158"/>
      <c r="AT983" s="153" t="s">
        <v>138</v>
      </c>
      <c r="AU983" s="153" t="s">
        <v>88</v>
      </c>
      <c r="AV983" s="13" t="s">
        <v>88</v>
      </c>
      <c r="AW983" s="13" t="s">
        <v>4</v>
      </c>
      <c r="AX983" s="13" t="s">
        <v>86</v>
      </c>
      <c r="AY983" s="153" t="s">
        <v>127</v>
      </c>
    </row>
    <row r="984" spans="2:65" s="1" customFormat="1" ht="37.8" customHeight="1">
      <c r="B984" s="33"/>
      <c r="C984" s="128" t="s">
        <v>1077</v>
      </c>
      <c r="D984" s="128" t="s">
        <v>129</v>
      </c>
      <c r="E984" s="129" t="s">
        <v>1078</v>
      </c>
      <c r="F984" s="130" t="s">
        <v>1079</v>
      </c>
      <c r="G984" s="131" t="s">
        <v>348</v>
      </c>
      <c r="H984" s="132">
        <v>2.852</v>
      </c>
      <c r="I984" s="133"/>
      <c r="J984" s="134">
        <f>ROUND(I984*H984,2)</f>
        <v>0</v>
      </c>
      <c r="K984" s="130" t="s">
        <v>133</v>
      </c>
      <c r="L984" s="33"/>
      <c r="M984" s="135" t="s">
        <v>32</v>
      </c>
      <c r="N984" s="136" t="s">
        <v>49</v>
      </c>
      <c r="P984" s="137">
        <f>O984*H984</f>
        <v>0</v>
      </c>
      <c r="Q984" s="137">
        <v>0</v>
      </c>
      <c r="R984" s="137">
        <f>Q984*H984</f>
        <v>0</v>
      </c>
      <c r="S984" s="137">
        <v>0</v>
      </c>
      <c r="T984" s="138">
        <f>S984*H984</f>
        <v>0</v>
      </c>
      <c r="AR984" s="139" t="s">
        <v>134</v>
      </c>
      <c r="AT984" s="139" t="s">
        <v>129</v>
      </c>
      <c r="AU984" s="139" t="s">
        <v>88</v>
      </c>
      <c r="AY984" s="17" t="s">
        <v>127</v>
      </c>
      <c r="BE984" s="140">
        <f>IF(N984="základní",J984,0)</f>
        <v>0</v>
      </c>
      <c r="BF984" s="140">
        <f>IF(N984="snížená",J984,0)</f>
        <v>0</v>
      </c>
      <c r="BG984" s="140">
        <f>IF(N984="zákl. přenesená",J984,0)</f>
        <v>0</v>
      </c>
      <c r="BH984" s="140">
        <f>IF(N984="sníž. přenesená",J984,0)</f>
        <v>0</v>
      </c>
      <c r="BI984" s="140">
        <f>IF(N984="nulová",J984,0)</f>
        <v>0</v>
      </c>
      <c r="BJ984" s="17" t="s">
        <v>86</v>
      </c>
      <c r="BK984" s="140">
        <f>ROUND(I984*H984,2)</f>
        <v>0</v>
      </c>
      <c r="BL984" s="17" t="s">
        <v>134</v>
      </c>
      <c r="BM984" s="139" t="s">
        <v>1080</v>
      </c>
    </row>
    <row r="985" spans="2:47" s="1" customFormat="1" ht="12">
      <c r="B985" s="33"/>
      <c r="D985" s="141" t="s">
        <v>136</v>
      </c>
      <c r="F985" s="142" t="s">
        <v>1081</v>
      </c>
      <c r="I985" s="143"/>
      <c r="L985" s="33"/>
      <c r="M985" s="144"/>
      <c r="T985" s="54"/>
      <c r="AT985" s="17" t="s">
        <v>136</v>
      </c>
      <c r="AU985" s="17" t="s">
        <v>88</v>
      </c>
    </row>
    <row r="986" spans="2:51" s="12" customFormat="1" ht="20.4">
      <c r="B986" s="145"/>
      <c r="D986" s="146" t="s">
        <v>138</v>
      </c>
      <c r="E986" s="147" t="s">
        <v>32</v>
      </c>
      <c r="F986" s="148" t="s">
        <v>1082</v>
      </c>
      <c r="H986" s="147" t="s">
        <v>32</v>
      </c>
      <c r="I986" s="149"/>
      <c r="L986" s="145"/>
      <c r="M986" s="150"/>
      <c r="T986" s="151"/>
      <c r="AT986" s="147" t="s">
        <v>138</v>
      </c>
      <c r="AU986" s="147" t="s">
        <v>88</v>
      </c>
      <c r="AV986" s="12" t="s">
        <v>86</v>
      </c>
      <c r="AW986" s="12" t="s">
        <v>39</v>
      </c>
      <c r="AX986" s="12" t="s">
        <v>78</v>
      </c>
      <c r="AY986" s="147" t="s">
        <v>127</v>
      </c>
    </row>
    <row r="987" spans="2:51" s="13" customFormat="1" ht="12">
      <c r="B987" s="152"/>
      <c r="D987" s="146" t="s">
        <v>138</v>
      </c>
      <c r="E987" s="153" t="s">
        <v>32</v>
      </c>
      <c r="F987" s="154" t="s">
        <v>1083</v>
      </c>
      <c r="H987" s="155">
        <v>0.652</v>
      </c>
      <c r="I987" s="156"/>
      <c r="L987" s="152"/>
      <c r="M987" s="157"/>
      <c r="T987" s="158"/>
      <c r="AT987" s="153" t="s">
        <v>138</v>
      </c>
      <c r="AU987" s="153" t="s">
        <v>88</v>
      </c>
      <c r="AV987" s="13" t="s">
        <v>88</v>
      </c>
      <c r="AW987" s="13" t="s">
        <v>39</v>
      </c>
      <c r="AX987" s="13" t="s">
        <v>78</v>
      </c>
      <c r="AY987" s="153" t="s">
        <v>127</v>
      </c>
    </row>
    <row r="988" spans="2:51" s="13" customFormat="1" ht="12">
      <c r="B988" s="152"/>
      <c r="D988" s="146" t="s">
        <v>138</v>
      </c>
      <c r="E988" s="153" t="s">
        <v>32</v>
      </c>
      <c r="F988" s="154" t="s">
        <v>1084</v>
      </c>
      <c r="H988" s="155">
        <v>2.2</v>
      </c>
      <c r="I988" s="156"/>
      <c r="L988" s="152"/>
      <c r="M988" s="157"/>
      <c r="T988" s="158"/>
      <c r="AT988" s="153" t="s">
        <v>138</v>
      </c>
      <c r="AU988" s="153" t="s">
        <v>88</v>
      </c>
      <c r="AV988" s="13" t="s">
        <v>88</v>
      </c>
      <c r="AW988" s="13" t="s">
        <v>39</v>
      </c>
      <c r="AX988" s="13" t="s">
        <v>78</v>
      </c>
      <c r="AY988" s="153" t="s">
        <v>127</v>
      </c>
    </row>
    <row r="989" spans="2:51" s="14" customFormat="1" ht="12">
      <c r="B989" s="159"/>
      <c r="D989" s="146" t="s">
        <v>138</v>
      </c>
      <c r="E989" s="160" t="s">
        <v>32</v>
      </c>
      <c r="F989" s="161" t="s">
        <v>141</v>
      </c>
      <c r="H989" s="162">
        <v>2.852</v>
      </c>
      <c r="I989" s="163"/>
      <c r="L989" s="159"/>
      <c r="M989" s="164"/>
      <c r="T989" s="165"/>
      <c r="AT989" s="160" t="s">
        <v>138</v>
      </c>
      <c r="AU989" s="160" t="s">
        <v>88</v>
      </c>
      <c r="AV989" s="14" t="s">
        <v>134</v>
      </c>
      <c r="AW989" s="14" t="s">
        <v>39</v>
      </c>
      <c r="AX989" s="14" t="s">
        <v>86</v>
      </c>
      <c r="AY989" s="160" t="s">
        <v>127</v>
      </c>
    </row>
    <row r="990" spans="2:65" s="1" customFormat="1" ht="49.05" customHeight="1">
      <c r="B990" s="33"/>
      <c r="C990" s="128" t="s">
        <v>1085</v>
      </c>
      <c r="D990" s="128" t="s">
        <v>129</v>
      </c>
      <c r="E990" s="129" t="s">
        <v>1086</v>
      </c>
      <c r="F990" s="130" t="s">
        <v>1087</v>
      </c>
      <c r="G990" s="131" t="s">
        <v>348</v>
      </c>
      <c r="H990" s="132">
        <v>154.008</v>
      </c>
      <c r="I990" s="133"/>
      <c r="J990" s="134">
        <f>ROUND(I990*H990,2)</f>
        <v>0</v>
      </c>
      <c r="K990" s="130" t="s">
        <v>133</v>
      </c>
      <c r="L990" s="33"/>
      <c r="M990" s="135" t="s">
        <v>32</v>
      </c>
      <c r="N990" s="136" t="s">
        <v>49</v>
      </c>
      <c r="P990" s="137">
        <f>O990*H990</f>
        <v>0</v>
      </c>
      <c r="Q990" s="137">
        <v>0</v>
      </c>
      <c r="R990" s="137">
        <f>Q990*H990</f>
        <v>0</v>
      </c>
      <c r="S990" s="137">
        <v>0</v>
      </c>
      <c r="T990" s="138">
        <f>S990*H990</f>
        <v>0</v>
      </c>
      <c r="AR990" s="139" t="s">
        <v>134</v>
      </c>
      <c r="AT990" s="139" t="s">
        <v>129</v>
      </c>
      <c r="AU990" s="139" t="s">
        <v>88</v>
      </c>
      <c r="AY990" s="17" t="s">
        <v>127</v>
      </c>
      <c r="BE990" s="140">
        <f>IF(N990="základní",J990,0)</f>
        <v>0</v>
      </c>
      <c r="BF990" s="140">
        <f>IF(N990="snížená",J990,0)</f>
        <v>0</v>
      </c>
      <c r="BG990" s="140">
        <f>IF(N990="zákl. přenesená",J990,0)</f>
        <v>0</v>
      </c>
      <c r="BH990" s="140">
        <f>IF(N990="sníž. přenesená",J990,0)</f>
        <v>0</v>
      </c>
      <c r="BI990" s="140">
        <f>IF(N990="nulová",J990,0)</f>
        <v>0</v>
      </c>
      <c r="BJ990" s="17" t="s">
        <v>86</v>
      </c>
      <c r="BK990" s="140">
        <f>ROUND(I990*H990,2)</f>
        <v>0</v>
      </c>
      <c r="BL990" s="17" t="s">
        <v>134</v>
      </c>
      <c r="BM990" s="139" t="s">
        <v>1088</v>
      </c>
    </row>
    <row r="991" spans="2:47" s="1" customFormat="1" ht="12">
      <c r="B991" s="33"/>
      <c r="D991" s="141" t="s">
        <v>136</v>
      </c>
      <c r="F991" s="142" t="s">
        <v>1089</v>
      </c>
      <c r="I991" s="143"/>
      <c r="L991" s="33"/>
      <c r="M991" s="144"/>
      <c r="T991" s="54"/>
      <c r="AT991" s="17" t="s">
        <v>136</v>
      </c>
      <c r="AU991" s="17" t="s">
        <v>88</v>
      </c>
    </row>
    <row r="992" spans="2:51" s="13" customFormat="1" ht="12">
      <c r="B992" s="152"/>
      <c r="D992" s="146" t="s">
        <v>138</v>
      </c>
      <c r="E992" s="153" t="s">
        <v>32</v>
      </c>
      <c r="F992" s="154" t="s">
        <v>1090</v>
      </c>
      <c r="H992" s="155">
        <v>2.852</v>
      </c>
      <c r="I992" s="156"/>
      <c r="L992" s="152"/>
      <c r="M992" s="157"/>
      <c r="T992" s="158"/>
      <c r="AT992" s="153" t="s">
        <v>138</v>
      </c>
      <c r="AU992" s="153" t="s">
        <v>88</v>
      </c>
      <c r="AV992" s="13" t="s">
        <v>88</v>
      </c>
      <c r="AW992" s="13" t="s">
        <v>39</v>
      </c>
      <c r="AX992" s="13" t="s">
        <v>86</v>
      </c>
      <c r="AY992" s="153" t="s">
        <v>127</v>
      </c>
    </row>
    <row r="993" spans="2:51" s="13" customFormat="1" ht="12">
      <c r="B993" s="152"/>
      <c r="D993" s="146" t="s">
        <v>138</v>
      </c>
      <c r="F993" s="154" t="s">
        <v>1091</v>
      </c>
      <c r="H993" s="155">
        <v>154.008</v>
      </c>
      <c r="I993" s="156"/>
      <c r="L993" s="152"/>
      <c r="M993" s="157"/>
      <c r="T993" s="158"/>
      <c r="AT993" s="153" t="s">
        <v>138</v>
      </c>
      <c r="AU993" s="153" t="s">
        <v>88</v>
      </c>
      <c r="AV993" s="13" t="s">
        <v>88</v>
      </c>
      <c r="AW993" s="13" t="s">
        <v>4</v>
      </c>
      <c r="AX993" s="13" t="s">
        <v>86</v>
      </c>
      <c r="AY993" s="153" t="s">
        <v>127</v>
      </c>
    </row>
    <row r="994" spans="2:65" s="1" customFormat="1" ht="24.15" customHeight="1">
      <c r="B994" s="33"/>
      <c r="C994" s="128" t="s">
        <v>1092</v>
      </c>
      <c r="D994" s="128" t="s">
        <v>129</v>
      </c>
      <c r="E994" s="129" t="s">
        <v>1093</v>
      </c>
      <c r="F994" s="130" t="s">
        <v>1094</v>
      </c>
      <c r="G994" s="131" t="s">
        <v>348</v>
      </c>
      <c r="H994" s="132">
        <v>4121.493</v>
      </c>
      <c r="I994" s="133"/>
      <c r="J994" s="134">
        <f>ROUND(I994*H994,2)</f>
        <v>0</v>
      </c>
      <c r="K994" s="130" t="s">
        <v>133</v>
      </c>
      <c r="L994" s="33"/>
      <c r="M994" s="135" t="s">
        <v>32</v>
      </c>
      <c r="N994" s="136" t="s">
        <v>49</v>
      </c>
      <c r="P994" s="137">
        <f>O994*H994</f>
        <v>0</v>
      </c>
      <c r="Q994" s="137">
        <v>0</v>
      </c>
      <c r="R994" s="137">
        <f>Q994*H994</f>
        <v>0</v>
      </c>
      <c r="S994" s="137">
        <v>0</v>
      </c>
      <c r="T994" s="138">
        <f>S994*H994</f>
        <v>0</v>
      </c>
      <c r="AR994" s="139" t="s">
        <v>134</v>
      </c>
      <c r="AT994" s="139" t="s">
        <v>129</v>
      </c>
      <c r="AU994" s="139" t="s">
        <v>88</v>
      </c>
      <c r="AY994" s="17" t="s">
        <v>127</v>
      </c>
      <c r="BE994" s="140">
        <f>IF(N994="základní",J994,0)</f>
        <v>0</v>
      </c>
      <c r="BF994" s="140">
        <f>IF(N994="snížená",J994,0)</f>
        <v>0</v>
      </c>
      <c r="BG994" s="140">
        <f>IF(N994="zákl. přenesená",J994,0)</f>
        <v>0</v>
      </c>
      <c r="BH994" s="140">
        <f>IF(N994="sníž. přenesená",J994,0)</f>
        <v>0</v>
      </c>
      <c r="BI994" s="140">
        <f>IF(N994="nulová",J994,0)</f>
        <v>0</v>
      </c>
      <c r="BJ994" s="17" t="s">
        <v>86</v>
      </c>
      <c r="BK994" s="140">
        <f>ROUND(I994*H994,2)</f>
        <v>0</v>
      </c>
      <c r="BL994" s="17" t="s">
        <v>134</v>
      </c>
      <c r="BM994" s="139" t="s">
        <v>1095</v>
      </c>
    </row>
    <row r="995" spans="2:47" s="1" customFormat="1" ht="12">
      <c r="B995" s="33"/>
      <c r="D995" s="141" t="s">
        <v>136</v>
      </c>
      <c r="F995" s="142" t="s">
        <v>1096</v>
      </c>
      <c r="I995" s="143"/>
      <c r="L995" s="33"/>
      <c r="M995" s="144"/>
      <c r="T995" s="54"/>
      <c r="AT995" s="17" t="s">
        <v>136</v>
      </c>
      <c r="AU995" s="17" t="s">
        <v>88</v>
      </c>
    </row>
    <row r="996" spans="2:51" s="13" customFormat="1" ht="12">
      <c r="B996" s="152"/>
      <c r="D996" s="146" t="s">
        <v>138</v>
      </c>
      <c r="E996" s="153" t="s">
        <v>32</v>
      </c>
      <c r="F996" s="154" t="s">
        <v>1050</v>
      </c>
      <c r="H996" s="155">
        <v>1297.351</v>
      </c>
      <c r="I996" s="156"/>
      <c r="L996" s="152"/>
      <c r="M996" s="157"/>
      <c r="T996" s="158"/>
      <c r="AT996" s="153" t="s">
        <v>138</v>
      </c>
      <c r="AU996" s="153" t="s">
        <v>88</v>
      </c>
      <c r="AV996" s="13" t="s">
        <v>88</v>
      </c>
      <c r="AW996" s="13" t="s">
        <v>39</v>
      </c>
      <c r="AX996" s="13" t="s">
        <v>78</v>
      </c>
      <c r="AY996" s="153" t="s">
        <v>127</v>
      </c>
    </row>
    <row r="997" spans="2:51" s="13" customFormat="1" ht="12">
      <c r="B997" s="152"/>
      <c r="D997" s="146" t="s">
        <v>138</v>
      </c>
      <c r="E997" s="153" t="s">
        <v>32</v>
      </c>
      <c r="F997" s="154" t="s">
        <v>1051</v>
      </c>
      <c r="H997" s="155">
        <v>1013.61</v>
      </c>
      <c r="I997" s="156"/>
      <c r="L997" s="152"/>
      <c r="M997" s="157"/>
      <c r="T997" s="158"/>
      <c r="AT997" s="153" t="s">
        <v>138</v>
      </c>
      <c r="AU997" s="153" t="s">
        <v>88</v>
      </c>
      <c r="AV997" s="13" t="s">
        <v>88</v>
      </c>
      <c r="AW997" s="13" t="s">
        <v>39</v>
      </c>
      <c r="AX997" s="13" t="s">
        <v>78</v>
      </c>
      <c r="AY997" s="153" t="s">
        <v>127</v>
      </c>
    </row>
    <row r="998" spans="2:51" s="13" customFormat="1" ht="12">
      <c r="B998" s="152"/>
      <c r="D998" s="146" t="s">
        <v>138</v>
      </c>
      <c r="E998" s="153" t="s">
        <v>32</v>
      </c>
      <c r="F998" s="154" t="s">
        <v>1052</v>
      </c>
      <c r="H998" s="155">
        <v>84.5</v>
      </c>
      <c r="I998" s="156"/>
      <c r="L998" s="152"/>
      <c r="M998" s="157"/>
      <c r="T998" s="158"/>
      <c r="AT998" s="153" t="s">
        <v>138</v>
      </c>
      <c r="AU998" s="153" t="s">
        <v>88</v>
      </c>
      <c r="AV998" s="13" t="s">
        <v>88</v>
      </c>
      <c r="AW998" s="13" t="s">
        <v>39</v>
      </c>
      <c r="AX998" s="13" t="s">
        <v>78</v>
      </c>
      <c r="AY998" s="153" t="s">
        <v>127</v>
      </c>
    </row>
    <row r="999" spans="2:51" s="13" customFormat="1" ht="12">
      <c r="B999" s="152"/>
      <c r="D999" s="146" t="s">
        <v>138</v>
      </c>
      <c r="E999" s="153" t="s">
        <v>32</v>
      </c>
      <c r="F999" s="154" t="s">
        <v>1065</v>
      </c>
      <c r="H999" s="155">
        <v>956.17</v>
      </c>
      <c r="I999" s="156"/>
      <c r="L999" s="152"/>
      <c r="M999" s="157"/>
      <c r="T999" s="158"/>
      <c r="AT999" s="153" t="s">
        <v>138</v>
      </c>
      <c r="AU999" s="153" t="s">
        <v>88</v>
      </c>
      <c r="AV999" s="13" t="s">
        <v>88</v>
      </c>
      <c r="AW999" s="13" t="s">
        <v>39</v>
      </c>
      <c r="AX999" s="13" t="s">
        <v>78</v>
      </c>
      <c r="AY999" s="153" t="s">
        <v>127</v>
      </c>
    </row>
    <row r="1000" spans="2:51" s="13" customFormat="1" ht="12">
      <c r="B1000" s="152"/>
      <c r="D1000" s="146" t="s">
        <v>138</v>
      </c>
      <c r="E1000" s="153" t="s">
        <v>32</v>
      </c>
      <c r="F1000" s="154" t="s">
        <v>1066</v>
      </c>
      <c r="H1000" s="155">
        <v>741.06</v>
      </c>
      <c r="I1000" s="156"/>
      <c r="L1000" s="152"/>
      <c r="M1000" s="157"/>
      <c r="T1000" s="158"/>
      <c r="AT1000" s="153" t="s">
        <v>138</v>
      </c>
      <c r="AU1000" s="153" t="s">
        <v>88</v>
      </c>
      <c r="AV1000" s="13" t="s">
        <v>88</v>
      </c>
      <c r="AW1000" s="13" t="s">
        <v>39</v>
      </c>
      <c r="AX1000" s="13" t="s">
        <v>78</v>
      </c>
      <c r="AY1000" s="153" t="s">
        <v>127</v>
      </c>
    </row>
    <row r="1001" spans="2:51" s="13" customFormat="1" ht="12">
      <c r="B1001" s="152"/>
      <c r="D1001" s="146" t="s">
        <v>138</v>
      </c>
      <c r="E1001" s="153" t="s">
        <v>32</v>
      </c>
      <c r="F1001" s="154" t="s">
        <v>1067</v>
      </c>
      <c r="H1001" s="155">
        <v>0.013</v>
      </c>
      <c r="I1001" s="156"/>
      <c r="L1001" s="152"/>
      <c r="M1001" s="157"/>
      <c r="T1001" s="158"/>
      <c r="AT1001" s="153" t="s">
        <v>138</v>
      </c>
      <c r="AU1001" s="153" t="s">
        <v>88</v>
      </c>
      <c r="AV1001" s="13" t="s">
        <v>88</v>
      </c>
      <c r="AW1001" s="13" t="s">
        <v>39</v>
      </c>
      <c r="AX1001" s="13" t="s">
        <v>78</v>
      </c>
      <c r="AY1001" s="153" t="s">
        <v>127</v>
      </c>
    </row>
    <row r="1002" spans="2:51" s="13" customFormat="1" ht="12">
      <c r="B1002" s="152"/>
      <c r="D1002" s="146" t="s">
        <v>138</v>
      </c>
      <c r="E1002" s="153" t="s">
        <v>32</v>
      </c>
      <c r="F1002" s="154" t="s">
        <v>1068</v>
      </c>
      <c r="H1002" s="155">
        <v>2.921</v>
      </c>
      <c r="I1002" s="156"/>
      <c r="L1002" s="152"/>
      <c r="M1002" s="157"/>
      <c r="T1002" s="158"/>
      <c r="AT1002" s="153" t="s">
        <v>138</v>
      </c>
      <c r="AU1002" s="153" t="s">
        <v>88</v>
      </c>
      <c r="AV1002" s="13" t="s">
        <v>88</v>
      </c>
      <c r="AW1002" s="13" t="s">
        <v>39</v>
      </c>
      <c r="AX1002" s="13" t="s">
        <v>78</v>
      </c>
      <c r="AY1002" s="153" t="s">
        <v>127</v>
      </c>
    </row>
    <row r="1003" spans="2:51" s="13" customFormat="1" ht="12">
      <c r="B1003" s="152"/>
      <c r="D1003" s="146" t="s">
        <v>138</v>
      </c>
      <c r="E1003" s="153" t="s">
        <v>32</v>
      </c>
      <c r="F1003" s="154" t="s">
        <v>1069</v>
      </c>
      <c r="H1003" s="155">
        <v>12.597</v>
      </c>
      <c r="I1003" s="156"/>
      <c r="L1003" s="152"/>
      <c r="M1003" s="157"/>
      <c r="T1003" s="158"/>
      <c r="AT1003" s="153" t="s">
        <v>138</v>
      </c>
      <c r="AU1003" s="153" t="s">
        <v>88</v>
      </c>
      <c r="AV1003" s="13" t="s">
        <v>88</v>
      </c>
      <c r="AW1003" s="13" t="s">
        <v>39</v>
      </c>
      <c r="AX1003" s="13" t="s">
        <v>78</v>
      </c>
      <c r="AY1003" s="153" t="s">
        <v>127</v>
      </c>
    </row>
    <row r="1004" spans="2:51" s="13" customFormat="1" ht="12">
      <c r="B1004" s="152"/>
      <c r="D1004" s="146" t="s">
        <v>138</v>
      </c>
      <c r="E1004" s="153" t="s">
        <v>32</v>
      </c>
      <c r="F1004" s="154" t="s">
        <v>1070</v>
      </c>
      <c r="H1004" s="155">
        <v>13.271</v>
      </c>
      <c r="I1004" s="156"/>
      <c r="L1004" s="152"/>
      <c r="M1004" s="157"/>
      <c r="T1004" s="158"/>
      <c r="AT1004" s="153" t="s">
        <v>138</v>
      </c>
      <c r="AU1004" s="153" t="s">
        <v>88</v>
      </c>
      <c r="AV1004" s="13" t="s">
        <v>88</v>
      </c>
      <c r="AW1004" s="13" t="s">
        <v>39</v>
      </c>
      <c r="AX1004" s="13" t="s">
        <v>78</v>
      </c>
      <c r="AY1004" s="153" t="s">
        <v>127</v>
      </c>
    </row>
    <row r="1005" spans="2:51" s="14" customFormat="1" ht="12">
      <c r="B1005" s="159"/>
      <c r="D1005" s="146" t="s">
        <v>138</v>
      </c>
      <c r="E1005" s="160" t="s">
        <v>32</v>
      </c>
      <c r="F1005" s="161" t="s">
        <v>141</v>
      </c>
      <c r="H1005" s="162">
        <v>4121.493</v>
      </c>
      <c r="I1005" s="163"/>
      <c r="L1005" s="159"/>
      <c r="M1005" s="164"/>
      <c r="T1005" s="165"/>
      <c r="AT1005" s="160" t="s">
        <v>138</v>
      </c>
      <c r="AU1005" s="160" t="s">
        <v>88</v>
      </c>
      <c r="AV1005" s="14" t="s">
        <v>134</v>
      </c>
      <c r="AW1005" s="14" t="s">
        <v>39</v>
      </c>
      <c r="AX1005" s="14" t="s">
        <v>86</v>
      </c>
      <c r="AY1005" s="160" t="s">
        <v>127</v>
      </c>
    </row>
    <row r="1006" spans="2:65" s="1" customFormat="1" ht="24.15" customHeight="1">
      <c r="B1006" s="33"/>
      <c r="C1006" s="128" t="s">
        <v>1097</v>
      </c>
      <c r="D1006" s="128" t="s">
        <v>129</v>
      </c>
      <c r="E1006" s="129" t="s">
        <v>1098</v>
      </c>
      <c r="F1006" s="130" t="s">
        <v>1099</v>
      </c>
      <c r="G1006" s="131" t="s">
        <v>348</v>
      </c>
      <c r="H1006" s="132">
        <v>2.852</v>
      </c>
      <c r="I1006" s="133"/>
      <c r="J1006" s="134">
        <f>ROUND(I1006*H1006,2)</f>
        <v>0</v>
      </c>
      <c r="K1006" s="130" t="s">
        <v>133</v>
      </c>
      <c r="L1006" s="33"/>
      <c r="M1006" s="135" t="s">
        <v>32</v>
      </c>
      <c r="N1006" s="136" t="s">
        <v>49</v>
      </c>
      <c r="P1006" s="137">
        <f>O1006*H1006</f>
        <v>0</v>
      </c>
      <c r="Q1006" s="137">
        <v>0</v>
      </c>
      <c r="R1006" s="137">
        <f>Q1006*H1006</f>
        <v>0</v>
      </c>
      <c r="S1006" s="137">
        <v>0</v>
      </c>
      <c r="T1006" s="138">
        <f>S1006*H1006</f>
        <v>0</v>
      </c>
      <c r="AR1006" s="139" t="s">
        <v>134</v>
      </c>
      <c r="AT1006" s="139" t="s">
        <v>129</v>
      </c>
      <c r="AU1006" s="139" t="s">
        <v>88</v>
      </c>
      <c r="AY1006" s="17" t="s">
        <v>127</v>
      </c>
      <c r="BE1006" s="140">
        <f>IF(N1006="základní",J1006,0)</f>
        <v>0</v>
      </c>
      <c r="BF1006" s="140">
        <f>IF(N1006="snížená",J1006,0)</f>
        <v>0</v>
      </c>
      <c r="BG1006" s="140">
        <f>IF(N1006="zákl. přenesená",J1006,0)</f>
        <v>0</v>
      </c>
      <c r="BH1006" s="140">
        <f>IF(N1006="sníž. přenesená",J1006,0)</f>
        <v>0</v>
      </c>
      <c r="BI1006" s="140">
        <f>IF(N1006="nulová",J1006,0)</f>
        <v>0</v>
      </c>
      <c r="BJ1006" s="17" t="s">
        <v>86</v>
      </c>
      <c r="BK1006" s="140">
        <f>ROUND(I1006*H1006,2)</f>
        <v>0</v>
      </c>
      <c r="BL1006" s="17" t="s">
        <v>134</v>
      </c>
      <c r="BM1006" s="139" t="s">
        <v>1100</v>
      </c>
    </row>
    <row r="1007" spans="2:47" s="1" customFormat="1" ht="12">
      <c r="B1007" s="33"/>
      <c r="D1007" s="141" t="s">
        <v>136</v>
      </c>
      <c r="F1007" s="142" t="s">
        <v>1101</v>
      </c>
      <c r="I1007" s="143"/>
      <c r="L1007" s="33"/>
      <c r="M1007" s="144"/>
      <c r="T1007" s="54"/>
      <c r="AT1007" s="17" t="s">
        <v>136</v>
      </c>
      <c r="AU1007" s="17" t="s">
        <v>88</v>
      </c>
    </row>
    <row r="1008" spans="2:51" s="13" customFormat="1" ht="12">
      <c r="B1008" s="152"/>
      <c r="D1008" s="146" t="s">
        <v>138</v>
      </c>
      <c r="E1008" s="153" t="s">
        <v>32</v>
      </c>
      <c r="F1008" s="154" t="s">
        <v>1083</v>
      </c>
      <c r="H1008" s="155">
        <v>0.652</v>
      </c>
      <c r="I1008" s="156"/>
      <c r="L1008" s="152"/>
      <c r="M1008" s="157"/>
      <c r="T1008" s="158"/>
      <c r="AT1008" s="153" t="s">
        <v>138</v>
      </c>
      <c r="AU1008" s="153" t="s">
        <v>88</v>
      </c>
      <c r="AV1008" s="13" t="s">
        <v>88</v>
      </c>
      <c r="AW1008" s="13" t="s">
        <v>39</v>
      </c>
      <c r="AX1008" s="13" t="s">
        <v>78</v>
      </c>
      <c r="AY1008" s="153" t="s">
        <v>127</v>
      </c>
    </row>
    <row r="1009" spans="2:51" s="13" customFormat="1" ht="12">
      <c r="B1009" s="152"/>
      <c r="D1009" s="146" t="s">
        <v>138</v>
      </c>
      <c r="E1009" s="153" t="s">
        <v>32</v>
      </c>
      <c r="F1009" s="154" t="s">
        <v>1084</v>
      </c>
      <c r="H1009" s="155">
        <v>2.2</v>
      </c>
      <c r="I1009" s="156"/>
      <c r="L1009" s="152"/>
      <c r="M1009" s="157"/>
      <c r="T1009" s="158"/>
      <c r="AT1009" s="153" t="s">
        <v>138</v>
      </c>
      <c r="AU1009" s="153" t="s">
        <v>88</v>
      </c>
      <c r="AV1009" s="13" t="s">
        <v>88</v>
      </c>
      <c r="AW1009" s="13" t="s">
        <v>39</v>
      </c>
      <c r="AX1009" s="13" t="s">
        <v>78</v>
      </c>
      <c r="AY1009" s="153" t="s">
        <v>127</v>
      </c>
    </row>
    <row r="1010" spans="2:51" s="14" customFormat="1" ht="12">
      <c r="B1010" s="159"/>
      <c r="D1010" s="146" t="s">
        <v>138</v>
      </c>
      <c r="E1010" s="160" t="s">
        <v>32</v>
      </c>
      <c r="F1010" s="161" t="s">
        <v>141</v>
      </c>
      <c r="H1010" s="162">
        <v>2.852</v>
      </c>
      <c r="I1010" s="163"/>
      <c r="L1010" s="159"/>
      <c r="M1010" s="164"/>
      <c r="T1010" s="165"/>
      <c r="AT1010" s="160" t="s">
        <v>138</v>
      </c>
      <c r="AU1010" s="160" t="s">
        <v>88</v>
      </c>
      <c r="AV1010" s="14" t="s">
        <v>134</v>
      </c>
      <c r="AW1010" s="14" t="s">
        <v>39</v>
      </c>
      <c r="AX1010" s="14" t="s">
        <v>86</v>
      </c>
      <c r="AY1010" s="160" t="s">
        <v>127</v>
      </c>
    </row>
    <row r="1011" spans="2:65" s="1" customFormat="1" ht="44.25" customHeight="1">
      <c r="B1011" s="33"/>
      <c r="C1011" s="128" t="s">
        <v>1102</v>
      </c>
      <c r="D1011" s="128" t="s">
        <v>129</v>
      </c>
      <c r="E1011" s="129" t="s">
        <v>1103</v>
      </c>
      <c r="F1011" s="130" t="s">
        <v>1104</v>
      </c>
      <c r="G1011" s="131" t="s">
        <v>348</v>
      </c>
      <c r="H1011" s="132">
        <v>984.972</v>
      </c>
      <c r="I1011" s="133"/>
      <c r="J1011" s="134">
        <f>ROUND(I1011*H1011,2)</f>
        <v>0</v>
      </c>
      <c r="K1011" s="130" t="s">
        <v>133</v>
      </c>
      <c r="L1011" s="33"/>
      <c r="M1011" s="135" t="s">
        <v>32</v>
      </c>
      <c r="N1011" s="136" t="s">
        <v>49</v>
      </c>
      <c r="P1011" s="137">
        <f>O1011*H1011</f>
        <v>0</v>
      </c>
      <c r="Q1011" s="137">
        <v>0</v>
      </c>
      <c r="R1011" s="137">
        <f>Q1011*H1011</f>
        <v>0</v>
      </c>
      <c r="S1011" s="137">
        <v>0</v>
      </c>
      <c r="T1011" s="138">
        <f>S1011*H1011</f>
        <v>0</v>
      </c>
      <c r="AR1011" s="139" t="s">
        <v>134</v>
      </c>
      <c r="AT1011" s="139" t="s">
        <v>129</v>
      </c>
      <c r="AU1011" s="139" t="s">
        <v>88</v>
      </c>
      <c r="AY1011" s="17" t="s">
        <v>127</v>
      </c>
      <c r="BE1011" s="140">
        <f>IF(N1011="základní",J1011,0)</f>
        <v>0</v>
      </c>
      <c r="BF1011" s="140">
        <f>IF(N1011="snížená",J1011,0)</f>
        <v>0</v>
      </c>
      <c r="BG1011" s="140">
        <f>IF(N1011="zákl. přenesená",J1011,0)</f>
        <v>0</v>
      </c>
      <c r="BH1011" s="140">
        <f>IF(N1011="sníž. přenesená",J1011,0)</f>
        <v>0</v>
      </c>
      <c r="BI1011" s="140">
        <f>IF(N1011="nulová",J1011,0)</f>
        <v>0</v>
      </c>
      <c r="BJ1011" s="17" t="s">
        <v>86</v>
      </c>
      <c r="BK1011" s="140">
        <f>ROUND(I1011*H1011,2)</f>
        <v>0</v>
      </c>
      <c r="BL1011" s="17" t="s">
        <v>134</v>
      </c>
      <c r="BM1011" s="139" t="s">
        <v>1105</v>
      </c>
    </row>
    <row r="1012" spans="2:47" s="1" customFormat="1" ht="12">
      <c r="B1012" s="33"/>
      <c r="D1012" s="141" t="s">
        <v>136</v>
      </c>
      <c r="F1012" s="142" t="s">
        <v>1106</v>
      </c>
      <c r="I1012" s="143"/>
      <c r="L1012" s="33"/>
      <c r="M1012" s="144"/>
      <c r="T1012" s="54"/>
      <c r="AT1012" s="17" t="s">
        <v>136</v>
      </c>
      <c r="AU1012" s="17" t="s">
        <v>88</v>
      </c>
    </row>
    <row r="1013" spans="2:51" s="13" customFormat="1" ht="12">
      <c r="B1013" s="152"/>
      <c r="D1013" s="146" t="s">
        <v>138</v>
      </c>
      <c r="E1013" s="153" t="s">
        <v>32</v>
      </c>
      <c r="F1013" s="154" t="s">
        <v>1065</v>
      </c>
      <c r="H1013" s="155">
        <v>956.17</v>
      </c>
      <c r="I1013" s="156"/>
      <c r="L1013" s="152"/>
      <c r="M1013" s="157"/>
      <c r="T1013" s="158"/>
      <c r="AT1013" s="153" t="s">
        <v>138</v>
      </c>
      <c r="AU1013" s="153" t="s">
        <v>88</v>
      </c>
      <c r="AV1013" s="13" t="s">
        <v>88</v>
      </c>
      <c r="AW1013" s="13" t="s">
        <v>39</v>
      </c>
      <c r="AX1013" s="13" t="s">
        <v>78</v>
      </c>
      <c r="AY1013" s="153" t="s">
        <v>127</v>
      </c>
    </row>
    <row r="1014" spans="2:51" s="13" customFormat="1" ht="12">
      <c r="B1014" s="152"/>
      <c r="D1014" s="146" t="s">
        <v>138</v>
      </c>
      <c r="E1014" s="153" t="s">
        <v>32</v>
      </c>
      <c r="F1014" s="154" t="s">
        <v>1067</v>
      </c>
      <c r="H1014" s="155">
        <v>0.013</v>
      </c>
      <c r="I1014" s="156"/>
      <c r="L1014" s="152"/>
      <c r="M1014" s="157"/>
      <c r="T1014" s="158"/>
      <c r="AT1014" s="153" t="s">
        <v>138</v>
      </c>
      <c r="AU1014" s="153" t="s">
        <v>88</v>
      </c>
      <c r="AV1014" s="13" t="s">
        <v>88</v>
      </c>
      <c r="AW1014" s="13" t="s">
        <v>39</v>
      </c>
      <c r="AX1014" s="13" t="s">
        <v>78</v>
      </c>
      <c r="AY1014" s="153" t="s">
        <v>127</v>
      </c>
    </row>
    <row r="1015" spans="2:51" s="13" customFormat="1" ht="12">
      <c r="B1015" s="152"/>
      <c r="D1015" s="146" t="s">
        <v>138</v>
      </c>
      <c r="E1015" s="153" t="s">
        <v>32</v>
      </c>
      <c r="F1015" s="154" t="s">
        <v>1068</v>
      </c>
      <c r="H1015" s="155">
        <v>2.921</v>
      </c>
      <c r="I1015" s="156"/>
      <c r="L1015" s="152"/>
      <c r="M1015" s="157"/>
      <c r="T1015" s="158"/>
      <c r="AT1015" s="153" t="s">
        <v>138</v>
      </c>
      <c r="AU1015" s="153" t="s">
        <v>88</v>
      </c>
      <c r="AV1015" s="13" t="s">
        <v>88</v>
      </c>
      <c r="AW1015" s="13" t="s">
        <v>39</v>
      </c>
      <c r="AX1015" s="13" t="s">
        <v>78</v>
      </c>
      <c r="AY1015" s="153" t="s">
        <v>127</v>
      </c>
    </row>
    <row r="1016" spans="2:51" s="13" customFormat="1" ht="12">
      <c r="B1016" s="152"/>
      <c r="D1016" s="146" t="s">
        <v>138</v>
      </c>
      <c r="E1016" s="153" t="s">
        <v>32</v>
      </c>
      <c r="F1016" s="154" t="s">
        <v>1069</v>
      </c>
      <c r="H1016" s="155">
        <v>12.597</v>
      </c>
      <c r="I1016" s="156"/>
      <c r="L1016" s="152"/>
      <c r="M1016" s="157"/>
      <c r="T1016" s="158"/>
      <c r="AT1016" s="153" t="s">
        <v>138</v>
      </c>
      <c r="AU1016" s="153" t="s">
        <v>88</v>
      </c>
      <c r="AV1016" s="13" t="s">
        <v>88</v>
      </c>
      <c r="AW1016" s="13" t="s">
        <v>39</v>
      </c>
      <c r="AX1016" s="13" t="s">
        <v>78</v>
      </c>
      <c r="AY1016" s="153" t="s">
        <v>127</v>
      </c>
    </row>
    <row r="1017" spans="2:51" s="13" customFormat="1" ht="12">
      <c r="B1017" s="152"/>
      <c r="D1017" s="146" t="s">
        <v>138</v>
      </c>
      <c r="E1017" s="153" t="s">
        <v>32</v>
      </c>
      <c r="F1017" s="154" t="s">
        <v>1070</v>
      </c>
      <c r="H1017" s="155">
        <v>13.271</v>
      </c>
      <c r="I1017" s="156"/>
      <c r="L1017" s="152"/>
      <c r="M1017" s="157"/>
      <c r="T1017" s="158"/>
      <c r="AT1017" s="153" t="s">
        <v>138</v>
      </c>
      <c r="AU1017" s="153" t="s">
        <v>88</v>
      </c>
      <c r="AV1017" s="13" t="s">
        <v>88</v>
      </c>
      <c r="AW1017" s="13" t="s">
        <v>39</v>
      </c>
      <c r="AX1017" s="13" t="s">
        <v>78</v>
      </c>
      <c r="AY1017" s="153" t="s">
        <v>127</v>
      </c>
    </row>
    <row r="1018" spans="2:51" s="14" customFormat="1" ht="12">
      <c r="B1018" s="159"/>
      <c r="D1018" s="146" t="s">
        <v>138</v>
      </c>
      <c r="E1018" s="160" t="s">
        <v>32</v>
      </c>
      <c r="F1018" s="161" t="s">
        <v>141</v>
      </c>
      <c r="H1018" s="162">
        <v>984.972</v>
      </c>
      <c r="I1018" s="163"/>
      <c r="L1018" s="159"/>
      <c r="M1018" s="164"/>
      <c r="T1018" s="165"/>
      <c r="AT1018" s="160" t="s">
        <v>138</v>
      </c>
      <c r="AU1018" s="160" t="s">
        <v>88</v>
      </c>
      <c r="AV1018" s="14" t="s">
        <v>134</v>
      </c>
      <c r="AW1018" s="14" t="s">
        <v>39</v>
      </c>
      <c r="AX1018" s="14" t="s">
        <v>86</v>
      </c>
      <c r="AY1018" s="160" t="s">
        <v>127</v>
      </c>
    </row>
    <row r="1019" spans="2:65" s="1" customFormat="1" ht="44.25" customHeight="1">
      <c r="B1019" s="33"/>
      <c r="C1019" s="128" t="s">
        <v>1107</v>
      </c>
      <c r="D1019" s="128" t="s">
        <v>129</v>
      </c>
      <c r="E1019" s="129" t="s">
        <v>1108</v>
      </c>
      <c r="F1019" s="130" t="s">
        <v>371</v>
      </c>
      <c r="G1019" s="131" t="s">
        <v>348</v>
      </c>
      <c r="H1019" s="132">
        <v>1381.851</v>
      </c>
      <c r="I1019" s="133"/>
      <c r="J1019" s="134">
        <f>ROUND(I1019*H1019,2)</f>
        <v>0</v>
      </c>
      <c r="K1019" s="130" t="s">
        <v>133</v>
      </c>
      <c r="L1019" s="33"/>
      <c r="M1019" s="135" t="s">
        <v>32</v>
      </c>
      <c r="N1019" s="136" t="s">
        <v>49</v>
      </c>
      <c r="P1019" s="137">
        <f>O1019*H1019</f>
        <v>0</v>
      </c>
      <c r="Q1019" s="137">
        <v>0</v>
      </c>
      <c r="R1019" s="137">
        <f>Q1019*H1019</f>
        <v>0</v>
      </c>
      <c r="S1019" s="137">
        <v>0</v>
      </c>
      <c r="T1019" s="138">
        <f>S1019*H1019</f>
        <v>0</v>
      </c>
      <c r="AR1019" s="139" t="s">
        <v>134</v>
      </c>
      <c r="AT1019" s="139" t="s">
        <v>129</v>
      </c>
      <c r="AU1019" s="139" t="s">
        <v>88</v>
      </c>
      <c r="AY1019" s="17" t="s">
        <v>127</v>
      </c>
      <c r="BE1019" s="140">
        <f>IF(N1019="základní",J1019,0)</f>
        <v>0</v>
      </c>
      <c r="BF1019" s="140">
        <f>IF(N1019="snížená",J1019,0)</f>
        <v>0</v>
      </c>
      <c r="BG1019" s="140">
        <f>IF(N1019="zákl. přenesená",J1019,0)</f>
        <v>0</v>
      </c>
      <c r="BH1019" s="140">
        <f>IF(N1019="sníž. přenesená",J1019,0)</f>
        <v>0</v>
      </c>
      <c r="BI1019" s="140">
        <f>IF(N1019="nulová",J1019,0)</f>
        <v>0</v>
      </c>
      <c r="BJ1019" s="17" t="s">
        <v>86</v>
      </c>
      <c r="BK1019" s="140">
        <f>ROUND(I1019*H1019,2)</f>
        <v>0</v>
      </c>
      <c r="BL1019" s="17" t="s">
        <v>134</v>
      </c>
      <c r="BM1019" s="139" t="s">
        <v>1109</v>
      </c>
    </row>
    <row r="1020" spans="2:47" s="1" customFormat="1" ht="12">
      <c r="B1020" s="33"/>
      <c r="D1020" s="141" t="s">
        <v>136</v>
      </c>
      <c r="F1020" s="142" t="s">
        <v>1110</v>
      </c>
      <c r="I1020" s="143"/>
      <c r="L1020" s="33"/>
      <c r="M1020" s="144"/>
      <c r="T1020" s="54"/>
      <c r="AT1020" s="17" t="s">
        <v>136</v>
      </c>
      <c r="AU1020" s="17" t="s">
        <v>88</v>
      </c>
    </row>
    <row r="1021" spans="2:51" s="13" customFormat="1" ht="12">
      <c r="B1021" s="152"/>
      <c r="D1021" s="146" t="s">
        <v>138</v>
      </c>
      <c r="E1021" s="153" t="s">
        <v>32</v>
      </c>
      <c r="F1021" s="154" t="s">
        <v>1050</v>
      </c>
      <c r="H1021" s="155">
        <v>1297.351</v>
      </c>
      <c r="I1021" s="156"/>
      <c r="L1021" s="152"/>
      <c r="M1021" s="157"/>
      <c r="T1021" s="158"/>
      <c r="AT1021" s="153" t="s">
        <v>138</v>
      </c>
      <c r="AU1021" s="153" t="s">
        <v>88</v>
      </c>
      <c r="AV1021" s="13" t="s">
        <v>88</v>
      </c>
      <c r="AW1021" s="13" t="s">
        <v>39</v>
      </c>
      <c r="AX1021" s="13" t="s">
        <v>78</v>
      </c>
      <c r="AY1021" s="153" t="s">
        <v>127</v>
      </c>
    </row>
    <row r="1022" spans="2:51" s="13" customFormat="1" ht="12">
      <c r="B1022" s="152"/>
      <c r="D1022" s="146" t="s">
        <v>138</v>
      </c>
      <c r="E1022" s="153" t="s">
        <v>32</v>
      </c>
      <c r="F1022" s="154" t="s">
        <v>1052</v>
      </c>
      <c r="H1022" s="155">
        <v>84.5</v>
      </c>
      <c r="I1022" s="156"/>
      <c r="L1022" s="152"/>
      <c r="M1022" s="157"/>
      <c r="T1022" s="158"/>
      <c r="AT1022" s="153" t="s">
        <v>138</v>
      </c>
      <c r="AU1022" s="153" t="s">
        <v>88</v>
      </c>
      <c r="AV1022" s="13" t="s">
        <v>88</v>
      </c>
      <c r="AW1022" s="13" t="s">
        <v>39</v>
      </c>
      <c r="AX1022" s="13" t="s">
        <v>78</v>
      </c>
      <c r="AY1022" s="153" t="s">
        <v>127</v>
      </c>
    </row>
    <row r="1023" spans="2:51" s="14" customFormat="1" ht="12">
      <c r="B1023" s="159"/>
      <c r="D1023" s="146" t="s">
        <v>138</v>
      </c>
      <c r="E1023" s="160" t="s">
        <v>32</v>
      </c>
      <c r="F1023" s="161" t="s">
        <v>141</v>
      </c>
      <c r="H1023" s="162">
        <v>1381.851</v>
      </c>
      <c r="I1023" s="163"/>
      <c r="L1023" s="159"/>
      <c r="M1023" s="164"/>
      <c r="T1023" s="165"/>
      <c r="AT1023" s="160" t="s">
        <v>138</v>
      </c>
      <c r="AU1023" s="160" t="s">
        <v>88</v>
      </c>
      <c r="AV1023" s="14" t="s">
        <v>134</v>
      </c>
      <c r="AW1023" s="14" t="s">
        <v>39</v>
      </c>
      <c r="AX1023" s="14" t="s">
        <v>86</v>
      </c>
      <c r="AY1023" s="160" t="s">
        <v>127</v>
      </c>
    </row>
    <row r="1024" spans="2:65" s="1" customFormat="1" ht="44.25" customHeight="1">
      <c r="B1024" s="33"/>
      <c r="C1024" s="128" t="s">
        <v>1111</v>
      </c>
      <c r="D1024" s="128" t="s">
        <v>129</v>
      </c>
      <c r="E1024" s="129" t="s">
        <v>1112</v>
      </c>
      <c r="F1024" s="130" t="s">
        <v>1113</v>
      </c>
      <c r="G1024" s="131" t="s">
        <v>348</v>
      </c>
      <c r="H1024" s="132">
        <v>741.06</v>
      </c>
      <c r="I1024" s="133"/>
      <c r="J1024" s="134">
        <f>ROUND(I1024*H1024,2)</f>
        <v>0</v>
      </c>
      <c r="K1024" s="130" t="s">
        <v>133</v>
      </c>
      <c r="L1024" s="33"/>
      <c r="M1024" s="135" t="s">
        <v>32</v>
      </c>
      <c r="N1024" s="136" t="s">
        <v>49</v>
      </c>
      <c r="P1024" s="137">
        <f>O1024*H1024</f>
        <v>0</v>
      </c>
      <c r="Q1024" s="137">
        <v>0</v>
      </c>
      <c r="R1024" s="137">
        <f>Q1024*H1024</f>
        <v>0</v>
      </c>
      <c r="S1024" s="137">
        <v>0</v>
      </c>
      <c r="T1024" s="138">
        <f>S1024*H1024</f>
        <v>0</v>
      </c>
      <c r="AR1024" s="139" t="s">
        <v>134</v>
      </c>
      <c r="AT1024" s="139" t="s">
        <v>129</v>
      </c>
      <c r="AU1024" s="139" t="s">
        <v>88</v>
      </c>
      <c r="AY1024" s="17" t="s">
        <v>127</v>
      </c>
      <c r="BE1024" s="140">
        <f>IF(N1024="základní",J1024,0)</f>
        <v>0</v>
      </c>
      <c r="BF1024" s="140">
        <f>IF(N1024="snížená",J1024,0)</f>
        <v>0</v>
      </c>
      <c r="BG1024" s="140">
        <f>IF(N1024="zákl. přenesená",J1024,0)</f>
        <v>0</v>
      </c>
      <c r="BH1024" s="140">
        <f>IF(N1024="sníž. přenesená",J1024,0)</f>
        <v>0</v>
      </c>
      <c r="BI1024" s="140">
        <f>IF(N1024="nulová",J1024,0)</f>
        <v>0</v>
      </c>
      <c r="BJ1024" s="17" t="s">
        <v>86</v>
      </c>
      <c r="BK1024" s="140">
        <f>ROUND(I1024*H1024,2)</f>
        <v>0</v>
      </c>
      <c r="BL1024" s="17" t="s">
        <v>134</v>
      </c>
      <c r="BM1024" s="139" t="s">
        <v>1114</v>
      </c>
    </row>
    <row r="1025" spans="2:47" s="1" customFormat="1" ht="12">
      <c r="B1025" s="33"/>
      <c r="D1025" s="141" t="s">
        <v>136</v>
      </c>
      <c r="F1025" s="142" t="s">
        <v>1115</v>
      </c>
      <c r="I1025" s="143"/>
      <c r="L1025" s="33"/>
      <c r="M1025" s="144"/>
      <c r="T1025" s="54"/>
      <c r="AT1025" s="17" t="s">
        <v>136</v>
      </c>
      <c r="AU1025" s="17" t="s">
        <v>88</v>
      </c>
    </row>
    <row r="1026" spans="2:51" s="13" customFormat="1" ht="12">
      <c r="B1026" s="152"/>
      <c r="D1026" s="146" t="s">
        <v>138</v>
      </c>
      <c r="E1026" s="153" t="s">
        <v>32</v>
      </c>
      <c r="F1026" s="154" t="s">
        <v>1066</v>
      </c>
      <c r="H1026" s="155">
        <v>741.06</v>
      </c>
      <c r="I1026" s="156"/>
      <c r="L1026" s="152"/>
      <c r="M1026" s="157"/>
      <c r="T1026" s="158"/>
      <c r="AT1026" s="153" t="s">
        <v>138</v>
      </c>
      <c r="AU1026" s="153" t="s">
        <v>88</v>
      </c>
      <c r="AV1026" s="13" t="s">
        <v>88</v>
      </c>
      <c r="AW1026" s="13" t="s">
        <v>39</v>
      </c>
      <c r="AX1026" s="13" t="s">
        <v>78</v>
      </c>
      <c r="AY1026" s="153" t="s">
        <v>127</v>
      </c>
    </row>
    <row r="1027" spans="2:51" s="14" customFormat="1" ht="12">
      <c r="B1027" s="159"/>
      <c r="D1027" s="146" t="s">
        <v>138</v>
      </c>
      <c r="E1027" s="160" t="s">
        <v>32</v>
      </c>
      <c r="F1027" s="161" t="s">
        <v>141</v>
      </c>
      <c r="H1027" s="162">
        <v>741.06</v>
      </c>
      <c r="I1027" s="163"/>
      <c r="L1027" s="159"/>
      <c r="M1027" s="164"/>
      <c r="T1027" s="165"/>
      <c r="AT1027" s="160" t="s">
        <v>138</v>
      </c>
      <c r="AU1027" s="160" t="s">
        <v>88</v>
      </c>
      <c r="AV1027" s="14" t="s">
        <v>134</v>
      </c>
      <c r="AW1027" s="14" t="s">
        <v>39</v>
      </c>
      <c r="AX1027" s="14" t="s">
        <v>86</v>
      </c>
      <c r="AY1027" s="160" t="s">
        <v>127</v>
      </c>
    </row>
    <row r="1028" spans="2:63" s="11" customFormat="1" ht="22.8" customHeight="1">
      <c r="B1028" s="116"/>
      <c r="D1028" s="117" t="s">
        <v>77</v>
      </c>
      <c r="E1028" s="126" t="s">
        <v>1116</v>
      </c>
      <c r="F1028" s="126" t="s">
        <v>1117</v>
      </c>
      <c r="I1028" s="119"/>
      <c r="J1028" s="127">
        <f>BK1028</f>
        <v>0</v>
      </c>
      <c r="L1028" s="116"/>
      <c r="M1028" s="121"/>
      <c r="P1028" s="122">
        <f>SUM(P1029:P1032)</f>
        <v>0</v>
      </c>
      <c r="R1028" s="122">
        <f>SUM(R1029:R1032)</f>
        <v>0</v>
      </c>
      <c r="T1028" s="123">
        <f>SUM(T1029:T1032)</f>
        <v>0</v>
      </c>
      <c r="AR1028" s="117" t="s">
        <v>86</v>
      </c>
      <c r="AT1028" s="124" t="s">
        <v>77</v>
      </c>
      <c r="AU1028" s="124" t="s">
        <v>86</v>
      </c>
      <c r="AY1028" s="117" t="s">
        <v>127</v>
      </c>
      <c r="BK1028" s="125">
        <f>SUM(BK1029:BK1032)</f>
        <v>0</v>
      </c>
    </row>
    <row r="1029" spans="2:65" s="1" customFormat="1" ht="44.25" customHeight="1">
      <c r="B1029" s="33"/>
      <c r="C1029" s="128" t="s">
        <v>1118</v>
      </c>
      <c r="D1029" s="128" t="s">
        <v>129</v>
      </c>
      <c r="E1029" s="129" t="s">
        <v>1119</v>
      </c>
      <c r="F1029" s="130" t="s">
        <v>1120</v>
      </c>
      <c r="G1029" s="131" t="s">
        <v>348</v>
      </c>
      <c r="H1029" s="132">
        <v>491.159</v>
      </c>
      <c r="I1029" s="133"/>
      <c r="J1029" s="134">
        <f>ROUND(I1029*H1029,2)</f>
        <v>0</v>
      </c>
      <c r="K1029" s="130" t="s">
        <v>133</v>
      </c>
      <c r="L1029" s="33"/>
      <c r="M1029" s="135" t="s">
        <v>32</v>
      </c>
      <c r="N1029" s="136" t="s">
        <v>49</v>
      </c>
      <c r="P1029" s="137">
        <f>O1029*H1029</f>
        <v>0</v>
      </c>
      <c r="Q1029" s="137">
        <v>0</v>
      </c>
      <c r="R1029" s="137">
        <f>Q1029*H1029</f>
        <v>0</v>
      </c>
      <c r="S1029" s="137">
        <v>0</v>
      </c>
      <c r="T1029" s="138">
        <f>S1029*H1029</f>
        <v>0</v>
      </c>
      <c r="AR1029" s="139" t="s">
        <v>134</v>
      </c>
      <c r="AT1029" s="139" t="s">
        <v>129</v>
      </c>
      <c r="AU1029" s="139" t="s">
        <v>88</v>
      </c>
      <c r="AY1029" s="17" t="s">
        <v>127</v>
      </c>
      <c r="BE1029" s="140">
        <f>IF(N1029="základní",J1029,0)</f>
        <v>0</v>
      </c>
      <c r="BF1029" s="140">
        <f>IF(N1029="snížená",J1029,0)</f>
        <v>0</v>
      </c>
      <c r="BG1029" s="140">
        <f>IF(N1029="zákl. přenesená",J1029,0)</f>
        <v>0</v>
      </c>
      <c r="BH1029" s="140">
        <f>IF(N1029="sníž. přenesená",J1029,0)</f>
        <v>0</v>
      </c>
      <c r="BI1029" s="140">
        <f>IF(N1029="nulová",J1029,0)</f>
        <v>0</v>
      </c>
      <c r="BJ1029" s="17" t="s">
        <v>86</v>
      </c>
      <c r="BK1029" s="140">
        <f>ROUND(I1029*H1029,2)</f>
        <v>0</v>
      </c>
      <c r="BL1029" s="17" t="s">
        <v>134</v>
      </c>
      <c r="BM1029" s="139" t="s">
        <v>1121</v>
      </c>
    </row>
    <row r="1030" spans="2:47" s="1" customFormat="1" ht="12">
      <c r="B1030" s="33"/>
      <c r="D1030" s="141" t="s">
        <v>136</v>
      </c>
      <c r="F1030" s="142" t="s">
        <v>1122</v>
      </c>
      <c r="I1030" s="143"/>
      <c r="L1030" s="33"/>
      <c r="M1030" s="144"/>
      <c r="T1030" s="54"/>
      <c r="AT1030" s="17" t="s">
        <v>136</v>
      </c>
      <c r="AU1030" s="17" t="s">
        <v>88</v>
      </c>
    </row>
    <row r="1031" spans="2:65" s="1" customFormat="1" ht="55.5" customHeight="1">
      <c r="B1031" s="33"/>
      <c r="C1031" s="128" t="s">
        <v>1123</v>
      </c>
      <c r="D1031" s="128" t="s">
        <v>129</v>
      </c>
      <c r="E1031" s="129" t="s">
        <v>1124</v>
      </c>
      <c r="F1031" s="130" t="s">
        <v>1125</v>
      </c>
      <c r="G1031" s="131" t="s">
        <v>348</v>
      </c>
      <c r="H1031" s="132">
        <v>491.159</v>
      </c>
      <c r="I1031" s="133"/>
      <c r="J1031" s="134">
        <f>ROUND(I1031*H1031,2)</f>
        <v>0</v>
      </c>
      <c r="K1031" s="130" t="s">
        <v>133</v>
      </c>
      <c r="L1031" s="33"/>
      <c r="M1031" s="135" t="s">
        <v>32</v>
      </c>
      <c r="N1031" s="136" t="s">
        <v>49</v>
      </c>
      <c r="P1031" s="137">
        <f>O1031*H1031</f>
        <v>0</v>
      </c>
      <c r="Q1031" s="137">
        <v>0</v>
      </c>
      <c r="R1031" s="137">
        <f>Q1031*H1031</f>
        <v>0</v>
      </c>
      <c r="S1031" s="137">
        <v>0</v>
      </c>
      <c r="T1031" s="138">
        <f>S1031*H1031</f>
        <v>0</v>
      </c>
      <c r="AR1031" s="139" t="s">
        <v>134</v>
      </c>
      <c r="AT1031" s="139" t="s">
        <v>129</v>
      </c>
      <c r="AU1031" s="139" t="s">
        <v>88</v>
      </c>
      <c r="AY1031" s="17" t="s">
        <v>127</v>
      </c>
      <c r="BE1031" s="140">
        <f>IF(N1031="základní",J1031,0)</f>
        <v>0</v>
      </c>
      <c r="BF1031" s="140">
        <f>IF(N1031="snížená",J1031,0)</f>
        <v>0</v>
      </c>
      <c r="BG1031" s="140">
        <f>IF(N1031="zákl. přenesená",J1031,0)</f>
        <v>0</v>
      </c>
      <c r="BH1031" s="140">
        <f>IF(N1031="sníž. přenesená",J1031,0)</f>
        <v>0</v>
      </c>
      <c r="BI1031" s="140">
        <f>IF(N1031="nulová",J1031,0)</f>
        <v>0</v>
      </c>
      <c r="BJ1031" s="17" t="s">
        <v>86</v>
      </c>
      <c r="BK1031" s="140">
        <f>ROUND(I1031*H1031,2)</f>
        <v>0</v>
      </c>
      <c r="BL1031" s="17" t="s">
        <v>134</v>
      </c>
      <c r="BM1031" s="139" t="s">
        <v>1126</v>
      </c>
    </row>
    <row r="1032" spans="2:47" s="1" customFormat="1" ht="12">
      <c r="B1032" s="33"/>
      <c r="D1032" s="141" t="s">
        <v>136</v>
      </c>
      <c r="F1032" s="142" t="s">
        <v>1127</v>
      </c>
      <c r="I1032" s="143"/>
      <c r="L1032" s="33"/>
      <c r="M1032" s="177"/>
      <c r="N1032" s="178"/>
      <c r="O1032" s="178"/>
      <c r="P1032" s="178"/>
      <c r="Q1032" s="178"/>
      <c r="R1032" s="178"/>
      <c r="S1032" s="178"/>
      <c r="T1032" s="179"/>
      <c r="AT1032" s="17" t="s">
        <v>136</v>
      </c>
      <c r="AU1032" s="17" t="s">
        <v>88</v>
      </c>
    </row>
    <row r="1033" spans="2:12" s="1" customFormat="1" ht="6.9" customHeight="1">
      <c r="B1033" s="42"/>
      <c r="C1033" s="43"/>
      <c r="D1033" s="43"/>
      <c r="E1033" s="43"/>
      <c r="F1033" s="43"/>
      <c r="G1033" s="43"/>
      <c r="H1033" s="43"/>
      <c r="I1033" s="43"/>
      <c r="J1033" s="43"/>
      <c r="K1033" s="43"/>
      <c r="L1033" s="33"/>
    </row>
  </sheetData>
  <sheetProtection algorithmName="SHA-512" hashValue="y+tdOnFzrYgZn5etwOM3ftAaqDtl426272yti43ISRXMHlE+I/QyhoucUUQMiw5EmZiUwHJw39tsIeJZ+w3uLw==" saltValue="gC0nuDbiv34Yo9whwwpUHF9/MIve5Hv3IxQyInh1XRJ1Q5N0boB0ouskA57pWAYeZD0W88gkq5wE7NuHM9kFyw==" spinCount="100000" sheet="1" objects="1" scenarios="1" formatColumns="0" formatRows="0" autoFilter="0"/>
  <autoFilter ref="C87:K1032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2_02/113106171"/>
    <hyperlink ref="F97" r:id="rId2" display="https://podminky.urs.cz/item/CS_URS_2022_02/113107123"/>
    <hyperlink ref="F103" r:id="rId3" display="https://podminky.urs.cz/item/CS_URS_2022_02/113107136"/>
    <hyperlink ref="F109" r:id="rId4" display="https://podminky.urs.cz/item/CS_URS_2022_02/113107141"/>
    <hyperlink ref="F125" r:id="rId5" display="https://podminky.urs.cz/item/CS_URS_2022_02/113107142"/>
    <hyperlink ref="F131" r:id="rId6" display="https://podminky.urs.cz/item/CS_URS_2022_02/113107223"/>
    <hyperlink ref="F136" r:id="rId7" display="https://podminky.urs.cz/item/CS_URS_2022_02/113107231"/>
    <hyperlink ref="F141" r:id="rId8" display="https://podminky.urs.cz/item/CS_URS_2022_02/113107242"/>
    <hyperlink ref="F146" r:id="rId9" display="https://podminky.urs.cz/item/CS_URS_2022_02/113107322"/>
    <hyperlink ref="F151" r:id="rId10" display="https://podminky.urs.cz/item/CS_URS_2022_02/113154363"/>
    <hyperlink ref="F156" r:id="rId11" display="https://podminky.urs.cz/item/CS_URS_2022_02/113154364"/>
    <hyperlink ref="F161" r:id="rId12" display="https://podminky.urs.cz/item/CS_URS_2022_02/113202111"/>
    <hyperlink ref="F167" r:id="rId13" display="https://podminky.urs.cz/item/CS_URS_2022_02/115101201"/>
    <hyperlink ref="F173" r:id="rId14" display="https://podminky.urs.cz/item/CS_URS_2022_02/115101301"/>
    <hyperlink ref="F179" r:id="rId15" display="https://podminky.urs.cz/item/CS_URS_2022_02/119001406"/>
    <hyperlink ref="F188" r:id="rId16" display="https://podminky.urs.cz/item/CS_URS_2022_02/119001421"/>
    <hyperlink ref="F200" r:id="rId17" display="https://podminky.urs.cz/item/CS_URS_2022_02/119003227"/>
    <hyperlink ref="F223" r:id="rId18" display="https://podminky.urs.cz/item/CS_URS_2022_02/119003228"/>
    <hyperlink ref="F226" r:id="rId19" display="https://podminky.urs.cz/item/CS_URS_2022_02/119004111"/>
    <hyperlink ref="F232" r:id="rId20" display="https://podminky.urs.cz/item/CS_URS_2022_02/119004112"/>
    <hyperlink ref="F235" r:id="rId21" display="https://podminky.urs.cz/item/CS_URS_2022_02/132354201"/>
    <hyperlink ref="F243" r:id="rId22" display="https://podminky.urs.cz/item/CS_URS_2022_02/139001101"/>
    <hyperlink ref="F256" r:id="rId23" display="https://podminky.urs.cz/item/CS_URS_2022_02/151101102"/>
    <hyperlink ref="F264" r:id="rId24" display="https://podminky.urs.cz/item/CS_URS_2022_02/151101112"/>
    <hyperlink ref="F267" r:id="rId25" display="https://podminky.urs.cz/item/CS_URS_2022_02/162751137"/>
    <hyperlink ref="F273" r:id="rId26" display="https://podminky.urs.cz/item/CS_URS_2022_02/162751139"/>
    <hyperlink ref="F277" r:id="rId27" display="https://podminky.urs.cz/item/CS_URS_2022_02/171111103"/>
    <hyperlink ref="F286" r:id="rId28" display="https://podminky.urs.cz/item/CS_URS_2022_02/171111109"/>
    <hyperlink ref="F289" r:id="rId29" display="https://podminky.urs.cz/item/CS_URS_2022_02/171152111"/>
    <hyperlink ref="F299" r:id="rId30" display="https://podminky.urs.cz/item/CS_URS_2022_02/171201231"/>
    <hyperlink ref="F306" r:id="rId31" display="https://podminky.urs.cz/item/CS_URS_2022_02/171251201"/>
    <hyperlink ref="F311" r:id="rId32" display="https://podminky.urs.cz/item/CS_URS_2022_02/174151101"/>
    <hyperlink ref="F325" r:id="rId33" display="https://podminky.urs.cz/item/CS_URS_2022_02/175151101"/>
    <hyperlink ref="F337" r:id="rId34" display="https://podminky.urs.cz/item/CS_URS_2022_02/181152302"/>
    <hyperlink ref="F345" r:id="rId35" display="https://podminky.urs.cz/item/CS_URS_2022_02/211531111"/>
    <hyperlink ref="F354" r:id="rId36" display="https://podminky.urs.cz/item/CS_URS_2022_02/211971121"/>
    <hyperlink ref="F365" r:id="rId37" display="https://podminky.urs.cz/item/CS_URS_2022_02/212752401"/>
    <hyperlink ref="F388" r:id="rId38" display="https://podminky.urs.cz/item/CS_URS_2022_02/212752601"/>
    <hyperlink ref="F395" r:id="rId39" display="https://podminky.urs.cz/item/CS_URS_2022_02/212972113"/>
    <hyperlink ref="F399" r:id="rId40" display="https://podminky.urs.cz/item/CS_URS_2022_02/451317777"/>
    <hyperlink ref="F407" r:id="rId41" display="https://podminky.urs.cz/item/CS_URS_2022_02/451573111"/>
    <hyperlink ref="F432" r:id="rId42" display="https://podminky.urs.cz/item/CS_URS_2022_02/452112112"/>
    <hyperlink ref="F440" r:id="rId43" display="https://podminky.urs.cz/item/CS_URS_2022_02/452313131"/>
    <hyperlink ref="F448" r:id="rId44" display="https://podminky.urs.cz/item/CS_URS_2022_02/452353101"/>
    <hyperlink ref="F457" r:id="rId45" display="https://podminky.urs.cz/item/CS_URS_2022_02/564851011"/>
    <hyperlink ref="F466" r:id="rId46" display="https://podminky.urs.cz/item/CS_URS_2022_02/564871011"/>
    <hyperlink ref="F474" r:id="rId47" display="https://podminky.urs.cz/item/CS_URS_2022_02/564871111"/>
    <hyperlink ref="F481" r:id="rId48" display="https://podminky.urs.cz/item/CS_URS_2022_02/565156111"/>
    <hyperlink ref="F488" r:id="rId49" display="https://podminky.urs.cz/item/CS_URS_2022_02/567122111"/>
    <hyperlink ref="F496" r:id="rId50" display="https://podminky.urs.cz/item/CS_URS_2022_02/567132112"/>
    <hyperlink ref="F503" r:id="rId51" display="https://podminky.urs.cz/item/CS_URS_2022_02/571901111"/>
    <hyperlink ref="F510" r:id="rId52" display="https://podminky.urs.cz/item/CS_URS_2022_02/591241111"/>
    <hyperlink ref="F520" r:id="rId53" display="https://podminky.urs.cz/item/CS_URS_2022_02/596211110"/>
    <hyperlink ref="F539" r:id="rId54" display="https://podminky.urs.cz/item/CS_URS_2022_02/573111112"/>
    <hyperlink ref="F546" r:id="rId55" display="https://podminky.urs.cz/item/CS_URS_2022_02/573211107"/>
    <hyperlink ref="F554" r:id="rId56" display="https://podminky.urs.cz/item/CS_URS_2022_02/577134111"/>
    <hyperlink ref="F562" r:id="rId57" display="https://podminky.urs.cz/item/CS_URS_2022_02/577155112"/>
    <hyperlink ref="F578" r:id="rId58" display="https://podminky.urs.cz/item/CS_URS_2022_02/871355241"/>
    <hyperlink ref="F603" r:id="rId59" display="https://podminky.urs.cz/item/CS_URS_2022_02/877350440"/>
    <hyperlink ref="F610" r:id="rId60" display="https://podminky.urs.cz/item/CS_URS_2022_02/877355211"/>
    <hyperlink ref="F626" r:id="rId61" display="https://podminky.urs.cz/item/CS_URS_2022_02/877395121"/>
    <hyperlink ref="F635" r:id="rId62" display="https://podminky.urs.cz/item/CS_URS_2022_02/877395211"/>
    <hyperlink ref="F644" r:id="rId63" display="https://podminky.urs.cz/item/CS_URS_2022_02/890411811"/>
    <hyperlink ref="F649" r:id="rId64" display="https://podminky.urs.cz/item/CS_URS_2022_02/892351111"/>
    <hyperlink ref="F652" r:id="rId65" display="https://podminky.urs.cz/item/CS_URS_2022_02/892352121"/>
    <hyperlink ref="F660" r:id="rId66" display="https://podminky.urs.cz/item/CS_URS_2022_02/895941301"/>
    <hyperlink ref="F667" r:id="rId67" display="https://podminky.urs.cz/item/CS_URS_2022_02/895941302"/>
    <hyperlink ref="F675" r:id="rId68" display="https://podminky.urs.cz/item/CS_URS_2022_02/895941313"/>
    <hyperlink ref="F688" r:id="rId69" display="https://podminky.urs.cz/item/CS_URS_2022_02/895941322"/>
    <hyperlink ref="F696" r:id="rId70" display="https://podminky.urs.cz/item/CS_URS_2022_02/895941331"/>
    <hyperlink ref="F703" r:id="rId71" display="https://podminky.urs.cz/item/CS_URS_2022_02/899202211"/>
    <hyperlink ref="F708" r:id="rId72" display="https://podminky.urs.cz/item/CS_URS_2022_02/899204112"/>
    <hyperlink ref="F720" r:id="rId73" display="https://podminky.urs.cz/item/CS_URS_2022_02/899623141"/>
    <hyperlink ref="F728" r:id="rId74" display="https://podminky.urs.cz/item/CS_URS_2022_02/899643111"/>
    <hyperlink ref="F736" r:id="rId75" display="https://podminky.urs.cz/item/CS_URS_2022_02/914111111"/>
    <hyperlink ref="F761" r:id="rId76" display="https://podminky.urs.cz/item/CS_URS_2022_02/914111121"/>
    <hyperlink ref="F773" r:id="rId77" display="https://podminky.urs.cz/item/CS_URS_2022_02/914511113"/>
    <hyperlink ref="F795" r:id="rId78" display="https://podminky.urs.cz/item/CS_URS_2022_02/916111122"/>
    <hyperlink ref="F804" r:id="rId79" display="https://podminky.urs.cz/item/CS_URS_2022_02/916111123"/>
    <hyperlink ref="F813" r:id="rId80" display="https://podminky.urs.cz/item/CS_URS_2022_02/916131213"/>
    <hyperlink ref="F825" r:id="rId81" display="https://podminky.urs.cz/item/CS_URS_2022_02/916231213"/>
    <hyperlink ref="F832" r:id="rId82" display="https://podminky.urs.cz/item/CS_URS_2022_02/916991121"/>
    <hyperlink ref="F841" r:id="rId83" display="https://podminky.urs.cz/item/CS_URS_2022_02/919112111"/>
    <hyperlink ref="F849" r:id="rId84" display="https://podminky.urs.cz/item/CS_URS_2022_02/919112212"/>
    <hyperlink ref="F852" r:id="rId85" display="https://podminky.urs.cz/item/CS_URS_2022_02/919122111"/>
    <hyperlink ref="F855" r:id="rId86" display="https://podminky.urs.cz/item/CS_URS_2022_02/919125111"/>
    <hyperlink ref="F858" r:id="rId87" display="https://podminky.urs.cz/item/CS_URS_2022_02/919726123"/>
    <hyperlink ref="F865" r:id="rId88" display="https://podminky.urs.cz/item/CS_URS_2022_02/919731121"/>
    <hyperlink ref="F873" r:id="rId89" display="https://podminky.urs.cz/item/CS_URS_2022_02/919731122"/>
    <hyperlink ref="F881" r:id="rId90" display="https://podminky.urs.cz/item/CS_URS_2022_02/919732211"/>
    <hyperlink ref="F889" r:id="rId91" display="https://podminky.urs.cz/item/CS_URS_2022_02/919735111"/>
    <hyperlink ref="F897" r:id="rId92" display="https://podminky.urs.cz/item/CS_URS_2022_02/919735112"/>
    <hyperlink ref="F908" r:id="rId93" display="https://podminky.urs.cz/item/CS_URS_2022_02/919735123"/>
    <hyperlink ref="F915" r:id="rId94" display="https://podminky.urs.cz/item/CS_URS_2022_02/938908411"/>
    <hyperlink ref="F923" r:id="rId95" display="https://podminky.urs.cz/item/CS_URS_2022_02/938909311"/>
    <hyperlink ref="F926" r:id="rId96" display="https://podminky.urs.cz/item/CS_URS_2022_02/938909331"/>
    <hyperlink ref="F935" r:id="rId97" display="https://podminky.urs.cz/item/CS_URS_2022_02/966006132"/>
    <hyperlink ref="F941" r:id="rId98" display="https://podminky.urs.cz/item/CS_URS_2022_02/966006211"/>
    <hyperlink ref="F951" r:id="rId99" display="https://podminky.urs.cz/item/CS_URS_2022_02/977151126"/>
    <hyperlink ref="F956" r:id="rId100" display="https://podminky.urs.cz/item/CS_URS_2022_02/977151911"/>
    <hyperlink ref="F960" r:id="rId101" display="https://podminky.urs.cz/item/CS_URS_2022_02/997221551"/>
    <hyperlink ref="F967" r:id="rId102" display="https://podminky.urs.cz/item/CS_URS_2022_02/997221559"/>
    <hyperlink ref="F971" r:id="rId103" display="https://podminky.urs.cz/item/CS_URS_2022_02/997221561"/>
    <hyperlink ref="F981" r:id="rId104" display="https://podminky.urs.cz/item/CS_URS_2022_02/997221569"/>
    <hyperlink ref="F985" r:id="rId105" display="https://podminky.urs.cz/item/CS_URS_2022_02/997221571"/>
    <hyperlink ref="F991" r:id="rId106" display="https://podminky.urs.cz/item/CS_URS_2022_02/997221579"/>
    <hyperlink ref="F995" r:id="rId107" display="https://podminky.urs.cz/item/CS_URS_2022_02/997221611"/>
    <hyperlink ref="F1007" r:id="rId108" display="https://podminky.urs.cz/item/CS_URS_2022_02/997221612"/>
    <hyperlink ref="F1012" r:id="rId109" display="https://podminky.urs.cz/item/CS_URS_2022_02/997221861"/>
    <hyperlink ref="F1020" r:id="rId110" display="https://podminky.urs.cz/item/CS_URS_2022_02/997221873"/>
    <hyperlink ref="F1025" r:id="rId111" display="https://podminky.urs.cz/item/CS_URS_2022_02/997221875"/>
    <hyperlink ref="F1030" r:id="rId112" display="https://podminky.urs.cz/item/CS_URS_2022_02/998225111"/>
    <hyperlink ref="F1032" r:id="rId113" display="https://podminky.urs.cz/item/CS_URS_2022_02/998225191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115"/>
  <headerFooter>
    <oddFooter>&amp;CStrana &amp;P z &amp;N</oddFooter>
  </headerFooter>
  <drawing r:id="rId1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9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7" t="s">
        <v>92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24.9" customHeight="1">
      <c r="B4" s="20"/>
      <c r="D4" s="21" t="s">
        <v>96</v>
      </c>
      <c r="L4" s="20"/>
      <c r="M4" s="86" t="s">
        <v>10</v>
      </c>
      <c r="AT4" s="17" t="s">
        <v>4</v>
      </c>
    </row>
    <row r="5" spans="2:12" ht="6.9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26.25" customHeight="1">
      <c r="B7" s="20"/>
      <c r="E7" s="304" t="str">
        <f>'Rekapitulace stavby'!K6</f>
        <v>Město Dobříš - stavební úpravy komunikace a chodníků v ul. Pražská (III/1 1628)</v>
      </c>
      <c r="F7" s="305"/>
      <c r="G7" s="305"/>
      <c r="H7" s="305"/>
      <c r="L7" s="20"/>
    </row>
    <row r="8" spans="2:12" s="1" customFormat="1" ht="12" customHeight="1">
      <c r="B8" s="33"/>
      <c r="D8" s="27" t="s">
        <v>97</v>
      </c>
      <c r="L8" s="33"/>
    </row>
    <row r="9" spans="2:12" s="1" customFormat="1" ht="16.5" customHeight="1">
      <c r="B9" s="33"/>
      <c r="E9" s="276" t="s">
        <v>1128</v>
      </c>
      <c r="F9" s="303"/>
      <c r="G9" s="303"/>
      <c r="H9" s="303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27" t="s">
        <v>18</v>
      </c>
      <c r="F11" s="25" t="s">
        <v>32</v>
      </c>
      <c r="I11" s="27" t="s">
        <v>20</v>
      </c>
      <c r="J11" s="25" t="s">
        <v>32</v>
      </c>
      <c r="L11" s="33"/>
    </row>
    <row r="12" spans="2:12" s="1" customFormat="1" ht="12" customHeight="1">
      <c r="B12" s="33"/>
      <c r="D12" s="27" t="s">
        <v>22</v>
      </c>
      <c r="F12" s="25" t="s">
        <v>23</v>
      </c>
      <c r="I12" s="27" t="s">
        <v>24</v>
      </c>
      <c r="J12" s="50" t="str">
        <f>'Rekapitulace stavby'!AN8</f>
        <v>17. 3. 2023</v>
      </c>
      <c r="L12" s="33"/>
    </row>
    <row r="13" spans="2:12" s="1" customFormat="1" ht="10.8" customHeight="1">
      <c r="B13" s="33"/>
      <c r="L13" s="33"/>
    </row>
    <row r="14" spans="2:12" s="1" customFormat="1" ht="12" customHeight="1">
      <c r="B14" s="33"/>
      <c r="D14" s="27" t="s">
        <v>30</v>
      </c>
      <c r="I14" s="27" t="s">
        <v>31</v>
      </c>
      <c r="J14" s="25" t="s">
        <v>32</v>
      </c>
      <c r="L14" s="33"/>
    </row>
    <row r="15" spans="2:12" s="1" customFormat="1" ht="18" customHeight="1">
      <c r="B15" s="33"/>
      <c r="E15" s="25" t="s">
        <v>33</v>
      </c>
      <c r="I15" s="27" t="s">
        <v>34</v>
      </c>
      <c r="J15" s="25" t="s">
        <v>32</v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27" t="s">
        <v>35</v>
      </c>
      <c r="I17" s="27" t="s">
        <v>31</v>
      </c>
      <c r="J17" s="28" t="str">
        <f>'Rekapitulace stavby'!AN13</f>
        <v>Vyplň údaj</v>
      </c>
      <c r="L17" s="33"/>
    </row>
    <row r="18" spans="2:12" s="1" customFormat="1" ht="18" customHeight="1">
      <c r="B18" s="33"/>
      <c r="E18" s="306" t="str">
        <f>'Rekapitulace stavby'!E14</f>
        <v>Vyplň údaj</v>
      </c>
      <c r="F18" s="295"/>
      <c r="G18" s="295"/>
      <c r="H18" s="295"/>
      <c r="I18" s="27" t="s">
        <v>34</v>
      </c>
      <c r="J18" s="28" t="str">
        <f>'Rekapitulace stavby'!AN14</f>
        <v>Vyplň údaj</v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27" t="s">
        <v>37</v>
      </c>
      <c r="I20" s="27" t="s">
        <v>31</v>
      </c>
      <c r="J20" s="25" t="s">
        <v>32</v>
      </c>
      <c r="L20" s="33"/>
    </row>
    <row r="21" spans="2:12" s="1" customFormat="1" ht="18" customHeight="1">
      <c r="B21" s="33"/>
      <c r="E21" s="25" t="s">
        <v>38</v>
      </c>
      <c r="I21" s="27" t="s">
        <v>34</v>
      </c>
      <c r="J21" s="25" t="s">
        <v>32</v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27" t="s">
        <v>40</v>
      </c>
      <c r="I23" s="27" t="s">
        <v>31</v>
      </c>
      <c r="J23" s="25" t="s">
        <v>32</v>
      </c>
      <c r="L23" s="33"/>
    </row>
    <row r="24" spans="2:12" s="1" customFormat="1" ht="18" customHeight="1">
      <c r="B24" s="33"/>
      <c r="E24" s="25" t="s">
        <v>41</v>
      </c>
      <c r="I24" s="27" t="s">
        <v>34</v>
      </c>
      <c r="J24" s="25" t="s">
        <v>32</v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27" t="s">
        <v>42</v>
      </c>
      <c r="L26" s="33"/>
    </row>
    <row r="27" spans="2:12" s="7" customFormat="1" ht="71.25" customHeight="1">
      <c r="B27" s="87"/>
      <c r="E27" s="299" t="s">
        <v>43</v>
      </c>
      <c r="F27" s="299"/>
      <c r="G27" s="299"/>
      <c r="H27" s="299"/>
      <c r="L27" s="8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44</v>
      </c>
      <c r="J30" s="64">
        <f>ROUND(J88,2)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36" t="s">
        <v>46</v>
      </c>
      <c r="I32" s="36" t="s">
        <v>45</v>
      </c>
      <c r="J32" s="36" t="s">
        <v>47</v>
      </c>
      <c r="L32" s="33"/>
    </row>
    <row r="33" spans="2:12" s="1" customFormat="1" ht="14.4" customHeight="1">
      <c r="B33" s="33"/>
      <c r="D33" s="53" t="s">
        <v>48</v>
      </c>
      <c r="E33" s="27" t="s">
        <v>49</v>
      </c>
      <c r="F33" s="89">
        <f>ROUND((SUM(BE88:BE295)),2)</f>
        <v>0</v>
      </c>
      <c r="I33" s="90">
        <v>0.21</v>
      </c>
      <c r="J33" s="89">
        <f>ROUND(((SUM(BE88:BE295))*I33),2)</f>
        <v>0</v>
      </c>
      <c r="L33" s="33"/>
    </row>
    <row r="34" spans="2:12" s="1" customFormat="1" ht="14.4" customHeight="1">
      <c r="B34" s="33"/>
      <c r="E34" s="27" t="s">
        <v>50</v>
      </c>
      <c r="F34" s="89">
        <f>ROUND((SUM(BF88:BF295)),2)</f>
        <v>0</v>
      </c>
      <c r="I34" s="90">
        <v>0.15</v>
      </c>
      <c r="J34" s="89">
        <f>ROUND(((SUM(BF88:BF295))*I34),2)</f>
        <v>0</v>
      </c>
      <c r="L34" s="33"/>
    </row>
    <row r="35" spans="2:12" s="1" customFormat="1" ht="14.4" customHeight="1" hidden="1">
      <c r="B35" s="33"/>
      <c r="E35" s="27" t="s">
        <v>51</v>
      </c>
      <c r="F35" s="89">
        <f>ROUND((SUM(BG88:BG295)),2)</f>
        <v>0</v>
      </c>
      <c r="I35" s="90">
        <v>0.21</v>
      </c>
      <c r="J35" s="89">
        <f>0</f>
        <v>0</v>
      </c>
      <c r="L35" s="33"/>
    </row>
    <row r="36" spans="2:12" s="1" customFormat="1" ht="14.4" customHeight="1" hidden="1">
      <c r="B36" s="33"/>
      <c r="E36" s="27" t="s">
        <v>52</v>
      </c>
      <c r="F36" s="89">
        <f>ROUND((SUM(BH88:BH295)),2)</f>
        <v>0</v>
      </c>
      <c r="I36" s="90">
        <v>0.15</v>
      </c>
      <c r="J36" s="89">
        <f>0</f>
        <v>0</v>
      </c>
      <c r="L36" s="33"/>
    </row>
    <row r="37" spans="2:12" s="1" customFormat="1" ht="14.4" customHeight="1" hidden="1">
      <c r="B37" s="33"/>
      <c r="E37" s="27" t="s">
        <v>53</v>
      </c>
      <c r="F37" s="89">
        <f>ROUND((SUM(BI88:BI295)),2)</f>
        <v>0</v>
      </c>
      <c r="I37" s="90">
        <v>0</v>
      </c>
      <c r="J37" s="89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91"/>
      <c r="D39" s="92" t="s">
        <v>54</v>
      </c>
      <c r="E39" s="55"/>
      <c r="F39" s="55"/>
      <c r="G39" s="93" t="s">
        <v>55</v>
      </c>
      <c r="H39" s="94" t="s">
        <v>56</v>
      </c>
      <c r="I39" s="55"/>
      <c r="J39" s="95">
        <f>SUM(J30:J37)</f>
        <v>0</v>
      </c>
      <c r="K39" s="96"/>
      <c r="L39" s="33"/>
    </row>
    <row r="40" spans="2:12" s="1" customFormat="1" ht="14.4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" customHeight="1">
      <c r="B45" s="33"/>
      <c r="C45" s="21" t="s">
        <v>99</v>
      </c>
      <c r="L45" s="33"/>
    </row>
    <row r="46" spans="2:12" s="1" customFormat="1" ht="6.9" customHeight="1">
      <c r="B46" s="33"/>
      <c r="L46" s="33"/>
    </row>
    <row r="47" spans="2:12" s="1" customFormat="1" ht="12" customHeight="1">
      <c r="B47" s="33"/>
      <c r="C47" s="27" t="s">
        <v>16</v>
      </c>
      <c r="L47" s="33"/>
    </row>
    <row r="48" spans="2:12" s="1" customFormat="1" ht="26.25" customHeight="1">
      <c r="B48" s="33"/>
      <c r="E48" s="304" t="str">
        <f>E7</f>
        <v>Město Dobříš - stavební úpravy komunikace a chodníků v ul. Pražská (III/1 1628)</v>
      </c>
      <c r="F48" s="305"/>
      <c r="G48" s="305"/>
      <c r="H48" s="305"/>
      <c r="L48" s="33"/>
    </row>
    <row r="49" spans="2:12" s="1" customFormat="1" ht="12" customHeight="1">
      <c r="B49" s="33"/>
      <c r="C49" s="27" t="s">
        <v>97</v>
      </c>
      <c r="L49" s="33"/>
    </row>
    <row r="50" spans="2:12" s="1" customFormat="1" ht="16.5" customHeight="1">
      <c r="B50" s="33"/>
      <c r="E50" s="276" t="str">
        <f>E9</f>
        <v>DIO_DIR - Návrh DIO a DIR</v>
      </c>
      <c r="F50" s="303"/>
      <c r="G50" s="303"/>
      <c r="H50" s="303"/>
      <c r="L50" s="33"/>
    </row>
    <row r="51" spans="2:12" s="1" customFormat="1" ht="6.9" customHeight="1">
      <c r="B51" s="33"/>
      <c r="L51" s="33"/>
    </row>
    <row r="52" spans="2:12" s="1" customFormat="1" ht="12" customHeight="1">
      <c r="B52" s="33"/>
      <c r="C52" s="27" t="s">
        <v>22</v>
      </c>
      <c r="F52" s="25" t="str">
        <f>F12</f>
        <v>Dobříš, ul. Pražská</v>
      </c>
      <c r="I52" s="27" t="s">
        <v>24</v>
      </c>
      <c r="J52" s="50" t="str">
        <f>IF(J12="","",J12)</f>
        <v>17. 3. 2023</v>
      </c>
      <c r="L52" s="33"/>
    </row>
    <row r="53" spans="2:12" s="1" customFormat="1" ht="6.9" customHeight="1">
      <c r="B53" s="33"/>
      <c r="L53" s="33"/>
    </row>
    <row r="54" spans="2:12" s="1" customFormat="1" ht="15.15" customHeight="1">
      <c r="B54" s="33"/>
      <c r="C54" s="27" t="s">
        <v>30</v>
      </c>
      <c r="F54" s="25" t="str">
        <f>E15</f>
        <v>Město Dobříš</v>
      </c>
      <c r="I54" s="27" t="s">
        <v>37</v>
      </c>
      <c r="J54" s="31" t="str">
        <f>E21</f>
        <v>DOPAS s.r.o.</v>
      </c>
      <c r="L54" s="33"/>
    </row>
    <row r="55" spans="2:12" s="1" customFormat="1" ht="15.15" customHeight="1">
      <c r="B55" s="33"/>
      <c r="C55" s="27" t="s">
        <v>35</v>
      </c>
      <c r="F55" s="25" t="str">
        <f>IF(E18="","",E18)</f>
        <v>Vyplň údaj</v>
      </c>
      <c r="I55" s="27" t="s">
        <v>40</v>
      </c>
      <c r="J55" s="31" t="str">
        <f>E24</f>
        <v>L. Štuller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100</v>
      </c>
      <c r="D57" s="91"/>
      <c r="E57" s="91"/>
      <c r="F57" s="91"/>
      <c r="G57" s="91"/>
      <c r="H57" s="91"/>
      <c r="I57" s="91"/>
      <c r="J57" s="98" t="s">
        <v>101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8" customHeight="1">
      <c r="B59" s="33"/>
      <c r="C59" s="99" t="s">
        <v>76</v>
      </c>
      <c r="J59" s="64">
        <f>J88</f>
        <v>0</v>
      </c>
      <c r="L59" s="33"/>
      <c r="AU59" s="17" t="s">
        <v>102</v>
      </c>
    </row>
    <row r="60" spans="2:12" s="8" customFormat="1" ht="24.9" customHeight="1">
      <c r="B60" s="100"/>
      <c r="D60" s="101" t="s">
        <v>103</v>
      </c>
      <c r="E60" s="102"/>
      <c r="F60" s="102"/>
      <c r="G60" s="102"/>
      <c r="H60" s="102"/>
      <c r="I60" s="102"/>
      <c r="J60" s="103">
        <f>J89</f>
        <v>0</v>
      </c>
      <c r="L60" s="100"/>
    </row>
    <row r="61" spans="2:12" s="9" customFormat="1" ht="19.95" customHeight="1">
      <c r="B61" s="104"/>
      <c r="D61" s="105" t="s">
        <v>104</v>
      </c>
      <c r="E61" s="106"/>
      <c r="F61" s="106"/>
      <c r="G61" s="106"/>
      <c r="H61" s="106"/>
      <c r="I61" s="106"/>
      <c r="J61" s="107">
        <f>J90</f>
        <v>0</v>
      </c>
      <c r="L61" s="104"/>
    </row>
    <row r="62" spans="2:12" s="9" customFormat="1" ht="19.95" customHeight="1">
      <c r="B62" s="104"/>
      <c r="D62" s="105" t="s">
        <v>109</v>
      </c>
      <c r="E62" s="106"/>
      <c r="F62" s="106"/>
      <c r="G62" s="106"/>
      <c r="H62" s="106"/>
      <c r="I62" s="106"/>
      <c r="J62" s="107">
        <f>J91</f>
        <v>0</v>
      </c>
      <c r="L62" s="104"/>
    </row>
    <row r="63" spans="2:12" s="9" customFormat="1" ht="14.85" customHeight="1">
      <c r="B63" s="104"/>
      <c r="D63" s="105" t="s">
        <v>1129</v>
      </c>
      <c r="E63" s="106"/>
      <c r="F63" s="106"/>
      <c r="G63" s="106"/>
      <c r="H63" s="106"/>
      <c r="I63" s="106"/>
      <c r="J63" s="107">
        <f>J92</f>
        <v>0</v>
      </c>
      <c r="L63" s="104"/>
    </row>
    <row r="64" spans="2:12" s="9" customFormat="1" ht="14.85" customHeight="1">
      <c r="B64" s="104"/>
      <c r="D64" s="105" t="s">
        <v>1130</v>
      </c>
      <c r="E64" s="106"/>
      <c r="F64" s="106"/>
      <c r="G64" s="106"/>
      <c r="H64" s="106"/>
      <c r="I64" s="106"/>
      <c r="J64" s="107">
        <f>J159</f>
        <v>0</v>
      </c>
      <c r="L64" s="104"/>
    </row>
    <row r="65" spans="2:12" s="9" customFormat="1" ht="14.85" customHeight="1">
      <c r="B65" s="104"/>
      <c r="D65" s="105" t="s">
        <v>1131</v>
      </c>
      <c r="E65" s="106"/>
      <c r="F65" s="106"/>
      <c r="G65" s="106"/>
      <c r="H65" s="106"/>
      <c r="I65" s="106"/>
      <c r="J65" s="107">
        <f>J212</f>
        <v>0</v>
      </c>
      <c r="L65" s="104"/>
    </row>
    <row r="66" spans="2:12" s="9" customFormat="1" ht="14.85" customHeight="1">
      <c r="B66" s="104"/>
      <c r="D66" s="105" t="s">
        <v>1132</v>
      </c>
      <c r="E66" s="106"/>
      <c r="F66" s="106"/>
      <c r="G66" s="106"/>
      <c r="H66" s="106"/>
      <c r="I66" s="106"/>
      <c r="J66" s="107">
        <f>J231</f>
        <v>0</v>
      </c>
      <c r="L66" s="104"/>
    </row>
    <row r="67" spans="2:12" s="9" customFormat="1" ht="14.85" customHeight="1">
      <c r="B67" s="104"/>
      <c r="D67" s="105" t="s">
        <v>1133</v>
      </c>
      <c r="E67" s="106"/>
      <c r="F67" s="106"/>
      <c r="G67" s="106"/>
      <c r="H67" s="106"/>
      <c r="I67" s="106"/>
      <c r="J67" s="107">
        <f>J251</f>
        <v>0</v>
      </c>
      <c r="L67" s="104"/>
    </row>
    <row r="68" spans="2:12" s="9" customFormat="1" ht="14.85" customHeight="1">
      <c r="B68" s="104"/>
      <c r="D68" s="105" t="s">
        <v>1134</v>
      </c>
      <c r="E68" s="106"/>
      <c r="F68" s="106"/>
      <c r="G68" s="106"/>
      <c r="H68" s="106"/>
      <c r="I68" s="106"/>
      <c r="J68" s="107">
        <f>J275</f>
        <v>0</v>
      </c>
      <c r="L68" s="104"/>
    </row>
    <row r="69" spans="2:12" s="1" customFormat="1" ht="21.75" customHeight="1">
      <c r="B69" s="33"/>
      <c r="L69" s="33"/>
    </row>
    <row r="70" spans="2:12" s="1" customFormat="1" ht="6.9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33"/>
    </row>
    <row r="74" spans="2:12" s="1" customFormat="1" ht="6.9" customHeight="1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33"/>
    </row>
    <row r="75" spans="2:12" s="1" customFormat="1" ht="24.9" customHeight="1">
      <c r="B75" s="33"/>
      <c r="C75" s="21" t="s">
        <v>112</v>
      </c>
      <c r="L75" s="33"/>
    </row>
    <row r="76" spans="2:12" s="1" customFormat="1" ht="6.9" customHeight="1">
      <c r="B76" s="33"/>
      <c r="L76" s="33"/>
    </row>
    <row r="77" spans="2:12" s="1" customFormat="1" ht="12" customHeight="1">
      <c r="B77" s="33"/>
      <c r="C77" s="27" t="s">
        <v>16</v>
      </c>
      <c r="L77" s="33"/>
    </row>
    <row r="78" spans="2:12" s="1" customFormat="1" ht="26.25" customHeight="1">
      <c r="B78" s="33"/>
      <c r="E78" s="304" t="str">
        <f>E7</f>
        <v>Město Dobříš - stavební úpravy komunikace a chodníků v ul. Pražská (III/1 1628)</v>
      </c>
      <c r="F78" s="305"/>
      <c r="G78" s="305"/>
      <c r="H78" s="305"/>
      <c r="L78" s="33"/>
    </row>
    <row r="79" spans="2:12" s="1" customFormat="1" ht="12" customHeight="1">
      <c r="B79" s="33"/>
      <c r="C79" s="27" t="s">
        <v>97</v>
      </c>
      <c r="L79" s="33"/>
    </row>
    <row r="80" spans="2:12" s="1" customFormat="1" ht="16.5" customHeight="1">
      <c r="B80" s="33"/>
      <c r="E80" s="276" t="str">
        <f>E9</f>
        <v>DIO_DIR - Návrh DIO a DIR</v>
      </c>
      <c r="F80" s="303"/>
      <c r="G80" s="303"/>
      <c r="H80" s="303"/>
      <c r="L80" s="33"/>
    </row>
    <row r="81" spans="2:12" s="1" customFormat="1" ht="6.9" customHeight="1">
      <c r="B81" s="33"/>
      <c r="L81" s="33"/>
    </row>
    <row r="82" spans="2:12" s="1" customFormat="1" ht="12" customHeight="1">
      <c r="B82" s="33"/>
      <c r="C82" s="27" t="s">
        <v>22</v>
      </c>
      <c r="F82" s="25" t="str">
        <f>F12</f>
        <v>Dobříš, ul. Pražská</v>
      </c>
      <c r="I82" s="27" t="s">
        <v>24</v>
      </c>
      <c r="J82" s="50" t="str">
        <f>IF(J12="","",J12)</f>
        <v>17. 3. 2023</v>
      </c>
      <c r="L82" s="33"/>
    </row>
    <row r="83" spans="2:12" s="1" customFormat="1" ht="6.9" customHeight="1">
      <c r="B83" s="33"/>
      <c r="L83" s="33"/>
    </row>
    <row r="84" spans="2:12" s="1" customFormat="1" ht="15.15" customHeight="1">
      <c r="B84" s="33"/>
      <c r="C84" s="27" t="s">
        <v>30</v>
      </c>
      <c r="F84" s="25" t="str">
        <f>E15</f>
        <v>Město Dobříš</v>
      </c>
      <c r="I84" s="27" t="s">
        <v>37</v>
      </c>
      <c r="J84" s="31" t="str">
        <f>E21</f>
        <v>DOPAS s.r.o.</v>
      </c>
      <c r="L84" s="33"/>
    </row>
    <row r="85" spans="2:12" s="1" customFormat="1" ht="15.15" customHeight="1">
      <c r="B85" s="33"/>
      <c r="C85" s="27" t="s">
        <v>35</v>
      </c>
      <c r="F85" s="25" t="str">
        <f>IF(E18="","",E18)</f>
        <v>Vyplň údaj</v>
      </c>
      <c r="I85" s="27" t="s">
        <v>40</v>
      </c>
      <c r="J85" s="31" t="str">
        <f>E24</f>
        <v>L. Štuller</v>
      </c>
      <c r="L85" s="33"/>
    </row>
    <row r="86" spans="2:12" s="1" customFormat="1" ht="10.35" customHeight="1">
      <c r="B86" s="33"/>
      <c r="L86" s="33"/>
    </row>
    <row r="87" spans="2:20" s="10" customFormat="1" ht="29.25" customHeight="1">
      <c r="B87" s="108"/>
      <c r="C87" s="109" t="s">
        <v>113</v>
      </c>
      <c r="D87" s="110" t="s">
        <v>63</v>
      </c>
      <c r="E87" s="110" t="s">
        <v>59</v>
      </c>
      <c r="F87" s="110" t="s">
        <v>60</v>
      </c>
      <c r="G87" s="110" t="s">
        <v>114</v>
      </c>
      <c r="H87" s="110" t="s">
        <v>115</v>
      </c>
      <c r="I87" s="110" t="s">
        <v>116</v>
      </c>
      <c r="J87" s="110" t="s">
        <v>101</v>
      </c>
      <c r="K87" s="111" t="s">
        <v>117</v>
      </c>
      <c r="L87" s="108"/>
      <c r="M87" s="57" t="s">
        <v>32</v>
      </c>
      <c r="N87" s="58" t="s">
        <v>48</v>
      </c>
      <c r="O87" s="58" t="s">
        <v>118</v>
      </c>
      <c r="P87" s="58" t="s">
        <v>119</v>
      </c>
      <c r="Q87" s="58" t="s">
        <v>120</v>
      </c>
      <c r="R87" s="58" t="s">
        <v>121</v>
      </c>
      <c r="S87" s="58" t="s">
        <v>122</v>
      </c>
      <c r="T87" s="59" t="s">
        <v>123</v>
      </c>
    </row>
    <row r="88" spans="2:63" s="1" customFormat="1" ht="22.8" customHeight="1">
      <c r="B88" s="33"/>
      <c r="C88" s="62" t="s">
        <v>124</v>
      </c>
      <c r="J88" s="112">
        <f>BK88</f>
        <v>0</v>
      </c>
      <c r="L88" s="33"/>
      <c r="M88" s="60"/>
      <c r="N88" s="51"/>
      <c r="O88" s="51"/>
      <c r="P88" s="113">
        <f>P89</f>
        <v>0</v>
      </c>
      <c r="Q88" s="51"/>
      <c r="R88" s="113">
        <f>R89</f>
        <v>0.22301</v>
      </c>
      <c r="S88" s="51"/>
      <c r="T88" s="114">
        <f>T89</f>
        <v>0</v>
      </c>
      <c r="AT88" s="17" t="s">
        <v>77</v>
      </c>
      <c r="AU88" s="17" t="s">
        <v>102</v>
      </c>
      <c r="BK88" s="115">
        <f>BK89</f>
        <v>0</v>
      </c>
    </row>
    <row r="89" spans="2:63" s="11" customFormat="1" ht="25.95" customHeight="1">
      <c r="B89" s="116"/>
      <c r="D89" s="117" t="s">
        <v>77</v>
      </c>
      <c r="E89" s="118" t="s">
        <v>125</v>
      </c>
      <c r="F89" s="118" t="s">
        <v>126</v>
      </c>
      <c r="I89" s="119"/>
      <c r="J89" s="120">
        <f>BK89</f>
        <v>0</v>
      </c>
      <c r="L89" s="116"/>
      <c r="M89" s="121"/>
      <c r="P89" s="122">
        <f>P90+P91</f>
        <v>0</v>
      </c>
      <c r="R89" s="122">
        <f>R90+R91</f>
        <v>0.22301</v>
      </c>
      <c r="T89" s="123">
        <f>T90+T91</f>
        <v>0</v>
      </c>
      <c r="AR89" s="117" t="s">
        <v>86</v>
      </c>
      <c r="AT89" s="124" t="s">
        <v>77</v>
      </c>
      <c r="AU89" s="124" t="s">
        <v>78</v>
      </c>
      <c r="AY89" s="117" t="s">
        <v>127</v>
      </c>
      <c r="BK89" s="125">
        <f>BK90+BK91</f>
        <v>0</v>
      </c>
    </row>
    <row r="90" spans="2:63" s="11" customFormat="1" ht="22.8" customHeight="1">
      <c r="B90" s="116"/>
      <c r="D90" s="117" t="s">
        <v>77</v>
      </c>
      <c r="E90" s="126" t="s">
        <v>86</v>
      </c>
      <c r="F90" s="126" t="s">
        <v>128</v>
      </c>
      <c r="I90" s="119"/>
      <c r="J90" s="127">
        <f>BK90</f>
        <v>0</v>
      </c>
      <c r="L90" s="116"/>
      <c r="M90" s="121"/>
      <c r="P90" s="122">
        <v>0</v>
      </c>
      <c r="R90" s="122">
        <v>0</v>
      </c>
      <c r="T90" s="123">
        <v>0</v>
      </c>
      <c r="AR90" s="117" t="s">
        <v>86</v>
      </c>
      <c r="AT90" s="124" t="s">
        <v>77</v>
      </c>
      <c r="AU90" s="124" t="s">
        <v>86</v>
      </c>
      <c r="AY90" s="117" t="s">
        <v>127</v>
      </c>
      <c r="BK90" s="125">
        <v>0</v>
      </c>
    </row>
    <row r="91" spans="2:63" s="11" customFormat="1" ht="22.8" customHeight="1">
      <c r="B91" s="116"/>
      <c r="D91" s="117" t="s">
        <v>77</v>
      </c>
      <c r="E91" s="126" t="s">
        <v>183</v>
      </c>
      <c r="F91" s="126" t="s">
        <v>808</v>
      </c>
      <c r="I91" s="119"/>
      <c r="J91" s="127">
        <f>BK91</f>
        <v>0</v>
      </c>
      <c r="L91" s="116"/>
      <c r="M91" s="121"/>
      <c r="P91" s="122">
        <f>P92+P159+P212+P231+P251+P275</f>
        <v>0</v>
      </c>
      <c r="R91" s="122">
        <f>R92+R159+R212+R231+R251+R275</f>
        <v>0.22301</v>
      </c>
      <c r="T91" s="123">
        <f>T92+T159+T212+T231+T251+T275</f>
        <v>0</v>
      </c>
      <c r="AR91" s="117" t="s">
        <v>86</v>
      </c>
      <c r="AT91" s="124" t="s">
        <v>77</v>
      </c>
      <c r="AU91" s="124" t="s">
        <v>86</v>
      </c>
      <c r="AY91" s="117" t="s">
        <v>127</v>
      </c>
      <c r="BK91" s="125">
        <f>BK92+BK159+BK212+BK231+BK251+BK275</f>
        <v>0</v>
      </c>
    </row>
    <row r="92" spans="2:63" s="11" customFormat="1" ht="20.85" customHeight="1">
      <c r="B92" s="116"/>
      <c r="D92" s="117" t="s">
        <v>77</v>
      </c>
      <c r="E92" s="126" t="s">
        <v>1135</v>
      </c>
      <c r="F92" s="126" t="s">
        <v>1136</v>
      </c>
      <c r="I92" s="119"/>
      <c r="J92" s="127">
        <f>BK92</f>
        <v>0</v>
      </c>
      <c r="L92" s="116"/>
      <c r="M92" s="121"/>
      <c r="P92" s="122">
        <f>SUM(P93:P158)</f>
        <v>0</v>
      </c>
      <c r="R92" s="122">
        <f>SUM(R93:R158)</f>
        <v>0.1554</v>
      </c>
      <c r="T92" s="123">
        <f>SUM(T93:T158)</f>
        <v>0</v>
      </c>
      <c r="AR92" s="117" t="s">
        <v>86</v>
      </c>
      <c r="AT92" s="124" t="s">
        <v>77</v>
      </c>
      <c r="AU92" s="124" t="s">
        <v>88</v>
      </c>
      <c r="AY92" s="117" t="s">
        <v>127</v>
      </c>
      <c r="BK92" s="125">
        <f>SUM(BK93:BK158)</f>
        <v>0</v>
      </c>
    </row>
    <row r="93" spans="2:65" s="1" customFormat="1" ht="37.8" customHeight="1">
      <c r="B93" s="33"/>
      <c r="C93" s="128" t="s">
        <v>86</v>
      </c>
      <c r="D93" s="128" t="s">
        <v>129</v>
      </c>
      <c r="E93" s="129" t="s">
        <v>1137</v>
      </c>
      <c r="F93" s="130" t="s">
        <v>1138</v>
      </c>
      <c r="G93" s="131" t="s">
        <v>132</v>
      </c>
      <c r="H93" s="132">
        <v>60</v>
      </c>
      <c r="I93" s="133"/>
      <c r="J93" s="134">
        <f>ROUND(I93*H93,2)</f>
        <v>0</v>
      </c>
      <c r="K93" s="130" t="s">
        <v>133</v>
      </c>
      <c r="L93" s="33"/>
      <c r="M93" s="135" t="s">
        <v>32</v>
      </c>
      <c r="N93" s="136" t="s">
        <v>49</v>
      </c>
      <c r="P93" s="137">
        <f>O93*H93</f>
        <v>0</v>
      </c>
      <c r="Q93" s="137">
        <v>0.00064</v>
      </c>
      <c r="R93" s="137">
        <f>Q93*H93</f>
        <v>0.038400000000000004</v>
      </c>
      <c r="S93" s="137">
        <v>0</v>
      </c>
      <c r="T93" s="138">
        <f>S93*H93</f>
        <v>0</v>
      </c>
      <c r="AR93" s="139" t="s">
        <v>134</v>
      </c>
      <c r="AT93" s="139" t="s">
        <v>129</v>
      </c>
      <c r="AU93" s="139" t="s">
        <v>148</v>
      </c>
      <c r="AY93" s="17" t="s">
        <v>127</v>
      </c>
      <c r="BE93" s="140">
        <f>IF(N93="základní",J93,0)</f>
        <v>0</v>
      </c>
      <c r="BF93" s="140">
        <f>IF(N93="snížená",J93,0)</f>
        <v>0</v>
      </c>
      <c r="BG93" s="140">
        <f>IF(N93="zákl. přenesená",J93,0)</f>
        <v>0</v>
      </c>
      <c r="BH93" s="140">
        <f>IF(N93="sníž. přenesená",J93,0)</f>
        <v>0</v>
      </c>
      <c r="BI93" s="140">
        <f>IF(N93="nulová",J93,0)</f>
        <v>0</v>
      </c>
      <c r="BJ93" s="17" t="s">
        <v>86</v>
      </c>
      <c r="BK93" s="140">
        <f>ROUND(I93*H93,2)</f>
        <v>0</v>
      </c>
      <c r="BL93" s="17" t="s">
        <v>134</v>
      </c>
      <c r="BM93" s="139" t="s">
        <v>1139</v>
      </c>
    </row>
    <row r="94" spans="2:47" s="1" customFormat="1" ht="12">
      <c r="B94" s="33"/>
      <c r="D94" s="141" t="s">
        <v>136</v>
      </c>
      <c r="F94" s="142" t="s">
        <v>1140</v>
      </c>
      <c r="I94" s="143"/>
      <c r="L94" s="33"/>
      <c r="M94" s="144"/>
      <c r="T94" s="54"/>
      <c r="AT94" s="17" t="s">
        <v>136</v>
      </c>
      <c r="AU94" s="17" t="s">
        <v>148</v>
      </c>
    </row>
    <row r="95" spans="2:51" s="12" customFormat="1" ht="20.4">
      <c r="B95" s="145"/>
      <c r="D95" s="146" t="s">
        <v>138</v>
      </c>
      <c r="E95" s="147" t="s">
        <v>32</v>
      </c>
      <c r="F95" s="148" t="s">
        <v>1141</v>
      </c>
      <c r="H95" s="147" t="s">
        <v>32</v>
      </c>
      <c r="I95" s="149"/>
      <c r="L95" s="145"/>
      <c r="M95" s="150"/>
      <c r="T95" s="151"/>
      <c r="AT95" s="147" t="s">
        <v>138</v>
      </c>
      <c r="AU95" s="147" t="s">
        <v>148</v>
      </c>
      <c r="AV95" s="12" t="s">
        <v>86</v>
      </c>
      <c r="AW95" s="12" t="s">
        <v>39</v>
      </c>
      <c r="AX95" s="12" t="s">
        <v>78</v>
      </c>
      <c r="AY95" s="147" t="s">
        <v>127</v>
      </c>
    </row>
    <row r="96" spans="2:51" s="13" customFormat="1" ht="20.4">
      <c r="B96" s="152"/>
      <c r="D96" s="146" t="s">
        <v>138</v>
      </c>
      <c r="E96" s="153" t="s">
        <v>32</v>
      </c>
      <c r="F96" s="154" t="s">
        <v>1142</v>
      </c>
      <c r="H96" s="155">
        <v>60</v>
      </c>
      <c r="I96" s="156"/>
      <c r="L96" s="152"/>
      <c r="M96" s="157"/>
      <c r="T96" s="158"/>
      <c r="AT96" s="153" t="s">
        <v>138</v>
      </c>
      <c r="AU96" s="153" t="s">
        <v>148</v>
      </c>
      <c r="AV96" s="13" t="s">
        <v>88</v>
      </c>
      <c r="AW96" s="13" t="s">
        <v>39</v>
      </c>
      <c r="AX96" s="13" t="s">
        <v>78</v>
      </c>
      <c r="AY96" s="153" t="s">
        <v>127</v>
      </c>
    </row>
    <row r="97" spans="2:51" s="14" customFormat="1" ht="12">
      <c r="B97" s="159"/>
      <c r="D97" s="146" t="s">
        <v>138</v>
      </c>
      <c r="E97" s="160" t="s">
        <v>32</v>
      </c>
      <c r="F97" s="161" t="s">
        <v>141</v>
      </c>
      <c r="H97" s="162">
        <v>60</v>
      </c>
      <c r="I97" s="163"/>
      <c r="L97" s="159"/>
      <c r="M97" s="164"/>
      <c r="T97" s="165"/>
      <c r="AT97" s="160" t="s">
        <v>138</v>
      </c>
      <c r="AU97" s="160" t="s">
        <v>148</v>
      </c>
      <c r="AV97" s="14" t="s">
        <v>134</v>
      </c>
      <c r="AW97" s="14" t="s">
        <v>39</v>
      </c>
      <c r="AX97" s="14" t="s">
        <v>86</v>
      </c>
      <c r="AY97" s="160" t="s">
        <v>127</v>
      </c>
    </row>
    <row r="98" spans="2:65" s="1" customFormat="1" ht="37.8" customHeight="1">
      <c r="B98" s="33"/>
      <c r="C98" s="128" t="s">
        <v>88</v>
      </c>
      <c r="D98" s="128" t="s">
        <v>129</v>
      </c>
      <c r="E98" s="129" t="s">
        <v>1143</v>
      </c>
      <c r="F98" s="130" t="s">
        <v>1144</v>
      </c>
      <c r="G98" s="131" t="s">
        <v>132</v>
      </c>
      <c r="H98" s="132">
        <v>60</v>
      </c>
      <c r="I98" s="133"/>
      <c r="J98" s="134">
        <f>ROUND(I98*H98,2)</f>
        <v>0</v>
      </c>
      <c r="K98" s="130" t="s">
        <v>133</v>
      </c>
      <c r="L98" s="33"/>
      <c r="M98" s="135" t="s">
        <v>32</v>
      </c>
      <c r="N98" s="136" t="s">
        <v>49</v>
      </c>
      <c r="P98" s="137">
        <f>O98*H98</f>
        <v>0</v>
      </c>
      <c r="Q98" s="137">
        <v>0</v>
      </c>
      <c r="R98" s="137">
        <f>Q98*H98</f>
        <v>0</v>
      </c>
      <c r="S98" s="137">
        <v>0</v>
      </c>
      <c r="T98" s="138">
        <f>S98*H98</f>
        <v>0</v>
      </c>
      <c r="AR98" s="139" t="s">
        <v>134</v>
      </c>
      <c r="AT98" s="139" t="s">
        <v>129</v>
      </c>
      <c r="AU98" s="139" t="s">
        <v>148</v>
      </c>
      <c r="AY98" s="17" t="s">
        <v>127</v>
      </c>
      <c r="BE98" s="140">
        <f>IF(N98="základní",J98,0)</f>
        <v>0</v>
      </c>
      <c r="BF98" s="140">
        <f>IF(N98="snížená",J98,0)</f>
        <v>0</v>
      </c>
      <c r="BG98" s="140">
        <f>IF(N98="zákl. přenesená",J98,0)</f>
        <v>0</v>
      </c>
      <c r="BH98" s="140">
        <f>IF(N98="sníž. přenesená",J98,0)</f>
        <v>0</v>
      </c>
      <c r="BI98" s="140">
        <f>IF(N98="nulová",J98,0)</f>
        <v>0</v>
      </c>
      <c r="BJ98" s="17" t="s">
        <v>86</v>
      </c>
      <c r="BK98" s="140">
        <f>ROUND(I98*H98,2)</f>
        <v>0</v>
      </c>
      <c r="BL98" s="17" t="s">
        <v>134</v>
      </c>
      <c r="BM98" s="139" t="s">
        <v>1145</v>
      </c>
    </row>
    <row r="99" spans="2:47" s="1" customFormat="1" ht="12">
      <c r="B99" s="33"/>
      <c r="D99" s="141" t="s">
        <v>136</v>
      </c>
      <c r="F99" s="142" t="s">
        <v>1146</v>
      </c>
      <c r="I99" s="143"/>
      <c r="L99" s="33"/>
      <c r="M99" s="144"/>
      <c r="T99" s="54"/>
      <c r="AT99" s="17" t="s">
        <v>136</v>
      </c>
      <c r="AU99" s="17" t="s">
        <v>148</v>
      </c>
    </row>
    <row r="100" spans="2:51" s="13" customFormat="1" ht="12">
      <c r="B100" s="152"/>
      <c r="D100" s="146" t="s">
        <v>138</v>
      </c>
      <c r="E100" s="153" t="s">
        <v>32</v>
      </c>
      <c r="F100" s="154" t="s">
        <v>1147</v>
      </c>
      <c r="H100" s="155">
        <v>60</v>
      </c>
      <c r="I100" s="156"/>
      <c r="L100" s="152"/>
      <c r="M100" s="157"/>
      <c r="T100" s="158"/>
      <c r="AT100" s="153" t="s">
        <v>138</v>
      </c>
      <c r="AU100" s="153" t="s">
        <v>148</v>
      </c>
      <c r="AV100" s="13" t="s">
        <v>88</v>
      </c>
      <c r="AW100" s="13" t="s">
        <v>39</v>
      </c>
      <c r="AX100" s="13" t="s">
        <v>86</v>
      </c>
      <c r="AY100" s="153" t="s">
        <v>127</v>
      </c>
    </row>
    <row r="101" spans="2:65" s="1" customFormat="1" ht="24.15" customHeight="1">
      <c r="B101" s="33"/>
      <c r="C101" s="128" t="s">
        <v>148</v>
      </c>
      <c r="D101" s="128" t="s">
        <v>129</v>
      </c>
      <c r="E101" s="129" t="s">
        <v>1148</v>
      </c>
      <c r="F101" s="130" t="s">
        <v>1149</v>
      </c>
      <c r="G101" s="131" t="s">
        <v>213</v>
      </c>
      <c r="H101" s="132">
        <v>468</v>
      </c>
      <c r="I101" s="133"/>
      <c r="J101" s="134">
        <f>ROUND(I101*H101,2)</f>
        <v>0</v>
      </c>
      <c r="K101" s="130" t="s">
        <v>133</v>
      </c>
      <c r="L101" s="33"/>
      <c r="M101" s="135" t="s">
        <v>32</v>
      </c>
      <c r="N101" s="136" t="s">
        <v>49</v>
      </c>
      <c r="P101" s="137">
        <f>O101*H101</f>
        <v>0</v>
      </c>
      <c r="Q101" s="137">
        <v>0.00025</v>
      </c>
      <c r="R101" s="137">
        <f>Q101*H101</f>
        <v>0.117</v>
      </c>
      <c r="S101" s="137">
        <v>0</v>
      </c>
      <c r="T101" s="138">
        <f>S101*H101</f>
        <v>0</v>
      </c>
      <c r="AR101" s="139" t="s">
        <v>134</v>
      </c>
      <c r="AT101" s="139" t="s">
        <v>129</v>
      </c>
      <c r="AU101" s="139" t="s">
        <v>148</v>
      </c>
      <c r="AY101" s="17" t="s">
        <v>127</v>
      </c>
      <c r="BE101" s="140">
        <f>IF(N101="základní",J101,0)</f>
        <v>0</v>
      </c>
      <c r="BF101" s="140">
        <f>IF(N101="snížená",J101,0)</f>
        <v>0</v>
      </c>
      <c r="BG101" s="140">
        <f>IF(N101="zákl. přenesená",J101,0)</f>
        <v>0</v>
      </c>
      <c r="BH101" s="140">
        <f>IF(N101="sníž. přenesená",J101,0)</f>
        <v>0</v>
      </c>
      <c r="BI101" s="140">
        <f>IF(N101="nulová",J101,0)</f>
        <v>0</v>
      </c>
      <c r="BJ101" s="17" t="s">
        <v>86</v>
      </c>
      <c r="BK101" s="140">
        <f>ROUND(I101*H101,2)</f>
        <v>0</v>
      </c>
      <c r="BL101" s="17" t="s">
        <v>134</v>
      </c>
      <c r="BM101" s="139" t="s">
        <v>1150</v>
      </c>
    </row>
    <row r="102" spans="2:47" s="1" customFormat="1" ht="12">
      <c r="B102" s="33"/>
      <c r="D102" s="141" t="s">
        <v>136</v>
      </c>
      <c r="F102" s="142" t="s">
        <v>1151</v>
      </c>
      <c r="I102" s="143"/>
      <c r="L102" s="33"/>
      <c r="M102" s="144"/>
      <c r="T102" s="54"/>
      <c r="AT102" s="17" t="s">
        <v>136</v>
      </c>
      <c r="AU102" s="17" t="s">
        <v>148</v>
      </c>
    </row>
    <row r="103" spans="2:51" s="12" customFormat="1" ht="20.4">
      <c r="B103" s="145"/>
      <c r="D103" s="146" t="s">
        <v>138</v>
      </c>
      <c r="E103" s="147" t="s">
        <v>32</v>
      </c>
      <c r="F103" s="148" t="s">
        <v>1141</v>
      </c>
      <c r="H103" s="147" t="s">
        <v>32</v>
      </c>
      <c r="I103" s="149"/>
      <c r="L103" s="145"/>
      <c r="M103" s="150"/>
      <c r="T103" s="151"/>
      <c r="AT103" s="147" t="s">
        <v>138</v>
      </c>
      <c r="AU103" s="147" t="s">
        <v>148</v>
      </c>
      <c r="AV103" s="12" t="s">
        <v>86</v>
      </c>
      <c r="AW103" s="12" t="s">
        <v>39</v>
      </c>
      <c r="AX103" s="12" t="s">
        <v>78</v>
      </c>
      <c r="AY103" s="147" t="s">
        <v>127</v>
      </c>
    </row>
    <row r="104" spans="2:51" s="13" customFormat="1" ht="12">
      <c r="B104" s="152"/>
      <c r="D104" s="146" t="s">
        <v>138</v>
      </c>
      <c r="E104" s="153" t="s">
        <v>32</v>
      </c>
      <c r="F104" s="154" t="s">
        <v>1152</v>
      </c>
      <c r="H104" s="155">
        <v>468</v>
      </c>
      <c r="I104" s="156"/>
      <c r="L104" s="152"/>
      <c r="M104" s="157"/>
      <c r="T104" s="158"/>
      <c r="AT104" s="153" t="s">
        <v>138</v>
      </c>
      <c r="AU104" s="153" t="s">
        <v>148</v>
      </c>
      <c r="AV104" s="13" t="s">
        <v>88</v>
      </c>
      <c r="AW104" s="13" t="s">
        <v>39</v>
      </c>
      <c r="AX104" s="13" t="s">
        <v>78</v>
      </c>
      <c r="AY104" s="153" t="s">
        <v>127</v>
      </c>
    </row>
    <row r="105" spans="2:51" s="14" customFormat="1" ht="12">
      <c r="B105" s="159"/>
      <c r="D105" s="146" t="s">
        <v>138</v>
      </c>
      <c r="E105" s="160" t="s">
        <v>32</v>
      </c>
      <c r="F105" s="161" t="s">
        <v>141</v>
      </c>
      <c r="H105" s="162">
        <v>468</v>
      </c>
      <c r="I105" s="163"/>
      <c r="L105" s="159"/>
      <c r="M105" s="164"/>
      <c r="T105" s="165"/>
      <c r="AT105" s="160" t="s">
        <v>138</v>
      </c>
      <c r="AU105" s="160" t="s">
        <v>148</v>
      </c>
      <c r="AV105" s="14" t="s">
        <v>134</v>
      </c>
      <c r="AW105" s="14" t="s">
        <v>39</v>
      </c>
      <c r="AX105" s="14" t="s">
        <v>86</v>
      </c>
      <c r="AY105" s="160" t="s">
        <v>127</v>
      </c>
    </row>
    <row r="106" spans="2:65" s="1" customFormat="1" ht="24.15" customHeight="1">
      <c r="B106" s="33"/>
      <c r="C106" s="128" t="s">
        <v>134</v>
      </c>
      <c r="D106" s="128" t="s">
        <v>129</v>
      </c>
      <c r="E106" s="129" t="s">
        <v>1153</v>
      </c>
      <c r="F106" s="130" t="s">
        <v>1154</v>
      </c>
      <c r="G106" s="131" t="s">
        <v>213</v>
      </c>
      <c r="H106" s="132">
        <v>468</v>
      </c>
      <c r="I106" s="133"/>
      <c r="J106" s="134">
        <f>ROUND(I106*H106,2)</f>
        <v>0</v>
      </c>
      <c r="K106" s="130" t="s">
        <v>133</v>
      </c>
      <c r="L106" s="33"/>
      <c r="M106" s="135" t="s">
        <v>32</v>
      </c>
      <c r="N106" s="136" t="s">
        <v>49</v>
      </c>
      <c r="P106" s="137">
        <f>O106*H106</f>
        <v>0</v>
      </c>
      <c r="Q106" s="137">
        <v>0</v>
      </c>
      <c r="R106" s="137">
        <f>Q106*H106</f>
        <v>0</v>
      </c>
      <c r="S106" s="137">
        <v>0</v>
      </c>
      <c r="T106" s="138">
        <f>S106*H106</f>
        <v>0</v>
      </c>
      <c r="AR106" s="139" t="s">
        <v>134</v>
      </c>
      <c r="AT106" s="139" t="s">
        <v>129</v>
      </c>
      <c r="AU106" s="139" t="s">
        <v>148</v>
      </c>
      <c r="AY106" s="17" t="s">
        <v>127</v>
      </c>
      <c r="BE106" s="140">
        <f>IF(N106="základní",J106,0)</f>
        <v>0</v>
      </c>
      <c r="BF106" s="140">
        <f>IF(N106="snížená",J106,0)</f>
        <v>0</v>
      </c>
      <c r="BG106" s="140">
        <f>IF(N106="zákl. přenesená",J106,0)</f>
        <v>0</v>
      </c>
      <c r="BH106" s="140">
        <f>IF(N106="sníž. přenesená",J106,0)</f>
        <v>0</v>
      </c>
      <c r="BI106" s="140">
        <f>IF(N106="nulová",J106,0)</f>
        <v>0</v>
      </c>
      <c r="BJ106" s="17" t="s">
        <v>86</v>
      </c>
      <c r="BK106" s="140">
        <f>ROUND(I106*H106,2)</f>
        <v>0</v>
      </c>
      <c r="BL106" s="17" t="s">
        <v>134</v>
      </c>
      <c r="BM106" s="139" t="s">
        <v>1155</v>
      </c>
    </row>
    <row r="107" spans="2:47" s="1" customFormat="1" ht="12">
      <c r="B107" s="33"/>
      <c r="D107" s="141" t="s">
        <v>136</v>
      </c>
      <c r="F107" s="142" t="s">
        <v>1156</v>
      </c>
      <c r="I107" s="143"/>
      <c r="L107" s="33"/>
      <c r="M107" s="144"/>
      <c r="T107" s="54"/>
      <c r="AT107" s="17" t="s">
        <v>136</v>
      </c>
      <c r="AU107" s="17" t="s">
        <v>148</v>
      </c>
    </row>
    <row r="108" spans="2:51" s="13" customFormat="1" ht="12">
      <c r="B108" s="152"/>
      <c r="D108" s="146" t="s">
        <v>138</v>
      </c>
      <c r="E108" s="153" t="s">
        <v>32</v>
      </c>
      <c r="F108" s="154" t="s">
        <v>1157</v>
      </c>
      <c r="H108" s="155">
        <v>468</v>
      </c>
      <c r="I108" s="156"/>
      <c r="L108" s="152"/>
      <c r="M108" s="157"/>
      <c r="T108" s="158"/>
      <c r="AT108" s="153" t="s">
        <v>138</v>
      </c>
      <c r="AU108" s="153" t="s">
        <v>148</v>
      </c>
      <c r="AV108" s="13" t="s">
        <v>88</v>
      </c>
      <c r="AW108" s="13" t="s">
        <v>39</v>
      </c>
      <c r="AX108" s="13" t="s">
        <v>86</v>
      </c>
      <c r="AY108" s="153" t="s">
        <v>127</v>
      </c>
    </row>
    <row r="109" spans="2:65" s="1" customFormat="1" ht="24.15" customHeight="1">
      <c r="B109" s="33"/>
      <c r="C109" s="128" t="s">
        <v>159</v>
      </c>
      <c r="D109" s="128" t="s">
        <v>129</v>
      </c>
      <c r="E109" s="129" t="s">
        <v>1158</v>
      </c>
      <c r="F109" s="130" t="s">
        <v>1159</v>
      </c>
      <c r="G109" s="131" t="s">
        <v>510</v>
      </c>
      <c r="H109" s="132">
        <v>1</v>
      </c>
      <c r="I109" s="133"/>
      <c r="J109" s="134">
        <f>ROUND(I109*H109,2)</f>
        <v>0</v>
      </c>
      <c r="K109" s="130" t="s">
        <v>133</v>
      </c>
      <c r="L109" s="33"/>
      <c r="M109" s="135" t="s">
        <v>32</v>
      </c>
      <c r="N109" s="136" t="s">
        <v>49</v>
      </c>
      <c r="P109" s="137">
        <f>O109*H109</f>
        <v>0</v>
      </c>
      <c r="Q109" s="137">
        <v>0</v>
      </c>
      <c r="R109" s="137">
        <f>Q109*H109</f>
        <v>0</v>
      </c>
      <c r="S109" s="137">
        <v>0</v>
      </c>
      <c r="T109" s="138">
        <f>S109*H109</f>
        <v>0</v>
      </c>
      <c r="AR109" s="139" t="s">
        <v>134</v>
      </c>
      <c r="AT109" s="139" t="s">
        <v>129</v>
      </c>
      <c r="AU109" s="139" t="s">
        <v>148</v>
      </c>
      <c r="AY109" s="17" t="s">
        <v>127</v>
      </c>
      <c r="BE109" s="140">
        <f>IF(N109="základní",J109,0)</f>
        <v>0</v>
      </c>
      <c r="BF109" s="140">
        <f>IF(N109="snížená",J109,0)</f>
        <v>0</v>
      </c>
      <c r="BG109" s="140">
        <f>IF(N109="zákl. přenesená",J109,0)</f>
        <v>0</v>
      </c>
      <c r="BH109" s="140">
        <f>IF(N109="sníž. přenesená",J109,0)</f>
        <v>0</v>
      </c>
      <c r="BI109" s="140">
        <f>IF(N109="nulová",J109,0)</f>
        <v>0</v>
      </c>
      <c r="BJ109" s="17" t="s">
        <v>86</v>
      </c>
      <c r="BK109" s="140">
        <f>ROUND(I109*H109,2)</f>
        <v>0</v>
      </c>
      <c r="BL109" s="17" t="s">
        <v>134</v>
      </c>
      <c r="BM109" s="139" t="s">
        <v>1160</v>
      </c>
    </row>
    <row r="110" spans="2:47" s="1" customFormat="1" ht="12">
      <c r="B110" s="33"/>
      <c r="D110" s="141" t="s">
        <v>136</v>
      </c>
      <c r="F110" s="142" t="s">
        <v>1161</v>
      </c>
      <c r="I110" s="143"/>
      <c r="L110" s="33"/>
      <c r="M110" s="144"/>
      <c r="T110" s="54"/>
      <c r="AT110" s="17" t="s">
        <v>136</v>
      </c>
      <c r="AU110" s="17" t="s">
        <v>148</v>
      </c>
    </row>
    <row r="111" spans="2:51" s="12" customFormat="1" ht="20.4">
      <c r="B111" s="145"/>
      <c r="D111" s="146" t="s">
        <v>138</v>
      </c>
      <c r="E111" s="147" t="s">
        <v>32</v>
      </c>
      <c r="F111" s="148" t="s">
        <v>1141</v>
      </c>
      <c r="H111" s="147" t="s">
        <v>32</v>
      </c>
      <c r="I111" s="149"/>
      <c r="L111" s="145"/>
      <c r="M111" s="150"/>
      <c r="T111" s="151"/>
      <c r="AT111" s="147" t="s">
        <v>138</v>
      </c>
      <c r="AU111" s="147" t="s">
        <v>148</v>
      </c>
      <c r="AV111" s="12" t="s">
        <v>86</v>
      </c>
      <c r="AW111" s="12" t="s">
        <v>39</v>
      </c>
      <c r="AX111" s="12" t="s">
        <v>78</v>
      </c>
      <c r="AY111" s="147" t="s">
        <v>127</v>
      </c>
    </row>
    <row r="112" spans="2:51" s="13" customFormat="1" ht="12">
      <c r="B112" s="152"/>
      <c r="D112" s="146" t="s">
        <v>138</v>
      </c>
      <c r="E112" s="153" t="s">
        <v>32</v>
      </c>
      <c r="F112" s="154" t="s">
        <v>1162</v>
      </c>
      <c r="H112" s="155">
        <v>1</v>
      </c>
      <c r="I112" s="156"/>
      <c r="L112" s="152"/>
      <c r="M112" s="157"/>
      <c r="T112" s="158"/>
      <c r="AT112" s="153" t="s">
        <v>138</v>
      </c>
      <c r="AU112" s="153" t="s">
        <v>148</v>
      </c>
      <c r="AV112" s="13" t="s">
        <v>88</v>
      </c>
      <c r="AW112" s="13" t="s">
        <v>39</v>
      </c>
      <c r="AX112" s="13" t="s">
        <v>78</v>
      </c>
      <c r="AY112" s="153" t="s">
        <v>127</v>
      </c>
    </row>
    <row r="113" spans="2:51" s="14" customFormat="1" ht="12">
      <c r="B113" s="159"/>
      <c r="D113" s="146" t="s">
        <v>138</v>
      </c>
      <c r="E113" s="160" t="s">
        <v>32</v>
      </c>
      <c r="F113" s="161" t="s">
        <v>141</v>
      </c>
      <c r="H113" s="162">
        <v>1</v>
      </c>
      <c r="I113" s="163"/>
      <c r="L113" s="159"/>
      <c r="M113" s="164"/>
      <c r="T113" s="165"/>
      <c r="AT113" s="160" t="s">
        <v>138</v>
      </c>
      <c r="AU113" s="160" t="s">
        <v>148</v>
      </c>
      <c r="AV113" s="14" t="s">
        <v>134</v>
      </c>
      <c r="AW113" s="14" t="s">
        <v>39</v>
      </c>
      <c r="AX113" s="14" t="s">
        <v>86</v>
      </c>
      <c r="AY113" s="160" t="s">
        <v>127</v>
      </c>
    </row>
    <row r="114" spans="2:65" s="1" customFormat="1" ht="44.25" customHeight="1">
      <c r="B114" s="33"/>
      <c r="C114" s="128" t="s">
        <v>166</v>
      </c>
      <c r="D114" s="128" t="s">
        <v>129</v>
      </c>
      <c r="E114" s="129" t="s">
        <v>1163</v>
      </c>
      <c r="F114" s="130" t="s">
        <v>1164</v>
      </c>
      <c r="G114" s="131" t="s">
        <v>510</v>
      </c>
      <c r="H114" s="132">
        <v>75</v>
      </c>
      <c r="I114" s="133"/>
      <c r="J114" s="134">
        <f>ROUND(I114*H114,2)</f>
        <v>0</v>
      </c>
      <c r="K114" s="130" t="s">
        <v>133</v>
      </c>
      <c r="L114" s="33"/>
      <c r="M114" s="135" t="s">
        <v>32</v>
      </c>
      <c r="N114" s="136" t="s">
        <v>49</v>
      </c>
      <c r="P114" s="137">
        <f>O114*H114</f>
        <v>0</v>
      </c>
      <c r="Q114" s="137">
        <v>0</v>
      </c>
      <c r="R114" s="137">
        <f>Q114*H114</f>
        <v>0</v>
      </c>
      <c r="S114" s="137">
        <v>0</v>
      </c>
      <c r="T114" s="138">
        <f>S114*H114</f>
        <v>0</v>
      </c>
      <c r="AR114" s="139" t="s">
        <v>134</v>
      </c>
      <c r="AT114" s="139" t="s">
        <v>129</v>
      </c>
      <c r="AU114" s="139" t="s">
        <v>148</v>
      </c>
      <c r="AY114" s="17" t="s">
        <v>127</v>
      </c>
      <c r="BE114" s="140">
        <f>IF(N114="základní",J114,0)</f>
        <v>0</v>
      </c>
      <c r="BF114" s="140">
        <f>IF(N114="snížená",J114,0)</f>
        <v>0</v>
      </c>
      <c r="BG114" s="140">
        <f>IF(N114="zákl. přenesená",J114,0)</f>
        <v>0</v>
      </c>
      <c r="BH114" s="140">
        <f>IF(N114="sníž. přenesená",J114,0)</f>
        <v>0</v>
      </c>
      <c r="BI114" s="140">
        <f>IF(N114="nulová",J114,0)</f>
        <v>0</v>
      </c>
      <c r="BJ114" s="17" t="s">
        <v>86</v>
      </c>
      <c r="BK114" s="140">
        <f>ROUND(I114*H114,2)</f>
        <v>0</v>
      </c>
      <c r="BL114" s="17" t="s">
        <v>134</v>
      </c>
      <c r="BM114" s="139" t="s">
        <v>1165</v>
      </c>
    </row>
    <row r="115" spans="2:47" s="1" customFormat="1" ht="12">
      <c r="B115" s="33"/>
      <c r="D115" s="141" t="s">
        <v>136</v>
      </c>
      <c r="F115" s="142" t="s">
        <v>1166</v>
      </c>
      <c r="I115" s="143"/>
      <c r="L115" s="33"/>
      <c r="M115" s="144"/>
      <c r="T115" s="54"/>
      <c r="AT115" s="17" t="s">
        <v>136</v>
      </c>
      <c r="AU115" s="17" t="s">
        <v>148</v>
      </c>
    </row>
    <row r="116" spans="2:51" s="13" customFormat="1" ht="12">
      <c r="B116" s="152"/>
      <c r="D116" s="146" t="s">
        <v>138</v>
      </c>
      <c r="E116" s="153" t="s">
        <v>32</v>
      </c>
      <c r="F116" s="154" t="s">
        <v>1167</v>
      </c>
      <c r="H116" s="155">
        <v>1</v>
      </c>
      <c r="I116" s="156"/>
      <c r="L116" s="152"/>
      <c r="M116" s="157"/>
      <c r="T116" s="158"/>
      <c r="AT116" s="153" t="s">
        <v>138</v>
      </c>
      <c r="AU116" s="153" t="s">
        <v>148</v>
      </c>
      <c r="AV116" s="13" t="s">
        <v>88</v>
      </c>
      <c r="AW116" s="13" t="s">
        <v>39</v>
      </c>
      <c r="AX116" s="13" t="s">
        <v>86</v>
      </c>
      <c r="AY116" s="153" t="s">
        <v>127</v>
      </c>
    </row>
    <row r="117" spans="2:51" s="13" customFormat="1" ht="12">
      <c r="B117" s="152"/>
      <c r="D117" s="146" t="s">
        <v>138</v>
      </c>
      <c r="F117" s="154" t="s">
        <v>1168</v>
      </c>
      <c r="H117" s="155">
        <v>75</v>
      </c>
      <c r="I117" s="156"/>
      <c r="L117" s="152"/>
      <c r="M117" s="157"/>
      <c r="T117" s="158"/>
      <c r="AT117" s="153" t="s">
        <v>138</v>
      </c>
      <c r="AU117" s="153" t="s">
        <v>148</v>
      </c>
      <c r="AV117" s="13" t="s">
        <v>88</v>
      </c>
      <c r="AW117" s="13" t="s">
        <v>4</v>
      </c>
      <c r="AX117" s="13" t="s">
        <v>86</v>
      </c>
      <c r="AY117" s="153" t="s">
        <v>127</v>
      </c>
    </row>
    <row r="118" spans="2:65" s="1" customFormat="1" ht="37.8" customHeight="1">
      <c r="B118" s="33"/>
      <c r="C118" s="128" t="s">
        <v>171</v>
      </c>
      <c r="D118" s="128" t="s">
        <v>129</v>
      </c>
      <c r="E118" s="129" t="s">
        <v>1169</v>
      </c>
      <c r="F118" s="130" t="s">
        <v>1170</v>
      </c>
      <c r="G118" s="131" t="s">
        <v>510</v>
      </c>
      <c r="H118" s="132">
        <v>14</v>
      </c>
      <c r="I118" s="133"/>
      <c r="J118" s="134">
        <f>ROUND(I118*H118,2)</f>
        <v>0</v>
      </c>
      <c r="K118" s="130" t="s">
        <v>133</v>
      </c>
      <c r="L118" s="33"/>
      <c r="M118" s="135" t="s">
        <v>32</v>
      </c>
      <c r="N118" s="136" t="s">
        <v>49</v>
      </c>
      <c r="P118" s="137">
        <f>O118*H118</f>
        <v>0</v>
      </c>
      <c r="Q118" s="137">
        <v>0</v>
      </c>
      <c r="R118" s="137">
        <f>Q118*H118</f>
        <v>0</v>
      </c>
      <c r="S118" s="137">
        <v>0</v>
      </c>
      <c r="T118" s="138">
        <f>S118*H118</f>
        <v>0</v>
      </c>
      <c r="AR118" s="139" t="s">
        <v>134</v>
      </c>
      <c r="AT118" s="139" t="s">
        <v>129</v>
      </c>
      <c r="AU118" s="139" t="s">
        <v>148</v>
      </c>
      <c r="AY118" s="17" t="s">
        <v>127</v>
      </c>
      <c r="BE118" s="140">
        <f>IF(N118="základní",J118,0)</f>
        <v>0</v>
      </c>
      <c r="BF118" s="140">
        <f>IF(N118="snížená",J118,0)</f>
        <v>0</v>
      </c>
      <c r="BG118" s="140">
        <f>IF(N118="zákl. přenesená",J118,0)</f>
        <v>0</v>
      </c>
      <c r="BH118" s="140">
        <f>IF(N118="sníž. přenesená",J118,0)</f>
        <v>0</v>
      </c>
      <c r="BI118" s="140">
        <f>IF(N118="nulová",J118,0)</f>
        <v>0</v>
      </c>
      <c r="BJ118" s="17" t="s">
        <v>86</v>
      </c>
      <c r="BK118" s="140">
        <f>ROUND(I118*H118,2)</f>
        <v>0</v>
      </c>
      <c r="BL118" s="17" t="s">
        <v>134</v>
      </c>
      <c r="BM118" s="139" t="s">
        <v>1171</v>
      </c>
    </row>
    <row r="119" spans="2:47" s="1" customFormat="1" ht="12">
      <c r="B119" s="33"/>
      <c r="D119" s="141" t="s">
        <v>136</v>
      </c>
      <c r="F119" s="142" t="s">
        <v>1172</v>
      </c>
      <c r="I119" s="143"/>
      <c r="L119" s="33"/>
      <c r="M119" s="144"/>
      <c r="T119" s="54"/>
      <c r="AT119" s="17" t="s">
        <v>136</v>
      </c>
      <c r="AU119" s="17" t="s">
        <v>148</v>
      </c>
    </row>
    <row r="120" spans="2:51" s="12" customFormat="1" ht="20.4">
      <c r="B120" s="145"/>
      <c r="D120" s="146" t="s">
        <v>138</v>
      </c>
      <c r="E120" s="147" t="s">
        <v>32</v>
      </c>
      <c r="F120" s="148" t="s">
        <v>1141</v>
      </c>
      <c r="H120" s="147" t="s">
        <v>32</v>
      </c>
      <c r="I120" s="149"/>
      <c r="L120" s="145"/>
      <c r="M120" s="150"/>
      <c r="T120" s="151"/>
      <c r="AT120" s="147" t="s">
        <v>138</v>
      </c>
      <c r="AU120" s="147" t="s">
        <v>148</v>
      </c>
      <c r="AV120" s="12" t="s">
        <v>86</v>
      </c>
      <c r="AW120" s="12" t="s">
        <v>39</v>
      </c>
      <c r="AX120" s="12" t="s">
        <v>78</v>
      </c>
      <c r="AY120" s="147" t="s">
        <v>127</v>
      </c>
    </row>
    <row r="121" spans="2:51" s="13" customFormat="1" ht="12">
      <c r="B121" s="152"/>
      <c r="D121" s="146" t="s">
        <v>138</v>
      </c>
      <c r="E121" s="153" t="s">
        <v>32</v>
      </c>
      <c r="F121" s="154" t="s">
        <v>1173</v>
      </c>
      <c r="H121" s="155">
        <v>2</v>
      </c>
      <c r="I121" s="156"/>
      <c r="L121" s="152"/>
      <c r="M121" s="157"/>
      <c r="T121" s="158"/>
      <c r="AT121" s="153" t="s">
        <v>138</v>
      </c>
      <c r="AU121" s="153" t="s">
        <v>148</v>
      </c>
      <c r="AV121" s="13" t="s">
        <v>88</v>
      </c>
      <c r="AW121" s="13" t="s">
        <v>39</v>
      </c>
      <c r="AX121" s="13" t="s">
        <v>78</v>
      </c>
      <c r="AY121" s="153" t="s">
        <v>127</v>
      </c>
    </row>
    <row r="122" spans="2:51" s="13" customFormat="1" ht="12">
      <c r="B122" s="152"/>
      <c r="D122" s="146" t="s">
        <v>138</v>
      </c>
      <c r="E122" s="153" t="s">
        <v>32</v>
      </c>
      <c r="F122" s="154" t="s">
        <v>1174</v>
      </c>
      <c r="H122" s="155">
        <v>3</v>
      </c>
      <c r="I122" s="156"/>
      <c r="L122" s="152"/>
      <c r="M122" s="157"/>
      <c r="T122" s="158"/>
      <c r="AT122" s="153" t="s">
        <v>138</v>
      </c>
      <c r="AU122" s="153" t="s">
        <v>148</v>
      </c>
      <c r="AV122" s="13" t="s">
        <v>88</v>
      </c>
      <c r="AW122" s="13" t="s">
        <v>39</v>
      </c>
      <c r="AX122" s="13" t="s">
        <v>78</v>
      </c>
      <c r="AY122" s="153" t="s">
        <v>127</v>
      </c>
    </row>
    <row r="123" spans="2:51" s="13" customFormat="1" ht="12">
      <c r="B123" s="152"/>
      <c r="D123" s="146" t="s">
        <v>138</v>
      </c>
      <c r="E123" s="153" t="s">
        <v>32</v>
      </c>
      <c r="F123" s="154" t="s">
        <v>1175</v>
      </c>
      <c r="H123" s="155">
        <v>6</v>
      </c>
      <c r="I123" s="156"/>
      <c r="L123" s="152"/>
      <c r="M123" s="157"/>
      <c r="T123" s="158"/>
      <c r="AT123" s="153" t="s">
        <v>138</v>
      </c>
      <c r="AU123" s="153" t="s">
        <v>148</v>
      </c>
      <c r="AV123" s="13" t="s">
        <v>88</v>
      </c>
      <c r="AW123" s="13" t="s">
        <v>39</v>
      </c>
      <c r="AX123" s="13" t="s">
        <v>78</v>
      </c>
      <c r="AY123" s="153" t="s">
        <v>127</v>
      </c>
    </row>
    <row r="124" spans="2:51" s="13" customFormat="1" ht="12">
      <c r="B124" s="152"/>
      <c r="D124" s="146" t="s">
        <v>138</v>
      </c>
      <c r="E124" s="153" t="s">
        <v>32</v>
      </c>
      <c r="F124" s="154" t="s">
        <v>1176</v>
      </c>
      <c r="H124" s="155">
        <v>1</v>
      </c>
      <c r="I124" s="156"/>
      <c r="L124" s="152"/>
      <c r="M124" s="157"/>
      <c r="T124" s="158"/>
      <c r="AT124" s="153" t="s">
        <v>138</v>
      </c>
      <c r="AU124" s="153" t="s">
        <v>148</v>
      </c>
      <c r="AV124" s="13" t="s">
        <v>88</v>
      </c>
      <c r="AW124" s="13" t="s">
        <v>39</v>
      </c>
      <c r="AX124" s="13" t="s">
        <v>78</v>
      </c>
      <c r="AY124" s="153" t="s">
        <v>127</v>
      </c>
    </row>
    <row r="125" spans="2:51" s="13" customFormat="1" ht="12">
      <c r="B125" s="152"/>
      <c r="D125" s="146" t="s">
        <v>138</v>
      </c>
      <c r="E125" s="153" t="s">
        <v>32</v>
      </c>
      <c r="F125" s="154" t="s">
        <v>1177</v>
      </c>
      <c r="H125" s="155">
        <v>1</v>
      </c>
      <c r="I125" s="156"/>
      <c r="L125" s="152"/>
      <c r="M125" s="157"/>
      <c r="T125" s="158"/>
      <c r="AT125" s="153" t="s">
        <v>138</v>
      </c>
      <c r="AU125" s="153" t="s">
        <v>148</v>
      </c>
      <c r="AV125" s="13" t="s">
        <v>88</v>
      </c>
      <c r="AW125" s="13" t="s">
        <v>39</v>
      </c>
      <c r="AX125" s="13" t="s">
        <v>78</v>
      </c>
      <c r="AY125" s="153" t="s">
        <v>127</v>
      </c>
    </row>
    <row r="126" spans="2:51" s="13" customFormat="1" ht="12">
      <c r="B126" s="152"/>
      <c r="D126" s="146" t="s">
        <v>138</v>
      </c>
      <c r="E126" s="153" t="s">
        <v>32</v>
      </c>
      <c r="F126" s="154" t="s">
        <v>1178</v>
      </c>
      <c r="H126" s="155">
        <v>1</v>
      </c>
      <c r="I126" s="156"/>
      <c r="L126" s="152"/>
      <c r="M126" s="157"/>
      <c r="T126" s="158"/>
      <c r="AT126" s="153" t="s">
        <v>138</v>
      </c>
      <c r="AU126" s="153" t="s">
        <v>148</v>
      </c>
      <c r="AV126" s="13" t="s">
        <v>88</v>
      </c>
      <c r="AW126" s="13" t="s">
        <v>39</v>
      </c>
      <c r="AX126" s="13" t="s">
        <v>78</v>
      </c>
      <c r="AY126" s="153" t="s">
        <v>127</v>
      </c>
    </row>
    <row r="127" spans="2:51" s="14" customFormat="1" ht="12">
      <c r="B127" s="159"/>
      <c r="D127" s="146" t="s">
        <v>138</v>
      </c>
      <c r="E127" s="160" t="s">
        <v>32</v>
      </c>
      <c r="F127" s="161" t="s">
        <v>141</v>
      </c>
      <c r="H127" s="162">
        <v>14</v>
      </c>
      <c r="I127" s="163"/>
      <c r="L127" s="159"/>
      <c r="M127" s="164"/>
      <c r="T127" s="165"/>
      <c r="AT127" s="160" t="s">
        <v>138</v>
      </c>
      <c r="AU127" s="160" t="s">
        <v>148</v>
      </c>
      <c r="AV127" s="14" t="s">
        <v>134</v>
      </c>
      <c r="AW127" s="14" t="s">
        <v>39</v>
      </c>
      <c r="AX127" s="14" t="s">
        <v>86</v>
      </c>
      <c r="AY127" s="160" t="s">
        <v>127</v>
      </c>
    </row>
    <row r="128" spans="2:65" s="1" customFormat="1" ht="44.25" customHeight="1">
      <c r="B128" s="33"/>
      <c r="C128" s="128" t="s">
        <v>177</v>
      </c>
      <c r="D128" s="128" t="s">
        <v>129</v>
      </c>
      <c r="E128" s="129" t="s">
        <v>1179</v>
      </c>
      <c r="F128" s="130" t="s">
        <v>1180</v>
      </c>
      <c r="G128" s="131" t="s">
        <v>510</v>
      </c>
      <c r="H128" s="132">
        <v>1050</v>
      </c>
      <c r="I128" s="133"/>
      <c r="J128" s="134">
        <f>ROUND(I128*H128,2)</f>
        <v>0</v>
      </c>
      <c r="K128" s="130" t="s">
        <v>133</v>
      </c>
      <c r="L128" s="33"/>
      <c r="M128" s="135" t="s">
        <v>32</v>
      </c>
      <c r="N128" s="136" t="s">
        <v>49</v>
      </c>
      <c r="P128" s="137">
        <f>O128*H128</f>
        <v>0</v>
      </c>
      <c r="Q128" s="137">
        <v>0</v>
      </c>
      <c r="R128" s="137">
        <f>Q128*H128</f>
        <v>0</v>
      </c>
      <c r="S128" s="137">
        <v>0</v>
      </c>
      <c r="T128" s="138">
        <f>S128*H128</f>
        <v>0</v>
      </c>
      <c r="AR128" s="139" t="s">
        <v>134</v>
      </c>
      <c r="AT128" s="139" t="s">
        <v>129</v>
      </c>
      <c r="AU128" s="139" t="s">
        <v>148</v>
      </c>
      <c r="AY128" s="17" t="s">
        <v>127</v>
      </c>
      <c r="BE128" s="140">
        <f>IF(N128="základní",J128,0)</f>
        <v>0</v>
      </c>
      <c r="BF128" s="140">
        <f>IF(N128="snížená",J128,0)</f>
        <v>0</v>
      </c>
      <c r="BG128" s="140">
        <f>IF(N128="zákl. přenesená",J128,0)</f>
        <v>0</v>
      </c>
      <c r="BH128" s="140">
        <f>IF(N128="sníž. přenesená",J128,0)</f>
        <v>0</v>
      </c>
      <c r="BI128" s="140">
        <f>IF(N128="nulová",J128,0)</f>
        <v>0</v>
      </c>
      <c r="BJ128" s="17" t="s">
        <v>86</v>
      </c>
      <c r="BK128" s="140">
        <f>ROUND(I128*H128,2)</f>
        <v>0</v>
      </c>
      <c r="BL128" s="17" t="s">
        <v>134</v>
      </c>
      <c r="BM128" s="139" t="s">
        <v>1181</v>
      </c>
    </row>
    <row r="129" spans="2:47" s="1" customFormat="1" ht="12">
      <c r="B129" s="33"/>
      <c r="D129" s="141" t="s">
        <v>136</v>
      </c>
      <c r="F129" s="142" t="s">
        <v>1182</v>
      </c>
      <c r="I129" s="143"/>
      <c r="L129" s="33"/>
      <c r="M129" s="144"/>
      <c r="T129" s="54"/>
      <c r="AT129" s="17" t="s">
        <v>136</v>
      </c>
      <c r="AU129" s="17" t="s">
        <v>148</v>
      </c>
    </row>
    <row r="130" spans="2:51" s="13" customFormat="1" ht="12">
      <c r="B130" s="152"/>
      <c r="D130" s="146" t="s">
        <v>138</v>
      </c>
      <c r="E130" s="153" t="s">
        <v>32</v>
      </c>
      <c r="F130" s="154" t="s">
        <v>1183</v>
      </c>
      <c r="H130" s="155">
        <v>14</v>
      </c>
      <c r="I130" s="156"/>
      <c r="L130" s="152"/>
      <c r="M130" s="157"/>
      <c r="T130" s="158"/>
      <c r="AT130" s="153" t="s">
        <v>138</v>
      </c>
      <c r="AU130" s="153" t="s">
        <v>148</v>
      </c>
      <c r="AV130" s="13" t="s">
        <v>88</v>
      </c>
      <c r="AW130" s="13" t="s">
        <v>39</v>
      </c>
      <c r="AX130" s="13" t="s">
        <v>86</v>
      </c>
      <c r="AY130" s="153" t="s">
        <v>127</v>
      </c>
    </row>
    <row r="131" spans="2:51" s="13" customFormat="1" ht="12">
      <c r="B131" s="152"/>
      <c r="D131" s="146" t="s">
        <v>138</v>
      </c>
      <c r="F131" s="154" t="s">
        <v>1184</v>
      </c>
      <c r="H131" s="155">
        <v>1050</v>
      </c>
      <c r="I131" s="156"/>
      <c r="L131" s="152"/>
      <c r="M131" s="157"/>
      <c r="T131" s="158"/>
      <c r="AT131" s="153" t="s">
        <v>138</v>
      </c>
      <c r="AU131" s="153" t="s">
        <v>148</v>
      </c>
      <c r="AV131" s="13" t="s">
        <v>88</v>
      </c>
      <c r="AW131" s="13" t="s">
        <v>4</v>
      </c>
      <c r="AX131" s="13" t="s">
        <v>86</v>
      </c>
      <c r="AY131" s="153" t="s">
        <v>127</v>
      </c>
    </row>
    <row r="132" spans="2:65" s="1" customFormat="1" ht="37.8" customHeight="1">
      <c r="B132" s="33"/>
      <c r="C132" s="128" t="s">
        <v>183</v>
      </c>
      <c r="D132" s="128" t="s">
        <v>129</v>
      </c>
      <c r="E132" s="129" t="s">
        <v>1185</v>
      </c>
      <c r="F132" s="130" t="s">
        <v>1186</v>
      </c>
      <c r="G132" s="131" t="s">
        <v>510</v>
      </c>
      <c r="H132" s="132">
        <v>1</v>
      </c>
      <c r="I132" s="133"/>
      <c r="J132" s="134">
        <f>ROUND(I132*H132,2)</f>
        <v>0</v>
      </c>
      <c r="K132" s="130" t="s">
        <v>133</v>
      </c>
      <c r="L132" s="33"/>
      <c r="M132" s="135" t="s">
        <v>32</v>
      </c>
      <c r="N132" s="136" t="s">
        <v>49</v>
      </c>
      <c r="P132" s="137">
        <f>O132*H132</f>
        <v>0</v>
      </c>
      <c r="Q132" s="137">
        <v>0</v>
      </c>
      <c r="R132" s="137">
        <f>Q132*H132</f>
        <v>0</v>
      </c>
      <c r="S132" s="137">
        <v>0</v>
      </c>
      <c r="T132" s="138">
        <f>S132*H132</f>
        <v>0</v>
      </c>
      <c r="AR132" s="139" t="s">
        <v>134</v>
      </c>
      <c r="AT132" s="139" t="s">
        <v>129</v>
      </c>
      <c r="AU132" s="139" t="s">
        <v>148</v>
      </c>
      <c r="AY132" s="17" t="s">
        <v>127</v>
      </c>
      <c r="BE132" s="140">
        <f>IF(N132="základní",J132,0)</f>
        <v>0</v>
      </c>
      <c r="BF132" s="140">
        <f>IF(N132="snížená",J132,0)</f>
        <v>0</v>
      </c>
      <c r="BG132" s="140">
        <f>IF(N132="zákl. přenesená",J132,0)</f>
        <v>0</v>
      </c>
      <c r="BH132" s="140">
        <f>IF(N132="sníž. přenesená",J132,0)</f>
        <v>0</v>
      </c>
      <c r="BI132" s="140">
        <f>IF(N132="nulová",J132,0)</f>
        <v>0</v>
      </c>
      <c r="BJ132" s="17" t="s">
        <v>86</v>
      </c>
      <c r="BK132" s="140">
        <f>ROUND(I132*H132,2)</f>
        <v>0</v>
      </c>
      <c r="BL132" s="17" t="s">
        <v>134</v>
      </c>
      <c r="BM132" s="139" t="s">
        <v>1187</v>
      </c>
    </row>
    <row r="133" spans="2:47" s="1" customFormat="1" ht="12">
      <c r="B133" s="33"/>
      <c r="D133" s="141" t="s">
        <v>136</v>
      </c>
      <c r="F133" s="142" t="s">
        <v>1188</v>
      </c>
      <c r="I133" s="143"/>
      <c r="L133" s="33"/>
      <c r="M133" s="144"/>
      <c r="T133" s="54"/>
      <c r="AT133" s="17" t="s">
        <v>136</v>
      </c>
      <c r="AU133" s="17" t="s">
        <v>148</v>
      </c>
    </row>
    <row r="134" spans="2:51" s="12" customFormat="1" ht="20.4">
      <c r="B134" s="145"/>
      <c r="D134" s="146" t="s">
        <v>138</v>
      </c>
      <c r="E134" s="147" t="s">
        <v>32</v>
      </c>
      <c r="F134" s="148" t="s">
        <v>1141</v>
      </c>
      <c r="H134" s="147" t="s">
        <v>32</v>
      </c>
      <c r="I134" s="149"/>
      <c r="L134" s="145"/>
      <c r="M134" s="150"/>
      <c r="T134" s="151"/>
      <c r="AT134" s="147" t="s">
        <v>138</v>
      </c>
      <c r="AU134" s="147" t="s">
        <v>148</v>
      </c>
      <c r="AV134" s="12" t="s">
        <v>86</v>
      </c>
      <c r="AW134" s="12" t="s">
        <v>39</v>
      </c>
      <c r="AX134" s="12" t="s">
        <v>78</v>
      </c>
      <c r="AY134" s="147" t="s">
        <v>127</v>
      </c>
    </row>
    <row r="135" spans="2:51" s="13" customFormat="1" ht="12">
      <c r="B135" s="152"/>
      <c r="D135" s="146" t="s">
        <v>138</v>
      </c>
      <c r="E135" s="153" t="s">
        <v>32</v>
      </c>
      <c r="F135" s="154" t="s">
        <v>1189</v>
      </c>
      <c r="H135" s="155">
        <v>1</v>
      </c>
      <c r="I135" s="156"/>
      <c r="L135" s="152"/>
      <c r="M135" s="157"/>
      <c r="T135" s="158"/>
      <c r="AT135" s="153" t="s">
        <v>138</v>
      </c>
      <c r="AU135" s="153" t="s">
        <v>148</v>
      </c>
      <c r="AV135" s="13" t="s">
        <v>88</v>
      </c>
      <c r="AW135" s="13" t="s">
        <v>39</v>
      </c>
      <c r="AX135" s="13" t="s">
        <v>78</v>
      </c>
      <c r="AY135" s="153" t="s">
        <v>127</v>
      </c>
    </row>
    <row r="136" spans="2:51" s="14" customFormat="1" ht="12">
      <c r="B136" s="159"/>
      <c r="D136" s="146" t="s">
        <v>138</v>
      </c>
      <c r="E136" s="160" t="s">
        <v>32</v>
      </c>
      <c r="F136" s="161" t="s">
        <v>141</v>
      </c>
      <c r="H136" s="162">
        <v>1</v>
      </c>
      <c r="I136" s="163"/>
      <c r="L136" s="159"/>
      <c r="M136" s="164"/>
      <c r="T136" s="165"/>
      <c r="AT136" s="160" t="s">
        <v>138</v>
      </c>
      <c r="AU136" s="160" t="s">
        <v>148</v>
      </c>
      <c r="AV136" s="14" t="s">
        <v>134</v>
      </c>
      <c r="AW136" s="14" t="s">
        <v>39</v>
      </c>
      <c r="AX136" s="14" t="s">
        <v>86</v>
      </c>
      <c r="AY136" s="160" t="s">
        <v>127</v>
      </c>
    </row>
    <row r="137" spans="2:65" s="1" customFormat="1" ht="44.25" customHeight="1">
      <c r="B137" s="33"/>
      <c r="C137" s="128" t="s">
        <v>188</v>
      </c>
      <c r="D137" s="128" t="s">
        <v>129</v>
      </c>
      <c r="E137" s="129" t="s">
        <v>1190</v>
      </c>
      <c r="F137" s="130" t="s">
        <v>1191</v>
      </c>
      <c r="G137" s="131" t="s">
        <v>510</v>
      </c>
      <c r="H137" s="132">
        <v>75</v>
      </c>
      <c r="I137" s="133"/>
      <c r="J137" s="134">
        <f>ROUND(I137*H137,2)</f>
        <v>0</v>
      </c>
      <c r="K137" s="130" t="s">
        <v>133</v>
      </c>
      <c r="L137" s="33"/>
      <c r="M137" s="135" t="s">
        <v>32</v>
      </c>
      <c r="N137" s="136" t="s">
        <v>49</v>
      </c>
      <c r="P137" s="137">
        <f>O137*H137</f>
        <v>0</v>
      </c>
      <c r="Q137" s="137">
        <v>0</v>
      </c>
      <c r="R137" s="137">
        <f>Q137*H137</f>
        <v>0</v>
      </c>
      <c r="S137" s="137">
        <v>0</v>
      </c>
      <c r="T137" s="138">
        <f>S137*H137</f>
        <v>0</v>
      </c>
      <c r="AR137" s="139" t="s">
        <v>134</v>
      </c>
      <c r="AT137" s="139" t="s">
        <v>129</v>
      </c>
      <c r="AU137" s="139" t="s">
        <v>148</v>
      </c>
      <c r="AY137" s="17" t="s">
        <v>127</v>
      </c>
      <c r="BE137" s="140">
        <f>IF(N137="základní",J137,0)</f>
        <v>0</v>
      </c>
      <c r="BF137" s="140">
        <f>IF(N137="snížená",J137,0)</f>
        <v>0</v>
      </c>
      <c r="BG137" s="140">
        <f>IF(N137="zákl. přenesená",J137,0)</f>
        <v>0</v>
      </c>
      <c r="BH137" s="140">
        <f>IF(N137="sníž. přenesená",J137,0)</f>
        <v>0</v>
      </c>
      <c r="BI137" s="140">
        <f>IF(N137="nulová",J137,0)</f>
        <v>0</v>
      </c>
      <c r="BJ137" s="17" t="s">
        <v>86</v>
      </c>
      <c r="BK137" s="140">
        <f>ROUND(I137*H137,2)</f>
        <v>0</v>
      </c>
      <c r="BL137" s="17" t="s">
        <v>134</v>
      </c>
      <c r="BM137" s="139" t="s">
        <v>1192</v>
      </c>
    </row>
    <row r="138" spans="2:47" s="1" customFormat="1" ht="12">
      <c r="B138" s="33"/>
      <c r="D138" s="141" t="s">
        <v>136</v>
      </c>
      <c r="F138" s="142" t="s">
        <v>1193</v>
      </c>
      <c r="I138" s="143"/>
      <c r="L138" s="33"/>
      <c r="M138" s="144"/>
      <c r="T138" s="54"/>
      <c r="AT138" s="17" t="s">
        <v>136</v>
      </c>
      <c r="AU138" s="17" t="s">
        <v>148</v>
      </c>
    </row>
    <row r="139" spans="2:51" s="13" customFormat="1" ht="12">
      <c r="B139" s="152"/>
      <c r="D139" s="146" t="s">
        <v>138</v>
      </c>
      <c r="E139" s="153" t="s">
        <v>32</v>
      </c>
      <c r="F139" s="154" t="s">
        <v>1194</v>
      </c>
      <c r="H139" s="155">
        <v>1</v>
      </c>
      <c r="I139" s="156"/>
      <c r="L139" s="152"/>
      <c r="M139" s="157"/>
      <c r="T139" s="158"/>
      <c r="AT139" s="153" t="s">
        <v>138</v>
      </c>
      <c r="AU139" s="153" t="s">
        <v>148</v>
      </c>
      <c r="AV139" s="13" t="s">
        <v>88</v>
      </c>
      <c r="AW139" s="13" t="s">
        <v>39</v>
      </c>
      <c r="AX139" s="13" t="s">
        <v>86</v>
      </c>
      <c r="AY139" s="153" t="s">
        <v>127</v>
      </c>
    </row>
    <row r="140" spans="2:51" s="13" customFormat="1" ht="12">
      <c r="B140" s="152"/>
      <c r="D140" s="146" t="s">
        <v>138</v>
      </c>
      <c r="F140" s="154" t="s">
        <v>1168</v>
      </c>
      <c r="H140" s="155">
        <v>75</v>
      </c>
      <c r="I140" s="156"/>
      <c r="L140" s="152"/>
      <c r="M140" s="157"/>
      <c r="T140" s="158"/>
      <c r="AT140" s="153" t="s">
        <v>138</v>
      </c>
      <c r="AU140" s="153" t="s">
        <v>148</v>
      </c>
      <c r="AV140" s="13" t="s">
        <v>88</v>
      </c>
      <c r="AW140" s="13" t="s">
        <v>4</v>
      </c>
      <c r="AX140" s="13" t="s">
        <v>86</v>
      </c>
      <c r="AY140" s="153" t="s">
        <v>127</v>
      </c>
    </row>
    <row r="141" spans="2:65" s="1" customFormat="1" ht="37.8" customHeight="1">
      <c r="B141" s="33"/>
      <c r="C141" s="128" t="s">
        <v>193</v>
      </c>
      <c r="D141" s="128" t="s">
        <v>129</v>
      </c>
      <c r="E141" s="129" t="s">
        <v>1195</v>
      </c>
      <c r="F141" s="130" t="s">
        <v>1196</v>
      </c>
      <c r="G141" s="131" t="s">
        <v>510</v>
      </c>
      <c r="H141" s="132">
        <v>2</v>
      </c>
      <c r="I141" s="133"/>
      <c r="J141" s="134">
        <f>ROUND(I141*H141,2)</f>
        <v>0</v>
      </c>
      <c r="K141" s="130" t="s">
        <v>133</v>
      </c>
      <c r="L141" s="33"/>
      <c r="M141" s="135" t="s">
        <v>32</v>
      </c>
      <c r="N141" s="136" t="s">
        <v>49</v>
      </c>
      <c r="P141" s="137">
        <f>O141*H141</f>
        <v>0</v>
      </c>
      <c r="Q141" s="137">
        <v>0</v>
      </c>
      <c r="R141" s="137">
        <f>Q141*H141</f>
        <v>0</v>
      </c>
      <c r="S141" s="137">
        <v>0</v>
      </c>
      <c r="T141" s="138">
        <f>S141*H141</f>
        <v>0</v>
      </c>
      <c r="AR141" s="139" t="s">
        <v>134</v>
      </c>
      <c r="AT141" s="139" t="s">
        <v>129</v>
      </c>
      <c r="AU141" s="139" t="s">
        <v>148</v>
      </c>
      <c r="AY141" s="17" t="s">
        <v>127</v>
      </c>
      <c r="BE141" s="140">
        <f>IF(N141="základní",J141,0)</f>
        <v>0</v>
      </c>
      <c r="BF141" s="140">
        <f>IF(N141="snížená",J141,0)</f>
        <v>0</v>
      </c>
      <c r="BG141" s="140">
        <f>IF(N141="zákl. přenesená",J141,0)</f>
        <v>0</v>
      </c>
      <c r="BH141" s="140">
        <f>IF(N141="sníž. přenesená",J141,0)</f>
        <v>0</v>
      </c>
      <c r="BI141" s="140">
        <f>IF(N141="nulová",J141,0)</f>
        <v>0</v>
      </c>
      <c r="BJ141" s="17" t="s">
        <v>86</v>
      </c>
      <c r="BK141" s="140">
        <f>ROUND(I141*H141,2)</f>
        <v>0</v>
      </c>
      <c r="BL141" s="17" t="s">
        <v>134</v>
      </c>
      <c r="BM141" s="139" t="s">
        <v>1197</v>
      </c>
    </row>
    <row r="142" spans="2:47" s="1" customFormat="1" ht="12">
      <c r="B142" s="33"/>
      <c r="D142" s="141" t="s">
        <v>136</v>
      </c>
      <c r="F142" s="142" t="s">
        <v>1198</v>
      </c>
      <c r="I142" s="143"/>
      <c r="L142" s="33"/>
      <c r="M142" s="144"/>
      <c r="T142" s="54"/>
      <c r="AT142" s="17" t="s">
        <v>136</v>
      </c>
      <c r="AU142" s="17" t="s">
        <v>148</v>
      </c>
    </row>
    <row r="143" spans="2:51" s="12" customFormat="1" ht="20.4">
      <c r="B143" s="145"/>
      <c r="D143" s="146" t="s">
        <v>138</v>
      </c>
      <c r="E143" s="147" t="s">
        <v>32</v>
      </c>
      <c r="F143" s="148" t="s">
        <v>1141</v>
      </c>
      <c r="H143" s="147" t="s">
        <v>32</v>
      </c>
      <c r="I143" s="149"/>
      <c r="L143" s="145"/>
      <c r="M143" s="150"/>
      <c r="T143" s="151"/>
      <c r="AT143" s="147" t="s">
        <v>138</v>
      </c>
      <c r="AU143" s="147" t="s">
        <v>148</v>
      </c>
      <c r="AV143" s="12" t="s">
        <v>86</v>
      </c>
      <c r="AW143" s="12" t="s">
        <v>39</v>
      </c>
      <c r="AX143" s="12" t="s">
        <v>78</v>
      </c>
      <c r="AY143" s="147" t="s">
        <v>127</v>
      </c>
    </row>
    <row r="144" spans="2:51" s="13" customFormat="1" ht="12">
      <c r="B144" s="152"/>
      <c r="D144" s="146" t="s">
        <v>138</v>
      </c>
      <c r="E144" s="153" t="s">
        <v>32</v>
      </c>
      <c r="F144" s="154" t="s">
        <v>1199</v>
      </c>
      <c r="H144" s="155">
        <v>2</v>
      </c>
      <c r="I144" s="156"/>
      <c r="L144" s="152"/>
      <c r="M144" s="157"/>
      <c r="T144" s="158"/>
      <c r="AT144" s="153" t="s">
        <v>138</v>
      </c>
      <c r="AU144" s="153" t="s">
        <v>148</v>
      </c>
      <c r="AV144" s="13" t="s">
        <v>88</v>
      </c>
      <c r="AW144" s="13" t="s">
        <v>39</v>
      </c>
      <c r="AX144" s="13" t="s">
        <v>78</v>
      </c>
      <c r="AY144" s="153" t="s">
        <v>127</v>
      </c>
    </row>
    <row r="145" spans="2:51" s="14" customFormat="1" ht="12">
      <c r="B145" s="159"/>
      <c r="D145" s="146" t="s">
        <v>138</v>
      </c>
      <c r="E145" s="160" t="s">
        <v>32</v>
      </c>
      <c r="F145" s="161" t="s">
        <v>141</v>
      </c>
      <c r="H145" s="162">
        <v>2</v>
      </c>
      <c r="I145" s="163"/>
      <c r="L145" s="159"/>
      <c r="M145" s="164"/>
      <c r="T145" s="165"/>
      <c r="AT145" s="160" t="s">
        <v>138</v>
      </c>
      <c r="AU145" s="160" t="s">
        <v>148</v>
      </c>
      <c r="AV145" s="14" t="s">
        <v>134</v>
      </c>
      <c r="AW145" s="14" t="s">
        <v>39</v>
      </c>
      <c r="AX145" s="14" t="s">
        <v>86</v>
      </c>
      <c r="AY145" s="160" t="s">
        <v>127</v>
      </c>
    </row>
    <row r="146" spans="2:65" s="1" customFormat="1" ht="37.8" customHeight="1">
      <c r="B146" s="33"/>
      <c r="C146" s="128" t="s">
        <v>198</v>
      </c>
      <c r="D146" s="128" t="s">
        <v>129</v>
      </c>
      <c r="E146" s="129" t="s">
        <v>1200</v>
      </c>
      <c r="F146" s="130" t="s">
        <v>1201</v>
      </c>
      <c r="G146" s="131" t="s">
        <v>510</v>
      </c>
      <c r="H146" s="132">
        <v>150</v>
      </c>
      <c r="I146" s="133"/>
      <c r="J146" s="134">
        <f>ROUND(I146*H146,2)</f>
        <v>0</v>
      </c>
      <c r="K146" s="130" t="s">
        <v>133</v>
      </c>
      <c r="L146" s="33"/>
      <c r="M146" s="135" t="s">
        <v>32</v>
      </c>
      <c r="N146" s="136" t="s">
        <v>49</v>
      </c>
      <c r="P146" s="137">
        <f>O146*H146</f>
        <v>0</v>
      </c>
      <c r="Q146" s="137">
        <v>0</v>
      </c>
      <c r="R146" s="137">
        <f>Q146*H146</f>
        <v>0</v>
      </c>
      <c r="S146" s="137">
        <v>0</v>
      </c>
      <c r="T146" s="138">
        <f>S146*H146</f>
        <v>0</v>
      </c>
      <c r="AR146" s="139" t="s">
        <v>134</v>
      </c>
      <c r="AT146" s="139" t="s">
        <v>129</v>
      </c>
      <c r="AU146" s="139" t="s">
        <v>148</v>
      </c>
      <c r="AY146" s="17" t="s">
        <v>127</v>
      </c>
      <c r="BE146" s="140">
        <f>IF(N146="základní",J146,0)</f>
        <v>0</v>
      </c>
      <c r="BF146" s="140">
        <f>IF(N146="snížená",J146,0)</f>
        <v>0</v>
      </c>
      <c r="BG146" s="140">
        <f>IF(N146="zákl. přenesená",J146,0)</f>
        <v>0</v>
      </c>
      <c r="BH146" s="140">
        <f>IF(N146="sníž. přenesená",J146,0)</f>
        <v>0</v>
      </c>
      <c r="BI146" s="140">
        <f>IF(N146="nulová",J146,0)</f>
        <v>0</v>
      </c>
      <c r="BJ146" s="17" t="s">
        <v>86</v>
      </c>
      <c r="BK146" s="140">
        <f>ROUND(I146*H146,2)</f>
        <v>0</v>
      </c>
      <c r="BL146" s="17" t="s">
        <v>134</v>
      </c>
      <c r="BM146" s="139" t="s">
        <v>1202</v>
      </c>
    </row>
    <row r="147" spans="2:47" s="1" customFormat="1" ht="12">
      <c r="B147" s="33"/>
      <c r="D147" s="141" t="s">
        <v>136</v>
      </c>
      <c r="F147" s="142" t="s">
        <v>1203</v>
      </c>
      <c r="I147" s="143"/>
      <c r="L147" s="33"/>
      <c r="M147" s="144"/>
      <c r="T147" s="54"/>
      <c r="AT147" s="17" t="s">
        <v>136</v>
      </c>
      <c r="AU147" s="17" t="s">
        <v>148</v>
      </c>
    </row>
    <row r="148" spans="2:51" s="13" customFormat="1" ht="12">
      <c r="B148" s="152"/>
      <c r="D148" s="146" t="s">
        <v>138</v>
      </c>
      <c r="E148" s="153" t="s">
        <v>32</v>
      </c>
      <c r="F148" s="154" t="s">
        <v>1204</v>
      </c>
      <c r="H148" s="155">
        <v>2</v>
      </c>
      <c r="I148" s="156"/>
      <c r="L148" s="152"/>
      <c r="M148" s="157"/>
      <c r="T148" s="158"/>
      <c r="AT148" s="153" t="s">
        <v>138</v>
      </c>
      <c r="AU148" s="153" t="s">
        <v>148</v>
      </c>
      <c r="AV148" s="13" t="s">
        <v>88</v>
      </c>
      <c r="AW148" s="13" t="s">
        <v>39</v>
      </c>
      <c r="AX148" s="13" t="s">
        <v>86</v>
      </c>
      <c r="AY148" s="153" t="s">
        <v>127</v>
      </c>
    </row>
    <row r="149" spans="2:51" s="13" customFormat="1" ht="12">
      <c r="B149" s="152"/>
      <c r="D149" s="146" t="s">
        <v>138</v>
      </c>
      <c r="F149" s="154" t="s">
        <v>1205</v>
      </c>
      <c r="H149" s="155">
        <v>150</v>
      </c>
      <c r="I149" s="156"/>
      <c r="L149" s="152"/>
      <c r="M149" s="157"/>
      <c r="T149" s="158"/>
      <c r="AT149" s="153" t="s">
        <v>138</v>
      </c>
      <c r="AU149" s="153" t="s">
        <v>148</v>
      </c>
      <c r="AV149" s="13" t="s">
        <v>88</v>
      </c>
      <c r="AW149" s="13" t="s">
        <v>4</v>
      </c>
      <c r="AX149" s="13" t="s">
        <v>86</v>
      </c>
      <c r="AY149" s="153" t="s">
        <v>127</v>
      </c>
    </row>
    <row r="150" spans="2:65" s="1" customFormat="1" ht="33" customHeight="1">
      <c r="B150" s="33"/>
      <c r="C150" s="128" t="s">
        <v>204</v>
      </c>
      <c r="D150" s="128" t="s">
        <v>129</v>
      </c>
      <c r="E150" s="129" t="s">
        <v>1206</v>
      </c>
      <c r="F150" s="130" t="s">
        <v>1207</v>
      </c>
      <c r="G150" s="131" t="s">
        <v>510</v>
      </c>
      <c r="H150" s="132">
        <v>47</v>
      </c>
      <c r="I150" s="133"/>
      <c r="J150" s="134">
        <f>ROUND(I150*H150,2)</f>
        <v>0</v>
      </c>
      <c r="K150" s="130" t="s">
        <v>133</v>
      </c>
      <c r="L150" s="33"/>
      <c r="M150" s="135" t="s">
        <v>32</v>
      </c>
      <c r="N150" s="136" t="s">
        <v>49</v>
      </c>
      <c r="P150" s="137">
        <f>O150*H150</f>
        <v>0</v>
      </c>
      <c r="Q150" s="137">
        <v>0</v>
      </c>
      <c r="R150" s="137">
        <f>Q150*H150</f>
        <v>0</v>
      </c>
      <c r="S150" s="137">
        <v>0</v>
      </c>
      <c r="T150" s="138">
        <f>S150*H150</f>
        <v>0</v>
      </c>
      <c r="AR150" s="139" t="s">
        <v>134</v>
      </c>
      <c r="AT150" s="139" t="s">
        <v>129</v>
      </c>
      <c r="AU150" s="139" t="s">
        <v>148</v>
      </c>
      <c r="AY150" s="17" t="s">
        <v>127</v>
      </c>
      <c r="BE150" s="140">
        <f>IF(N150="základní",J150,0)</f>
        <v>0</v>
      </c>
      <c r="BF150" s="140">
        <f>IF(N150="snížená",J150,0)</f>
        <v>0</v>
      </c>
      <c r="BG150" s="140">
        <f>IF(N150="zákl. přenesená",J150,0)</f>
        <v>0</v>
      </c>
      <c r="BH150" s="140">
        <f>IF(N150="sníž. přenesená",J150,0)</f>
        <v>0</v>
      </c>
      <c r="BI150" s="140">
        <f>IF(N150="nulová",J150,0)</f>
        <v>0</v>
      </c>
      <c r="BJ150" s="17" t="s">
        <v>86</v>
      </c>
      <c r="BK150" s="140">
        <f>ROUND(I150*H150,2)</f>
        <v>0</v>
      </c>
      <c r="BL150" s="17" t="s">
        <v>134</v>
      </c>
      <c r="BM150" s="139" t="s">
        <v>1208</v>
      </c>
    </row>
    <row r="151" spans="2:47" s="1" customFormat="1" ht="12">
      <c r="B151" s="33"/>
      <c r="D151" s="141" t="s">
        <v>136</v>
      </c>
      <c r="F151" s="142" t="s">
        <v>1209</v>
      </c>
      <c r="I151" s="143"/>
      <c r="L151" s="33"/>
      <c r="M151" s="144"/>
      <c r="T151" s="54"/>
      <c r="AT151" s="17" t="s">
        <v>136</v>
      </c>
      <c r="AU151" s="17" t="s">
        <v>148</v>
      </c>
    </row>
    <row r="152" spans="2:51" s="12" customFormat="1" ht="20.4">
      <c r="B152" s="145"/>
      <c r="D152" s="146" t="s">
        <v>138</v>
      </c>
      <c r="E152" s="147" t="s">
        <v>32</v>
      </c>
      <c r="F152" s="148" t="s">
        <v>1141</v>
      </c>
      <c r="H152" s="147" t="s">
        <v>32</v>
      </c>
      <c r="I152" s="149"/>
      <c r="L152" s="145"/>
      <c r="M152" s="150"/>
      <c r="T152" s="151"/>
      <c r="AT152" s="147" t="s">
        <v>138</v>
      </c>
      <c r="AU152" s="147" t="s">
        <v>148</v>
      </c>
      <c r="AV152" s="12" t="s">
        <v>86</v>
      </c>
      <c r="AW152" s="12" t="s">
        <v>39</v>
      </c>
      <c r="AX152" s="12" t="s">
        <v>78</v>
      </c>
      <c r="AY152" s="147" t="s">
        <v>127</v>
      </c>
    </row>
    <row r="153" spans="2:51" s="13" customFormat="1" ht="12">
      <c r="B153" s="152"/>
      <c r="D153" s="146" t="s">
        <v>138</v>
      </c>
      <c r="E153" s="153" t="s">
        <v>32</v>
      </c>
      <c r="F153" s="154" t="s">
        <v>1210</v>
      </c>
      <c r="H153" s="155">
        <v>47</v>
      </c>
      <c r="I153" s="156"/>
      <c r="L153" s="152"/>
      <c r="M153" s="157"/>
      <c r="T153" s="158"/>
      <c r="AT153" s="153" t="s">
        <v>138</v>
      </c>
      <c r="AU153" s="153" t="s">
        <v>148</v>
      </c>
      <c r="AV153" s="13" t="s">
        <v>88</v>
      </c>
      <c r="AW153" s="13" t="s">
        <v>39</v>
      </c>
      <c r="AX153" s="13" t="s">
        <v>78</v>
      </c>
      <c r="AY153" s="153" t="s">
        <v>127</v>
      </c>
    </row>
    <row r="154" spans="2:51" s="14" customFormat="1" ht="12">
      <c r="B154" s="159"/>
      <c r="D154" s="146" t="s">
        <v>138</v>
      </c>
      <c r="E154" s="160" t="s">
        <v>32</v>
      </c>
      <c r="F154" s="161" t="s">
        <v>141</v>
      </c>
      <c r="H154" s="162">
        <v>47</v>
      </c>
      <c r="I154" s="163"/>
      <c r="L154" s="159"/>
      <c r="M154" s="164"/>
      <c r="T154" s="165"/>
      <c r="AT154" s="160" t="s">
        <v>138</v>
      </c>
      <c r="AU154" s="160" t="s">
        <v>148</v>
      </c>
      <c r="AV154" s="14" t="s">
        <v>134</v>
      </c>
      <c r="AW154" s="14" t="s">
        <v>39</v>
      </c>
      <c r="AX154" s="14" t="s">
        <v>86</v>
      </c>
      <c r="AY154" s="160" t="s">
        <v>127</v>
      </c>
    </row>
    <row r="155" spans="2:65" s="1" customFormat="1" ht="49.05" customHeight="1">
      <c r="B155" s="33"/>
      <c r="C155" s="128" t="s">
        <v>210</v>
      </c>
      <c r="D155" s="128" t="s">
        <v>129</v>
      </c>
      <c r="E155" s="129" t="s">
        <v>1211</v>
      </c>
      <c r="F155" s="130" t="s">
        <v>1212</v>
      </c>
      <c r="G155" s="131" t="s">
        <v>510</v>
      </c>
      <c r="H155" s="132">
        <v>3525</v>
      </c>
      <c r="I155" s="133"/>
      <c r="J155" s="134">
        <f>ROUND(I155*H155,2)</f>
        <v>0</v>
      </c>
      <c r="K155" s="130" t="s">
        <v>133</v>
      </c>
      <c r="L155" s="33"/>
      <c r="M155" s="135" t="s">
        <v>32</v>
      </c>
      <c r="N155" s="136" t="s">
        <v>49</v>
      </c>
      <c r="P155" s="137">
        <f>O155*H155</f>
        <v>0</v>
      </c>
      <c r="Q155" s="137">
        <v>0</v>
      </c>
      <c r="R155" s="137">
        <f>Q155*H155</f>
        <v>0</v>
      </c>
      <c r="S155" s="137">
        <v>0</v>
      </c>
      <c r="T155" s="138">
        <f>S155*H155</f>
        <v>0</v>
      </c>
      <c r="AR155" s="139" t="s">
        <v>134</v>
      </c>
      <c r="AT155" s="139" t="s">
        <v>129</v>
      </c>
      <c r="AU155" s="139" t="s">
        <v>148</v>
      </c>
      <c r="AY155" s="17" t="s">
        <v>127</v>
      </c>
      <c r="BE155" s="140">
        <f>IF(N155="základní",J155,0)</f>
        <v>0</v>
      </c>
      <c r="BF155" s="140">
        <f>IF(N155="snížená",J155,0)</f>
        <v>0</v>
      </c>
      <c r="BG155" s="140">
        <f>IF(N155="zákl. přenesená",J155,0)</f>
        <v>0</v>
      </c>
      <c r="BH155" s="140">
        <f>IF(N155="sníž. přenesená",J155,0)</f>
        <v>0</v>
      </c>
      <c r="BI155" s="140">
        <f>IF(N155="nulová",J155,0)</f>
        <v>0</v>
      </c>
      <c r="BJ155" s="17" t="s">
        <v>86</v>
      </c>
      <c r="BK155" s="140">
        <f>ROUND(I155*H155,2)</f>
        <v>0</v>
      </c>
      <c r="BL155" s="17" t="s">
        <v>134</v>
      </c>
      <c r="BM155" s="139" t="s">
        <v>1213</v>
      </c>
    </row>
    <row r="156" spans="2:47" s="1" customFormat="1" ht="12">
      <c r="B156" s="33"/>
      <c r="D156" s="141" t="s">
        <v>136</v>
      </c>
      <c r="F156" s="142" t="s">
        <v>1214</v>
      </c>
      <c r="I156" s="143"/>
      <c r="L156" s="33"/>
      <c r="M156" s="144"/>
      <c r="T156" s="54"/>
      <c r="AT156" s="17" t="s">
        <v>136</v>
      </c>
      <c r="AU156" s="17" t="s">
        <v>148</v>
      </c>
    </row>
    <row r="157" spans="2:51" s="13" customFormat="1" ht="12">
      <c r="B157" s="152"/>
      <c r="D157" s="146" t="s">
        <v>138</v>
      </c>
      <c r="E157" s="153" t="s">
        <v>32</v>
      </c>
      <c r="F157" s="154" t="s">
        <v>1215</v>
      </c>
      <c r="H157" s="155">
        <v>47</v>
      </c>
      <c r="I157" s="156"/>
      <c r="L157" s="152"/>
      <c r="M157" s="157"/>
      <c r="T157" s="158"/>
      <c r="AT157" s="153" t="s">
        <v>138</v>
      </c>
      <c r="AU157" s="153" t="s">
        <v>148</v>
      </c>
      <c r="AV157" s="13" t="s">
        <v>88</v>
      </c>
      <c r="AW157" s="13" t="s">
        <v>39</v>
      </c>
      <c r="AX157" s="13" t="s">
        <v>86</v>
      </c>
      <c r="AY157" s="153" t="s">
        <v>127</v>
      </c>
    </row>
    <row r="158" spans="2:51" s="13" customFormat="1" ht="12">
      <c r="B158" s="152"/>
      <c r="D158" s="146" t="s">
        <v>138</v>
      </c>
      <c r="F158" s="154" t="s">
        <v>1216</v>
      </c>
      <c r="H158" s="155">
        <v>3525</v>
      </c>
      <c r="I158" s="156"/>
      <c r="L158" s="152"/>
      <c r="M158" s="157"/>
      <c r="T158" s="158"/>
      <c r="AT158" s="153" t="s">
        <v>138</v>
      </c>
      <c r="AU158" s="153" t="s">
        <v>148</v>
      </c>
      <c r="AV158" s="13" t="s">
        <v>88</v>
      </c>
      <c r="AW158" s="13" t="s">
        <v>4</v>
      </c>
      <c r="AX158" s="13" t="s">
        <v>86</v>
      </c>
      <c r="AY158" s="153" t="s">
        <v>127</v>
      </c>
    </row>
    <row r="159" spans="2:63" s="11" customFormat="1" ht="20.85" customHeight="1">
      <c r="B159" s="116"/>
      <c r="D159" s="117" t="s">
        <v>77</v>
      </c>
      <c r="E159" s="126" t="s">
        <v>1217</v>
      </c>
      <c r="F159" s="126" t="s">
        <v>1218</v>
      </c>
      <c r="I159" s="119"/>
      <c r="J159" s="127">
        <f>BK159</f>
        <v>0</v>
      </c>
      <c r="L159" s="116"/>
      <c r="M159" s="121"/>
      <c r="P159" s="122">
        <f>SUM(P160:P211)</f>
        <v>0</v>
      </c>
      <c r="R159" s="122">
        <f>SUM(R160:R211)</f>
        <v>0.06761</v>
      </c>
      <c r="T159" s="123">
        <f>SUM(T160:T211)</f>
        <v>0</v>
      </c>
      <c r="AR159" s="117" t="s">
        <v>86</v>
      </c>
      <c r="AT159" s="124" t="s">
        <v>77</v>
      </c>
      <c r="AU159" s="124" t="s">
        <v>88</v>
      </c>
      <c r="AY159" s="117" t="s">
        <v>127</v>
      </c>
      <c r="BK159" s="125">
        <f>SUM(BK160:BK211)</f>
        <v>0</v>
      </c>
    </row>
    <row r="160" spans="2:65" s="1" customFormat="1" ht="37.8" customHeight="1">
      <c r="B160" s="33"/>
      <c r="C160" s="128" t="s">
        <v>8</v>
      </c>
      <c r="D160" s="128" t="s">
        <v>129</v>
      </c>
      <c r="E160" s="129" t="s">
        <v>1137</v>
      </c>
      <c r="F160" s="130" t="s">
        <v>1138</v>
      </c>
      <c r="G160" s="131" t="s">
        <v>132</v>
      </c>
      <c r="H160" s="132">
        <v>24</v>
      </c>
      <c r="I160" s="133"/>
      <c r="J160" s="134">
        <f>ROUND(I160*H160,2)</f>
        <v>0</v>
      </c>
      <c r="K160" s="130" t="s">
        <v>133</v>
      </c>
      <c r="L160" s="33"/>
      <c r="M160" s="135" t="s">
        <v>32</v>
      </c>
      <c r="N160" s="136" t="s">
        <v>49</v>
      </c>
      <c r="P160" s="137">
        <f>O160*H160</f>
        <v>0</v>
      </c>
      <c r="Q160" s="137">
        <v>0.00064</v>
      </c>
      <c r="R160" s="137">
        <f>Q160*H160</f>
        <v>0.015360000000000002</v>
      </c>
      <c r="S160" s="137">
        <v>0</v>
      </c>
      <c r="T160" s="138">
        <f>S160*H160</f>
        <v>0</v>
      </c>
      <c r="AR160" s="139" t="s">
        <v>134</v>
      </c>
      <c r="AT160" s="139" t="s">
        <v>129</v>
      </c>
      <c r="AU160" s="139" t="s">
        <v>148</v>
      </c>
      <c r="AY160" s="17" t="s">
        <v>127</v>
      </c>
      <c r="BE160" s="140">
        <f>IF(N160="základní",J160,0)</f>
        <v>0</v>
      </c>
      <c r="BF160" s="140">
        <f>IF(N160="snížená",J160,0)</f>
        <v>0</v>
      </c>
      <c r="BG160" s="140">
        <f>IF(N160="zákl. přenesená",J160,0)</f>
        <v>0</v>
      </c>
      <c r="BH160" s="140">
        <f>IF(N160="sníž. přenesená",J160,0)</f>
        <v>0</v>
      </c>
      <c r="BI160" s="140">
        <f>IF(N160="nulová",J160,0)</f>
        <v>0</v>
      </c>
      <c r="BJ160" s="17" t="s">
        <v>86</v>
      </c>
      <c r="BK160" s="140">
        <f>ROUND(I160*H160,2)</f>
        <v>0</v>
      </c>
      <c r="BL160" s="17" t="s">
        <v>134</v>
      </c>
      <c r="BM160" s="139" t="s">
        <v>1219</v>
      </c>
    </row>
    <row r="161" spans="2:47" s="1" customFormat="1" ht="12">
      <c r="B161" s="33"/>
      <c r="D161" s="141" t="s">
        <v>136</v>
      </c>
      <c r="F161" s="142" t="s">
        <v>1140</v>
      </c>
      <c r="I161" s="143"/>
      <c r="L161" s="33"/>
      <c r="M161" s="144"/>
      <c r="T161" s="54"/>
      <c r="AT161" s="17" t="s">
        <v>136</v>
      </c>
      <c r="AU161" s="17" t="s">
        <v>148</v>
      </c>
    </row>
    <row r="162" spans="2:51" s="12" customFormat="1" ht="20.4">
      <c r="B162" s="145"/>
      <c r="D162" s="146" t="s">
        <v>138</v>
      </c>
      <c r="E162" s="147" t="s">
        <v>32</v>
      </c>
      <c r="F162" s="148" t="s">
        <v>1220</v>
      </c>
      <c r="H162" s="147" t="s">
        <v>32</v>
      </c>
      <c r="I162" s="149"/>
      <c r="L162" s="145"/>
      <c r="M162" s="150"/>
      <c r="T162" s="151"/>
      <c r="AT162" s="147" t="s">
        <v>138</v>
      </c>
      <c r="AU162" s="147" t="s">
        <v>148</v>
      </c>
      <c r="AV162" s="12" t="s">
        <v>86</v>
      </c>
      <c r="AW162" s="12" t="s">
        <v>39</v>
      </c>
      <c r="AX162" s="12" t="s">
        <v>78</v>
      </c>
      <c r="AY162" s="147" t="s">
        <v>127</v>
      </c>
    </row>
    <row r="163" spans="2:51" s="13" customFormat="1" ht="20.4">
      <c r="B163" s="152"/>
      <c r="D163" s="146" t="s">
        <v>138</v>
      </c>
      <c r="E163" s="153" t="s">
        <v>32</v>
      </c>
      <c r="F163" s="154" t="s">
        <v>1221</v>
      </c>
      <c r="H163" s="155">
        <v>24</v>
      </c>
      <c r="I163" s="156"/>
      <c r="L163" s="152"/>
      <c r="M163" s="157"/>
      <c r="T163" s="158"/>
      <c r="AT163" s="153" t="s">
        <v>138</v>
      </c>
      <c r="AU163" s="153" t="s">
        <v>148</v>
      </c>
      <c r="AV163" s="13" t="s">
        <v>88</v>
      </c>
      <c r="AW163" s="13" t="s">
        <v>39</v>
      </c>
      <c r="AX163" s="13" t="s">
        <v>78</v>
      </c>
      <c r="AY163" s="153" t="s">
        <v>127</v>
      </c>
    </row>
    <row r="164" spans="2:51" s="14" customFormat="1" ht="12">
      <c r="B164" s="159"/>
      <c r="D164" s="146" t="s">
        <v>138</v>
      </c>
      <c r="E164" s="160" t="s">
        <v>32</v>
      </c>
      <c r="F164" s="161" t="s">
        <v>141</v>
      </c>
      <c r="H164" s="162">
        <v>24</v>
      </c>
      <c r="I164" s="163"/>
      <c r="L164" s="159"/>
      <c r="M164" s="164"/>
      <c r="T164" s="165"/>
      <c r="AT164" s="160" t="s">
        <v>138</v>
      </c>
      <c r="AU164" s="160" t="s">
        <v>148</v>
      </c>
      <c r="AV164" s="14" t="s">
        <v>134</v>
      </c>
      <c r="AW164" s="14" t="s">
        <v>39</v>
      </c>
      <c r="AX164" s="14" t="s">
        <v>86</v>
      </c>
      <c r="AY164" s="160" t="s">
        <v>127</v>
      </c>
    </row>
    <row r="165" spans="2:65" s="1" customFormat="1" ht="37.8" customHeight="1">
      <c r="B165" s="33"/>
      <c r="C165" s="128" t="s">
        <v>226</v>
      </c>
      <c r="D165" s="128" t="s">
        <v>129</v>
      </c>
      <c r="E165" s="129" t="s">
        <v>1143</v>
      </c>
      <c r="F165" s="130" t="s">
        <v>1144</v>
      </c>
      <c r="G165" s="131" t="s">
        <v>132</v>
      </c>
      <c r="H165" s="132">
        <v>24</v>
      </c>
      <c r="I165" s="133"/>
      <c r="J165" s="134">
        <f>ROUND(I165*H165,2)</f>
        <v>0</v>
      </c>
      <c r="K165" s="130" t="s">
        <v>133</v>
      </c>
      <c r="L165" s="33"/>
      <c r="M165" s="135" t="s">
        <v>32</v>
      </c>
      <c r="N165" s="136" t="s">
        <v>49</v>
      </c>
      <c r="P165" s="137">
        <f>O165*H165</f>
        <v>0</v>
      </c>
      <c r="Q165" s="137">
        <v>0</v>
      </c>
      <c r="R165" s="137">
        <f>Q165*H165</f>
        <v>0</v>
      </c>
      <c r="S165" s="137">
        <v>0</v>
      </c>
      <c r="T165" s="138">
        <f>S165*H165</f>
        <v>0</v>
      </c>
      <c r="AR165" s="139" t="s">
        <v>134</v>
      </c>
      <c r="AT165" s="139" t="s">
        <v>129</v>
      </c>
      <c r="AU165" s="139" t="s">
        <v>148</v>
      </c>
      <c r="AY165" s="17" t="s">
        <v>127</v>
      </c>
      <c r="BE165" s="140">
        <f>IF(N165="základní",J165,0)</f>
        <v>0</v>
      </c>
      <c r="BF165" s="140">
        <f>IF(N165="snížená",J165,0)</f>
        <v>0</v>
      </c>
      <c r="BG165" s="140">
        <f>IF(N165="zákl. přenesená",J165,0)</f>
        <v>0</v>
      </c>
      <c r="BH165" s="140">
        <f>IF(N165="sníž. přenesená",J165,0)</f>
        <v>0</v>
      </c>
      <c r="BI165" s="140">
        <f>IF(N165="nulová",J165,0)</f>
        <v>0</v>
      </c>
      <c r="BJ165" s="17" t="s">
        <v>86</v>
      </c>
      <c r="BK165" s="140">
        <f>ROUND(I165*H165,2)</f>
        <v>0</v>
      </c>
      <c r="BL165" s="17" t="s">
        <v>134</v>
      </c>
      <c r="BM165" s="139" t="s">
        <v>1222</v>
      </c>
    </row>
    <row r="166" spans="2:47" s="1" customFormat="1" ht="12">
      <c r="B166" s="33"/>
      <c r="D166" s="141" t="s">
        <v>136</v>
      </c>
      <c r="F166" s="142" t="s">
        <v>1146</v>
      </c>
      <c r="I166" s="143"/>
      <c r="L166" s="33"/>
      <c r="M166" s="144"/>
      <c r="T166" s="54"/>
      <c r="AT166" s="17" t="s">
        <v>136</v>
      </c>
      <c r="AU166" s="17" t="s">
        <v>148</v>
      </c>
    </row>
    <row r="167" spans="2:51" s="13" customFormat="1" ht="12">
      <c r="B167" s="152"/>
      <c r="D167" s="146" t="s">
        <v>138</v>
      </c>
      <c r="E167" s="153" t="s">
        <v>32</v>
      </c>
      <c r="F167" s="154" t="s">
        <v>1223</v>
      </c>
      <c r="H167" s="155">
        <v>24</v>
      </c>
      <c r="I167" s="156"/>
      <c r="L167" s="152"/>
      <c r="M167" s="157"/>
      <c r="T167" s="158"/>
      <c r="AT167" s="153" t="s">
        <v>138</v>
      </c>
      <c r="AU167" s="153" t="s">
        <v>148</v>
      </c>
      <c r="AV167" s="13" t="s">
        <v>88</v>
      </c>
      <c r="AW167" s="13" t="s">
        <v>39</v>
      </c>
      <c r="AX167" s="13" t="s">
        <v>86</v>
      </c>
      <c r="AY167" s="153" t="s">
        <v>127</v>
      </c>
    </row>
    <row r="168" spans="2:65" s="1" customFormat="1" ht="24.15" customHeight="1">
      <c r="B168" s="33"/>
      <c r="C168" s="128" t="s">
        <v>233</v>
      </c>
      <c r="D168" s="128" t="s">
        <v>129</v>
      </c>
      <c r="E168" s="129" t="s">
        <v>1148</v>
      </c>
      <c r="F168" s="130" t="s">
        <v>1149</v>
      </c>
      <c r="G168" s="131" t="s">
        <v>213</v>
      </c>
      <c r="H168" s="132">
        <v>209</v>
      </c>
      <c r="I168" s="133"/>
      <c r="J168" s="134">
        <f>ROUND(I168*H168,2)</f>
        <v>0</v>
      </c>
      <c r="K168" s="130" t="s">
        <v>133</v>
      </c>
      <c r="L168" s="33"/>
      <c r="M168" s="135" t="s">
        <v>32</v>
      </c>
      <c r="N168" s="136" t="s">
        <v>49</v>
      </c>
      <c r="P168" s="137">
        <f>O168*H168</f>
        <v>0</v>
      </c>
      <c r="Q168" s="137">
        <v>0.00025</v>
      </c>
      <c r="R168" s="137">
        <f>Q168*H168</f>
        <v>0.05225</v>
      </c>
      <c r="S168" s="137">
        <v>0</v>
      </c>
      <c r="T168" s="138">
        <f>S168*H168</f>
        <v>0</v>
      </c>
      <c r="AR168" s="139" t="s">
        <v>134</v>
      </c>
      <c r="AT168" s="139" t="s">
        <v>129</v>
      </c>
      <c r="AU168" s="139" t="s">
        <v>148</v>
      </c>
      <c r="AY168" s="17" t="s">
        <v>127</v>
      </c>
      <c r="BE168" s="140">
        <f>IF(N168="základní",J168,0)</f>
        <v>0</v>
      </c>
      <c r="BF168" s="140">
        <f>IF(N168="snížená",J168,0)</f>
        <v>0</v>
      </c>
      <c r="BG168" s="140">
        <f>IF(N168="zákl. přenesená",J168,0)</f>
        <v>0</v>
      </c>
      <c r="BH168" s="140">
        <f>IF(N168="sníž. přenesená",J168,0)</f>
        <v>0</v>
      </c>
      <c r="BI168" s="140">
        <f>IF(N168="nulová",J168,0)</f>
        <v>0</v>
      </c>
      <c r="BJ168" s="17" t="s">
        <v>86</v>
      </c>
      <c r="BK168" s="140">
        <f>ROUND(I168*H168,2)</f>
        <v>0</v>
      </c>
      <c r="BL168" s="17" t="s">
        <v>134</v>
      </c>
      <c r="BM168" s="139" t="s">
        <v>1224</v>
      </c>
    </row>
    <row r="169" spans="2:47" s="1" customFormat="1" ht="12">
      <c r="B169" s="33"/>
      <c r="D169" s="141" t="s">
        <v>136</v>
      </c>
      <c r="F169" s="142" t="s">
        <v>1151</v>
      </c>
      <c r="I169" s="143"/>
      <c r="L169" s="33"/>
      <c r="M169" s="144"/>
      <c r="T169" s="54"/>
      <c r="AT169" s="17" t="s">
        <v>136</v>
      </c>
      <c r="AU169" s="17" t="s">
        <v>148</v>
      </c>
    </row>
    <row r="170" spans="2:51" s="12" customFormat="1" ht="20.4">
      <c r="B170" s="145"/>
      <c r="D170" s="146" t="s">
        <v>138</v>
      </c>
      <c r="E170" s="147" t="s">
        <v>32</v>
      </c>
      <c r="F170" s="148" t="s">
        <v>1220</v>
      </c>
      <c r="H170" s="147" t="s">
        <v>32</v>
      </c>
      <c r="I170" s="149"/>
      <c r="L170" s="145"/>
      <c r="M170" s="150"/>
      <c r="T170" s="151"/>
      <c r="AT170" s="147" t="s">
        <v>138</v>
      </c>
      <c r="AU170" s="147" t="s">
        <v>148</v>
      </c>
      <c r="AV170" s="12" t="s">
        <v>86</v>
      </c>
      <c r="AW170" s="12" t="s">
        <v>39</v>
      </c>
      <c r="AX170" s="12" t="s">
        <v>78</v>
      </c>
      <c r="AY170" s="147" t="s">
        <v>127</v>
      </c>
    </row>
    <row r="171" spans="2:51" s="13" customFormat="1" ht="12">
      <c r="B171" s="152"/>
      <c r="D171" s="146" t="s">
        <v>138</v>
      </c>
      <c r="E171" s="153" t="s">
        <v>32</v>
      </c>
      <c r="F171" s="154" t="s">
        <v>1225</v>
      </c>
      <c r="H171" s="155">
        <v>209</v>
      </c>
      <c r="I171" s="156"/>
      <c r="L171" s="152"/>
      <c r="M171" s="157"/>
      <c r="T171" s="158"/>
      <c r="AT171" s="153" t="s">
        <v>138</v>
      </c>
      <c r="AU171" s="153" t="s">
        <v>148</v>
      </c>
      <c r="AV171" s="13" t="s">
        <v>88</v>
      </c>
      <c r="AW171" s="13" t="s">
        <v>39</v>
      </c>
      <c r="AX171" s="13" t="s">
        <v>78</v>
      </c>
      <c r="AY171" s="153" t="s">
        <v>127</v>
      </c>
    </row>
    <row r="172" spans="2:51" s="14" customFormat="1" ht="12">
      <c r="B172" s="159"/>
      <c r="D172" s="146" t="s">
        <v>138</v>
      </c>
      <c r="E172" s="160" t="s">
        <v>32</v>
      </c>
      <c r="F172" s="161" t="s">
        <v>141</v>
      </c>
      <c r="H172" s="162">
        <v>209</v>
      </c>
      <c r="I172" s="163"/>
      <c r="L172" s="159"/>
      <c r="M172" s="164"/>
      <c r="T172" s="165"/>
      <c r="AT172" s="160" t="s">
        <v>138</v>
      </c>
      <c r="AU172" s="160" t="s">
        <v>148</v>
      </c>
      <c r="AV172" s="14" t="s">
        <v>134</v>
      </c>
      <c r="AW172" s="14" t="s">
        <v>39</v>
      </c>
      <c r="AX172" s="14" t="s">
        <v>86</v>
      </c>
      <c r="AY172" s="160" t="s">
        <v>127</v>
      </c>
    </row>
    <row r="173" spans="2:65" s="1" customFormat="1" ht="24.15" customHeight="1">
      <c r="B173" s="33"/>
      <c r="C173" s="128" t="s">
        <v>244</v>
      </c>
      <c r="D173" s="128" t="s">
        <v>129</v>
      </c>
      <c r="E173" s="129" t="s">
        <v>1153</v>
      </c>
      <c r="F173" s="130" t="s">
        <v>1154</v>
      </c>
      <c r="G173" s="131" t="s">
        <v>213</v>
      </c>
      <c r="H173" s="132">
        <v>209</v>
      </c>
      <c r="I173" s="133"/>
      <c r="J173" s="134">
        <f>ROUND(I173*H173,2)</f>
        <v>0</v>
      </c>
      <c r="K173" s="130" t="s">
        <v>133</v>
      </c>
      <c r="L173" s="33"/>
      <c r="M173" s="135" t="s">
        <v>32</v>
      </c>
      <c r="N173" s="136" t="s">
        <v>49</v>
      </c>
      <c r="P173" s="137">
        <f>O173*H173</f>
        <v>0</v>
      </c>
      <c r="Q173" s="137">
        <v>0</v>
      </c>
      <c r="R173" s="137">
        <f>Q173*H173</f>
        <v>0</v>
      </c>
      <c r="S173" s="137">
        <v>0</v>
      </c>
      <c r="T173" s="138">
        <f>S173*H173</f>
        <v>0</v>
      </c>
      <c r="AR173" s="139" t="s">
        <v>134</v>
      </c>
      <c r="AT173" s="139" t="s">
        <v>129</v>
      </c>
      <c r="AU173" s="139" t="s">
        <v>148</v>
      </c>
      <c r="AY173" s="17" t="s">
        <v>127</v>
      </c>
      <c r="BE173" s="140">
        <f>IF(N173="základní",J173,0)</f>
        <v>0</v>
      </c>
      <c r="BF173" s="140">
        <f>IF(N173="snížená",J173,0)</f>
        <v>0</v>
      </c>
      <c r="BG173" s="140">
        <f>IF(N173="zákl. přenesená",J173,0)</f>
        <v>0</v>
      </c>
      <c r="BH173" s="140">
        <f>IF(N173="sníž. přenesená",J173,0)</f>
        <v>0</v>
      </c>
      <c r="BI173" s="140">
        <f>IF(N173="nulová",J173,0)</f>
        <v>0</v>
      </c>
      <c r="BJ173" s="17" t="s">
        <v>86</v>
      </c>
      <c r="BK173" s="140">
        <f>ROUND(I173*H173,2)</f>
        <v>0</v>
      </c>
      <c r="BL173" s="17" t="s">
        <v>134</v>
      </c>
      <c r="BM173" s="139" t="s">
        <v>1226</v>
      </c>
    </row>
    <row r="174" spans="2:47" s="1" customFormat="1" ht="12">
      <c r="B174" s="33"/>
      <c r="D174" s="141" t="s">
        <v>136</v>
      </c>
      <c r="F174" s="142" t="s">
        <v>1156</v>
      </c>
      <c r="I174" s="143"/>
      <c r="L174" s="33"/>
      <c r="M174" s="144"/>
      <c r="T174" s="54"/>
      <c r="AT174" s="17" t="s">
        <v>136</v>
      </c>
      <c r="AU174" s="17" t="s">
        <v>148</v>
      </c>
    </row>
    <row r="175" spans="2:51" s="13" customFormat="1" ht="12">
      <c r="B175" s="152"/>
      <c r="D175" s="146" t="s">
        <v>138</v>
      </c>
      <c r="E175" s="153" t="s">
        <v>32</v>
      </c>
      <c r="F175" s="154" t="s">
        <v>1227</v>
      </c>
      <c r="H175" s="155">
        <v>209</v>
      </c>
      <c r="I175" s="156"/>
      <c r="L175" s="152"/>
      <c r="M175" s="157"/>
      <c r="T175" s="158"/>
      <c r="AT175" s="153" t="s">
        <v>138</v>
      </c>
      <c r="AU175" s="153" t="s">
        <v>148</v>
      </c>
      <c r="AV175" s="13" t="s">
        <v>88</v>
      </c>
      <c r="AW175" s="13" t="s">
        <v>39</v>
      </c>
      <c r="AX175" s="13" t="s">
        <v>86</v>
      </c>
      <c r="AY175" s="153" t="s">
        <v>127</v>
      </c>
    </row>
    <row r="176" spans="2:65" s="1" customFormat="1" ht="44.25" customHeight="1">
      <c r="B176" s="33"/>
      <c r="C176" s="128" t="s">
        <v>253</v>
      </c>
      <c r="D176" s="128" t="s">
        <v>129</v>
      </c>
      <c r="E176" s="129" t="s">
        <v>1179</v>
      </c>
      <c r="F176" s="130" t="s">
        <v>1180</v>
      </c>
      <c r="G176" s="131" t="s">
        <v>510</v>
      </c>
      <c r="H176" s="132">
        <v>300</v>
      </c>
      <c r="I176" s="133"/>
      <c r="J176" s="134">
        <f>ROUND(I176*H176,2)</f>
        <v>0</v>
      </c>
      <c r="K176" s="130" t="s">
        <v>133</v>
      </c>
      <c r="L176" s="33"/>
      <c r="M176" s="135" t="s">
        <v>32</v>
      </c>
      <c r="N176" s="136" t="s">
        <v>49</v>
      </c>
      <c r="P176" s="137">
        <f>O176*H176</f>
        <v>0</v>
      </c>
      <c r="Q176" s="137">
        <v>0</v>
      </c>
      <c r="R176" s="137">
        <f>Q176*H176</f>
        <v>0</v>
      </c>
      <c r="S176" s="137">
        <v>0</v>
      </c>
      <c r="T176" s="138">
        <f>S176*H176</f>
        <v>0</v>
      </c>
      <c r="AR176" s="139" t="s">
        <v>134</v>
      </c>
      <c r="AT176" s="139" t="s">
        <v>129</v>
      </c>
      <c r="AU176" s="139" t="s">
        <v>148</v>
      </c>
      <c r="AY176" s="17" t="s">
        <v>127</v>
      </c>
      <c r="BE176" s="140">
        <f>IF(N176="základní",J176,0)</f>
        <v>0</v>
      </c>
      <c r="BF176" s="140">
        <f>IF(N176="snížená",J176,0)</f>
        <v>0</v>
      </c>
      <c r="BG176" s="140">
        <f>IF(N176="zákl. přenesená",J176,0)</f>
        <v>0</v>
      </c>
      <c r="BH176" s="140">
        <f>IF(N176="sníž. přenesená",J176,0)</f>
        <v>0</v>
      </c>
      <c r="BI176" s="140">
        <f>IF(N176="nulová",J176,0)</f>
        <v>0</v>
      </c>
      <c r="BJ176" s="17" t="s">
        <v>86</v>
      </c>
      <c r="BK176" s="140">
        <f>ROUND(I176*H176,2)</f>
        <v>0</v>
      </c>
      <c r="BL176" s="17" t="s">
        <v>134</v>
      </c>
      <c r="BM176" s="139" t="s">
        <v>1228</v>
      </c>
    </row>
    <row r="177" spans="2:47" s="1" customFormat="1" ht="12">
      <c r="B177" s="33"/>
      <c r="D177" s="141" t="s">
        <v>136</v>
      </c>
      <c r="F177" s="142" t="s">
        <v>1182</v>
      </c>
      <c r="I177" s="143"/>
      <c r="L177" s="33"/>
      <c r="M177" s="144"/>
      <c r="T177" s="54"/>
      <c r="AT177" s="17" t="s">
        <v>136</v>
      </c>
      <c r="AU177" s="17" t="s">
        <v>148</v>
      </c>
    </row>
    <row r="178" spans="2:51" s="12" customFormat="1" ht="20.4">
      <c r="B178" s="145"/>
      <c r="D178" s="146" t="s">
        <v>138</v>
      </c>
      <c r="E178" s="147" t="s">
        <v>32</v>
      </c>
      <c r="F178" s="148" t="s">
        <v>1220</v>
      </c>
      <c r="H178" s="147" t="s">
        <v>32</v>
      </c>
      <c r="I178" s="149"/>
      <c r="L178" s="145"/>
      <c r="M178" s="150"/>
      <c r="T178" s="151"/>
      <c r="AT178" s="147" t="s">
        <v>138</v>
      </c>
      <c r="AU178" s="147" t="s">
        <v>148</v>
      </c>
      <c r="AV178" s="12" t="s">
        <v>86</v>
      </c>
      <c r="AW178" s="12" t="s">
        <v>39</v>
      </c>
      <c r="AX178" s="12" t="s">
        <v>78</v>
      </c>
      <c r="AY178" s="147" t="s">
        <v>127</v>
      </c>
    </row>
    <row r="179" spans="2:51" s="12" customFormat="1" ht="12">
      <c r="B179" s="145"/>
      <c r="D179" s="146" t="s">
        <v>138</v>
      </c>
      <c r="E179" s="147" t="s">
        <v>32</v>
      </c>
      <c r="F179" s="148" t="s">
        <v>1229</v>
      </c>
      <c r="H179" s="147" t="s">
        <v>32</v>
      </c>
      <c r="I179" s="149"/>
      <c r="L179" s="145"/>
      <c r="M179" s="150"/>
      <c r="T179" s="151"/>
      <c r="AT179" s="147" t="s">
        <v>138</v>
      </c>
      <c r="AU179" s="147" t="s">
        <v>148</v>
      </c>
      <c r="AV179" s="12" t="s">
        <v>86</v>
      </c>
      <c r="AW179" s="12" t="s">
        <v>39</v>
      </c>
      <c r="AX179" s="12" t="s">
        <v>78</v>
      </c>
      <c r="AY179" s="147" t="s">
        <v>127</v>
      </c>
    </row>
    <row r="180" spans="2:51" s="13" customFormat="1" ht="12">
      <c r="B180" s="152"/>
      <c r="D180" s="146" t="s">
        <v>138</v>
      </c>
      <c r="E180" s="153" t="s">
        <v>32</v>
      </c>
      <c r="F180" s="154" t="s">
        <v>1230</v>
      </c>
      <c r="H180" s="155">
        <v>1</v>
      </c>
      <c r="I180" s="156"/>
      <c r="L180" s="152"/>
      <c r="M180" s="157"/>
      <c r="T180" s="158"/>
      <c r="AT180" s="153" t="s">
        <v>138</v>
      </c>
      <c r="AU180" s="153" t="s">
        <v>148</v>
      </c>
      <c r="AV180" s="13" t="s">
        <v>88</v>
      </c>
      <c r="AW180" s="13" t="s">
        <v>39</v>
      </c>
      <c r="AX180" s="13" t="s">
        <v>78</v>
      </c>
      <c r="AY180" s="153" t="s">
        <v>127</v>
      </c>
    </row>
    <row r="181" spans="2:51" s="13" customFormat="1" ht="12">
      <c r="B181" s="152"/>
      <c r="D181" s="146" t="s">
        <v>138</v>
      </c>
      <c r="E181" s="153" t="s">
        <v>32</v>
      </c>
      <c r="F181" s="154" t="s">
        <v>1231</v>
      </c>
      <c r="H181" s="155">
        <v>2</v>
      </c>
      <c r="I181" s="156"/>
      <c r="L181" s="152"/>
      <c r="M181" s="157"/>
      <c r="T181" s="158"/>
      <c r="AT181" s="153" t="s">
        <v>138</v>
      </c>
      <c r="AU181" s="153" t="s">
        <v>148</v>
      </c>
      <c r="AV181" s="13" t="s">
        <v>88</v>
      </c>
      <c r="AW181" s="13" t="s">
        <v>39</v>
      </c>
      <c r="AX181" s="13" t="s">
        <v>78</v>
      </c>
      <c r="AY181" s="153" t="s">
        <v>127</v>
      </c>
    </row>
    <row r="182" spans="2:51" s="13" customFormat="1" ht="12">
      <c r="B182" s="152"/>
      <c r="D182" s="146" t="s">
        <v>138</v>
      </c>
      <c r="E182" s="153" t="s">
        <v>32</v>
      </c>
      <c r="F182" s="154" t="s">
        <v>1232</v>
      </c>
      <c r="H182" s="155">
        <v>1</v>
      </c>
      <c r="I182" s="156"/>
      <c r="L182" s="152"/>
      <c r="M182" s="157"/>
      <c r="T182" s="158"/>
      <c r="AT182" s="153" t="s">
        <v>138</v>
      </c>
      <c r="AU182" s="153" t="s">
        <v>148</v>
      </c>
      <c r="AV182" s="13" t="s">
        <v>88</v>
      </c>
      <c r="AW182" s="13" t="s">
        <v>39</v>
      </c>
      <c r="AX182" s="13" t="s">
        <v>78</v>
      </c>
      <c r="AY182" s="153" t="s">
        <v>127</v>
      </c>
    </row>
    <row r="183" spans="2:51" s="13" customFormat="1" ht="12">
      <c r="B183" s="152"/>
      <c r="D183" s="146" t="s">
        <v>138</v>
      </c>
      <c r="E183" s="153" t="s">
        <v>32</v>
      </c>
      <c r="F183" s="154" t="s">
        <v>1233</v>
      </c>
      <c r="H183" s="155">
        <v>5</v>
      </c>
      <c r="I183" s="156"/>
      <c r="L183" s="152"/>
      <c r="M183" s="157"/>
      <c r="T183" s="158"/>
      <c r="AT183" s="153" t="s">
        <v>138</v>
      </c>
      <c r="AU183" s="153" t="s">
        <v>148</v>
      </c>
      <c r="AV183" s="13" t="s">
        <v>88</v>
      </c>
      <c r="AW183" s="13" t="s">
        <v>39</v>
      </c>
      <c r="AX183" s="13" t="s">
        <v>78</v>
      </c>
      <c r="AY183" s="153" t="s">
        <v>127</v>
      </c>
    </row>
    <row r="184" spans="2:51" s="13" customFormat="1" ht="12">
      <c r="B184" s="152"/>
      <c r="D184" s="146" t="s">
        <v>138</v>
      </c>
      <c r="E184" s="153" t="s">
        <v>32</v>
      </c>
      <c r="F184" s="154" t="s">
        <v>1176</v>
      </c>
      <c r="H184" s="155">
        <v>1</v>
      </c>
      <c r="I184" s="156"/>
      <c r="L184" s="152"/>
      <c r="M184" s="157"/>
      <c r="T184" s="158"/>
      <c r="AT184" s="153" t="s">
        <v>138</v>
      </c>
      <c r="AU184" s="153" t="s">
        <v>148</v>
      </c>
      <c r="AV184" s="13" t="s">
        <v>88</v>
      </c>
      <c r="AW184" s="13" t="s">
        <v>39</v>
      </c>
      <c r="AX184" s="13" t="s">
        <v>78</v>
      </c>
      <c r="AY184" s="153" t="s">
        <v>127</v>
      </c>
    </row>
    <row r="185" spans="2:51" s="14" customFormat="1" ht="12">
      <c r="B185" s="159"/>
      <c r="D185" s="146" t="s">
        <v>138</v>
      </c>
      <c r="E185" s="160" t="s">
        <v>32</v>
      </c>
      <c r="F185" s="161" t="s">
        <v>141</v>
      </c>
      <c r="H185" s="162">
        <v>10</v>
      </c>
      <c r="I185" s="163"/>
      <c r="L185" s="159"/>
      <c r="M185" s="164"/>
      <c r="T185" s="165"/>
      <c r="AT185" s="160" t="s">
        <v>138</v>
      </c>
      <c r="AU185" s="160" t="s">
        <v>148</v>
      </c>
      <c r="AV185" s="14" t="s">
        <v>134</v>
      </c>
      <c r="AW185" s="14" t="s">
        <v>39</v>
      </c>
      <c r="AX185" s="14" t="s">
        <v>86</v>
      </c>
      <c r="AY185" s="160" t="s">
        <v>127</v>
      </c>
    </row>
    <row r="186" spans="2:51" s="13" customFormat="1" ht="12">
      <c r="B186" s="152"/>
      <c r="D186" s="146" t="s">
        <v>138</v>
      </c>
      <c r="F186" s="154" t="s">
        <v>1234</v>
      </c>
      <c r="H186" s="155">
        <v>300</v>
      </c>
      <c r="I186" s="156"/>
      <c r="L186" s="152"/>
      <c r="M186" s="157"/>
      <c r="T186" s="158"/>
      <c r="AT186" s="153" t="s">
        <v>138</v>
      </c>
      <c r="AU186" s="153" t="s">
        <v>148</v>
      </c>
      <c r="AV186" s="13" t="s">
        <v>88</v>
      </c>
      <c r="AW186" s="13" t="s">
        <v>4</v>
      </c>
      <c r="AX186" s="13" t="s">
        <v>86</v>
      </c>
      <c r="AY186" s="153" t="s">
        <v>127</v>
      </c>
    </row>
    <row r="187" spans="2:65" s="1" customFormat="1" ht="44.25" customHeight="1">
      <c r="B187" s="33"/>
      <c r="C187" s="128" t="s">
        <v>276</v>
      </c>
      <c r="D187" s="128" t="s">
        <v>129</v>
      </c>
      <c r="E187" s="129" t="s">
        <v>1190</v>
      </c>
      <c r="F187" s="130" t="s">
        <v>1191</v>
      </c>
      <c r="G187" s="131" t="s">
        <v>510</v>
      </c>
      <c r="H187" s="132">
        <v>30</v>
      </c>
      <c r="I187" s="133"/>
      <c r="J187" s="134">
        <f>ROUND(I187*H187,2)</f>
        <v>0</v>
      </c>
      <c r="K187" s="130" t="s">
        <v>133</v>
      </c>
      <c r="L187" s="33"/>
      <c r="M187" s="135" t="s">
        <v>32</v>
      </c>
      <c r="N187" s="136" t="s">
        <v>49</v>
      </c>
      <c r="P187" s="137">
        <f>O187*H187</f>
        <v>0</v>
      </c>
      <c r="Q187" s="137">
        <v>0</v>
      </c>
      <c r="R187" s="137">
        <f>Q187*H187</f>
        <v>0</v>
      </c>
      <c r="S187" s="137">
        <v>0</v>
      </c>
      <c r="T187" s="138">
        <f>S187*H187</f>
        <v>0</v>
      </c>
      <c r="AR187" s="139" t="s">
        <v>134</v>
      </c>
      <c r="AT187" s="139" t="s">
        <v>129</v>
      </c>
      <c r="AU187" s="139" t="s">
        <v>148</v>
      </c>
      <c r="AY187" s="17" t="s">
        <v>127</v>
      </c>
      <c r="BE187" s="140">
        <f>IF(N187="základní",J187,0)</f>
        <v>0</v>
      </c>
      <c r="BF187" s="140">
        <f>IF(N187="snížená",J187,0)</f>
        <v>0</v>
      </c>
      <c r="BG187" s="140">
        <f>IF(N187="zákl. přenesená",J187,0)</f>
        <v>0</v>
      </c>
      <c r="BH187" s="140">
        <f>IF(N187="sníž. přenesená",J187,0)</f>
        <v>0</v>
      </c>
      <c r="BI187" s="140">
        <f>IF(N187="nulová",J187,0)</f>
        <v>0</v>
      </c>
      <c r="BJ187" s="17" t="s">
        <v>86</v>
      </c>
      <c r="BK187" s="140">
        <f>ROUND(I187*H187,2)</f>
        <v>0</v>
      </c>
      <c r="BL187" s="17" t="s">
        <v>134</v>
      </c>
      <c r="BM187" s="139" t="s">
        <v>1235</v>
      </c>
    </row>
    <row r="188" spans="2:47" s="1" customFormat="1" ht="12">
      <c r="B188" s="33"/>
      <c r="D188" s="141" t="s">
        <v>136</v>
      </c>
      <c r="F188" s="142" t="s">
        <v>1193</v>
      </c>
      <c r="I188" s="143"/>
      <c r="L188" s="33"/>
      <c r="M188" s="144"/>
      <c r="T188" s="54"/>
      <c r="AT188" s="17" t="s">
        <v>136</v>
      </c>
      <c r="AU188" s="17" t="s">
        <v>148</v>
      </c>
    </row>
    <row r="189" spans="2:51" s="12" customFormat="1" ht="20.4">
      <c r="B189" s="145"/>
      <c r="D189" s="146" t="s">
        <v>138</v>
      </c>
      <c r="E189" s="147" t="s">
        <v>32</v>
      </c>
      <c r="F189" s="148" t="s">
        <v>1220</v>
      </c>
      <c r="H189" s="147" t="s">
        <v>32</v>
      </c>
      <c r="I189" s="149"/>
      <c r="L189" s="145"/>
      <c r="M189" s="150"/>
      <c r="T189" s="151"/>
      <c r="AT189" s="147" t="s">
        <v>138</v>
      </c>
      <c r="AU189" s="147" t="s">
        <v>148</v>
      </c>
      <c r="AV189" s="12" t="s">
        <v>86</v>
      </c>
      <c r="AW189" s="12" t="s">
        <v>39</v>
      </c>
      <c r="AX189" s="12" t="s">
        <v>78</v>
      </c>
      <c r="AY189" s="147" t="s">
        <v>127</v>
      </c>
    </row>
    <row r="190" spans="2:51" s="12" customFormat="1" ht="12">
      <c r="B190" s="145"/>
      <c r="D190" s="146" t="s">
        <v>138</v>
      </c>
      <c r="E190" s="147" t="s">
        <v>32</v>
      </c>
      <c r="F190" s="148" t="s">
        <v>1229</v>
      </c>
      <c r="H190" s="147" t="s">
        <v>32</v>
      </c>
      <c r="I190" s="149"/>
      <c r="L190" s="145"/>
      <c r="M190" s="150"/>
      <c r="T190" s="151"/>
      <c r="AT190" s="147" t="s">
        <v>138</v>
      </c>
      <c r="AU190" s="147" t="s">
        <v>148</v>
      </c>
      <c r="AV190" s="12" t="s">
        <v>86</v>
      </c>
      <c r="AW190" s="12" t="s">
        <v>39</v>
      </c>
      <c r="AX190" s="12" t="s">
        <v>78</v>
      </c>
      <c r="AY190" s="147" t="s">
        <v>127</v>
      </c>
    </row>
    <row r="191" spans="2:51" s="13" customFormat="1" ht="12">
      <c r="B191" s="152"/>
      <c r="D191" s="146" t="s">
        <v>138</v>
      </c>
      <c r="E191" s="153" t="s">
        <v>32</v>
      </c>
      <c r="F191" s="154" t="s">
        <v>1189</v>
      </c>
      <c r="H191" s="155">
        <v>1</v>
      </c>
      <c r="I191" s="156"/>
      <c r="L191" s="152"/>
      <c r="M191" s="157"/>
      <c r="T191" s="158"/>
      <c r="AT191" s="153" t="s">
        <v>138</v>
      </c>
      <c r="AU191" s="153" t="s">
        <v>148</v>
      </c>
      <c r="AV191" s="13" t="s">
        <v>88</v>
      </c>
      <c r="AW191" s="13" t="s">
        <v>39</v>
      </c>
      <c r="AX191" s="13" t="s">
        <v>78</v>
      </c>
      <c r="AY191" s="153" t="s">
        <v>127</v>
      </c>
    </row>
    <row r="192" spans="2:51" s="14" customFormat="1" ht="12">
      <c r="B192" s="159"/>
      <c r="D192" s="146" t="s">
        <v>138</v>
      </c>
      <c r="E192" s="160" t="s">
        <v>32</v>
      </c>
      <c r="F192" s="161" t="s">
        <v>141</v>
      </c>
      <c r="H192" s="162">
        <v>1</v>
      </c>
      <c r="I192" s="163"/>
      <c r="L192" s="159"/>
      <c r="M192" s="164"/>
      <c r="T192" s="165"/>
      <c r="AT192" s="160" t="s">
        <v>138</v>
      </c>
      <c r="AU192" s="160" t="s">
        <v>148</v>
      </c>
      <c r="AV192" s="14" t="s">
        <v>134</v>
      </c>
      <c r="AW192" s="14" t="s">
        <v>39</v>
      </c>
      <c r="AX192" s="14" t="s">
        <v>86</v>
      </c>
      <c r="AY192" s="160" t="s">
        <v>127</v>
      </c>
    </row>
    <row r="193" spans="2:51" s="13" customFormat="1" ht="12">
      <c r="B193" s="152"/>
      <c r="D193" s="146" t="s">
        <v>138</v>
      </c>
      <c r="F193" s="154" t="s">
        <v>1236</v>
      </c>
      <c r="H193" s="155">
        <v>30</v>
      </c>
      <c r="I193" s="156"/>
      <c r="L193" s="152"/>
      <c r="M193" s="157"/>
      <c r="T193" s="158"/>
      <c r="AT193" s="153" t="s">
        <v>138</v>
      </c>
      <c r="AU193" s="153" t="s">
        <v>148</v>
      </c>
      <c r="AV193" s="13" t="s">
        <v>88</v>
      </c>
      <c r="AW193" s="13" t="s">
        <v>4</v>
      </c>
      <c r="AX193" s="13" t="s">
        <v>86</v>
      </c>
      <c r="AY193" s="153" t="s">
        <v>127</v>
      </c>
    </row>
    <row r="194" spans="2:65" s="1" customFormat="1" ht="37.8" customHeight="1">
      <c r="B194" s="33"/>
      <c r="C194" s="128" t="s">
        <v>7</v>
      </c>
      <c r="D194" s="128" t="s">
        <v>129</v>
      </c>
      <c r="E194" s="129" t="s">
        <v>1195</v>
      </c>
      <c r="F194" s="130" t="s">
        <v>1196</v>
      </c>
      <c r="G194" s="131" t="s">
        <v>510</v>
      </c>
      <c r="H194" s="132">
        <v>3</v>
      </c>
      <c r="I194" s="133"/>
      <c r="J194" s="134">
        <f>ROUND(I194*H194,2)</f>
        <v>0</v>
      </c>
      <c r="K194" s="130" t="s">
        <v>133</v>
      </c>
      <c r="L194" s="33"/>
      <c r="M194" s="135" t="s">
        <v>32</v>
      </c>
      <c r="N194" s="136" t="s">
        <v>49</v>
      </c>
      <c r="P194" s="137">
        <f>O194*H194</f>
        <v>0</v>
      </c>
      <c r="Q194" s="137">
        <v>0</v>
      </c>
      <c r="R194" s="137">
        <f>Q194*H194</f>
        <v>0</v>
      </c>
      <c r="S194" s="137">
        <v>0</v>
      </c>
      <c r="T194" s="138">
        <f>S194*H194</f>
        <v>0</v>
      </c>
      <c r="AR194" s="139" t="s">
        <v>134</v>
      </c>
      <c r="AT194" s="139" t="s">
        <v>129</v>
      </c>
      <c r="AU194" s="139" t="s">
        <v>148</v>
      </c>
      <c r="AY194" s="17" t="s">
        <v>127</v>
      </c>
      <c r="BE194" s="140">
        <f>IF(N194="základní",J194,0)</f>
        <v>0</v>
      </c>
      <c r="BF194" s="140">
        <f>IF(N194="snížená",J194,0)</f>
        <v>0</v>
      </c>
      <c r="BG194" s="140">
        <f>IF(N194="zákl. přenesená",J194,0)</f>
        <v>0</v>
      </c>
      <c r="BH194" s="140">
        <f>IF(N194="sníž. přenesená",J194,0)</f>
        <v>0</v>
      </c>
      <c r="BI194" s="140">
        <f>IF(N194="nulová",J194,0)</f>
        <v>0</v>
      </c>
      <c r="BJ194" s="17" t="s">
        <v>86</v>
      </c>
      <c r="BK194" s="140">
        <f>ROUND(I194*H194,2)</f>
        <v>0</v>
      </c>
      <c r="BL194" s="17" t="s">
        <v>134</v>
      </c>
      <c r="BM194" s="139" t="s">
        <v>1237</v>
      </c>
    </row>
    <row r="195" spans="2:47" s="1" customFormat="1" ht="12">
      <c r="B195" s="33"/>
      <c r="D195" s="141" t="s">
        <v>136</v>
      </c>
      <c r="F195" s="142" t="s">
        <v>1198</v>
      </c>
      <c r="I195" s="143"/>
      <c r="L195" s="33"/>
      <c r="M195" s="144"/>
      <c r="T195" s="54"/>
      <c r="AT195" s="17" t="s">
        <v>136</v>
      </c>
      <c r="AU195" s="17" t="s">
        <v>148</v>
      </c>
    </row>
    <row r="196" spans="2:51" s="12" customFormat="1" ht="20.4">
      <c r="B196" s="145"/>
      <c r="D196" s="146" t="s">
        <v>138</v>
      </c>
      <c r="E196" s="147" t="s">
        <v>32</v>
      </c>
      <c r="F196" s="148" t="s">
        <v>1220</v>
      </c>
      <c r="H196" s="147" t="s">
        <v>32</v>
      </c>
      <c r="I196" s="149"/>
      <c r="L196" s="145"/>
      <c r="M196" s="150"/>
      <c r="T196" s="151"/>
      <c r="AT196" s="147" t="s">
        <v>138</v>
      </c>
      <c r="AU196" s="147" t="s">
        <v>148</v>
      </c>
      <c r="AV196" s="12" t="s">
        <v>86</v>
      </c>
      <c r="AW196" s="12" t="s">
        <v>39</v>
      </c>
      <c r="AX196" s="12" t="s">
        <v>78</v>
      </c>
      <c r="AY196" s="147" t="s">
        <v>127</v>
      </c>
    </row>
    <row r="197" spans="2:51" s="13" customFormat="1" ht="12">
      <c r="B197" s="152"/>
      <c r="D197" s="146" t="s">
        <v>138</v>
      </c>
      <c r="E197" s="153" t="s">
        <v>32</v>
      </c>
      <c r="F197" s="154" t="s">
        <v>1238</v>
      </c>
      <c r="H197" s="155">
        <v>3</v>
      </c>
      <c r="I197" s="156"/>
      <c r="L197" s="152"/>
      <c r="M197" s="157"/>
      <c r="T197" s="158"/>
      <c r="AT197" s="153" t="s">
        <v>138</v>
      </c>
      <c r="AU197" s="153" t="s">
        <v>148</v>
      </c>
      <c r="AV197" s="13" t="s">
        <v>88</v>
      </c>
      <c r="AW197" s="13" t="s">
        <v>39</v>
      </c>
      <c r="AX197" s="13" t="s">
        <v>78</v>
      </c>
      <c r="AY197" s="153" t="s">
        <v>127</v>
      </c>
    </row>
    <row r="198" spans="2:51" s="14" customFormat="1" ht="12">
      <c r="B198" s="159"/>
      <c r="D198" s="146" t="s">
        <v>138</v>
      </c>
      <c r="E198" s="160" t="s">
        <v>32</v>
      </c>
      <c r="F198" s="161" t="s">
        <v>141</v>
      </c>
      <c r="H198" s="162">
        <v>3</v>
      </c>
      <c r="I198" s="163"/>
      <c r="L198" s="159"/>
      <c r="M198" s="164"/>
      <c r="T198" s="165"/>
      <c r="AT198" s="160" t="s">
        <v>138</v>
      </c>
      <c r="AU198" s="160" t="s">
        <v>148</v>
      </c>
      <c r="AV198" s="14" t="s">
        <v>134</v>
      </c>
      <c r="AW198" s="14" t="s">
        <v>39</v>
      </c>
      <c r="AX198" s="14" t="s">
        <v>86</v>
      </c>
      <c r="AY198" s="160" t="s">
        <v>127</v>
      </c>
    </row>
    <row r="199" spans="2:65" s="1" customFormat="1" ht="37.8" customHeight="1">
      <c r="B199" s="33"/>
      <c r="C199" s="128" t="s">
        <v>287</v>
      </c>
      <c r="D199" s="128" t="s">
        <v>129</v>
      </c>
      <c r="E199" s="129" t="s">
        <v>1200</v>
      </c>
      <c r="F199" s="130" t="s">
        <v>1201</v>
      </c>
      <c r="G199" s="131" t="s">
        <v>510</v>
      </c>
      <c r="H199" s="132">
        <v>90</v>
      </c>
      <c r="I199" s="133"/>
      <c r="J199" s="134">
        <f>ROUND(I199*H199,2)</f>
        <v>0</v>
      </c>
      <c r="K199" s="130" t="s">
        <v>133</v>
      </c>
      <c r="L199" s="33"/>
      <c r="M199" s="135" t="s">
        <v>32</v>
      </c>
      <c r="N199" s="136" t="s">
        <v>49</v>
      </c>
      <c r="P199" s="137">
        <f>O199*H199</f>
        <v>0</v>
      </c>
      <c r="Q199" s="137">
        <v>0</v>
      </c>
      <c r="R199" s="137">
        <f>Q199*H199</f>
        <v>0</v>
      </c>
      <c r="S199" s="137">
        <v>0</v>
      </c>
      <c r="T199" s="138">
        <f>S199*H199</f>
        <v>0</v>
      </c>
      <c r="AR199" s="139" t="s">
        <v>134</v>
      </c>
      <c r="AT199" s="139" t="s">
        <v>129</v>
      </c>
      <c r="AU199" s="139" t="s">
        <v>148</v>
      </c>
      <c r="AY199" s="17" t="s">
        <v>127</v>
      </c>
      <c r="BE199" s="140">
        <f>IF(N199="základní",J199,0)</f>
        <v>0</v>
      </c>
      <c r="BF199" s="140">
        <f>IF(N199="snížená",J199,0)</f>
        <v>0</v>
      </c>
      <c r="BG199" s="140">
        <f>IF(N199="zákl. přenesená",J199,0)</f>
        <v>0</v>
      </c>
      <c r="BH199" s="140">
        <f>IF(N199="sníž. přenesená",J199,0)</f>
        <v>0</v>
      </c>
      <c r="BI199" s="140">
        <f>IF(N199="nulová",J199,0)</f>
        <v>0</v>
      </c>
      <c r="BJ199" s="17" t="s">
        <v>86</v>
      </c>
      <c r="BK199" s="140">
        <f>ROUND(I199*H199,2)</f>
        <v>0</v>
      </c>
      <c r="BL199" s="17" t="s">
        <v>134</v>
      </c>
      <c r="BM199" s="139" t="s">
        <v>1239</v>
      </c>
    </row>
    <row r="200" spans="2:47" s="1" customFormat="1" ht="12">
      <c r="B200" s="33"/>
      <c r="D200" s="141" t="s">
        <v>136</v>
      </c>
      <c r="F200" s="142" t="s">
        <v>1203</v>
      </c>
      <c r="I200" s="143"/>
      <c r="L200" s="33"/>
      <c r="M200" s="144"/>
      <c r="T200" s="54"/>
      <c r="AT200" s="17" t="s">
        <v>136</v>
      </c>
      <c r="AU200" s="17" t="s">
        <v>148</v>
      </c>
    </row>
    <row r="201" spans="2:51" s="13" customFormat="1" ht="12">
      <c r="B201" s="152"/>
      <c r="D201" s="146" t="s">
        <v>138</v>
      </c>
      <c r="E201" s="153" t="s">
        <v>32</v>
      </c>
      <c r="F201" s="154" t="s">
        <v>1240</v>
      </c>
      <c r="H201" s="155">
        <v>3</v>
      </c>
      <c r="I201" s="156"/>
      <c r="L201" s="152"/>
      <c r="M201" s="157"/>
      <c r="T201" s="158"/>
      <c r="AT201" s="153" t="s">
        <v>138</v>
      </c>
      <c r="AU201" s="153" t="s">
        <v>148</v>
      </c>
      <c r="AV201" s="13" t="s">
        <v>88</v>
      </c>
      <c r="AW201" s="13" t="s">
        <v>39</v>
      </c>
      <c r="AX201" s="13" t="s">
        <v>86</v>
      </c>
      <c r="AY201" s="153" t="s">
        <v>127</v>
      </c>
    </row>
    <row r="202" spans="2:51" s="13" customFormat="1" ht="12">
      <c r="B202" s="152"/>
      <c r="D202" s="146" t="s">
        <v>138</v>
      </c>
      <c r="F202" s="154" t="s">
        <v>1241</v>
      </c>
      <c r="H202" s="155">
        <v>90</v>
      </c>
      <c r="I202" s="156"/>
      <c r="L202" s="152"/>
      <c r="M202" s="157"/>
      <c r="T202" s="158"/>
      <c r="AT202" s="153" t="s">
        <v>138</v>
      </c>
      <c r="AU202" s="153" t="s">
        <v>148</v>
      </c>
      <c r="AV202" s="13" t="s">
        <v>88</v>
      </c>
      <c r="AW202" s="13" t="s">
        <v>4</v>
      </c>
      <c r="AX202" s="13" t="s">
        <v>86</v>
      </c>
      <c r="AY202" s="153" t="s">
        <v>127</v>
      </c>
    </row>
    <row r="203" spans="2:65" s="1" customFormat="1" ht="33" customHeight="1">
      <c r="B203" s="33"/>
      <c r="C203" s="128" t="s">
        <v>293</v>
      </c>
      <c r="D203" s="128" t="s">
        <v>129</v>
      </c>
      <c r="E203" s="129" t="s">
        <v>1206</v>
      </c>
      <c r="F203" s="130" t="s">
        <v>1207</v>
      </c>
      <c r="G203" s="131" t="s">
        <v>510</v>
      </c>
      <c r="H203" s="132">
        <v>21</v>
      </c>
      <c r="I203" s="133"/>
      <c r="J203" s="134">
        <f>ROUND(I203*H203,2)</f>
        <v>0</v>
      </c>
      <c r="K203" s="130" t="s">
        <v>133</v>
      </c>
      <c r="L203" s="33"/>
      <c r="M203" s="135" t="s">
        <v>32</v>
      </c>
      <c r="N203" s="136" t="s">
        <v>49</v>
      </c>
      <c r="P203" s="137">
        <f>O203*H203</f>
        <v>0</v>
      </c>
      <c r="Q203" s="137">
        <v>0</v>
      </c>
      <c r="R203" s="137">
        <f>Q203*H203</f>
        <v>0</v>
      </c>
      <c r="S203" s="137">
        <v>0</v>
      </c>
      <c r="T203" s="138">
        <f>S203*H203</f>
        <v>0</v>
      </c>
      <c r="AR203" s="139" t="s">
        <v>134</v>
      </c>
      <c r="AT203" s="139" t="s">
        <v>129</v>
      </c>
      <c r="AU203" s="139" t="s">
        <v>148</v>
      </c>
      <c r="AY203" s="17" t="s">
        <v>127</v>
      </c>
      <c r="BE203" s="140">
        <f>IF(N203="základní",J203,0)</f>
        <v>0</v>
      </c>
      <c r="BF203" s="140">
        <f>IF(N203="snížená",J203,0)</f>
        <v>0</v>
      </c>
      <c r="BG203" s="140">
        <f>IF(N203="zákl. přenesená",J203,0)</f>
        <v>0</v>
      </c>
      <c r="BH203" s="140">
        <f>IF(N203="sníž. přenesená",J203,0)</f>
        <v>0</v>
      </c>
      <c r="BI203" s="140">
        <f>IF(N203="nulová",J203,0)</f>
        <v>0</v>
      </c>
      <c r="BJ203" s="17" t="s">
        <v>86</v>
      </c>
      <c r="BK203" s="140">
        <f>ROUND(I203*H203,2)</f>
        <v>0</v>
      </c>
      <c r="BL203" s="17" t="s">
        <v>134</v>
      </c>
      <c r="BM203" s="139" t="s">
        <v>1242</v>
      </c>
    </row>
    <row r="204" spans="2:47" s="1" customFormat="1" ht="12">
      <c r="B204" s="33"/>
      <c r="D204" s="141" t="s">
        <v>136</v>
      </c>
      <c r="F204" s="142" t="s">
        <v>1209</v>
      </c>
      <c r="I204" s="143"/>
      <c r="L204" s="33"/>
      <c r="M204" s="144"/>
      <c r="T204" s="54"/>
      <c r="AT204" s="17" t="s">
        <v>136</v>
      </c>
      <c r="AU204" s="17" t="s">
        <v>148</v>
      </c>
    </row>
    <row r="205" spans="2:51" s="12" customFormat="1" ht="20.4">
      <c r="B205" s="145"/>
      <c r="D205" s="146" t="s">
        <v>138</v>
      </c>
      <c r="E205" s="147" t="s">
        <v>32</v>
      </c>
      <c r="F205" s="148" t="s">
        <v>1220</v>
      </c>
      <c r="H205" s="147" t="s">
        <v>32</v>
      </c>
      <c r="I205" s="149"/>
      <c r="L205" s="145"/>
      <c r="M205" s="150"/>
      <c r="T205" s="151"/>
      <c r="AT205" s="147" t="s">
        <v>138</v>
      </c>
      <c r="AU205" s="147" t="s">
        <v>148</v>
      </c>
      <c r="AV205" s="12" t="s">
        <v>86</v>
      </c>
      <c r="AW205" s="12" t="s">
        <v>39</v>
      </c>
      <c r="AX205" s="12" t="s">
        <v>78</v>
      </c>
      <c r="AY205" s="147" t="s">
        <v>127</v>
      </c>
    </row>
    <row r="206" spans="2:51" s="13" customFormat="1" ht="12">
      <c r="B206" s="152"/>
      <c r="D206" s="146" t="s">
        <v>138</v>
      </c>
      <c r="E206" s="153" t="s">
        <v>32</v>
      </c>
      <c r="F206" s="154" t="s">
        <v>1243</v>
      </c>
      <c r="H206" s="155">
        <v>21</v>
      </c>
      <c r="I206" s="156"/>
      <c r="L206" s="152"/>
      <c r="M206" s="157"/>
      <c r="T206" s="158"/>
      <c r="AT206" s="153" t="s">
        <v>138</v>
      </c>
      <c r="AU206" s="153" t="s">
        <v>148</v>
      </c>
      <c r="AV206" s="13" t="s">
        <v>88</v>
      </c>
      <c r="AW206" s="13" t="s">
        <v>39</v>
      </c>
      <c r="AX206" s="13" t="s">
        <v>78</v>
      </c>
      <c r="AY206" s="153" t="s">
        <v>127</v>
      </c>
    </row>
    <row r="207" spans="2:51" s="14" customFormat="1" ht="12">
      <c r="B207" s="159"/>
      <c r="D207" s="146" t="s">
        <v>138</v>
      </c>
      <c r="E207" s="160" t="s">
        <v>32</v>
      </c>
      <c r="F207" s="161" t="s">
        <v>141</v>
      </c>
      <c r="H207" s="162">
        <v>21</v>
      </c>
      <c r="I207" s="163"/>
      <c r="L207" s="159"/>
      <c r="M207" s="164"/>
      <c r="T207" s="165"/>
      <c r="AT207" s="160" t="s">
        <v>138</v>
      </c>
      <c r="AU207" s="160" t="s">
        <v>148</v>
      </c>
      <c r="AV207" s="14" t="s">
        <v>134</v>
      </c>
      <c r="AW207" s="14" t="s">
        <v>39</v>
      </c>
      <c r="AX207" s="14" t="s">
        <v>86</v>
      </c>
      <c r="AY207" s="160" t="s">
        <v>127</v>
      </c>
    </row>
    <row r="208" spans="2:65" s="1" customFormat="1" ht="49.05" customHeight="1">
      <c r="B208" s="33"/>
      <c r="C208" s="128" t="s">
        <v>300</v>
      </c>
      <c r="D208" s="128" t="s">
        <v>129</v>
      </c>
      <c r="E208" s="129" t="s">
        <v>1211</v>
      </c>
      <c r="F208" s="130" t="s">
        <v>1212</v>
      </c>
      <c r="G208" s="131" t="s">
        <v>510</v>
      </c>
      <c r="H208" s="132">
        <v>630</v>
      </c>
      <c r="I208" s="133"/>
      <c r="J208" s="134">
        <f>ROUND(I208*H208,2)</f>
        <v>0</v>
      </c>
      <c r="K208" s="130" t="s">
        <v>133</v>
      </c>
      <c r="L208" s="33"/>
      <c r="M208" s="135" t="s">
        <v>32</v>
      </c>
      <c r="N208" s="136" t="s">
        <v>49</v>
      </c>
      <c r="P208" s="137">
        <f>O208*H208</f>
        <v>0</v>
      </c>
      <c r="Q208" s="137">
        <v>0</v>
      </c>
      <c r="R208" s="137">
        <f>Q208*H208</f>
        <v>0</v>
      </c>
      <c r="S208" s="137">
        <v>0</v>
      </c>
      <c r="T208" s="138">
        <f>S208*H208</f>
        <v>0</v>
      </c>
      <c r="AR208" s="139" t="s">
        <v>134</v>
      </c>
      <c r="AT208" s="139" t="s">
        <v>129</v>
      </c>
      <c r="AU208" s="139" t="s">
        <v>148</v>
      </c>
      <c r="AY208" s="17" t="s">
        <v>127</v>
      </c>
      <c r="BE208" s="140">
        <f>IF(N208="základní",J208,0)</f>
        <v>0</v>
      </c>
      <c r="BF208" s="140">
        <f>IF(N208="snížená",J208,0)</f>
        <v>0</v>
      </c>
      <c r="BG208" s="140">
        <f>IF(N208="zákl. přenesená",J208,0)</f>
        <v>0</v>
      </c>
      <c r="BH208" s="140">
        <f>IF(N208="sníž. přenesená",J208,0)</f>
        <v>0</v>
      </c>
      <c r="BI208" s="140">
        <f>IF(N208="nulová",J208,0)</f>
        <v>0</v>
      </c>
      <c r="BJ208" s="17" t="s">
        <v>86</v>
      </c>
      <c r="BK208" s="140">
        <f>ROUND(I208*H208,2)</f>
        <v>0</v>
      </c>
      <c r="BL208" s="17" t="s">
        <v>134</v>
      </c>
      <c r="BM208" s="139" t="s">
        <v>1244</v>
      </c>
    </row>
    <row r="209" spans="2:47" s="1" customFormat="1" ht="12">
      <c r="B209" s="33"/>
      <c r="D209" s="141" t="s">
        <v>136</v>
      </c>
      <c r="F209" s="142" t="s">
        <v>1214</v>
      </c>
      <c r="I209" s="143"/>
      <c r="L209" s="33"/>
      <c r="M209" s="144"/>
      <c r="T209" s="54"/>
      <c r="AT209" s="17" t="s">
        <v>136</v>
      </c>
      <c r="AU209" s="17" t="s">
        <v>148</v>
      </c>
    </row>
    <row r="210" spans="2:51" s="13" customFormat="1" ht="12">
      <c r="B210" s="152"/>
      <c r="D210" s="146" t="s">
        <v>138</v>
      </c>
      <c r="E210" s="153" t="s">
        <v>32</v>
      </c>
      <c r="F210" s="154" t="s">
        <v>1245</v>
      </c>
      <c r="H210" s="155">
        <v>21</v>
      </c>
      <c r="I210" s="156"/>
      <c r="L210" s="152"/>
      <c r="M210" s="157"/>
      <c r="T210" s="158"/>
      <c r="AT210" s="153" t="s">
        <v>138</v>
      </c>
      <c r="AU210" s="153" t="s">
        <v>148</v>
      </c>
      <c r="AV210" s="13" t="s">
        <v>88</v>
      </c>
      <c r="AW210" s="13" t="s">
        <v>39</v>
      </c>
      <c r="AX210" s="13" t="s">
        <v>86</v>
      </c>
      <c r="AY210" s="153" t="s">
        <v>127</v>
      </c>
    </row>
    <row r="211" spans="2:51" s="13" customFormat="1" ht="12">
      <c r="B211" s="152"/>
      <c r="D211" s="146" t="s">
        <v>138</v>
      </c>
      <c r="F211" s="154" t="s">
        <v>1246</v>
      </c>
      <c r="H211" s="155">
        <v>630</v>
      </c>
      <c r="I211" s="156"/>
      <c r="L211" s="152"/>
      <c r="M211" s="157"/>
      <c r="T211" s="158"/>
      <c r="AT211" s="153" t="s">
        <v>138</v>
      </c>
      <c r="AU211" s="153" t="s">
        <v>148</v>
      </c>
      <c r="AV211" s="13" t="s">
        <v>88</v>
      </c>
      <c r="AW211" s="13" t="s">
        <v>4</v>
      </c>
      <c r="AX211" s="13" t="s">
        <v>86</v>
      </c>
      <c r="AY211" s="153" t="s">
        <v>127</v>
      </c>
    </row>
    <row r="212" spans="2:63" s="11" customFormat="1" ht="20.85" customHeight="1">
      <c r="B212" s="116"/>
      <c r="D212" s="117" t="s">
        <v>77</v>
      </c>
      <c r="E212" s="126" t="s">
        <v>1247</v>
      </c>
      <c r="F212" s="126" t="s">
        <v>1248</v>
      </c>
      <c r="I212" s="119"/>
      <c r="J212" s="127">
        <f>BK212</f>
        <v>0</v>
      </c>
      <c r="L212" s="116"/>
      <c r="M212" s="121"/>
      <c r="P212" s="122">
        <f>SUM(P213:P230)</f>
        <v>0</v>
      </c>
      <c r="R212" s="122">
        <f>SUM(R213:R230)</f>
        <v>0</v>
      </c>
      <c r="T212" s="123">
        <f>SUM(T213:T230)</f>
        <v>0</v>
      </c>
      <c r="AR212" s="117" t="s">
        <v>86</v>
      </c>
      <c r="AT212" s="124" t="s">
        <v>77</v>
      </c>
      <c r="AU212" s="124" t="s">
        <v>88</v>
      </c>
      <c r="AY212" s="117" t="s">
        <v>127</v>
      </c>
      <c r="BK212" s="125">
        <f>SUM(BK213:BK230)</f>
        <v>0</v>
      </c>
    </row>
    <row r="213" spans="2:65" s="1" customFormat="1" ht="44.25" customHeight="1">
      <c r="B213" s="33"/>
      <c r="C213" s="128" t="s">
        <v>310</v>
      </c>
      <c r="D213" s="128" t="s">
        <v>129</v>
      </c>
      <c r="E213" s="129" t="s">
        <v>1179</v>
      </c>
      <c r="F213" s="130" t="s">
        <v>1180</v>
      </c>
      <c r="G213" s="131" t="s">
        <v>510</v>
      </c>
      <c r="H213" s="132">
        <v>98</v>
      </c>
      <c r="I213" s="133"/>
      <c r="J213" s="134">
        <f>ROUND(I213*H213,2)</f>
        <v>0</v>
      </c>
      <c r="K213" s="130" t="s">
        <v>133</v>
      </c>
      <c r="L213" s="33"/>
      <c r="M213" s="135" t="s">
        <v>32</v>
      </c>
      <c r="N213" s="136" t="s">
        <v>49</v>
      </c>
      <c r="P213" s="137">
        <f>O213*H213</f>
        <v>0</v>
      </c>
      <c r="Q213" s="137">
        <v>0</v>
      </c>
      <c r="R213" s="137">
        <f>Q213*H213</f>
        <v>0</v>
      </c>
      <c r="S213" s="137">
        <v>0</v>
      </c>
      <c r="T213" s="138">
        <f>S213*H213</f>
        <v>0</v>
      </c>
      <c r="AR213" s="139" t="s">
        <v>134</v>
      </c>
      <c r="AT213" s="139" t="s">
        <v>129</v>
      </c>
      <c r="AU213" s="139" t="s">
        <v>148</v>
      </c>
      <c r="AY213" s="17" t="s">
        <v>127</v>
      </c>
      <c r="BE213" s="140">
        <f>IF(N213="základní",J213,0)</f>
        <v>0</v>
      </c>
      <c r="BF213" s="140">
        <f>IF(N213="snížená",J213,0)</f>
        <v>0</v>
      </c>
      <c r="BG213" s="140">
        <f>IF(N213="zákl. přenesená",J213,0)</f>
        <v>0</v>
      </c>
      <c r="BH213" s="140">
        <f>IF(N213="sníž. přenesená",J213,0)</f>
        <v>0</v>
      </c>
      <c r="BI213" s="140">
        <f>IF(N213="nulová",J213,0)</f>
        <v>0</v>
      </c>
      <c r="BJ213" s="17" t="s">
        <v>86</v>
      </c>
      <c r="BK213" s="140">
        <f>ROUND(I213*H213,2)</f>
        <v>0</v>
      </c>
      <c r="BL213" s="17" t="s">
        <v>134</v>
      </c>
      <c r="BM213" s="139" t="s">
        <v>1249</v>
      </c>
    </row>
    <row r="214" spans="2:47" s="1" customFormat="1" ht="12">
      <c r="B214" s="33"/>
      <c r="D214" s="141" t="s">
        <v>136</v>
      </c>
      <c r="F214" s="142" t="s">
        <v>1182</v>
      </c>
      <c r="I214" s="143"/>
      <c r="L214" s="33"/>
      <c r="M214" s="144"/>
      <c r="T214" s="54"/>
      <c r="AT214" s="17" t="s">
        <v>136</v>
      </c>
      <c r="AU214" s="17" t="s">
        <v>148</v>
      </c>
    </row>
    <row r="215" spans="2:51" s="12" customFormat="1" ht="20.4">
      <c r="B215" s="145"/>
      <c r="D215" s="146" t="s">
        <v>138</v>
      </c>
      <c r="E215" s="147" t="s">
        <v>32</v>
      </c>
      <c r="F215" s="148" t="s">
        <v>1250</v>
      </c>
      <c r="H215" s="147" t="s">
        <v>32</v>
      </c>
      <c r="I215" s="149"/>
      <c r="L215" s="145"/>
      <c r="M215" s="150"/>
      <c r="T215" s="151"/>
      <c r="AT215" s="147" t="s">
        <v>138</v>
      </c>
      <c r="AU215" s="147" t="s">
        <v>148</v>
      </c>
      <c r="AV215" s="12" t="s">
        <v>86</v>
      </c>
      <c r="AW215" s="12" t="s">
        <v>39</v>
      </c>
      <c r="AX215" s="12" t="s">
        <v>78</v>
      </c>
      <c r="AY215" s="147" t="s">
        <v>127</v>
      </c>
    </row>
    <row r="216" spans="2:51" s="12" customFormat="1" ht="12">
      <c r="B216" s="145"/>
      <c r="D216" s="146" t="s">
        <v>138</v>
      </c>
      <c r="E216" s="147" t="s">
        <v>32</v>
      </c>
      <c r="F216" s="148" t="s">
        <v>1229</v>
      </c>
      <c r="H216" s="147" t="s">
        <v>32</v>
      </c>
      <c r="I216" s="149"/>
      <c r="L216" s="145"/>
      <c r="M216" s="150"/>
      <c r="T216" s="151"/>
      <c r="AT216" s="147" t="s">
        <v>138</v>
      </c>
      <c r="AU216" s="147" t="s">
        <v>148</v>
      </c>
      <c r="AV216" s="12" t="s">
        <v>86</v>
      </c>
      <c r="AW216" s="12" t="s">
        <v>39</v>
      </c>
      <c r="AX216" s="12" t="s">
        <v>78</v>
      </c>
      <c r="AY216" s="147" t="s">
        <v>127</v>
      </c>
    </row>
    <row r="217" spans="2:51" s="13" customFormat="1" ht="12">
      <c r="B217" s="152"/>
      <c r="D217" s="146" t="s">
        <v>138</v>
      </c>
      <c r="E217" s="153" t="s">
        <v>32</v>
      </c>
      <c r="F217" s="154" t="s">
        <v>1230</v>
      </c>
      <c r="H217" s="155">
        <v>1</v>
      </c>
      <c r="I217" s="156"/>
      <c r="L217" s="152"/>
      <c r="M217" s="157"/>
      <c r="T217" s="158"/>
      <c r="AT217" s="153" t="s">
        <v>138</v>
      </c>
      <c r="AU217" s="153" t="s">
        <v>148</v>
      </c>
      <c r="AV217" s="13" t="s">
        <v>88</v>
      </c>
      <c r="AW217" s="13" t="s">
        <v>39</v>
      </c>
      <c r="AX217" s="13" t="s">
        <v>78</v>
      </c>
      <c r="AY217" s="153" t="s">
        <v>127</v>
      </c>
    </row>
    <row r="218" spans="2:51" s="13" customFormat="1" ht="12">
      <c r="B218" s="152"/>
      <c r="D218" s="146" t="s">
        <v>138</v>
      </c>
      <c r="E218" s="153" t="s">
        <v>32</v>
      </c>
      <c r="F218" s="154" t="s">
        <v>1231</v>
      </c>
      <c r="H218" s="155">
        <v>2</v>
      </c>
      <c r="I218" s="156"/>
      <c r="L218" s="152"/>
      <c r="M218" s="157"/>
      <c r="T218" s="158"/>
      <c r="AT218" s="153" t="s">
        <v>138</v>
      </c>
      <c r="AU218" s="153" t="s">
        <v>148</v>
      </c>
      <c r="AV218" s="13" t="s">
        <v>88</v>
      </c>
      <c r="AW218" s="13" t="s">
        <v>39</v>
      </c>
      <c r="AX218" s="13" t="s">
        <v>78</v>
      </c>
      <c r="AY218" s="153" t="s">
        <v>127</v>
      </c>
    </row>
    <row r="219" spans="2:51" s="13" customFormat="1" ht="12">
      <c r="B219" s="152"/>
      <c r="D219" s="146" t="s">
        <v>138</v>
      </c>
      <c r="E219" s="153" t="s">
        <v>32</v>
      </c>
      <c r="F219" s="154" t="s">
        <v>1251</v>
      </c>
      <c r="H219" s="155">
        <v>4</v>
      </c>
      <c r="I219" s="156"/>
      <c r="L219" s="152"/>
      <c r="M219" s="157"/>
      <c r="T219" s="158"/>
      <c r="AT219" s="153" t="s">
        <v>138</v>
      </c>
      <c r="AU219" s="153" t="s">
        <v>148</v>
      </c>
      <c r="AV219" s="13" t="s">
        <v>88</v>
      </c>
      <c r="AW219" s="13" t="s">
        <v>39</v>
      </c>
      <c r="AX219" s="13" t="s">
        <v>78</v>
      </c>
      <c r="AY219" s="153" t="s">
        <v>127</v>
      </c>
    </row>
    <row r="220" spans="2:51" s="14" customFormat="1" ht="12">
      <c r="B220" s="159"/>
      <c r="D220" s="146" t="s">
        <v>138</v>
      </c>
      <c r="E220" s="160" t="s">
        <v>32</v>
      </c>
      <c r="F220" s="161" t="s">
        <v>141</v>
      </c>
      <c r="H220" s="162">
        <v>7</v>
      </c>
      <c r="I220" s="163"/>
      <c r="L220" s="159"/>
      <c r="M220" s="164"/>
      <c r="T220" s="165"/>
      <c r="AT220" s="160" t="s">
        <v>138</v>
      </c>
      <c r="AU220" s="160" t="s">
        <v>148</v>
      </c>
      <c r="AV220" s="14" t="s">
        <v>134</v>
      </c>
      <c r="AW220" s="14" t="s">
        <v>39</v>
      </c>
      <c r="AX220" s="14" t="s">
        <v>86</v>
      </c>
      <c r="AY220" s="160" t="s">
        <v>127</v>
      </c>
    </row>
    <row r="221" spans="2:51" s="13" customFormat="1" ht="12">
      <c r="B221" s="152"/>
      <c r="D221" s="146" t="s">
        <v>138</v>
      </c>
      <c r="F221" s="154" t="s">
        <v>1252</v>
      </c>
      <c r="H221" s="155">
        <v>98</v>
      </c>
      <c r="I221" s="156"/>
      <c r="L221" s="152"/>
      <c r="M221" s="157"/>
      <c r="T221" s="158"/>
      <c r="AT221" s="153" t="s">
        <v>138</v>
      </c>
      <c r="AU221" s="153" t="s">
        <v>148</v>
      </c>
      <c r="AV221" s="13" t="s">
        <v>88</v>
      </c>
      <c r="AW221" s="13" t="s">
        <v>4</v>
      </c>
      <c r="AX221" s="13" t="s">
        <v>86</v>
      </c>
      <c r="AY221" s="153" t="s">
        <v>127</v>
      </c>
    </row>
    <row r="222" spans="2:65" s="1" customFormat="1" ht="37.8" customHeight="1">
      <c r="B222" s="33"/>
      <c r="C222" s="128" t="s">
        <v>316</v>
      </c>
      <c r="D222" s="128" t="s">
        <v>129</v>
      </c>
      <c r="E222" s="129" t="s">
        <v>1195</v>
      </c>
      <c r="F222" s="130" t="s">
        <v>1196</v>
      </c>
      <c r="G222" s="131" t="s">
        <v>510</v>
      </c>
      <c r="H222" s="132">
        <v>3</v>
      </c>
      <c r="I222" s="133"/>
      <c r="J222" s="134">
        <f>ROUND(I222*H222,2)</f>
        <v>0</v>
      </c>
      <c r="K222" s="130" t="s">
        <v>133</v>
      </c>
      <c r="L222" s="33"/>
      <c r="M222" s="135" t="s">
        <v>32</v>
      </c>
      <c r="N222" s="136" t="s">
        <v>49</v>
      </c>
      <c r="P222" s="137">
        <f>O222*H222</f>
        <v>0</v>
      </c>
      <c r="Q222" s="137">
        <v>0</v>
      </c>
      <c r="R222" s="137">
        <f>Q222*H222</f>
        <v>0</v>
      </c>
      <c r="S222" s="137">
        <v>0</v>
      </c>
      <c r="T222" s="138">
        <f>S222*H222</f>
        <v>0</v>
      </c>
      <c r="AR222" s="139" t="s">
        <v>134</v>
      </c>
      <c r="AT222" s="139" t="s">
        <v>129</v>
      </c>
      <c r="AU222" s="139" t="s">
        <v>148</v>
      </c>
      <c r="AY222" s="17" t="s">
        <v>127</v>
      </c>
      <c r="BE222" s="140">
        <f>IF(N222="základní",J222,0)</f>
        <v>0</v>
      </c>
      <c r="BF222" s="140">
        <f>IF(N222="snížená",J222,0)</f>
        <v>0</v>
      </c>
      <c r="BG222" s="140">
        <f>IF(N222="zákl. přenesená",J222,0)</f>
        <v>0</v>
      </c>
      <c r="BH222" s="140">
        <f>IF(N222="sníž. přenesená",J222,0)</f>
        <v>0</v>
      </c>
      <c r="BI222" s="140">
        <f>IF(N222="nulová",J222,0)</f>
        <v>0</v>
      </c>
      <c r="BJ222" s="17" t="s">
        <v>86</v>
      </c>
      <c r="BK222" s="140">
        <f>ROUND(I222*H222,2)</f>
        <v>0</v>
      </c>
      <c r="BL222" s="17" t="s">
        <v>134</v>
      </c>
      <c r="BM222" s="139" t="s">
        <v>1253</v>
      </c>
    </row>
    <row r="223" spans="2:47" s="1" customFormat="1" ht="12">
      <c r="B223" s="33"/>
      <c r="D223" s="141" t="s">
        <v>136</v>
      </c>
      <c r="F223" s="142" t="s">
        <v>1198</v>
      </c>
      <c r="I223" s="143"/>
      <c r="L223" s="33"/>
      <c r="M223" s="144"/>
      <c r="T223" s="54"/>
      <c r="AT223" s="17" t="s">
        <v>136</v>
      </c>
      <c r="AU223" s="17" t="s">
        <v>148</v>
      </c>
    </row>
    <row r="224" spans="2:51" s="12" customFormat="1" ht="20.4">
      <c r="B224" s="145"/>
      <c r="D224" s="146" t="s">
        <v>138</v>
      </c>
      <c r="E224" s="147" t="s">
        <v>32</v>
      </c>
      <c r="F224" s="148" t="s">
        <v>1220</v>
      </c>
      <c r="H224" s="147" t="s">
        <v>32</v>
      </c>
      <c r="I224" s="149"/>
      <c r="L224" s="145"/>
      <c r="M224" s="150"/>
      <c r="T224" s="151"/>
      <c r="AT224" s="147" t="s">
        <v>138</v>
      </c>
      <c r="AU224" s="147" t="s">
        <v>148</v>
      </c>
      <c r="AV224" s="12" t="s">
        <v>86</v>
      </c>
      <c r="AW224" s="12" t="s">
        <v>39</v>
      </c>
      <c r="AX224" s="12" t="s">
        <v>78</v>
      </c>
      <c r="AY224" s="147" t="s">
        <v>127</v>
      </c>
    </row>
    <row r="225" spans="2:51" s="13" customFormat="1" ht="12">
      <c r="B225" s="152"/>
      <c r="D225" s="146" t="s">
        <v>138</v>
      </c>
      <c r="E225" s="153" t="s">
        <v>32</v>
      </c>
      <c r="F225" s="154" t="s">
        <v>1238</v>
      </c>
      <c r="H225" s="155">
        <v>3</v>
      </c>
      <c r="I225" s="156"/>
      <c r="L225" s="152"/>
      <c r="M225" s="157"/>
      <c r="T225" s="158"/>
      <c r="AT225" s="153" t="s">
        <v>138</v>
      </c>
      <c r="AU225" s="153" t="s">
        <v>148</v>
      </c>
      <c r="AV225" s="13" t="s">
        <v>88</v>
      </c>
      <c r="AW225" s="13" t="s">
        <v>39</v>
      </c>
      <c r="AX225" s="13" t="s">
        <v>78</v>
      </c>
      <c r="AY225" s="153" t="s">
        <v>127</v>
      </c>
    </row>
    <row r="226" spans="2:51" s="14" customFormat="1" ht="12">
      <c r="B226" s="159"/>
      <c r="D226" s="146" t="s">
        <v>138</v>
      </c>
      <c r="E226" s="160" t="s">
        <v>32</v>
      </c>
      <c r="F226" s="161" t="s">
        <v>141</v>
      </c>
      <c r="H226" s="162">
        <v>3</v>
      </c>
      <c r="I226" s="163"/>
      <c r="L226" s="159"/>
      <c r="M226" s="164"/>
      <c r="T226" s="165"/>
      <c r="AT226" s="160" t="s">
        <v>138</v>
      </c>
      <c r="AU226" s="160" t="s">
        <v>148</v>
      </c>
      <c r="AV226" s="14" t="s">
        <v>134</v>
      </c>
      <c r="AW226" s="14" t="s">
        <v>39</v>
      </c>
      <c r="AX226" s="14" t="s">
        <v>86</v>
      </c>
      <c r="AY226" s="160" t="s">
        <v>127</v>
      </c>
    </row>
    <row r="227" spans="2:65" s="1" customFormat="1" ht="37.8" customHeight="1">
      <c r="B227" s="33"/>
      <c r="C227" s="128" t="s">
        <v>322</v>
      </c>
      <c r="D227" s="128" t="s">
        <v>129</v>
      </c>
      <c r="E227" s="129" t="s">
        <v>1200</v>
      </c>
      <c r="F227" s="130" t="s">
        <v>1201</v>
      </c>
      <c r="G227" s="131" t="s">
        <v>510</v>
      </c>
      <c r="H227" s="132">
        <v>42</v>
      </c>
      <c r="I227" s="133"/>
      <c r="J227" s="134">
        <f>ROUND(I227*H227,2)</f>
        <v>0</v>
      </c>
      <c r="K227" s="130" t="s">
        <v>133</v>
      </c>
      <c r="L227" s="33"/>
      <c r="M227" s="135" t="s">
        <v>32</v>
      </c>
      <c r="N227" s="136" t="s">
        <v>49</v>
      </c>
      <c r="P227" s="137">
        <f>O227*H227</f>
        <v>0</v>
      </c>
      <c r="Q227" s="137">
        <v>0</v>
      </c>
      <c r="R227" s="137">
        <f>Q227*H227</f>
        <v>0</v>
      </c>
      <c r="S227" s="137">
        <v>0</v>
      </c>
      <c r="T227" s="138">
        <f>S227*H227</f>
        <v>0</v>
      </c>
      <c r="AR227" s="139" t="s">
        <v>134</v>
      </c>
      <c r="AT227" s="139" t="s">
        <v>129</v>
      </c>
      <c r="AU227" s="139" t="s">
        <v>148</v>
      </c>
      <c r="AY227" s="17" t="s">
        <v>127</v>
      </c>
      <c r="BE227" s="140">
        <f>IF(N227="základní",J227,0)</f>
        <v>0</v>
      </c>
      <c r="BF227" s="140">
        <f>IF(N227="snížená",J227,0)</f>
        <v>0</v>
      </c>
      <c r="BG227" s="140">
        <f>IF(N227="zákl. přenesená",J227,0)</f>
        <v>0</v>
      </c>
      <c r="BH227" s="140">
        <f>IF(N227="sníž. přenesená",J227,0)</f>
        <v>0</v>
      </c>
      <c r="BI227" s="140">
        <f>IF(N227="nulová",J227,0)</f>
        <v>0</v>
      </c>
      <c r="BJ227" s="17" t="s">
        <v>86</v>
      </c>
      <c r="BK227" s="140">
        <f>ROUND(I227*H227,2)</f>
        <v>0</v>
      </c>
      <c r="BL227" s="17" t="s">
        <v>134</v>
      </c>
      <c r="BM227" s="139" t="s">
        <v>1254</v>
      </c>
    </row>
    <row r="228" spans="2:47" s="1" customFormat="1" ht="12">
      <c r="B228" s="33"/>
      <c r="D228" s="141" t="s">
        <v>136</v>
      </c>
      <c r="F228" s="142" t="s">
        <v>1203</v>
      </c>
      <c r="I228" s="143"/>
      <c r="L228" s="33"/>
      <c r="M228" s="144"/>
      <c r="T228" s="54"/>
      <c r="AT228" s="17" t="s">
        <v>136</v>
      </c>
      <c r="AU228" s="17" t="s">
        <v>148</v>
      </c>
    </row>
    <row r="229" spans="2:51" s="13" customFormat="1" ht="12">
      <c r="B229" s="152"/>
      <c r="D229" s="146" t="s">
        <v>138</v>
      </c>
      <c r="E229" s="153" t="s">
        <v>32</v>
      </c>
      <c r="F229" s="154" t="s">
        <v>1255</v>
      </c>
      <c r="H229" s="155">
        <v>3</v>
      </c>
      <c r="I229" s="156"/>
      <c r="L229" s="152"/>
      <c r="M229" s="157"/>
      <c r="T229" s="158"/>
      <c r="AT229" s="153" t="s">
        <v>138</v>
      </c>
      <c r="AU229" s="153" t="s">
        <v>148</v>
      </c>
      <c r="AV229" s="13" t="s">
        <v>88</v>
      </c>
      <c r="AW229" s="13" t="s">
        <v>39</v>
      </c>
      <c r="AX229" s="13" t="s">
        <v>86</v>
      </c>
      <c r="AY229" s="153" t="s">
        <v>127</v>
      </c>
    </row>
    <row r="230" spans="2:51" s="13" customFormat="1" ht="12">
      <c r="B230" s="152"/>
      <c r="D230" s="146" t="s">
        <v>138</v>
      </c>
      <c r="F230" s="154" t="s">
        <v>1256</v>
      </c>
      <c r="H230" s="155">
        <v>42</v>
      </c>
      <c r="I230" s="156"/>
      <c r="L230" s="152"/>
      <c r="M230" s="157"/>
      <c r="T230" s="158"/>
      <c r="AT230" s="153" t="s">
        <v>138</v>
      </c>
      <c r="AU230" s="153" t="s">
        <v>148</v>
      </c>
      <c r="AV230" s="13" t="s">
        <v>88</v>
      </c>
      <c r="AW230" s="13" t="s">
        <v>4</v>
      </c>
      <c r="AX230" s="13" t="s">
        <v>86</v>
      </c>
      <c r="AY230" s="153" t="s">
        <v>127</v>
      </c>
    </row>
    <row r="231" spans="2:63" s="11" customFormat="1" ht="20.85" customHeight="1">
      <c r="B231" s="116"/>
      <c r="D231" s="117" t="s">
        <v>77</v>
      </c>
      <c r="E231" s="126" t="s">
        <v>1257</v>
      </c>
      <c r="F231" s="126" t="s">
        <v>1258</v>
      </c>
      <c r="I231" s="119"/>
      <c r="J231" s="127">
        <f>BK231</f>
        <v>0</v>
      </c>
      <c r="L231" s="116"/>
      <c r="M231" s="121"/>
      <c r="P231" s="122">
        <f>SUM(P232:P250)</f>
        <v>0</v>
      </c>
      <c r="R231" s="122">
        <f>SUM(R232:R250)</f>
        <v>0</v>
      </c>
      <c r="T231" s="123">
        <f>SUM(T232:T250)</f>
        <v>0</v>
      </c>
      <c r="AR231" s="117" t="s">
        <v>86</v>
      </c>
      <c r="AT231" s="124" t="s">
        <v>77</v>
      </c>
      <c r="AU231" s="124" t="s">
        <v>88</v>
      </c>
      <c r="AY231" s="117" t="s">
        <v>127</v>
      </c>
      <c r="BK231" s="125">
        <f>SUM(BK232:BK250)</f>
        <v>0</v>
      </c>
    </row>
    <row r="232" spans="2:65" s="1" customFormat="1" ht="37.8" customHeight="1">
      <c r="B232" s="33"/>
      <c r="C232" s="128" t="s">
        <v>330</v>
      </c>
      <c r="D232" s="128" t="s">
        <v>129</v>
      </c>
      <c r="E232" s="129" t="s">
        <v>1169</v>
      </c>
      <c r="F232" s="130" t="s">
        <v>1170</v>
      </c>
      <c r="G232" s="131" t="s">
        <v>510</v>
      </c>
      <c r="H232" s="132">
        <v>6</v>
      </c>
      <c r="I232" s="133"/>
      <c r="J232" s="134">
        <f>ROUND(I232*H232,2)</f>
        <v>0</v>
      </c>
      <c r="K232" s="130" t="s">
        <v>133</v>
      </c>
      <c r="L232" s="33"/>
      <c r="M232" s="135" t="s">
        <v>32</v>
      </c>
      <c r="N232" s="136" t="s">
        <v>49</v>
      </c>
      <c r="P232" s="137">
        <f>O232*H232</f>
        <v>0</v>
      </c>
      <c r="Q232" s="137">
        <v>0</v>
      </c>
      <c r="R232" s="137">
        <f>Q232*H232</f>
        <v>0</v>
      </c>
      <c r="S232" s="137">
        <v>0</v>
      </c>
      <c r="T232" s="138">
        <f>S232*H232</f>
        <v>0</v>
      </c>
      <c r="AR232" s="139" t="s">
        <v>134</v>
      </c>
      <c r="AT232" s="139" t="s">
        <v>129</v>
      </c>
      <c r="AU232" s="139" t="s">
        <v>148</v>
      </c>
      <c r="AY232" s="17" t="s">
        <v>127</v>
      </c>
      <c r="BE232" s="140">
        <f>IF(N232="základní",J232,0)</f>
        <v>0</v>
      </c>
      <c r="BF232" s="140">
        <f>IF(N232="snížená",J232,0)</f>
        <v>0</v>
      </c>
      <c r="BG232" s="140">
        <f>IF(N232="zákl. přenesená",J232,0)</f>
        <v>0</v>
      </c>
      <c r="BH232" s="140">
        <f>IF(N232="sníž. přenesená",J232,0)</f>
        <v>0</v>
      </c>
      <c r="BI232" s="140">
        <f>IF(N232="nulová",J232,0)</f>
        <v>0</v>
      </c>
      <c r="BJ232" s="17" t="s">
        <v>86</v>
      </c>
      <c r="BK232" s="140">
        <f>ROUND(I232*H232,2)</f>
        <v>0</v>
      </c>
      <c r="BL232" s="17" t="s">
        <v>134</v>
      </c>
      <c r="BM232" s="139" t="s">
        <v>1259</v>
      </c>
    </row>
    <row r="233" spans="2:47" s="1" customFormat="1" ht="12">
      <c r="B233" s="33"/>
      <c r="D233" s="141" t="s">
        <v>136</v>
      </c>
      <c r="F233" s="142" t="s">
        <v>1172</v>
      </c>
      <c r="I233" s="143"/>
      <c r="L233" s="33"/>
      <c r="M233" s="144"/>
      <c r="T233" s="54"/>
      <c r="AT233" s="17" t="s">
        <v>136</v>
      </c>
      <c r="AU233" s="17" t="s">
        <v>148</v>
      </c>
    </row>
    <row r="234" spans="2:51" s="12" customFormat="1" ht="12">
      <c r="B234" s="145"/>
      <c r="D234" s="146" t="s">
        <v>138</v>
      </c>
      <c r="E234" s="147" t="s">
        <v>32</v>
      </c>
      <c r="F234" s="148" t="s">
        <v>1260</v>
      </c>
      <c r="H234" s="147" t="s">
        <v>32</v>
      </c>
      <c r="I234" s="149"/>
      <c r="L234" s="145"/>
      <c r="M234" s="150"/>
      <c r="T234" s="151"/>
      <c r="AT234" s="147" t="s">
        <v>138</v>
      </c>
      <c r="AU234" s="147" t="s">
        <v>148</v>
      </c>
      <c r="AV234" s="12" t="s">
        <v>86</v>
      </c>
      <c r="AW234" s="12" t="s">
        <v>39</v>
      </c>
      <c r="AX234" s="12" t="s">
        <v>78</v>
      </c>
      <c r="AY234" s="147" t="s">
        <v>127</v>
      </c>
    </row>
    <row r="235" spans="2:51" s="13" customFormat="1" ht="12">
      <c r="B235" s="152"/>
      <c r="D235" s="146" t="s">
        <v>138</v>
      </c>
      <c r="E235" s="153" t="s">
        <v>32</v>
      </c>
      <c r="F235" s="154" t="s">
        <v>1232</v>
      </c>
      <c r="H235" s="155">
        <v>1</v>
      </c>
      <c r="I235" s="156"/>
      <c r="L235" s="152"/>
      <c r="M235" s="157"/>
      <c r="T235" s="158"/>
      <c r="AT235" s="153" t="s">
        <v>138</v>
      </c>
      <c r="AU235" s="153" t="s">
        <v>148</v>
      </c>
      <c r="AV235" s="13" t="s">
        <v>88</v>
      </c>
      <c r="AW235" s="13" t="s">
        <v>39</v>
      </c>
      <c r="AX235" s="13" t="s">
        <v>78</v>
      </c>
      <c r="AY235" s="153" t="s">
        <v>127</v>
      </c>
    </row>
    <row r="236" spans="2:51" s="13" customFormat="1" ht="12">
      <c r="B236" s="152"/>
      <c r="D236" s="146" t="s">
        <v>138</v>
      </c>
      <c r="E236" s="153" t="s">
        <v>32</v>
      </c>
      <c r="F236" s="154" t="s">
        <v>1233</v>
      </c>
      <c r="H236" s="155">
        <v>5</v>
      </c>
      <c r="I236" s="156"/>
      <c r="L236" s="152"/>
      <c r="M236" s="157"/>
      <c r="T236" s="158"/>
      <c r="AT236" s="153" t="s">
        <v>138</v>
      </c>
      <c r="AU236" s="153" t="s">
        <v>148</v>
      </c>
      <c r="AV236" s="13" t="s">
        <v>88</v>
      </c>
      <c r="AW236" s="13" t="s">
        <v>39</v>
      </c>
      <c r="AX236" s="13" t="s">
        <v>78</v>
      </c>
      <c r="AY236" s="153" t="s">
        <v>127</v>
      </c>
    </row>
    <row r="237" spans="2:51" s="14" customFormat="1" ht="12">
      <c r="B237" s="159"/>
      <c r="D237" s="146" t="s">
        <v>138</v>
      </c>
      <c r="E237" s="160" t="s">
        <v>32</v>
      </c>
      <c r="F237" s="161" t="s">
        <v>141</v>
      </c>
      <c r="H237" s="162">
        <v>6</v>
      </c>
      <c r="I237" s="163"/>
      <c r="L237" s="159"/>
      <c r="M237" s="164"/>
      <c r="T237" s="165"/>
      <c r="AT237" s="160" t="s">
        <v>138</v>
      </c>
      <c r="AU237" s="160" t="s">
        <v>148</v>
      </c>
      <c r="AV237" s="14" t="s">
        <v>134</v>
      </c>
      <c r="AW237" s="14" t="s">
        <v>39</v>
      </c>
      <c r="AX237" s="14" t="s">
        <v>86</v>
      </c>
      <c r="AY237" s="160" t="s">
        <v>127</v>
      </c>
    </row>
    <row r="238" spans="2:65" s="1" customFormat="1" ht="44.25" customHeight="1">
      <c r="B238" s="33"/>
      <c r="C238" s="128" t="s">
        <v>337</v>
      </c>
      <c r="D238" s="128" t="s">
        <v>129</v>
      </c>
      <c r="E238" s="129" t="s">
        <v>1179</v>
      </c>
      <c r="F238" s="130" t="s">
        <v>1180</v>
      </c>
      <c r="G238" s="131" t="s">
        <v>510</v>
      </c>
      <c r="H238" s="132">
        <v>450</v>
      </c>
      <c r="I238" s="133"/>
      <c r="J238" s="134">
        <f>ROUND(I238*H238,2)</f>
        <v>0</v>
      </c>
      <c r="K238" s="130" t="s">
        <v>133</v>
      </c>
      <c r="L238" s="33"/>
      <c r="M238" s="135" t="s">
        <v>32</v>
      </c>
      <c r="N238" s="136" t="s">
        <v>49</v>
      </c>
      <c r="P238" s="137">
        <f>O238*H238</f>
        <v>0</v>
      </c>
      <c r="Q238" s="137">
        <v>0</v>
      </c>
      <c r="R238" s="137">
        <f>Q238*H238</f>
        <v>0</v>
      </c>
      <c r="S238" s="137">
        <v>0</v>
      </c>
      <c r="T238" s="138">
        <f>S238*H238</f>
        <v>0</v>
      </c>
      <c r="AR238" s="139" t="s">
        <v>134</v>
      </c>
      <c r="AT238" s="139" t="s">
        <v>129</v>
      </c>
      <c r="AU238" s="139" t="s">
        <v>148</v>
      </c>
      <c r="AY238" s="17" t="s">
        <v>127</v>
      </c>
      <c r="BE238" s="140">
        <f>IF(N238="základní",J238,0)</f>
        <v>0</v>
      </c>
      <c r="BF238" s="140">
        <f>IF(N238="snížená",J238,0)</f>
        <v>0</v>
      </c>
      <c r="BG238" s="140">
        <f>IF(N238="zákl. přenesená",J238,0)</f>
        <v>0</v>
      </c>
      <c r="BH238" s="140">
        <f>IF(N238="sníž. přenesená",J238,0)</f>
        <v>0</v>
      </c>
      <c r="BI238" s="140">
        <f>IF(N238="nulová",J238,0)</f>
        <v>0</v>
      </c>
      <c r="BJ238" s="17" t="s">
        <v>86</v>
      </c>
      <c r="BK238" s="140">
        <f>ROUND(I238*H238,2)</f>
        <v>0</v>
      </c>
      <c r="BL238" s="17" t="s">
        <v>134</v>
      </c>
      <c r="BM238" s="139" t="s">
        <v>1261</v>
      </c>
    </row>
    <row r="239" spans="2:47" s="1" customFormat="1" ht="12">
      <c r="B239" s="33"/>
      <c r="D239" s="141" t="s">
        <v>136</v>
      </c>
      <c r="F239" s="142" t="s">
        <v>1182</v>
      </c>
      <c r="I239" s="143"/>
      <c r="L239" s="33"/>
      <c r="M239" s="144"/>
      <c r="T239" s="54"/>
      <c r="AT239" s="17" t="s">
        <v>136</v>
      </c>
      <c r="AU239" s="17" t="s">
        <v>148</v>
      </c>
    </row>
    <row r="240" spans="2:51" s="13" customFormat="1" ht="12">
      <c r="B240" s="152"/>
      <c r="D240" s="146" t="s">
        <v>138</v>
      </c>
      <c r="E240" s="153" t="s">
        <v>32</v>
      </c>
      <c r="F240" s="154" t="s">
        <v>1262</v>
      </c>
      <c r="H240" s="155">
        <v>6</v>
      </c>
      <c r="I240" s="156"/>
      <c r="L240" s="152"/>
      <c r="M240" s="157"/>
      <c r="T240" s="158"/>
      <c r="AT240" s="153" t="s">
        <v>138</v>
      </c>
      <c r="AU240" s="153" t="s">
        <v>148</v>
      </c>
      <c r="AV240" s="13" t="s">
        <v>88</v>
      </c>
      <c r="AW240" s="13" t="s">
        <v>39</v>
      </c>
      <c r="AX240" s="13" t="s">
        <v>86</v>
      </c>
      <c r="AY240" s="153" t="s">
        <v>127</v>
      </c>
    </row>
    <row r="241" spans="2:51" s="13" customFormat="1" ht="12">
      <c r="B241" s="152"/>
      <c r="D241" s="146" t="s">
        <v>138</v>
      </c>
      <c r="F241" s="154" t="s">
        <v>1263</v>
      </c>
      <c r="H241" s="155">
        <v>450</v>
      </c>
      <c r="I241" s="156"/>
      <c r="L241" s="152"/>
      <c r="M241" s="157"/>
      <c r="T241" s="158"/>
      <c r="AT241" s="153" t="s">
        <v>138</v>
      </c>
      <c r="AU241" s="153" t="s">
        <v>148</v>
      </c>
      <c r="AV241" s="13" t="s">
        <v>88</v>
      </c>
      <c r="AW241" s="13" t="s">
        <v>4</v>
      </c>
      <c r="AX241" s="13" t="s">
        <v>86</v>
      </c>
      <c r="AY241" s="153" t="s">
        <v>127</v>
      </c>
    </row>
    <row r="242" spans="2:65" s="1" customFormat="1" ht="37.8" customHeight="1">
      <c r="B242" s="33"/>
      <c r="C242" s="128" t="s">
        <v>344</v>
      </c>
      <c r="D242" s="128" t="s">
        <v>129</v>
      </c>
      <c r="E242" s="129" t="s">
        <v>1185</v>
      </c>
      <c r="F242" s="130" t="s">
        <v>1186</v>
      </c>
      <c r="G242" s="131" t="s">
        <v>510</v>
      </c>
      <c r="H242" s="132">
        <v>4</v>
      </c>
      <c r="I242" s="133"/>
      <c r="J242" s="134">
        <f>ROUND(I242*H242,2)</f>
        <v>0</v>
      </c>
      <c r="K242" s="130" t="s">
        <v>133</v>
      </c>
      <c r="L242" s="33"/>
      <c r="M242" s="135" t="s">
        <v>32</v>
      </c>
      <c r="N242" s="136" t="s">
        <v>49</v>
      </c>
      <c r="P242" s="137">
        <f>O242*H242</f>
        <v>0</v>
      </c>
      <c r="Q242" s="137">
        <v>0</v>
      </c>
      <c r="R242" s="137">
        <f>Q242*H242</f>
        <v>0</v>
      </c>
      <c r="S242" s="137">
        <v>0</v>
      </c>
      <c r="T242" s="138">
        <f>S242*H242</f>
        <v>0</v>
      </c>
      <c r="AR242" s="139" t="s">
        <v>134</v>
      </c>
      <c r="AT242" s="139" t="s">
        <v>129</v>
      </c>
      <c r="AU242" s="139" t="s">
        <v>148</v>
      </c>
      <c r="AY242" s="17" t="s">
        <v>127</v>
      </c>
      <c r="BE242" s="140">
        <f>IF(N242="základní",J242,0)</f>
        <v>0</v>
      </c>
      <c r="BF242" s="140">
        <f>IF(N242="snížená",J242,0)</f>
        <v>0</v>
      </c>
      <c r="BG242" s="140">
        <f>IF(N242="zákl. přenesená",J242,0)</f>
        <v>0</v>
      </c>
      <c r="BH242" s="140">
        <f>IF(N242="sníž. přenesená",J242,0)</f>
        <v>0</v>
      </c>
      <c r="BI242" s="140">
        <f>IF(N242="nulová",J242,0)</f>
        <v>0</v>
      </c>
      <c r="BJ242" s="17" t="s">
        <v>86</v>
      </c>
      <c r="BK242" s="140">
        <f>ROUND(I242*H242,2)</f>
        <v>0</v>
      </c>
      <c r="BL242" s="17" t="s">
        <v>134</v>
      </c>
      <c r="BM242" s="139" t="s">
        <v>1264</v>
      </c>
    </row>
    <row r="243" spans="2:47" s="1" customFormat="1" ht="12">
      <c r="B243" s="33"/>
      <c r="D243" s="141" t="s">
        <v>136</v>
      </c>
      <c r="F243" s="142" t="s">
        <v>1188</v>
      </c>
      <c r="I243" s="143"/>
      <c r="L243" s="33"/>
      <c r="M243" s="144"/>
      <c r="T243" s="54"/>
      <c r="AT243" s="17" t="s">
        <v>136</v>
      </c>
      <c r="AU243" s="17" t="s">
        <v>148</v>
      </c>
    </row>
    <row r="244" spans="2:51" s="12" customFormat="1" ht="12">
      <c r="B244" s="145"/>
      <c r="D244" s="146" t="s">
        <v>138</v>
      </c>
      <c r="E244" s="147" t="s">
        <v>32</v>
      </c>
      <c r="F244" s="148" t="s">
        <v>1260</v>
      </c>
      <c r="H244" s="147" t="s">
        <v>32</v>
      </c>
      <c r="I244" s="149"/>
      <c r="L244" s="145"/>
      <c r="M244" s="150"/>
      <c r="T244" s="151"/>
      <c r="AT244" s="147" t="s">
        <v>138</v>
      </c>
      <c r="AU244" s="147" t="s">
        <v>148</v>
      </c>
      <c r="AV244" s="12" t="s">
        <v>86</v>
      </c>
      <c r="AW244" s="12" t="s">
        <v>39</v>
      </c>
      <c r="AX244" s="12" t="s">
        <v>78</v>
      </c>
      <c r="AY244" s="147" t="s">
        <v>127</v>
      </c>
    </row>
    <row r="245" spans="2:51" s="13" customFormat="1" ht="12">
      <c r="B245" s="152"/>
      <c r="D245" s="146" t="s">
        <v>138</v>
      </c>
      <c r="E245" s="153" t="s">
        <v>32</v>
      </c>
      <c r="F245" s="154" t="s">
        <v>1265</v>
      </c>
      <c r="H245" s="155">
        <v>4</v>
      </c>
      <c r="I245" s="156"/>
      <c r="L245" s="152"/>
      <c r="M245" s="157"/>
      <c r="T245" s="158"/>
      <c r="AT245" s="153" t="s">
        <v>138</v>
      </c>
      <c r="AU245" s="153" t="s">
        <v>148</v>
      </c>
      <c r="AV245" s="13" t="s">
        <v>88</v>
      </c>
      <c r="AW245" s="13" t="s">
        <v>39</v>
      </c>
      <c r="AX245" s="13" t="s">
        <v>78</v>
      </c>
      <c r="AY245" s="153" t="s">
        <v>127</v>
      </c>
    </row>
    <row r="246" spans="2:51" s="14" customFormat="1" ht="12">
      <c r="B246" s="159"/>
      <c r="D246" s="146" t="s">
        <v>138</v>
      </c>
      <c r="E246" s="160" t="s">
        <v>32</v>
      </c>
      <c r="F246" s="161" t="s">
        <v>141</v>
      </c>
      <c r="H246" s="162">
        <v>4</v>
      </c>
      <c r="I246" s="163"/>
      <c r="L246" s="159"/>
      <c r="M246" s="164"/>
      <c r="T246" s="165"/>
      <c r="AT246" s="160" t="s">
        <v>138</v>
      </c>
      <c r="AU246" s="160" t="s">
        <v>148</v>
      </c>
      <c r="AV246" s="14" t="s">
        <v>134</v>
      </c>
      <c r="AW246" s="14" t="s">
        <v>39</v>
      </c>
      <c r="AX246" s="14" t="s">
        <v>86</v>
      </c>
      <c r="AY246" s="160" t="s">
        <v>127</v>
      </c>
    </row>
    <row r="247" spans="2:65" s="1" customFormat="1" ht="44.25" customHeight="1">
      <c r="B247" s="33"/>
      <c r="C247" s="128" t="s">
        <v>352</v>
      </c>
      <c r="D247" s="128" t="s">
        <v>129</v>
      </c>
      <c r="E247" s="129" t="s">
        <v>1190</v>
      </c>
      <c r="F247" s="130" t="s">
        <v>1191</v>
      </c>
      <c r="G247" s="131" t="s">
        <v>510</v>
      </c>
      <c r="H247" s="132">
        <v>300</v>
      </c>
      <c r="I247" s="133"/>
      <c r="J247" s="134">
        <f>ROUND(I247*H247,2)</f>
        <v>0</v>
      </c>
      <c r="K247" s="130" t="s">
        <v>133</v>
      </c>
      <c r="L247" s="33"/>
      <c r="M247" s="135" t="s">
        <v>32</v>
      </c>
      <c r="N247" s="136" t="s">
        <v>49</v>
      </c>
      <c r="P247" s="137">
        <f>O247*H247</f>
        <v>0</v>
      </c>
      <c r="Q247" s="137">
        <v>0</v>
      </c>
      <c r="R247" s="137">
        <f>Q247*H247</f>
        <v>0</v>
      </c>
      <c r="S247" s="137">
        <v>0</v>
      </c>
      <c r="T247" s="138">
        <f>S247*H247</f>
        <v>0</v>
      </c>
      <c r="AR247" s="139" t="s">
        <v>134</v>
      </c>
      <c r="AT247" s="139" t="s">
        <v>129</v>
      </c>
      <c r="AU247" s="139" t="s">
        <v>148</v>
      </c>
      <c r="AY247" s="17" t="s">
        <v>127</v>
      </c>
      <c r="BE247" s="140">
        <f>IF(N247="základní",J247,0)</f>
        <v>0</v>
      </c>
      <c r="BF247" s="140">
        <f>IF(N247="snížená",J247,0)</f>
        <v>0</v>
      </c>
      <c r="BG247" s="140">
        <f>IF(N247="zákl. přenesená",J247,0)</f>
        <v>0</v>
      </c>
      <c r="BH247" s="140">
        <f>IF(N247="sníž. přenesená",J247,0)</f>
        <v>0</v>
      </c>
      <c r="BI247" s="140">
        <f>IF(N247="nulová",J247,0)</f>
        <v>0</v>
      </c>
      <c r="BJ247" s="17" t="s">
        <v>86</v>
      </c>
      <c r="BK247" s="140">
        <f>ROUND(I247*H247,2)</f>
        <v>0</v>
      </c>
      <c r="BL247" s="17" t="s">
        <v>134</v>
      </c>
      <c r="BM247" s="139" t="s">
        <v>1266</v>
      </c>
    </row>
    <row r="248" spans="2:47" s="1" customFormat="1" ht="12">
      <c r="B248" s="33"/>
      <c r="D248" s="141" t="s">
        <v>136</v>
      </c>
      <c r="F248" s="142" t="s">
        <v>1193</v>
      </c>
      <c r="I248" s="143"/>
      <c r="L248" s="33"/>
      <c r="M248" s="144"/>
      <c r="T248" s="54"/>
      <c r="AT248" s="17" t="s">
        <v>136</v>
      </c>
      <c r="AU248" s="17" t="s">
        <v>148</v>
      </c>
    </row>
    <row r="249" spans="2:51" s="13" customFormat="1" ht="12">
      <c r="B249" s="152"/>
      <c r="D249" s="146" t="s">
        <v>138</v>
      </c>
      <c r="E249" s="153" t="s">
        <v>32</v>
      </c>
      <c r="F249" s="154" t="s">
        <v>1267</v>
      </c>
      <c r="H249" s="155">
        <v>4</v>
      </c>
      <c r="I249" s="156"/>
      <c r="L249" s="152"/>
      <c r="M249" s="157"/>
      <c r="T249" s="158"/>
      <c r="AT249" s="153" t="s">
        <v>138</v>
      </c>
      <c r="AU249" s="153" t="s">
        <v>148</v>
      </c>
      <c r="AV249" s="13" t="s">
        <v>88</v>
      </c>
      <c r="AW249" s="13" t="s">
        <v>39</v>
      </c>
      <c r="AX249" s="13" t="s">
        <v>86</v>
      </c>
      <c r="AY249" s="153" t="s">
        <v>127</v>
      </c>
    </row>
    <row r="250" spans="2:51" s="13" customFormat="1" ht="12">
      <c r="B250" s="152"/>
      <c r="D250" s="146" t="s">
        <v>138</v>
      </c>
      <c r="F250" s="154" t="s">
        <v>1268</v>
      </c>
      <c r="H250" s="155">
        <v>300</v>
      </c>
      <c r="I250" s="156"/>
      <c r="L250" s="152"/>
      <c r="M250" s="157"/>
      <c r="T250" s="158"/>
      <c r="AT250" s="153" t="s">
        <v>138</v>
      </c>
      <c r="AU250" s="153" t="s">
        <v>148</v>
      </c>
      <c r="AV250" s="13" t="s">
        <v>88</v>
      </c>
      <c r="AW250" s="13" t="s">
        <v>4</v>
      </c>
      <c r="AX250" s="13" t="s">
        <v>86</v>
      </c>
      <c r="AY250" s="153" t="s">
        <v>127</v>
      </c>
    </row>
    <row r="251" spans="2:63" s="11" customFormat="1" ht="20.85" customHeight="1">
      <c r="B251" s="116"/>
      <c r="D251" s="117" t="s">
        <v>77</v>
      </c>
      <c r="E251" s="126" t="s">
        <v>1269</v>
      </c>
      <c r="F251" s="126" t="s">
        <v>1270</v>
      </c>
      <c r="I251" s="119"/>
      <c r="J251" s="127">
        <f>BK251</f>
        <v>0</v>
      </c>
      <c r="L251" s="116"/>
      <c r="M251" s="121"/>
      <c r="P251" s="122">
        <f>SUM(P252:P274)</f>
        <v>0</v>
      </c>
      <c r="R251" s="122">
        <f>SUM(R252:R274)</f>
        <v>0</v>
      </c>
      <c r="T251" s="123">
        <f>SUM(T252:T274)</f>
        <v>0</v>
      </c>
      <c r="AR251" s="117" t="s">
        <v>86</v>
      </c>
      <c r="AT251" s="124" t="s">
        <v>77</v>
      </c>
      <c r="AU251" s="124" t="s">
        <v>88</v>
      </c>
      <c r="AY251" s="117" t="s">
        <v>127</v>
      </c>
      <c r="BK251" s="125">
        <f>SUM(BK252:BK274)</f>
        <v>0</v>
      </c>
    </row>
    <row r="252" spans="2:65" s="1" customFormat="1" ht="37.8" customHeight="1">
      <c r="B252" s="33"/>
      <c r="C252" s="128" t="s">
        <v>357</v>
      </c>
      <c r="D252" s="128" t="s">
        <v>129</v>
      </c>
      <c r="E252" s="129" t="s">
        <v>1169</v>
      </c>
      <c r="F252" s="130" t="s">
        <v>1170</v>
      </c>
      <c r="G252" s="131" t="s">
        <v>510</v>
      </c>
      <c r="H252" s="132">
        <v>9</v>
      </c>
      <c r="I252" s="133"/>
      <c r="J252" s="134">
        <f>ROUND(I252*H252,2)</f>
        <v>0</v>
      </c>
      <c r="K252" s="130" t="s">
        <v>133</v>
      </c>
      <c r="L252" s="33"/>
      <c r="M252" s="135" t="s">
        <v>32</v>
      </c>
      <c r="N252" s="136" t="s">
        <v>49</v>
      </c>
      <c r="P252" s="137">
        <f>O252*H252</f>
        <v>0</v>
      </c>
      <c r="Q252" s="137">
        <v>0</v>
      </c>
      <c r="R252" s="137">
        <f>Q252*H252</f>
        <v>0</v>
      </c>
      <c r="S252" s="137">
        <v>0</v>
      </c>
      <c r="T252" s="138">
        <f>S252*H252</f>
        <v>0</v>
      </c>
      <c r="AR252" s="139" t="s">
        <v>134</v>
      </c>
      <c r="AT252" s="139" t="s">
        <v>129</v>
      </c>
      <c r="AU252" s="139" t="s">
        <v>148</v>
      </c>
      <c r="AY252" s="17" t="s">
        <v>127</v>
      </c>
      <c r="BE252" s="140">
        <f>IF(N252="základní",J252,0)</f>
        <v>0</v>
      </c>
      <c r="BF252" s="140">
        <f>IF(N252="snížená",J252,0)</f>
        <v>0</v>
      </c>
      <c r="BG252" s="140">
        <f>IF(N252="zákl. přenesená",J252,0)</f>
        <v>0</v>
      </c>
      <c r="BH252" s="140">
        <f>IF(N252="sníž. přenesená",J252,0)</f>
        <v>0</v>
      </c>
      <c r="BI252" s="140">
        <f>IF(N252="nulová",J252,0)</f>
        <v>0</v>
      </c>
      <c r="BJ252" s="17" t="s">
        <v>86</v>
      </c>
      <c r="BK252" s="140">
        <f>ROUND(I252*H252,2)</f>
        <v>0</v>
      </c>
      <c r="BL252" s="17" t="s">
        <v>134</v>
      </c>
      <c r="BM252" s="139" t="s">
        <v>1271</v>
      </c>
    </row>
    <row r="253" spans="2:47" s="1" customFormat="1" ht="12">
      <c r="B253" s="33"/>
      <c r="D253" s="141" t="s">
        <v>136</v>
      </c>
      <c r="F253" s="142" t="s">
        <v>1172</v>
      </c>
      <c r="I253" s="143"/>
      <c r="L253" s="33"/>
      <c r="M253" s="144"/>
      <c r="T253" s="54"/>
      <c r="AT253" s="17" t="s">
        <v>136</v>
      </c>
      <c r="AU253" s="17" t="s">
        <v>148</v>
      </c>
    </row>
    <row r="254" spans="2:51" s="12" customFormat="1" ht="12">
      <c r="B254" s="145"/>
      <c r="D254" s="146" t="s">
        <v>138</v>
      </c>
      <c r="E254" s="147" t="s">
        <v>32</v>
      </c>
      <c r="F254" s="148" t="s">
        <v>1260</v>
      </c>
      <c r="H254" s="147" t="s">
        <v>32</v>
      </c>
      <c r="I254" s="149"/>
      <c r="L254" s="145"/>
      <c r="M254" s="150"/>
      <c r="T254" s="151"/>
      <c r="AT254" s="147" t="s">
        <v>138</v>
      </c>
      <c r="AU254" s="147" t="s">
        <v>148</v>
      </c>
      <c r="AV254" s="12" t="s">
        <v>86</v>
      </c>
      <c r="AW254" s="12" t="s">
        <v>39</v>
      </c>
      <c r="AX254" s="12" t="s">
        <v>78</v>
      </c>
      <c r="AY254" s="147" t="s">
        <v>127</v>
      </c>
    </row>
    <row r="255" spans="2:51" s="13" customFormat="1" ht="12">
      <c r="B255" s="152"/>
      <c r="D255" s="146" t="s">
        <v>138</v>
      </c>
      <c r="E255" s="153" t="s">
        <v>32</v>
      </c>
      <c r="F255" s="154" t="s">
        <v>1272</v>
      </c>
      <c r="H255" s="155">
        <v>4</v>
      </c>
      <c r="I255" s="156"/>
      <c r="L255" s="152"/>
      <c r="M255" s="157"/>
      <c r="T255" s="158"/>
      <c r="AT255" s="153" t="s">
        <v>138</v>
      </c>
      <c r="AU255" s="153" t="s">
        <v>148</v>
      </c>
      <c r="AV255" s="13" t="s">
        <v>88</v>
      </c>
      <c r="AW255" s="13" t="s">
        <v>39</v>
      </c>
      <c r="AX255" s="13" t="s">
        <v>78</v>
      </c>
      <c r="AY255" s="153" t="s">
        <v>127</v>
      </c>
    </row>
    <row r="256" spans="2:51" s="13" customFormat="1" ht="12">
      <c r="B256" s="152"/>
      <c r="D256" s="146" t="s">
        <v>138</v>
      </c>
      <c r="E256" s="153" t="s">
        <v>32</v>
      </c>
      <c r="F256" s="154" t="s">
        <v>1233</v>
      </c>
      <c r="H256" s="155">
        <v>5</v>
      </c>
      <c r="I256" s="156"/>
      <c r="L256" s="152"/>
      <c r="M256" s="157"/>
      <c r="T256" s="158"/>
      <c r="AT256" s="153" t="s">
        <v>138</v>
      </c>
      <c r="AU256" s="153" t="s">
        <v>148</v>
      </c>
      <c r="AV256" s="13" t="s">
        <v>88</v>
      </c>
      <c r="AW256" s="13" t="s">
        <v>39</v>
      </c>
      <c r="AX256" s="13" t="s">
        <v>78</v>
      </c>
      <c r="AY256" s="153" t="s">
        <v>127</v>
      </c>
    </row>
    <row r="257" spans="2:51" s="14" customFormat="1" ht="12">
      <c r="B257" s="159"/>
      <c r="D257" s="146" t="s">
        <v>138</v>
      </c>
      <c r="E257" s="160" t="s">
        <v>32</v>
      </c>
      <c r="F257" s="161" t="s">
        <v>141</v>
      </c>
      <c r="H257" s="162">
        <v>9</v>
      </c>
      <c r="I257" s="163"/>
      <c r="L257" s="159"/>
      <c r="M257" s="164"/>
      <c r="T257" s="165"/>
      <c r="AT257" s="160" t="s">
        <v>138</v>
      </c>
      <c r="AU257" s="160" t="s">
        <v>148</v>
      </c>
      <c r="AV257" s="14" t="s">
        <v>134</v>
      </c>
      <c r="AW257" s="14" t="s">
        <v>39</v>
      </c>
      <c r="AX257" s="14" t="s">
        <v>86</v>
      </c>
      <c r="AY257" s="160" t="s">
        <v>127</v>
      </c>
    </row>
    <row r="258" spans="2:65" s="1" customFormat="1" ht="44.25" customHeight="1">
      <c r="B258" s="33"/>
      <c r="C258" s="128" t="s">
        <v>364</v>
      </c>
      <c r="D258" s="128" t="s">
        <v>129</v>
      </c>
      <c r="E258" s="129" t="s">
        <v>1179</v>
      </c>
      <c r="F258" s="130" t="s">
        <v>1180</v>
      </c>
      <c r="G258" s="131" t="s">
        <v>510</v>
      </c>
      <c r="H258" s="132">
        <v>450</v>
      </c>
      <c r="I258" s="133"/>
      <c r="J258" s="134">
        <f>ROUND(I258*H258,2)</f>
        <v>0</v>
      </c>
      <c r="K258" s="130" t="s">
        <v>133</v>
      </c>
      <c r="L258" s="33"/>
      <c r="M258" s="135" t="s">
        <v>32</v>
      </c>
      <c r="N258" s="136" t="s">
        <v>49</v>
      </c>
      <c r="P258" s="137">
        <f>O258*H258</f>
        <v>0</v>
      </c>
      <c r="Q258" s="137">
        <v>0</v>
      </c>
      <c r="R258" s="137">
        <f>Q258*H258</f>
        <v>0</v>
      </c>
      <c r="S258" s="137">
        <v>0</v>
      </c>
      <c r="T258" s="138">
        <f>S258*H258</f>
        <v>0</v>
      </c>
      <c r="AR258" s="139" t="s">
        <v>134</v>
      </c>
      <c r="AT258" s="139" t="s">
        <v>129</v>
      </c>
      <c r="AU258" s="139" t="s">
        <v>148</v>
      </c>
      <c r="AY258" s="17" t="s">
        <v>127</v>
      </c>
      <c r="BE258" s="140">
        <f>IF(N258="základní",J258,0)</f>
        <v>0</v>
      </c>
      <c r="BF258" s="140">
        <f>IF(N258="snížená",J258,0)</f>
        <v>0</v>
      </c>
      <c r="BG258" s="140">
        <f>IF(N258="zákl. přenesená",J258,0)</f>
        <v>0</v>
      </c>
      <c r="BH258" s="140">
        <f>IF(N258="sníž. přenesená",J258,0)</f>
        <v>0</v>
      </c>
      <c r="BI258" s="140">
        <f>IF(N258="nulová",J258,0)</f>
        <v>0</v>
      </c>
      <c r="BJ258" s="17" t="s">
        <v>86</v>
      </c>
      <c r="BK258" s="140">
        <f>ROUND(I258*H258,2)</f>
        <v>0</v>
      </c>
      <c r="BL258" s="17" t="s">
        <v>134</v>
      </c>
      <c r="BM258" s="139" t="s">
        <v>1273</v>
      </c>
    </row>
    <row r="259" spans="2:47" s="1" customFormat="1" ht="12">
      <c r="B259" s="33"/>
      <c r="D259" s="141" t="s">
        <v>136</v>
      </c>
      <c r="F259" s="142" t="s">
        <v>1182</v>
      </c>
      <c r="I259" s="143"/>
      <c r="L259" s="33"/>
      <c r="M259" s="144"/>
      <c r="T259" s="54"/>
      <c r="AT259" s="17" t="s">
        <v>136</v>
      </c>
      <c r="AU259" s="17" t="s">
        <v>148</v>
      </c>
    </row>
    <row r="260" spans="2:51" s="13" customFormat="1" ht="12">
      <c r="B260" s="152"/>
      <c r="D260" s="146" t="s">
        <v>138</v>
      </c>
      <c r="E260" s="153" t="s">
        <v>32</v>
      </c>
      <c r="F260" s="154" t="s">
        <v>1274</v>
      </c>
      <c r="H260" s="155">
        <v>6</v>
      </c>
      <c r="I260" s="156"/>
      <c r="L260" s="152"/>
      <c r="M260" s="157"/>
      <c r="T260" s="158"/>
      <c r="AT260" s="153" t="s">
        <v>138</v>
      </c>
      <c r="AU260" s="153" t="s">
        <v>148</v>
      </c>
      <c r="AV260" s="13" t="s">
        <v>88</v>
      </c>
      <c r="AW260" s="13" t="s">
        <v>39</v>
      </c>
      <c r="AX260" s="13" t="s">
        <v>78</v>
      </c>
      <c r="AY260" s="153" t="s">
        <v>127</v>
      </c>
    </row>
    <row r="261" spans="2:51" s="13" customFormat="1" ht="12">
      <c r="B261" s="152"/>
      <c r="D261" s="146" t="s">
        <v>138</v>
      </c>
      <c r="E261" s="153" t="s">
        <v>32</v>
      </c>
      <c r="F261" s="154" t="s">
        <v>1275</v>
      </c>
      <c r="H261" s="155">
        <v>9</v>
      </c>
      <c r="I261" s="156"/>
      <c r="L261" s="152"/>
      <c r="M261" s="157"/>
      <c r="T261" s="158"/>
      <c r="AT261" s="153" t="s">
        <v>138</v>
      </c>
      <c r="AU261" s="153" t="s">
        <v>148</v>
      </c>
      <c r="AV261" s="13" t="s">
        <v>88</v>
      </c>
      <c r="AW261" s="13" t="s">
        <v>39</v>
      </c>
      <c r="AX261" s="13" t="s">
        <v>78</v>
      </c>
      <c r="AY261" s="153" t="s">
        <v>127</v>
      </c>
    </row>
    <row r="262" spans="2:51" s="14" customFormat="1" ht="12">
      <c r="B262" s="159"/>
      <c r="D262" s="146" t="s">
        <v>138</v>
      </c>
      <c r="E262" s="160" t="s">
        <v>32</v>
      </c>
      <c r="F262" s="161" t="s">
        <v>141</v>
      </c>
      <c r="H262" s="162">
        <v>15</v>
      </c>
      <c r="I262" s="163"/>
      <c r="L262" s="159"/>
      <c r="M262" s="164"/>
      <c r="T262" s="165"/>
      <c r="AT262" s="160" t="s">
        <v>138</v>
      </c>
      <c r="AU262" s="160" t="s">
        <v>148</v>
      </c>
      <c r="AV262" s="14" t="s">
        <v>134</v>
      </c>
      <c r="AW262" s="14" t="s">
        <v>39</v>
      </c>
      <c r="AX262" s="14" t="s">
        <v>86</v>
      </c>
      <c r="AY262" s="160" t="s">
        <v>127</v>
      </c>
    </row>
    <row r="263" spans="2:51" s="13" customFormat="1" ht="12">
      <c r="B263" s="152"/>
      <c r="D263" s="146" t="s">
        <v>138</v>
      </c>
      <c r="F263" s="154" t="s">
        <v>1276</v>
      </c>
      <c r="H263" s="155">
        <v>450</v>
      </c>
      <c r="I263" s="156"/>
      <c r="L263" s="152"/>
      <c r="M263" s="157"/>
      <c r="T263" s="158"/>
      <c r="AT263" s="153" t="s">
        <v>138</v>
      </c>
      <c r="AU263" s="153" t="s">
        <v>148</v>
      </c>
      <c r="AV263" s="13" t="s">
        <v>88</v>
      </c>
      <c r="AW263" s="13" t="s">
        <v>4</v>
      </c>
      <c r="AX263" s="13" t="s">
        <v>86</v>
      </c>
      <c r="AY263" s="153" t="s">
        <v>127</v>
      </c>
    </row>
    <row r="264" spans="2:65" s="1" customFormat="1" ht="37.8" customHeight="1">
      <c r="B264" s="33"/>
      <c r="C264" s="128" t="s">
        <v>369</v>
      </c>
      <c r="D264" s="128" t="s">
        <v>129</v>
      </c>
      <c r="E264" s="129" t="s">
        <v>1185</v>
      </c>
      <c r="F264" s="130" t="s">
        <v>1186</v>
      </c>
      <c r="G264" s="131" t="s">
        <v>510</v>
      </c>
      <c r="H264" s="132">
        <v>4</v>
      </c>
      <c r="I264" s="133"/>
      <c r="J264" s="134">
        <f>ROUND(I264*H264,2)</f>
        <v>0</v>
      </c>
      <c r="K264" s="130" t="s">
        <v>133</v>
      </c>
      <c r="L264" s="33"/>
      <c r="M264" s="135" t="s">
        <v>32</v>
      </c>
      <c r="N264" s="136" t="s">
        <v>49</v>
      </c>
      <c r="P264" s="137">
        <f>O264*H264</f>
        <v>0</v>
      </c>
      <c r="Q264" s="137">
        <v>0</v>
      </c>
      <c r="R264" s="137">
        <f>Q264*H264</f>
        <v>0</v>
      </c>
      <c r="S264" s="137">
        <v>0</v>
      </c>
      <c r="T264" s="138">
        <f>S264*H264</f>
        <v>0</v>
      </c>
      <c r="AR264" s="139" t="s">
        <v>134</v>
      </c>
      <c r="AT264" s="139" t="s">
        <v>129</v>
      </c>
      <c r="AU264" s="139" t="s">
        <v>148</v>
      </c>
      <c r="AY264" s="17" t="s">
        <v>127</v>
      </c>
      <c r="BE264" s="140">
        <f>IF(N264="základní",J264,0)</f>
        <v>0</v>
      </c>
      <c r="BF264" s="140">
        <f>IF(N264="snížená",J264,0)</f>
        <v>0</v>
      </c>
      <c r="BG264" s="140">
        <f>IF(N264="zákl. přenesená",J264,0)</f>
        <v>0</v>
      </c>
      <c r="BH264" s="140">
        <f>IF(N264="sníž. přenesená",J264,0)</f>
        <v>0</v>
      </c>
      <c r="BI264" s="140">
        <f>IF(N264="nulová",J264,0)</f>
        <v>0</v>
      </c>
      <c r="BJ264" s="17" t="s">
        <v>86</v>
      </c>
      <c r="BK264" s="140">
        <f>ROUND(I264*H264,2)</f>
        <v>0</v>
      </c>
      <c r="BL264" s="17" t="s">
        <v>134</v>
      </c>
      <c r="BM264" s="139" t="s">
        <v>1277</v>
      </c>
    </row>
    <row r="265" spans="2:47" s="1" customFormat="1" ht="12">
      <c r="B265" s="33"/>
      <c r="D265" s="141" t="s">
        <v>136</v>
      </c>
      <c r="F265" s="142" t="s">
        <v>1188</v>
      </c>
      <c r="I265" s="143"/>
      <c r="L265" s="33"/>
      <c r="M265" s="144"/>
      <c r="T265" s="54"/>
      <c r="AT265" s="17" t="s">
        <v>136</v>
      </c>
      <c r="AU265" s="17" t="s">
        <v>148</v>
      </c>
    </row>
    <row r="266" spans="2:51" s="12" customFormat="1" ht="12">
      <c r="B266" s="145"/>
      <c r="D266" s="146" t="s">
        <v>138</v>
      </c>
      <c r="E266" s="147" t="s">
        <v>32</v>
      </c>
      <c r="F266" s="148" t="s">
        <v>1260</v>
      </c>
      <c r="H266" s="147" t="s">
        <v>32</v>
      </c>
      <c r="I266" s="149"/>
      <c r="L266" s="145"/>
      <c r="M266" s="150"/>
      <c r="T266" s="151"/>
      <c r="AT266" s="147" t="s">
        <v>138</v>
      </c>
      <c r="AU266" s="147" t="s">
        <v>148</v>
      </c>
      <c r="AV266" s="12" t="s">
        <v>86</v>
      </c>
      <c r="AW266" s="12" t="s">
        <v>39</v>
      </c>
      <c r="AX266" s="12" t="s">
        <v>78</v>
      </c>
      <c r="AY266" s="147" t="s">
        <v>127</v>
      </c>
    </row>
    <row r="267" spans="2:51" s="13" customFormat="1" ht="12">
      <c r="B267" s="152"/>
      <c r="D267" s="146" t="s">
        <v>138</v>
      </c>
      <c r="E267" s="153" t="s">
        <v>32</v>
      </c>
      <c r="F267" s="154" t="s">
        <v>1265</v>
      </c>
      <c r="H267" s="155">
        <v>4</v>
      </c>
      <c r="I267" s="156"/>
      <c r="L267" s="152"/>
      <c r="M267" s="157"/>
      <c r="T267" s="158"/>
      <c r="AT267" s="153" t="s">
        <v>138</v>
      </c>
      <c r="AU267" s="153" t="s">
        <v>148</v>
      </c>
      <c r="AV267" s="13" t="s">
        <v>88</v>
      </c>
      <c r="AW267" s="13" t="s">
        <v>39</v>
      </c>
      <c r="AX267" s="13" t="s">
        <v>78</v>
      </c>
      <c r="AY267" s="153" t="s">
        <v>127</v>
      </c>
    </row>
    <row r="268" spans="2:51" s="14" customFormat="1" ht="12">
      <c r="B268" s="159"/>
      <c r="D268" s="146" t="s">
        <v>138</v>
      </c>
      <c r="E268" s="160" t="s">
        <v>32</v>
      </c>
      <c r="F268" s="161" t="s">
        <v>141</v>
      </c>
      <c r="H268" s="162">
        <v>4</v>
      </c>
      <c r="I268" s="163"/>
      <c r="L268" s="159"/>
      <c r="M268" s="164"/>
      <c r="T268" s="165"/>
      <c r="AT268" s="160" t="s">
        <v>138</v>
      </c>
      <c r="AU268" s="160" t="s">
        <v>148</v>
      </c>
      <c r="AV268" s="14" t="s">
        <v>134</v>
      </c>
      <c r="AW268" s="14" t="s">
        <v>39</v>
      </c>
      <c r="AX268" s="14" t="s">
        <v>86</v>
      </c>
      <c r="AY268" s="160" t="s">
        <v>127</v>
      </c>
    </row>
    <row r="269" spans="2:65" s="1" customFormat="1" ht="44.25" customHeight="1">
      <c r="B269" s="33"/>
      <c r="C269" s="128" t="s">
        <v>376</v>
      </c>
      <c r="D269" s="128" t="s">
        <v>129</v>
      </c>
      <c r="E269" s="129" t="s">
        <v>1190</v>
      </c>
      <c r="F269" s="130" t="s">
        <v>1191</v>
      </c>
      <c r="G269" s="131" t="s">
        <v>510</v>
      </c>
      <c r="H269" s="132">
        <v>240</v>
      </c>
      <c r="I269" s="133"/>
      <c r="J269" s="134">
        <f>ROUND(I269*H269,2)</f>
        <v>0</v>
      </c>
      <c r="K269" s="130" t="s">
        <v>133</v>
      </c>
      <c r="L269" s="33"/>
      <c r="M269" s="135" t="s">
        <v>32</v>
      </c>
      <c r="N269" s="136" t="s">
        <v>49</v>
      </c>
      <c r="P269" s="137">
        <f>O269*H269</f>
        <v>0</v>
      </c>
      <c r="Q269" s="137">
        <v>0</v>
      </c>
      <c r="R269" s="137">
        <f>Q269*H269</f>
        <v>0</v>
      </c>
      <c r="S269" s="137">
        <v>0</v>
      </c>
      <c r="T269" s="138">
        <f>S269*H269</f>
        <v>0</v>
      </c>
      <c r="AR269" s="139" t="s">
        <v>134</v>
      </c>
      <c r="AT269" s="139" t="s">
        <v>129</v>
      </c>
      <c r="AU269" s="139" t="s">
        <v>148</v>
      </c>
      <c r="AY269" s="17" t="s">
        <v>127</v>
      </c>
      <c r="BE269" s="140">
        <f>IF(N269="základní",J269,0)</f>
        <v>0</v>
      </c>
      <c r="BF269" s="140">
        <f>IF(N269="snížená",J269,0)</f>
        <v>0</v>
      </c>
      <c r="BG269" s="140">
        <f>IF(N269="zákl. přenesená",J269,0)</f>
        <v>0</v>
      </c>
      <c r="BH269" s="140">
        <f>IF(N269="sníž. přenesená",J269,0)</f>
        <v>0</v>
      </c>
      <c r="BI269" s="140">
        <f>IF(N269="nulová",J269,0)</f>
        <v>0</v>
      </c>
      <c r="BJ269" s="17" t="s">
        <v>86</v>
      </c>
      <c r="BK269" s="140">
        <f>ROUND(I269*H269,2)</f>
        <v>0</v>
      </c>
      <c r="BL269" s="17" t="s">
        <v>134</v>
      </c>
      <c r="BM269" s="139" t="s">
        <v>1278</v>
      </c>
    </row>
    <row r="270" spans="2:47" s="1" customFormat="1" ht="12">
      <c r="B270" s="33"/>
      <c r="D270" s="141" t="s">
        <v>136</v>
      </c>
      <c r="F270" s="142" t="s">
        <v>1193</v>
      </c>
      <c r="I270" s="143"/>
      <c r="L270" s="33"/>
      <c r="M270" s="144"/>
      <c r="T270" s="54"/>
      <c r="AT270" s="17" t="s">
        <v>136</v>
      </c>
      <c r="AU270" s="17" t="s">
        <v>148</v>
      </c>
    </row>
    <row r="271" spans="2:51" s="13" customFormat="1" ht="12">
      <c r="B271" s="152"/>
      <c r="D271" s="146" t="s">
        <v>138</v>
      </c>
      <c r="E271" s="153" t="s">
        <v>32</v>
      </c>
      <c r="F271" s="154" t="s">
        <v>1279</v>
      </c>
      <c r="H271" s="155">
        <v>4</v>
      </c>
      <c r="I271" s="156"/>
      <c r="L271" s="152"/>
      <c r="M271" s="157"/>
      <c r="T271" s="158"/>
      <c r="AT271" s="153" t="s">
        <v>138</v>
      </c>
      <c r="AU271" s="153" t="s">
        <v>148</v>
      </c>
      <c r="AV271" s="13" t="s">
        <v>88</v>
      </c>
      <c r="AW271" s="13" t="s">
        <v>39</v>
      </c>
      <c r="AX271" s="13" t="s">
        <v>78</v>
      </c>
      <c r="AY271" s="153" t="s">
        <v>127</v>
      </c>
    </row>
    <row r="272" spans="2:51" s="13" customFormat="1" ht="12">
      <c r="B272" s="152"/>
      <c r="D272" s="146" t="s">
        <v>138</v>
      </c>
      <c r="E272" s="153" t="s">
        <v>32</v>
      </c>
      <c r="F272" s="154" t="s">
        <v>1267</v>
      </c>
      <c r="H272" s="155">
        <v>4</v>
      </c>
      <c r="I272" s="156"/>
      <c r="L272" s="152"/>
      <c r="M272" s="157"/>
      <c r="T272" s="158"/>
      <c r="AT272" s="153" t="s">
        <v>138</v>
      </c>
      <c r="AU272" s="153" t="s">
        <v>148</v>
      </c>
      <c r="AV272" s="13" t="s">
        <v>88</v>
      </c>
      <c r="AW272" s="13" t="s">
        <v>39</v>
      </c>
      <c r="AX272" s="13" t="s">
        <v>78</v>
      </c>
      <c r="AY272" s="153" t="s">
        <v>127</v>
      </c>
    </row>
    <row r="273" spans="2:51" s="14" customFormat="1" ht="12">
      <c r="B273" s="159"/>
      <c r="D273" s="146" t="s">
        <v>138</v>
      </c>
      <c r="E273" s="160" t="s">
        <v>32</v>
      </c>
      <c r="F273" s="161" t="s">
        <v>141</v>
      </c>
      <c r="H273" s="162">
        <v>8</v>
      </c>
      <c r="I273" s="163"/>
      <c r="L273" s="159"/>
      <c r="M273" s="164"/>
      <c r="T273" s="165"/>
      <c r="AT273" s="160" t="s">
        <v>138</v>
      </c>
      <c r="AU273" s="160" t="s">
        <v>148</v>
      </c>
      <c r="AV273" s="14" t="s">
        <v>134</v>
      </c>
      <c r="AW273" s="14" t="s">
        <v>39</v>
      </c>
      <c r="AX273" s="14" t="s">
        <v>86</v>
      </c>
      <c r="AY273" s="160" t="s">
        <v>127</v>
      </c>
    </row>
    <row r="274" spans="2:51" s="13" customFormat="1" ht="12">
      <c r="B274" s="152"/>
      <c r="D274" s="146" t="s">
        <v>138</v>
      </c>
      <c r="F274" s="154" t="s">
        <v>1280</v>
      </c>
      <c r="H274" s="155">
        <v>240</v>
      </c>
      <c r="I274" s="156"/>
      <c r="L274" s="152"/>
      <c r="M274" s="157"/>
      <c r="T274" s="158"/>
      <c r="AT274" s="153" t="s">
        <v>138</v>
      </c>
      <c r="AU274" s="153" t="s">
        <v>148</v>
      </c>
      <c r="AV274" s="13" t="s">
        <v>88</v>
      </c>
      <c r="AW274" s="13" t="s">
        <v>4</v>
      </c>
      <c r="AX274" s="13" t="s">
        <v>86</v>
      </c>
      <c r="AY274" s="153" t="s">
        <v>127</v>
      </c>
    </row>
    <row r="275" spans="2:63" s="11" customFormat="1" ht="20.85" customHeight="1">
      <c r="B275" s="116"/>
      <c r="D275" s="117" t="s">
        <v>77</v>
      </c>
      <c r="E275" s="126" t="s">
        <v>1281</v>
      </c>
      <c r="F275" s="126" t="s">
        <v>1282</v>
      </c>
      <c r="I275" s="119"/>
      <c r="J275" s="127">
        <f>BK275</f>
        <v>0</v>
      </c>
      <c r="L275" s="116"/>
      <c r="M275" s="121"/>
      <c r="P275" s="122">
        <f>SUM(P276:P295)</f>
        <v>0</v>
      </c>
      <c r="R275" s="122">
        <f>SUM(R276:R295)</f>
        <v>0</v>
      </c>
      <c r="T275" s="123">
        <f>SUM(T276:T295)</f>
        <v>0</v>
      </c>
      <c r="AR275" s="117" t="s">
        <v>86</v>
      </c>
      <c r="AT275" s="124" t="s">
        <v>77</v>
      </c>
      <c r="AU275" s="124" t="s">
        <v>88</v>
      </c>
      <c r="AY275" s="117" t="s">
        <v>127</v>
      </c>
      <c r="BK275" s="125">
        <f>SUM(BK276:BK295)</f>
        <v>0</v>
      </c>
    </row>
    <row r="276" spans="2:65" s="1" customFormat="1" ht="37.8" customHeight="1">
      <c r="B276" s="33"/>
      <c r="C276" s="128" t="s">
        <v>381</v>
      </c>
      <c r="D276" s="128" t="s">
        <v>129</v>
      </c>
      <c r="E276" s="129" t="s">
        <v>1169</v>
      </c>
      <c r="F276" s="130" t="s">
        <v>1170</v>
      </c>
      <c r="G276" s="131" t="s">
        <v>510</v>
      </c>
      <c r="H276" s="132">
        <v>14</v>
      </c>
      <c r="I276" s="133"/>
      <c r="J276" s="134">
        <f>ROUND(I276*H276,2)</f>
        <v>0</v>
      </c>
      <c r="K276" s="130" t="s">
        <v>133</v>
      </c>
      <c r="L276" s="33"/>
      <c r="M276" s="135" t="s">
        <v>32</v>
      </c>
      <c r="N276" s="136" t="s">
        <v>49</v>
      </c>
      <c r="P276" s="137">
        <f>O276*H276</f>
        <v>0</v>
      </c>
      <c r="Q276" s="137">
        <v>0</v>
      </c>
      <c r="R276" s="137">
        <f>Q276*H276</f>
        <v>0</v>
      </c>
      <c r="S276" s="137">
        <v>0</v>
      </c>
      <c r="T276" s="138">
        <f>S276*H276</f>
        <v>0</v>
      </c>
      <c r="AR276" s="139" t="s">
        <v>134</v>
      </c>
      <c r="AT276" s="139" t="s">
        <v>129</v>
      </c>
      <c r="AU276" s="139" t="s">
        <v>148</v>
      </c>
      <c r="AY276" s="17" t="s">
        <v>127</v>
      </c>
      <c r="BE276" s="140">
        <f>IF(N276="základní",J276,0)</f>
        <v>0</v>
      </c>
      <c r="BF276" s="140">
        <f>IF(N276="snížená",J276,0)</f>
        <v>0</v>
      </c>
      <c r="BG276" s="140">
        <f>IF(N276="zákl. přenesená",J276,0)</f>
        <v>0</v>
      </c>
      <c r="BH276" s="140">
        <f>IF(N276="sníž. přenesená",J276,0)</f>
        <v>0</v>
      </c>
      <c r="BI276" s="140">
        <f>IF(N276="nulová",J276,0)</f>
        <v>0</v>
      </c>
      <c r="BJ276" s="17" t="s">
        <v>86</v>
      </c>
      <c r="BK276" s="140">
        <f>ROUND(I276*H276,2)</f>
        <v>0</v>
      </c>
      <c r="BL276" s="17" t="s">
        <v>134</v>
      </c>
      <c r="BM276" s="139" t="s">
        <v>1283</v>
      </c>
    </row>
    <row r="277" spans="2:47" s="1" customFormat="1" ht="12">
      <c r="B277" s="33"/>
      <c r="D277" s="141" t="s">
        <v>136</v>
      </c>
      <c r="F277" s="142" t="s">
        <v>1172</v>
      </c>
      <c r="I277" s="143"/>
      <c r="L277" s="33"/>
      <c r="M277" s="144"/>
      <c r="T277" s="54"/>
      <c r="AT277" s="17" t="s">
        <v>136</v>
      </c>
      <c r="AU277" s="17" t="s">
        <v>148</v>
      </c>
    </row>
    <row r="278" spans="2:51" s="12" customFormat="1" ht="12">
      <c r="B278" s="145"/>
      <c r="D278" s="146" t="s">
        <v>138</v>
      </c>
      <c r="E278" s="147" t="s">
        <v>32</v>
      </c>
      <c r="F278" s="148" t="s">
        <v>1284</v>
      </c>
      <c r="H278" s="147" t="s">
        <v>32</v>
      </c>
      <c r="I278" s="149"/>
      <c r="L278" s="145"/>
      <c r="M278" s="150"/>
      <c r="T278" s="151"/>
      <c r="AT278" s="147" t="s">
        <v>138</v>
      </c>
      <c r="AU278" s="147" t="s">
        <v>148</v>
      </c>
      <c r="AV278" s="12" t="s">
        <v>86</v>
      </c>
      <c r="AW278" s="12" t="s">
        <v>39</v>
      </c>
      <c r="AX278" s="12" t="s">
        <v>78</v>
      </c>
      <c r="AY278" s="147" t="s">
        <v>127</v>
      </c>
    </row>
    <row r="279" spans="2:51" s="13" customFormat="1" ht="12">
      <c r="B279" s="152"/>
      <c r="D279" s="146" t="s">
        <v>138</v>
      </c>
      <c r="E279" s="153" t="s">
        <v>32</v>
      </c>
      <c r="F279" s="154" t="s">
        <v>1285</v>
      </c>
      <c r="H279" s="155">
        <v>5</v>
      </c>
      <c r="I279" s="156"/>
      <c r="L279" s="152"/>
      <c r="M279" s="157"/>
      <c r="T279" s="158"/>
      <c r="AT279" s="153" t="s">
        <v>138</v>
      </c>
      <c r="AU279" s="153" t="s">
        <v>148</v>
      </c>
      <c r="AV279" s="13" t="s">
        <v>88</v>
      </c>
      <c r="AW279" s="13" t="s">
        <v>39</v>
      </c>
      <c r="AX279" s="13" t="s">
        <v>78</v>
      </c>
      <c r="AY279" s="153" t="s">
        <v>127</v>
      </c>
    </row>
    <row r="280" spans="2:51" s="13" customFormat="1" ht="12">
      <c r="B280" s="152"/>
      <c r="D280" s="146" t="s">
        <v>138</v>
      </c>
      <c r="E280" s="153" t="s">
        <v>32</v>
      </c>
      <c r="F280" s="154" t="s">
        <v>1286</v>
      </c>
      <c r="H280" s="155">
        <v>8</v>
      </c>
      <c r="I280" s="156"/>
      <c r="L280" s="152"/>
      <c r="M280" s="157"/>
      <c r="T280" s="158"/>
      <c r="AT280" s="153" t="s">
        <v>138</v>
      </c>
      <c r="AU280" s="153" t="s">
        <v>148</v>
      </c>
      <c r="AV280" s="13" t="s">
        <v>88</v>
      </c>
      <c r="AW280" s="13" t="s">
        <v>39</v>
      </c>
      <c r="AX280" s="13" t="s">
        <v>78</v>
      </c>
      <c r="AY280" s="153" t="s">
        <v>127</v>
      </c>
    </row>
    <row r="281" spans="2:51" s="13" customFormat="1" ht="12">
      <c r="B281" s="152"/>
      <c r="D281" s="146" t="s">
        <v>138</v>
      </c>
      <c r="E281" s="153" t="s">
        <v>32</v>
      </c>
      <c r="F281" s="154" t="s">
        <v>1287</v>
      </c>
      <c r="H281" s="155">
        <v>1</v>
      </c>
      <c r="I281" s="156"/>
      <c r="L281" s="152"/>
      <c r="M281" s="157"/>
      <c r="T281" s="158"/>
      <c r="AT281" s="153" t="s">
        <v>138</v>
      </c>
      <c r="AU281" s="153" t="s">
        <v>148</v>
      </c>
      <c r="AV281" s="13" t="s">
        <v>88</v>
      </c>
      <c r="AW281" s="13" t="s">
        <v>39</v>
      </c>
      <c r="AX281" s="13" t="s">
        <v>78</v>
      </c>
      <c r="AY281" s="153" t="s">
        <v>127</v>
      </c>
    </row>
    <row r="282" spans="2:51" s="14" customFormat="1" ht="12">
      <c r="B282" s="159"/>
      <c r="D282" s="146" t="s">
        <v>138</v>
      </c>
      <c r="E282" s="160" t="s">
        <v>32</v>
      </c>
      <c r="F282" s="161" t="s">
        <v>141</v>
      </c>
      <c r="H282" s="162">
        <v>14</v>
      </c>
      <c r="I282" s="163"/>
      <c r="L282" s="159"/>
      <c r="M282" s="164"/>
      <c r="T282" s="165"/>
      <c r="AT282" s="160" t="s">
        <v>138</v>
      </c>
      <c r="AU282" s="160" t="s">
        <v>148</v>
      </c>
      <c r="AV282" s="14" t="s">
        <v>134</v>
      </c>
      <c r="AW282" s="14" t="s">
        <v>39</v>
      </c>
      <c r="AX282" s="14" t="s">
        <v>86</v>
      </c>
      <c r="AY282" s="160" t="s">
        <v>127</v>
      </c>
    </row>
    <row r="283" spans="2:65" s="1" customFormat="1" ht="44.25" customHeight="1">
      <c r="B283" s="33"/>
      <c r="C283" s="128" t="s">
        <v>392</v>
      </c>
      <c r="D283" s="128" t="s">
        <v>129</v>
      </c>
      <c r="E283" s="129" t="s">
        <v>1179</v>
      </c>
      <c r="F283" s="130" t="s">
        <v>1180</v>
      </c>
      <c r="G283" s="131" t="s">
        <v>510</v>
      </c>
      <c r="H283" s="132">
        <v>196</v>
      </c>
      <c r="I283" s="133"/>
      <c r="J283" s="134">
        <f>ROUND(I283*H283,2)</f>
        <v>0</v>
      </c>
      <c r="K283" s="130" t="s">
        <v>133</v>
      </c>
      <c r="L283" s="33"/>
      <c r="M283" s="135" t="s">
        <v>32</v>
      </c>
      <c r="N283" s="136" t="s">
        <v>49</v>
      </c>
      <c r="P283" s="137">
        <f>O283*H283</f>
        <v>0</v>
      </c>
      <c r="Q283" s="137">
        <v>0</v>
      </c>
      <c r="R283" s="137">
        <f>Q283*H283</f>
        <v>0</v>
      </c>
      <c r="S283" s="137">
        <v>0</v>
      </c>
      <c r="T283" s="138">
        <f>S283*H283</f>
        <v>0</v>
      </c>
      <c r="AR283" s="139" t="s">
        <v>134</v>
      </c>
      <c r="AT283" s="139" t="s">
        <v>129</v>
      </c>
      <c r="AU283" s="139" t="s">
        <v>148</v>
      </c>
      <c r="AY283" s="17" t="s">
        <v>127</v>
      </c>
      <c r="BE283" s="140">
        <f>IF(N283="základní",J283,0)</f>
        <v>0</v>
      </c>
      <c r="BF283" s="140">
        <f>IF(N283="snížená",J283,0)</f>
        <v>0</v>
      </c>
      <c r="BG283" s="140">
        <f>IF(N283="zákl. přenesená",J283,0)</f>
        <v>0</v>
      </c>
      <c r="BH283" s="140">
        <f>IF(N283="sníž. přenesená",J283,0)</f>
        <v>0</v>
      </c>
      <c r="BI283" s="140">
        <f>IF(N283="nulová",J283,0)</f>
        <v>0</v>
      </c>
      <c r="BJ283" s="17" t="s">
        <v>86</v>
      </c>
      <c r="BK283" s="140">
        <f>ROUND(I283*H283,2)</f>
        <v>0</v>
      </c>
      <c r="BL283" s="17" t="s">
        <v>134</v>
      </c>
      <c r="BM283" s="139" t="s">
        <v>1288</v>
      </c>
    </row>
    <row r="284" spans="2:47" s="1" customFormat="1" ht="12">
      <c r="B284" s="33"/>
      <c r="D284" s="141" t="s">
        <v>136</v>
      </c>
      <c r="F284" s="142" t="s">
        <v>1182</v>
      </c>
      <c r="I284" s="143"/>
      <c r="L284" s="33"/>
      <c r="M284" s="144"/>
      <c r="T284" s="54"/>
      <c r="AT284" s="17" t="s">
        <v>136</v>
      </c>
      <c r="AU284" s="17" t="s">
        <v>148</v>
      </c>
    </row>
    <row r="285" spans="2:51" s="13" customFormat="1" ht="12">
      <c r="B285" s="152"/>
      <c r="D285" s="146" t="s">
        <v>138</v>
      </c>
      <c r="E285" s="153" t="s">
        <v>32</v>
      </c>
      <c r="F285" s="154" t="s">
        <v>1183</v>
      </c>
      <c r="H285" s="155">
        <v>14</v>
      </c>
      <c r="I285" s="156"/>
      <c r="L285" s="152"/>
      <c r="M285" s="157"/>
      <c r="T285" s="158"/>
      <c r="AT285" s="153" t="s">
        <v>138</v>
      </c>
      <c r="AU285" s="153" t="s">
        <v>148</v>
      </c>
      <c r="AV285" s="13" t="s">
        <v>88</v>
      </c>
      <c r="AW285" s="13" t="s">
        <v>39</v>
      </c>
      <c r="AX285" s="13" t="s">
        <v>86</v>
      </c>
      <c r="AY285" s="153" t="s">
        <v>127</v>
      </c>
    </row>
    <row r="286" spans="2:51" s="13" customFormat="1" ht="12">
      <c r="B286" s="152"/>
      <c r="D286" s="146" t="s">
        <v>138</v>
      </c>
      <c r="F286" s="154" t="s">
        <v>1289</v>
      </c>
      <c r="H286" s="155">
        <v>196</v>
      </c>
      <c r="I286" s="156"/>
      <c r="L286" s="152"/>
      <c r="M286" s="157"/>
      <c r="T286" s="158"/>
      <c r="AT286" s="153" t="s">
        <v>138</v>
      </c>
      <c r="AU286" s="153" t="s">
        <v>148</v>
      </c>
      <c r="AV286" s="13" t="s">
        <v>88</v>
      </c>
      <c r="AW286" s="13" t="s">
        <v>4</v>
      </c>
      <c r="AX286" s="13" t="s">
        <v>86</v>
      </c>
      <c r="AY286" s="153" t="s">
        <v>127</v>
      </c>
    </row>
    <row r="287" spans="2:65" s="1" customFormat="1" ht="37.8" customHeight="1">
      <c r="B287" s="33"/>
      <c r="C287" s="128" t="s">
        <v>397</v>
      </c>
      <c r="D287" s="128" t="s">
        <v>129</v>
      </c>
      <c r="E287" s="129" t="s">
        <v>1185</v>
      </c>
      <c r="F287" s="130" t="s">
        <v>1186</v>
      </c>
      <c r="G287" s="131" t="s">
        <v>510</v>
      </c>
      <c r="H287" s="132">
        <v>7</v>
      </c>
      <c r="I287" s="133"/>
      <c r="J287" s="134">
        <f>ROUND(I287*H287,2)</f>
        <v>0</v>
      </c>
      <c r="K287" s="130" t="s">
        <v>133</v>
      </c>
      <c r="L287" s="33"/>
      <c r="M287" s="135" t="s">
        <v>32</v>
      </c>
      <c r="N287" s="136" t="s">
        <v>49</v>
      </c>
      <c r="P287" s="137">
        <f>O287*H287</f>
        <v>0</v>
      </c>
      <c r="Q287" s="137">
        <v>0</v>
      </c>
      <c r="R287" s="137">
        <f>Q287*H287</f>
        <v>0</v>
      </c>
      <c r="S287" s="137">
        <v>0</v>
      </c>
      <c r="T287" s="138">
        <f>S287*H287</f>
        <v>0</v>
      </c>
      <c r="AR287" s="139" t="s">
        <v>134</v>
      </c>
      <c r="AT287" s="139" t="s">
        <v>129</v>
      </c>
      <c r="AU287" s="139" t="s">
        <v>148</v>
      </c>
      <c r="AY287" s="17" t="s">
        <v>127</v>
      </c>
      <c r="BE287" s="140">
        <f>IF(N287="základní",J287,0)</f>
        <v>0</v>
      </c>
      <c r="BF287" s="140">
        <f>IF(N287="snížená",J287,0)</f>
        <v>0</v>
      </c>
      <c r="BG287" s="140">
        <f>IF(N287="zákl. přenesená",J287,0)</f>
        <v>0</v>
      </c>
      <c r="BH287" s="140">
        <f>IF(N287="sníž. přenesená",J287,0)</f>
        <v>0</v>
      </c>
      <c r="BI287" s="140">
        <f>IF(N287="nulová",J287,0)</f>
        <v>0</v>
      </c>
      <c r="BJ287" s="17" t="s">
        <v>86</v>
      </c>
      <c r="BK287" s="140">
        <f>ROUND(I287*H287,2)</f>
        <v>0</v>
      </c>
      <c r="BL287" s="17" t="s">
        <v>134</v>
      </c>
      <c r="BM287" s="139" t="s">
        <v>1290</v>
      </c>
    </row>
    <row r="288" spans="2:47" s="1" customFormat="1" ht="12">
      <c r="B288" s="33"/>
      <c r="D288" s="141" t="s">
        <v>136</v>
      </c>
      <c r="F288" s="142" t="s">
        <v>1188</v>
      </c>
      <c r="I288" s="143"/>
      <c r="L288" s="33"/>
      <c r="M288" s="144"/>
      <c r="T288" s="54"/>
      <c r="AT288" s="17" t="s">
        <v>136</v>
      </c>
      <c r="AU288" s="17" t="s">
        <v>148</v>
      </c>
    </row>
    <row r="289" spans="2:51" s="12" customFormat="1" ht="12">
      <c r="B289" s="145"/>
      <c r="D289" s="146" t="s">
        <v>138</v>
      </c>
      <c r="E289" s="147" t="s">
        <v>32</v>
      </c>
      <c r="F289" s="148" t="s">
        <v>1284</v>
      </c>
      <c r="H289" s="147" t="s">
        <v>32</v>
      </c>
      <c r="I289" s="149"/>
      <c r="L289" s="145"/>
      <c r="M289" s="150"/>
      <c r="T289" s="151"/>
      <c r="AT289" s="147" t="s">
        <v>138</v>
      </c>
      <c r="AU289" s="147" t="s">
        <v>148</v>
      </c>
      <c r="AV289" s="12" t="s">
        <v>86</v>
      </c>
      <c r="AW289" s="12" t="s">
        <v>39</v>
      </c>
      <c r="AX289" s="12" t="s">
        <v>78</v>
      </c>
      <c r="AY289" s="147" t="s">
        <v>127</v>
      </c>
    </row>
    <row r="290" spans="2:51" s="13" customFormat="1" ht="12">
      <c r="B290" s="152"/>
      <c r="D290" s="146" t="s">
        <v>138</v>
      </c>
      <c r="E290" s="153" t="s">
        <v>32</v>
      </c>
      <c r="F290" s="154" t="s">
        <v>1291</v>
      </c>
      <c r="H290" s="155">
        <v>7</v>
      </c>
      <c r="I290" s="156"/>
      <c r="L290" s="152"/>
      <c r="M290" s="157"/>
      <c r="T290" s="158"/>
      <c r="AT290" s="153" t="s">
        <v>138</v>
      </c>
      <c r="AU290" s="153" t="s">
        <v>148</v>
      </c>
      <c r="AV290" s="13" t="s">
        <v>88</v>
      </c>
      <c r="AW290" s="13" t="s">
        <v>39</v>
      </c>
      <c r="AX290" s="13" t="s">
        <v>78</v>
      </c>
      <c r="AY290" s="153" t="s">
        <v>127</v>
      </c>
    </row>
    <row r="291" spans="2:51" s="14" customFormat="1" ht="12">
      <c r="B291" s="159"/>
      <c r="D291" s="146" t="s">
        <v>138</v>
      </c>
      <c r="E291" s="160" t="s">
        <v>32</v>
      </c>
      <c r="F291" s="161" t="s">
        <v>141</v>
      </c>
      <c r="H291" s="162">
        <v>7</v>
      </c>
      <c r="I291" s="163"/>
      <c r="L291" s="159"/>
      <c r="M291" s="164"/>
      <c r="T291" s="165"/>
      <c r="AT291" s="160" t="s">
        <v>138</v>
      </c>
      <c r="AU291" s="160" t="s">
        <v>148</v>
      </c>
      <c r="AV291" s="14" t="s">
        <v>134</v>
      </c>
      <c r="AW291" s="14" t="s">
        <v>39</v>
      </c>
      <c r="AX291" s="14" t="s">
        <v>86</v>
      </c>
      <c r="AY291" s="160" t="s">
        <v>127</v>
      </c>
    </row>
    <row r="292" spans="2:65" s="1" customFormat="1" ht="44.25" customHeight="1">
      <c r="B292" s="33"/>
      <c r="C292" s="128" t="s">
        <v>406</v>
      </c>
      <c r="D292" s="128" t="s">
        <v>129</v>
      </c>
      <c r="E292" s="129" t="s">
        <v>1190</v>
      </c>
      <c r="F292" s="130" t="s">
        <v>1191</v>
      </c>
      <c r="G292" s="131" t="s">
        <v>510</v>
      </c>
      <c r="H292" s="132">
        <v>98</v>
      </c>
      <c r="I292" s="133"/>
      <c r="J292" s="134">
        <f>ROUND(I292*H292,2)</f>
        <v>0</v>
      </c>
      <c r="K292" s="130" t="s">
        <v>133</v>
      </c>
      <c r="L292" s="33"/>
      <c r="M292" s="135" t="s">
        <v>32</v>
      </c>
      <c r="N292" s="136" t="s">
        <v>49</v>
      </c>
      <c r="P292" s="137">
        <f>O292*H292</f>
        <v>0</v>
      </c>
      <c r="Q292" s="137">
        <v>0</v>
      </c>
      <c r="R292" s="137">
        <f>Q292*H292</f>
        <v>0</v>
      </c>
      <c r="S292" s="137">
        <v>0</v>
      </c>
      <c r="T292" s="138">
        <f>S292*H292</f>
        <v>0</v>
      </c>
      <c r="AR292" s="139" t="s">
        <v>134</v>
      </c>
      <c r="AT292" s="139" t="s">
        <v>129</v>
      </c>
      <c r="AU292" s="139" t="s">
        <v>148</v>
      </c>
      <c r="AY292" s="17" t="s">
        <v>127</v>
      </c>
      <c r="BE292" s="140">
        <f>IF(N292="základní",J292,0)</f>
        <v>0</v>
      </c>
      <c r="BF292" s="140">
        <f>IF(N292="snížená",J292,0)</f>
        <v>0</v>
      </c>
      <c r="BG292" s="140">
        <f>IF(N292="zákl. přenesená",J292,0)</f>
        <v>0</v>
      </c>
      <c r="BH292" s="140">
        <f>IF(N292="sníž. přenesená",J292,0)</f>
        <v>0</v>
      </c>
      <c r="BI292" s="140">
        <f>IF(N292="nulová",J292,0)</f>
        <v>0</v>
      </c>
      <c r="BJ292" s="17" t="s">
        <v>86</v>
      </c>
      <c r="BK292" s="140">
        <f>ROUND(I292*H292,2)</f>
        <v>0</v>
      </c>
      <c r="BL292" s="17" t="s">
        <v>134</v>
      </c>
      <c r="BM292" s="139" t="s">
        <v>1292</v>
      </c>
    </row>
    <row r="293" spans="2:47" s="1" customFormat="1" ht="12">
      <c r="B293" s="33"/>
      <c r="D293" s="141" t="s">
        <v>136</v>
      </c>
      <c r="F293" s="142" t="s">
        <v>1193</v>
      </c>
      <c r="I293" s="143"/>
      <c r="L293" s="33"/>
      <c r="M293" s="144"/>
      <c r="T293" s="54"/>
      <c r="AT293" s="17" t="s">
        <v>136</v>
      </c>
      <c r="AU293" s="17" t="s">
        <v>148</v>
      </c>
    </row>
    <row r="294" spans="2:51" s="13" customFormat="1" ht="12">
      <c r="B294" s="152"/>
      <c r="D294" s="146" t="s">
        <v>138</v>
      </c>
      <c r="E294" s="153" t="s">
        <v>32</v>
      </c>
      <c r="F294" s="154" t="s">
        <v>1293</v>
      </c>
      <c r="H294" s="155">
        <v>7</v>
      </c>
      <c r="I294" s="156"/>
      <c r="L294" s="152"/>
      <c r="M294" s="157"/>
      <c r="T294" s="158"/>
      <c r="AT294" s="153" t="s">
        <v>138</v>
      </c>
      <c r="AU294" s="153" t="s">
        <v>148</v>
      </c>
      <c r="AV294" s="13" t="s">
        <v>88</v>
      </c>
      <c r="AW294" s="13" t="s">
        <v>39</v>
      </c>
      <c r="AX294" s="13" t="s">
        <v>86</v>
      </c>
      <c r="AY294" s="153" t="s">
        <v>127</v>
      </c>
    </row>
    <row r="295" spans="2:51" s="13" customFormat="1" ht="12">
      <c r="B295" s="152"/>
      <c r="D295" s="146" t="s">
        <v>138</v>
      </c>
      <c r="F295" s="154" t="s">
        <v>1252</v>
      </c>
      <c r="H295" s="155">
        <v>98</v>
      </c>
      <c r="I295" s="156"/>
      <c r="L295" s="152"/>
      <c r="M295" s="180"/>
      <c r="N295" s="181"/>
      <c r="O295" s="181"/>
      <c r="P295" s="181"/>
      <c r="Q295" s="181"/>
      <c r="R295" s="181"/>
      <c r="S295" s="181"/>
      <c r="T295" s="182"/>
      <c r="AT295" s="153" t="s">
        <v>138</v>
      </c>
      <c r="AU295" s="153" t="s">
        <v>148</v>
      </c>
      <c r="AV295" s="13" t="s">
        <v>88</v>
      </c>
      <c r="AW295" s="13" t="s">
        <v>4</v>
      </c>
      <c r="AX295" s="13" t="s">
        <v>86</v>
      </c>
      <c r="AY295" s="153" t="s">
        <v>127</v>
      </c>
    </row>
    <row r="296" spans="2:12" s="1" customFormat="1" ht="6.9" customHeight="1">
      <c r="B296" s="42"/>
      <c r="C296" s="43"/>
      <c r="D296" s="43"/>
      <c r="E296" s="43"/>
      <c r="F296" s="43"/>
      <c r="G296" s="43"/>
      <c r="H296" s="43"/>
      <c r="I296" s="43"/>
      <c r="J296" s="43"/>
      <c r="K296" s="43"/>
      <c r="L296" s="33"/>
    </row>
  </sheetData>
  <sheetProtection algorithmName="SHA-512" hashValue="ElHAzYVwFFuMbX82QfwWrkTXy+ZnWTBxHpjtrOYLcqEVxzT8iaDtj9dNX8cDFyW9m4hJKK0yTBYMUKGyG9NxMg==" saltValue="l+aKoz2U7Sg2+jmP9mc/SgP8r2rxvTaCQZXoxXsdwq+66l9feqSB3RmmoWOUiIl+JJA4g4A48S2IhU1YFNhT3A==" spinCount="100000" sheet="1" objects="1" scenarios="1" formatColumns="0" formatRows="0" autoFilter="0"/>
  <autoFilter ref="C87:K295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4" r:id="rId1" display="https://podminky.urs.cz/item/CS_URS_2022_02/119002411"/>
    <hyperlink ref="F99" r:id="rId2" display="https://podminky.urs.cz/item/CS_URS_2022_02/119002412"/>
    <hyperlink ref="F102" r:id="rId3" display="https://podminky.urs.cz/item/CS_URS_2022_02/119003141"/>
    <hyperlink ref="F107" r:id="rId4" display="https://podminky.urs.cz/item/CS_URS_2022_02/119003142"/>
    <hyperlink ref="F110" r:id="rId5" display="https://podminky.urs.cz/item/CS_URS_2022_02/913111115"/>
    <hyperlink ref="F115" r:id="rId6" display="https://podminky.urs.cz/item/CS_URS_2022_02/913111215"/>
    <hyperlink ref="F119" r:id="rId7" display="https://podminky.urs.cz/item/CS_URS_2022_02/913121111"/>
    <hyperlink ref="F129" r:id="rId8" display="https://podminky.urs.cz/item/CS_URS_2022_02/913121211"/>
    <hyperlink ref="F133" r:id="rId9" display="https://podminky.urs.cz/item/CS_URS_2022_02/913121112"/>
    <hyperlink ref="F138" r:id="rId10" display="https://podminky.urs.cz/item/CS_URS_2022_02/913121212"/>
    <hyperlink ref="F142" r:id="rId11" display="https://podminky.urs.cz/item/CS_URS_2022_02/913221111"/>
    <hyperlink ref="F147" r:id="rId12" display="https://podminky.urs.cz/item/CS_URS_2022_02/913221211"/>
    <hyperlink ref="F151" r:id="rId13" display="https://podminky.urs.cz/item/CS_URS_2022_02/913331115"/>
    <hyperlink ref="F156" r:id="rId14" display="https://podminky.urs.cz/item/CS_URS_2022_02/913331215"/>
    <hyperlink ref="F161" r:id="rId15" display="https://podminky.urs.cz/item/CS_URS_2022_02/119002411"/>
    <hyperlink ref="F166" r:id="rId16" display="https://podminky.urs.cz/item/CS_URS_2022_02/119002412"/>
    <hyperlink ref="F169" r:id="rId17" display="https://podminky.urs.cz/item/CS_URS_2022_02/119003141"/>
    <hyperlink ref="F174" r:id="rId18" display="https://podminky.urs.cz/item/CS_URS_2022_02/119003142"/>
    <hyperlink ref="F177" r:id="rId19" display="https://podminky.urs.cz/item/CS_URS_2022_02/913121211"/>
    <hyperlink ref="F188" r:id="rId20" display="https://podminky.urs.cz/item/CS_URS_2022_02/913121212"/>
    <hyperlink ref="F195" r:id="rId21" display="https://podminky.urs.cz/item/CS_URS_2022_02/913221111"/>
    <hyperlink ref="F200" r:id="rId22" display="https://podminky.urs.cz/item/CS_URS_2022_02/913221211"/>
    <hyperlink ref="F204" r:id="rId23" display="https://podminky.urs.cz/item/CS_URS_2022_02/913331115"/>
    <hyperlink ref="F209" r:id="rId24" display="https://podminky.urs.cz/item/CS_URS_2022_02/913331215"/>
    <hyperlink ref="F214" r:id="rId25" display="https://podminky.urs.cz/item/CS_URS_2022_02/913121211"/>
    <hyperlink ref="F223" r:id="rId26" display="https://podminky.urs.cz/item/CS_URS_2022_02/913221111"/>
    <hyperlink ref="F228" r:id="rId27" display="https://podminky.urs.cz/item/CS_URS_2022_02/913221211"/>
    <hyperlink ref="F233" r:id="rId28" display="https://podminky.urs.cz/item/CS_URS_2022_02/913121111"/>
    <hyperlink ref="F239" r:id="rId29" display="https://podminky.urs.cz/item/CS_URS_2022_02/913121211"/>
    <hyperlink ref="F243" r:id="rId30" display="https://podminky.urs.cz/item/CS_URS_2022_02/913121112"/>
    <hyperlink ref="F248" r:id="rId31" display="https://podminky.urs.cz/item/CS_URS_2022_02/913121212"/>
    <hyperlink ref="F253" r:id="rId32" display="https://podminky.urs.cz/item/CS_URS_2022_02/913121111"/>
    <hyperlink ref="F259" r:id="rId33" display="https://podminky.urs.cz/item/CS_URS_2022_02/913121211"/>
    <hyperlink ref="F265" r:id="rId34" display="https://podminky.urs.cz/item/CS_URS_2022_02/913121112"/>
    <hyperlink ref="F270" r:id="rId35" display="https://podminky.urs.cz/item/CS_URS_2022_02/913121212"/>
    <hyperlink ref="F277" r:id="rId36" display="https://podminky.urs.cz/item/CS_URS_2022_02/913121111"/>
    <hyperlink ref="F284" r:id="rId37" display="https://podminky.urs.cz/item/CS_URS_2022_02/913121211"/>
    <hyperlink ref="F288" r:id="rId38" display="https://podminky.urs.cz/item/CS_URS_2022_02/913121112"/>
    <hyperlink ref="F293" r:id="rId39" display="https://podminky.urs.cz/item/CS_URS_2022_02/913121212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41"/>
  <headerFooter>
    <oddFooter>&amp;CStrana &amp;P z &amp;N</oddFooter>
  </headerFooter>
  <drawing r:id="rId4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44"/>
  <sheetViews>
    <sheetView showGridLines="0" workbookViewId="0" topLeftCell="A121">
      <selection activeCell="I140" sqref="I14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7" t="s">
        <v>95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24.9" customHeight="1">
      <c r="B4" s="20"/>
      <c r="D4" s="21" t="s">
        <v>96</v>
      </c>
      <c r="L4" s="20"/>
      <c r="M4" s="86" t="s">
        <v>10</v>
      </c>
      <c r="AT4" s="17" t="s">
        <v>4</v>
      </c>
    </row>
    <row r="5" spans="2:12" ht="6.9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26.25" customHeight="1">
      <c r="B7" s="20"/>
      <c r="E7" s="304" t="str">
        <f>'Rekapitulace stavby'!K6</f>
        <v>Město Dobříš - stavební úpravy komunikace a chodníků v ul. Pražská (III/1 1628)</v>
      </c>
      <c r="F7" s="305"/>
      <c r="G7" s="305"/>
      <c r="H7" s="305"/>
      <c r="L7" s="20"/>
    </row>
    <row r="8" spans="2:12" s="1" customFormat="1" ht="12" customHeight="1">
      <c r="B8" s="33"/>
      <c r="D8" s="27" t="s">
        <v>97</v>
      </c>
      <c r="L8" s="33"/>
    </row>
    <row r="9" spans="2:12" s="1" customFormat="1" ht="16.5" customHeight="1">
      <c r="B9" s="33"/>
      <c r="E9" s="276" t="s">
        <v>1294</v>
      </c>
      <c r="F9" s="303"/>
      <c r="G9" s="303"/>
      <c r="H9" s="303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27" t="s">
        <v>18</v>
      </c>
      <c r="F11" s="25" t="s">
        <v>32</v>
      </c>
      <c r="I11" s="27" t="s">
        <v>20</v>
      </c>
      <c r="J11" s="25" t="s">
        <v>32</v>
      </c>
      <c r="L11" s="33"/>
    </row>
    <row r="12" spans="2:12" s="1" customFormat="1" ht="12" customHeight="1">
      <c r="B12" s="33"/>
      <c r="D12" s="27" t="s">
        <v>22</v>
      </c>
      <c r="F12" s="25" t="s">
        <v>23</v>
      </c>
      <c r="I12" s="27" t="s">
        <v>24</v>
      </c>
      <c r="J12" s="50" t="str">
        <f>'Rekapitulace stavby'!AN8</f>
        <v>17. 3. 2023</v>
      </c>
      <c r="L12" s="33"/>
    </row>
    <row r="13" spans="2:12" s="1" customFormat="1" ht="10.8" customHeight="1">
      <c r="B13" s="33"/>
      <c r="L13" s="33"/>
    </row>
    <row r="14" spans="2:12" s="1" customFormat="1" ht="12" customHeight="1">
      <c r="B14" s="33"/>
      <c r="D14" s="27" t="s">
        <v>30</v>
      </c>
      <c r="I14" s="27" t="s">
        <v>31</v>
      </c>
      <c r="J14" s="25" t="s">
        <v>32</v>
      </c>
      <c r="L14" s="33"/>
    </row>
    <row r="15" spans="2:12" s="1" customFormat="1" ht="18" customHeight="1">
      <c r="B15" s="33"/>
      <c r="E15" s="25" t="s">
        <v>33</v>
      </c>
      <c r="I15" s="27" t="s">
        <v>34</v>
      </c>
      <c r="J15" s="25" t="s">
        <v>32</v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27" t="s">
        <v>35</v>
      </c>
      <c r="I17" s="27" t="s">
        <v>31</v>
      </c>
      <c r="J17" s="28" t="str">
        <f>'Rekapitulace stavby'!AN13</f>
        <v>Vyplň údaj</v>
      </c>
      <c r="L17" s="33"/>
    </row>
    <row r="18" spans="2:12" s="1" customFormat="1" ht="18" customHeight="1">
      <c r="B18" s="33"/>
      <c r="E18" s="306" t="str">
        <f>'Rekapitulace stavby'!E14</f>
        <v>Vyplň údaj</v>
      </c>
      <c r="F18" s="295"/>
      <c r="G18" s="295"/>
      <c r="H18" s="295"/>
      <c r="I18" s="27" t="s">
        <v>34</v>
      </c>
      <c r="J18" s="28" t="str">
        <f>'Rekapitulace stavby'!AN14</f>
        <v>Vyplň údaj</v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27" t="s">
        <v>37</v>
      </c>
      <c r="I20" s="27" t="s">
        <v>31</v>
      </c>
      <c r="J20" s="25" t="s">
        <v>32</v>
      </c>
      <c r="L20" s="33"/>
    </row>
    <row r="21" spans="2:12" s="1" customFormat="1" ht="18" customHeight="1">
      <c r="B21" s="33"/>
      <c r="E21" s="25" t="s">
        <v>38</v>
      </c>
      <c r="I21" s="27" t="s">
        <v>34</v>
      </c>
      <c r="J21" s="25" t="s">
        <v>32</v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27" t="s">
        <v>40</v>
      </c>
      <c r="I23" s="27" t="s">
        <v>31</v>
      </c>
      <c r="J23" s="25" t="s">
        <v>32</v>
      </c>
      <c r="L23" s="33"/>
    </row>
    <row r="24" spans="2:12" s="1" customFormat="1" ht="18" customHeight="1">
      <c r="B24" s="33"/>
      <c r="E24" s="25" t="s">
        <v>41</v>
      </c>
      <c r="I24" s="27" t="s">
        <v>34</v>
      </c>
      <c r="J24" s="25" t="s">
        <v>32</v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27" t="s">
        <v>42</v>
      </c>
      <c r="L26" s="33"/>
    </row>
    <row r="27" spans="2:12" s="7" customFormat="1" ht="71.25" customHeight="1">
      <c r="B27" s="87"/>
      <c r="E27" s="299" t="s">
        <v>43</v>
      </c>
      <c r="F27" s="299"/>
      <c r="G27" s="299"/>
      <c r="H27" s="299"/>
      <c r="L27" s="8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44</v>
      </c>
      <c r="J30" s="64">
        <f>ROUND(J85,2)</f>
        <v>500000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36" t="s">
        <v>46</v>
      </c>
      <c r="I32" s="36" t="s">
        <v>45</v>
      </c>
      <c r="J32" s="36" t="s">
        <v>47</v>
      </c>
      <c r="L32" s="33"/>
    </row>
    <row r="33" spans="2:12" s="1" customFormat="1" ht="14.4" customHeight="1">
      <c r="B33" s="33"/>
      <c r="D33" s="53" t="s">
        <v>48</v>
      </c>
      <c r="E33" s="27" t="s">
        <v>49</v>
      </c>
      <c r="F33" s="89">
        <f>ROUND((SUM(BE85:BE143)),2)</f>
        <v>500000</v>
      </c>
      <c r="I33" s="90">
        <v>0.21</v>
      </c>
      <c r="J33" s="89">
        <f>ROUND(((SUM(BE85:BE143))*I33),2)</f>
        <v>105000</v>
      </c>
      <c r="L33" s="33"/>
    </row>
    <row r="34" spans="2:12" s="1" customFormat="1" ht="14.4" customHeight="1">
      <c r="B34" s="33"/>
      <c r="E34" s="27" t="s">
        <v>50</v>
      </c>
      <c r="F34" s="89">
        <f>ROUND((SUM(BF85:BF143)),2)</f>
        <v>0</v>
      </c>
      <c r="I34" s="90">
        <v>0.15</v>
      </c>
      <c r="J34" s="89">
        <f>ROUND(((SUM(BF85:BF143))*I34),2)</f>
        <v>0</v>
      </c>
      <c r="L34" s="33"/>
    </row>
    <row r="35" spans="2:12" s="1" customFormat="1" ht="14.4" customHeight="1" hidden="1">
      <c r="B35" s="33"/>
      <c r="E35" s="27" t="s">
        <v>51</v>
      </c>
      <c r="F35" s="89">
        <f>ROUND((SUM(BG85:BG143)),2)</f>
        <v>0</v>
      </c>
      <c r="I35" s="90">
        <v>0.21</v>
      </c>
      <c r="J35" s="89">
        <f>0</f>
        <v>0</v>
      </c>
      <c r="L35" s="33"/>
    </row>
    <row r="36" spans="2:12" s="1" customFormat="1" ht="14.4" customHeight="1" hidden="1">
      <c r="B36" s="33"/>
      <c r="E36" s="27" t="s">
        <v>52</v>
      </c>
      <c r="F36" s="89">
        <f>ROUND((SUM(BH85:BH143)),2)</f>
        <v>0</v>
      </c>
      <c r="I36" s="90">
        <v>0.15</v>
      </c>
      <c r="J36" s="89">
        <f>0</f>
        <v>0</v>
      </c>
      <c r="L36" s="33"/>
    </row>
    <row r="37" spans="2:12" s="1" customFormat="1" ht="14.4" customHeight="1" hidden="1">
      <c r="B37" s="33"/>
      <c r="E37" s="27" t="s">
        <v>53</v>
      </c>
      <c r="F37" s="89">
        <f>ROUND((SUM(BI85:BI143)),2)</f>
        <v>0</v>
      </c>
      <c r="I37" s="90">
        <v>0</v>
      </c>
      <c r="J37" s="89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91"/>
      <c r="D39" s="92" t="s">
        <v>54</v>
      </c>
      <c r="E39" s="55"/>
      <c r="F39" s="55"/>
      <c r="G39" s="93" t="s">
        <v>55</v>
      </c>
      <c r="H39" s="94" t="s">
        <v>56</v>
      </c>
      <c r="I39" s="55"/>
      <c r="J39" s="95">
        <f>SUM(J30:J37)</f>
        <v>605000</v>
      </c>
      <c r="K39" s="96"/>
      <c r="L39" s="33"/>
    </row>
    <row r="40" spans="2:12" s="1" customFormat="1" ht="14.4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" customHeight="1">
      <c r="B45" s="33"/>
      <c r="C45" s="21" t="s">
        <v>99</v>
      </c>
      <c r="L45" s="33"/>
    </row>
    <row r="46" spans="2:12" s="1" customFormat="1" ht="6.9" customHeight="1">
      <c r="B46" s="33"/>
      <c r="L46" s="33"/>
    </row>
    <row r="47" spans="2:12" s="1" customFormat="1" ht="12" customHeight="1">
      <c r="B47" s="33"/>
      <c r="C47" s="27" t="s">
        <v>16</v>
      </c>
      <c r="L47" s="33"/>
    </row>
    <row r="48" spans="2:12" s="1" customFormat="1" ht="26.25" customHeight="1">
      <c r="B48" s="33"/>
      <c r="E48" s="304" t="str">
        <f>E7</f>
        <v>Město Dobříš - stavební úpravy komunikace a chodníků v ul. Pražská (III/1 1628)</v>
      </c>
      <c r="F48" s="305"/>
      <c r="G48" s="305"/>
      <c r="H48" s="305"/>
      <c r="L48" s="33"/>
    </row>
    <row r="49" spans="2:12" s="1" customFormat="1" ht="12" customHeight="1">
      <c r="B49" s="33"/>
      <c r="C49" s="27" t="s">
        <v>97</v>
      </c>
      <c r="L49" s="33"/>
    </row>
    <row r="50" spans="2:12" s="1" customFormat="1" ht="16.5" customHeight="1">
      <c r="B50" s="33"/>
      <c r="E50" s="276" t="str">
        <f>E9</f>
        <v>VON - Vedlejší a ostatní náklady</v>
      </c>
      <c r="F50" s="303"/>
      <c r="G50" s="303"/>
      <c r="H50" s="303"/>
      <c r="L50" s="33"/>
    </row>
    <row r="51" spans="2:12" s="1" customFormat="1" ht="6.9" customHeight="1">
      <c r="B51" s="33"/>
      <c r="L51" s="33"/>
    </row>
    <row r="52" spans="2:12" s="1" customFormat="1" ht="12" customHeight="1">
      <c r="B52" s="33"/>
      <c r="C52" s="27" t="s">
        <v>22</v>
      </c>
      <c r="F52" s="25" t="str">
        <f>F12</f>
        <v>Dobříš, ul. Pražská</v>
      </c>
      <c r="I52" s="27" t="s">
        <v>24</v>
      </c>
      <c r="J52" s="50" t="str">
        <f>IF(J12="","",J12)</f>
        <v>17. 3. 2023</v>
      </c>
      <c r="L52" s="33"/>
    </row>
    <row r="53" spans="2:12" s="1" customFormat="1" ht="6.9" customHeight="1">
      <c r="B53" s="33"/>
      <c r="L53" s="33"/>
    </row>
    <row r="54" spans="2:12" s="1" customFormat="1" ht="15.15" customHeight="1">
      <c r="B54" s="33"/>
      <c r="C54" s="27" t="s">
        <v>30</v>
      </c>
      <c r="F54" s="25" t="str">
        <f>E15</f>
        <v>Město Dobříš</v>
      </c>
      <c r="I54" s="27" t="s">
        <v>37</v>
      </c>
      <c r="J54" s="31" t="str">
        <f>E21</f>
        <v>DOPAS s.r.o.</v>
      </c>
      <c r="L54" s="33"/>
    </row>
    <row r="55" spans="2:12" s="1" customFormat="1" ht="15.15" customHeight="1">
      <c r="B55" s="33"/>
      <c r="C55" s="27" t="s">
        <v>35</v>
      </c>
      <c r="F55" s="25" t="str">
        <f>IF(E18="","",E18)</f>
        <v>Vyplň údaj</v>
      </c>
      <c r="I55" s="27" t="s">
        <v>40</v>
      </c>
      <c r="J55" s="31" t="str">
        <f>E24</f>
        <v>L. Štuller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100</v>
      </c>
      <c r="D57" s="91"/>
      <c r="E57" s="91"/>
      <c r="F57" s="91"/>
      <c r="G57" s="91"/>
      <c r="H57" s="91"/>
      <c r="I57" s="91"/>
      <c r="J57" s="98" t="s">
        <v>101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8" customHeight="1">
      <c r="B59" s="33"/>
      <c r="C59" s="99" t="s">
        <v>76</v>
      </c>
      <c r="J59" s="64">
        <f>J85</f>
        <v>500000</v>
      </c>
      <c r="L59" s="33"/>
      <c r="AU59" s="17" t="s">
        <v>102</v>
      </c>
    </row>
    <row r="60" spans="2:12" s="8" customFormat="1" ht="24.9" customHeight="1">
      <c r="B60" s="100"/>
      <c r="D60" s="101" t="s">
        <v>1295</v>
      </c>
      <c r="E60" s="102"/>
      <c r="F60" s="102"/>
      <c r="G60" s="102"/>
      <c r="H60" s="102"/>
      <c r="I60" s="102"/>
      <c r="J60" s="103">
        <f>J86</f>
        <v>500000</v>
      </c>
      <c r="L60" s="100"/>
    </row>
    <row r="61" spans="2:12" s="9" customFormat="1" ht="19.95" customHeight="1">
      <c r="B61" s="104"/>
      <c r="D61" s="105" t="s">
        <v>1296</v>
      </c>
      <c r="E61" s="106"/>
      <c r="F61" s="106"/>
      <c r="G61" s="106"/>
      <c r="H61" s="106"/>
      <c r="I61" s="106"/>
      <c r="J61" s="107">
        <f>J87</f>
        <v>0</v>
      </c>
      <c r="L61" s="104"/>
    </row>
    <row r="62" spans="2:12" s="9" customFormat="1" ht="19.95" customHeight="1">
      <c r="B62" s="104"/>
      <c r="D62" s="105" t="s">
        <v>1297</v>
      </c>
      <c r="E62" s="106"/>
      <c r="F62" s="106"/>
      <c r="G62" s="106"/>
      <c r="H62" s="106"/>
      <c r="I62" s="106"/>
      <c r="J62" s="107">
        <f>J104</f>
        <v>0</v>
      </c>
      <c r="L62" s="104"/>
    </row>
    <row r="63" spans="2:12" s="9" customFormat="1" ht="19.95" customHeight="1">
      <c r="B63" s="104"/>
      <c r="D63" s="105" t="s">
        <v>1298</v>
      </c>
      <c r="E63" s="106"/>
      <c r="F63" s="106"/>
      <c r="G63" s="106"/>
      <c r="H63" s="106"/>
      <c r="I63" s="106"/>
      <c r="J63" s="107">
        <f>J129</f>
        <v>0</v>
      </c>
      <c r="L63" s="104"/>
    </row>
    <row r="64" spans="2:12" s="9" customFormat="1" ht="19.95" customHeight="1">
      <c r="B64" s="104"/>
      <c r="D64" s="105" t="s">
        <v>1299</v>
      </c>
      <c r="E64" s="106"/>
      <c r="F64" s="106"/>
      <c r="G64" s="106"/>
      <c r="H64" s="106"/>
      <c r="I64" s="106"/>
      <c r="J64" s="107">
        <f>J136</f>
        <v>0</v>
      </c>
      <c r="L64" s="104"/>
    </row>
    <row r="65" spans="2:12" s="9" customFormat="1" ht="19.95" customHeight="1">
      <c r="B65" s="104"/>
      <c r="D65" s="105" t="s">
        <v>1300</v>
      </c>
      <c r="E65" s="106"/>
      <c r="F65" s="106"/>
      <c r="G65" s="106"/>
      <c r="H65" s="106"/>
      <c r="I65" s="106"/>
      <c r="J65" s="107">
        <f>J139</f>
        <v>500000</v>
      </c>
      <c r="L65" s="104"/>
    </row>
    <row r="66" spans="2:12" s="1" customFormat="1" ht="21.75" customHeight="1">
      <c r="B66" s="33"/>
      <c r="L66" s="33"/>
    </row>
    <row r="67" spans="2:12" s="1" customFormat="1" ht="6.9" customHeight="1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33"/>
    </row>
    <row r="71" spans="2:12" s="1" customFormat="1" ht="6.9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33"/>
    </row>
    <row r="72" spans="2:12" s="1" customFormat="1" ht="24.9" customHeight="1">
      <c r="B72" s="33"/>
      <c r="C72" s="21" t="s">
        <v>112</v>
      </c>
      <c r="L72" s="33"/>
    </row>
    <row r="73" spans="2:12" s="1" customFormat="1" ht="6.9" customHeight="1">
      <c r="B73" s="33"/>
      <c r="L73" s="33"/>
    </row>
    <row r="74" spans="2:12" s="1" customFormat="1" ht="12" customHeight="1">
      <c r="B74" s="33"/>
      <c r="C74" s="27" t="s">
        <v>16</v>
      </c>
      <c r="L74" s="33"/>
    </row>
    <row r="75" spans="2:12" s="1" customFormat="1" ht="26.25" customHeight="1">
      <c r="B75" s="33"/>
      <c r="E75" s="304" t="str">
        <f>E7</f>
        <v>Město Dobříš - stavební úpravy komunikace a chodníků v ul. Pražská (III/1 1628)</v>
      </c>
      <c r="F75" s="305"/>
      <c r="G75" s="305"/>
      <c r="H75" s="305"/>
      <c r="L75" s="33"/>
    </row>
    <row r="76" spans="2:12" s="1" customFormat="1" ht="12" customHeight="1">
      <c r="B76" s="33"/>
      <c r="C76" s="27" t="s">
        <v>97</v>
      </c>
      <c r="L76" s="33"/>
    </row>
    <row r="77" spans="2:12" s="1" customFormat="1" ht="16.5" customHeight="1">
      <c r="B77" s="33"/>
      <c r="E77" s="276" t="str">
        <f>E9</f>
        <v>VON - Vedlejší a ostatní náklady</v>
      </c>
      <c r="F77" s="303"/>
      <c r="G77" s="303"/>
      <c r="H77" s="303"/>
      <c r="L77" s="33"/>
    </row>
    <row r="78" spans="2:12" s="1" customFormat="1" ht="6.9" customHeight="1">
      <c r="B78" s="33"/>
      <c r="L78" s="33"/>
    </row>
    <row r="79" spans="2:12" s="1" customFormat="1" ht="12" customHeight="1">
      <c r="B79" s="33"/>
      <c r="C79" s="27" t="s">
        <v>22</v>
      </c>
      <c r="F79" s="25" t="str">
        <f>F12</f>
        <v>Dobříš, ul. Pražská</v>
      </c>
      <c r="I79" s="27" t="s">
        <v>24</v>
      </c>
      <c r="J79" s="50" t="str">
        <f>IF(J12="","",J12)</f>
        <v>17. 3. 2023</v>
      </c>
      <c r="L79" s="33"/>
    </row>
    <row r="80" spans="2:12" s="1" customFormat="1" ht="6.9" customHeight="1">
      <c r="B80" s="33"/>
      <c r="L80" s="33"/>
    </row>
    <row r="81" spans="2:12" s="1" customFormat="1" ht="15.15" customHeight="1">
      <c r="B81" s="33"/>
      <c r="C81" s="27" t="s">
        <v>30</v>
      </c>
      <c r="F81" s="25" t="str">
        <f>E15</f>
        <v>Město Dobříš</v>
      </c>
      <c r="I81" s="27" t="s">
        <v>37</v>
      </c>
      <c r="J81" s="31" t="str">
        <f>E21</f>
        <v>DOPAS s.r.o.</v>
      </c>
      <c r="L81" s="33"/>
    </row>
    <row r="82" spans="2:12" s="1" customFormat="1" ht="15.15" customHeight="1">
      <c r="B82" s="33"/>
      <c r="C82" s="27" t="s">
        <v>35</v>
      </c>
      <c r="F82" s="25" t="str">
        <f>IF(E18="","",E18)</f>
        <v>Vyplň údaj</v>
      </c>
      <c r="I82" s="27" t="s">
        <v>40</v>
      </c>
      <c r="J82" s="31" t="str">
        <f>E24</f>
        <v>L. Štuller</v>
      </c>
      <c r="L82" s="33"/>
    </row>
    <row r="83" spans="2:12" s="1" customFormat="1" ht="10.35" customHeight="1">
      <c r="B83" s="33"/>
      <c r="L83" s="33"/>
    </row>
    <row r="84" spans="2:20" s="10" customFormat="1" ht="29.25" customHeight="1">
      <c r="B84" s="108"/>
      <c r="C84" s="109" t="s">
        <v>113</v>
      </c>
      <c r="D84" s="110" t="s">
        <v>63</v>
      </c>
      <c r="E84" s="110" t="s">
        <v>59</v>
      </c>
      <c r="F84" s="110" t="s">
        <v>60</v>
      </c>
      <c r="G84" s="110" t="s">
        <v>114</v>
      </c>
      <c r="H84" s="110" t="s">
        <v>115</v>
      </c>
      <c r="I84" s="110" t="s">
        <v>116</v>
      </c>
      <c r="J84" s="110" t="s">
        <v>101</v>
      </c>
      <c r="K84" s="111" t="s">
        <v>117</v>
      </c>
      <c r="L84" s="108"/>
      <c r="M84" s="57" t="s">
        <v>32</v>
      </c>
      <c r="N84" s="58" t="s">
        <v>48</v>
      </c>
      <c r="O84" s="58" t="s">
        <v>118</v>
      </c>
      <c r="P84" s="58" t="s">
        <v>119</v>
      </c>
      <c r="Q84" s="58" t="s">
        <v>120</v>
      </c>
      <c r="R84" s="58" t="s">
        <v>121</v>
      </c>
      <c r="S84" s="58" t="s">
        <v>122</v>
      </c>
      <c r="T84" s="59" t="s">
        <v>123</v>
      </c>
    </row>
    <row r="85" spans="2:63" s="1" customFormat="1" ht="22.8" customHeight="1">
      <c r="B85" s="33"/>
      <c r="C85" s="62" t="s">
        <v>124</v>
      </c>
      <c r="J85" s="112">
        <f>BK85</f>
        <v>500000</v>
      </c>
      <c r="L85" s="33"/>
      <c r="M85" s="60"/>
      <c r="N85" s="51"/>
      <c r="O85" s="51"/>
      <c r="P85" s="113">
        <f>P86</f>
        <v>0</v>
      </c>
      <c r="Q85" s="51"/>
      <c r="R85" s="113">
        <f>R86</f>
        <v>0</v>
      </c>
      <c r="S85" s="51"/>
      <c r="T85" s="114">
        <f>T86</f>
        <v>0</v>
      </c>
      <c r="AT85" s="17" t="s">
        <v>77</v>
      </c>
      <c r="AU85" s="17" t="s">
        <v>102</v>
      </c>
      <c r="BK85" s="115">
        <f>BK86</f>
        <v>500000</v>
      </c>
    </row>
    <row r="86" spans="2:63" s="11" customFormat="1" ht="25.95" customHeight="1">
      <c r="B86" s="116"/>
      <c r="D86" s="117" t="s">
        <v>77</v>
      </c>
      <c r="E86" s="118" t="s">
        <v>1301</v>
      </c>
      <c r="F86" s="118" t="s">
        <v>1302</v>
      </c>
      <c r="I86" s="119"/>
      <c r="J86" s="120">
        <f>BK86</f>
        <v>500000</v>
      </c>
      <c r="L86" s="116"/>
      <c r="M86" s="121"/>
      <c r="P86" s="122">
        <f>P87+P104+P129+P136+P139</f>
        <v>0</v>
      </c>
      <c r="R86" s="122">
        <f>R87+R104+R129+R136+R139</f>
        <v>0</v>
      </c>
      <c r="T86" s="123">
        <f>T87+T104+T129+T136+T139</f>
        <v>0</v>
      </c>
      <c r="AR86" s="117" t="s">
        <v>159</v>
      </c>
      <c r="AT86" s="124" t="s">
        <v>77</v>
      </c>
      <c r="AU86" s="124" t="s">
        <v>78</v>
      </c>
      <c r="AY86" s="117" t="s">
        <v>127</v>
      </c>
      <c r="BK86" s="125">
        <f>BK87+BK104+BK129+BK136+BK139</f>
        <v>500000</v>
      </c>
    </row>
    <row r="87" spans="2:63" s="11" customFormat="1" ht="22.8" customHeight="1">
      <c r="B87" s="116"/>
      <c r="D87" s="117" t="s">
        <v>77</v>
      </c>
      <c r="E87" s="126" t="s">
        <v>1303</v>
      </c>
      <c r="F87" s="126" t="s">
        <v>1304</v>
      </c>
      <c r="I87" s="119"/>
      <c r="J87" s="127">
        <f>BK87</f>
        <v>0</v>
      </c>
      <c r="L87" s="116"/>
      <c r="M87" s="121"/>
      <c r="P87" s="122">
        <f>SUM(P88:P103)</f>
        <v>0</v>
      </c>
      <c r="R87" s="122">
        <f>SUM(R88:R103)</f>
        <v>0</v>
      </c>
      <c r="T87" s="123">
        <f>SUM(T88:T103)</f>
        <v>0</v>
      </c>
      <c r="AR87" s="117" t="s">
        <v>159</v>
      </c>
      <c r="AT87" s="124" t="s">
        <v>77</v>
      </c>
      <c r="AU87" s="124" t="s">
        <v>86</v>
      </c>
      <c r="AY87" s="117" t="s">
        <v>127</v>
      </c>
      <c r="BK87" s="125">
        <f>SUM(BK88:BK103)</f>
        <v>0</v>
      </c>
    </row>
    <row r="88" spans="2:65" s="1" customFormat="1" ht="44.25" customHeight="1">
      <c r="B88" s="33"/>
      <c r="C88" s="128" t="s">
        <v>86</v>
      </c>
      <c r="D88" s="128" t="s">
        <v>129</v>
      </c>
      <c r="E88" s="129" t="s">
        <v>1305</v>
      </c>
      <c r="F88" s="130" t="s">
        <v>1306</v>
      </c>
      <c r="G88" s="131" t="s">
        <v>1307</v>
      </c>
      <c r="H88" s="132">
        <v>1</v>
      </c>
      <c r="I88" s="133"/>
      <c r="J88" s="134">
        <f>ROUND(I88*H88,2)</f>
        <v>0</v>
      </c>
      <c r="K88" s="130" t="s">
        <v>133</v>
      </c>
      <c r="L88" s="33"/>
      <c r="M88" s="135" t="s">
        <v>32</v>
      </c>
      <c r="N88" s="136" t="s">
        <v>49</v>
      </c>
      <c r="P88" s="137">
        <f>O88*H88</f>
        <v>0</v>
      </c>
      <c r="Q88" s="137">
        <v>0</v>
      </c>
      <c r="R88" s="137">
        <f>Q88*H88</f>
        <v>0</v>
      </c>
      <c r="S88" s="137">
        <v>0</v>
      </c>
      <c r="T88" s="138">
        <f>S88*H88</f>
        <v>0</v>
      </c>
      <c r="AR88" s="139" t="s">
        <v>1308</v>
      </c>
      <c r="AT88" s="139" t="s">
        <v>129</v>
      </c>
      <c r="AU88" s="139" t="s">
        <v>88</v>
      </c>
      <c r="AY88" s="17" t="s">
        <v>127</v>
      </c>
      <c r="BE88" s="140">
        <f>IF(N88="základní",J88,0)</f>
        <v>0</v>
      </c>
      <c r="BF88" s="140">
        <f>IF(N88="snížená",J88,0)</f>
        <v>0</v>
      </c>
      <c r="BG88" s="140">
        <f>IF(N88="zákl. přenesená",J88,0)</f>
        <v>0</v>
      </c>
      <c r="BH88" s="140">
        <f>IF(N88="sníž. přenesená",J88,0)</f>
        <v>0</v>
      </c>
      <c r="BI88" s="140">
        <f>IF(N88="nulová",J88,0)</f>
        <v>0</v>
      </c>
      <c r="BJ88" s="17" t="s">
        <v>86</v>
      </c>
      <c r="BK88" s="140">
        <f>ROUND(I88*H88,2)</f>
        <v>0</v>
      </c>
      <c r="BL88" s="17" t="s">
        <v>1308</v>
      </c>
      <c r="BM88" s="139" t="s">
        <v>1309</v>
      </c>
    </row>
    <row r="89" spans="2:47" s="1" customFormat="1" ht="12">
      <c r="B89" s="33"/>
      <c r="D89" s="141" t="s">
        <v>136</v>
      </c>
      <c r="F89" s="142" t="s">
        <v>1310</v>
      </c>
      <c r="I89" s="143"/>
      <c r="L89" s="33"/>
      <c r="M89" s="144"/>
      <c r="T89" s="54"/>
      <c r="AT89" s="17" t="s">
        <v>136</v>
      </c>
      <c r="AU89" s="17" t="s">
        <v>88</v>
      </c>
    </row>
    <row r="90" spans="2:65" s="1" customFormat="1" ht="33" customHeight="1">
      <c r="B90" s="33"/>
      <c r="C90" s="128" t="s">
        <v>88</v>
      </c>
      <c r="D90" s="128" t="s">
        <v>129</v>
      </c>
      <c r="E90" s="129" t="s">
        <v>1311</v>
      </c>
      <c r="F90" s="130" t="s">
        <v>1312</v>
      </c>
      <c r="G90" s="131" t="s">
        <v>1307</v>
      </c>
      <c r="H90" s="132">
        <v>1</v>
      </c>
      <c r="I90" s="133"/>
      <c r="J90" s="134">
        <f>ROUND(I90*H90,2)</f>
        <v>0</v>
      </c>
      <c r="K90" s="130" t="s">
        <v>133</v>
      </c>
      <c r="L90" s="33"/>
      <c r="M90" s="135" t="s">
        <v>32</v>
      </c>
      <c r="N90" s="136" t="s">
        <v>49</v>
      </c>
      <c r="P90" s="137">
        <f>O90*H90</f>
        <v>0</v>
      </c>
      <c r="Q90" s="137">
        <v>0</v>
      </c>
      <c r="R90" s="137">
        <f>Q90*H90</f>
        <v>0</v>
      </c>
      <c r="S90" s="137">
        <v>0</v>
      </c>
      <c r="T90" s="138">
        <f>S90*H90</f>
        <v>0</v>
      </c>
      <c r="AR90" s="139" t="s">
        <v>1308</v>
      </c>
      <c r="AT90" s="139" t="s">
        <v>129</v>
      </c>
      <c r="AU90" s="139" t="s">
        <v>88</v>
      </c>
      <c r="AY90" s="17" t="s">
        <v>127</v>
      </c>
      <c r="BE90" s="140">
        <f>IF(N90="základní",J90,0)</f>
        <v>0</v>
      </c>
      <c r="BF90" s="140">
        <f>IF(N90="snížená",J90,0)</f>
        <v>0</v>
      </c>
      <c r="BG90" s="140">
        <f>IF(N90="zákl. přenesená",J90,0)</f>
        <v>0</v>
      </c>
      <c r="BH90" s="140">
        <f>IF(N90="sníž. přenesená",J90,0)</f>
        <v>0</v>
      </c>
      <c r="BI90" s="140">
        <f>IF(N90="nulová",J90,0)</f>
        <v>0</v>
      </c>
      <c r="BJ90" s="17" t="s">
        <v>86</v>
      </c>
      <c r="BK90" s="140">
        <f>ROUND(I90*H90,2)</f>
        <v>0</v>
      </c>
      <c r="BL90" s="17" t="s">
        <v>1308</v>
      </c>
      <c r="BM90" s="139" t="s">
        <v>1313</v>
      </c>
    </row>
    <row r="91" spans="2:47" s="1" customFormat="1" ht="12">
      <c r="B91" s="33"/>
      <c r="D91" s="141" t="s">
        <v>136</v>
      </c>
      <c r="F91" s="142" t="s">
        <v>1314</v>
      </c>
      <c r="I91" s="143"/>
      <c r="L91" s="33"/>
      <c r="M91" s="144"/>
      <c r="T91" s="54"/>
      <c r="AT91" s="17" t="s">
        <v>136</v>
      </c>
      <c r="AU91" s="17" t="s">
        <v>88</v>
      </c>
    </row>
    <row r="92" spans="2:65" s="1" customFormat="1" ht="62.7" customHeight="1">
      <c r="B92" s="33"/>
      <c r="C92" s="128" t="s">
        <v>148</v>
      </c>
      <c r="D92" s="128" t="s">
        <v>129</v>
      </c>
      <c r="E92" s="129" t="s">
        <v>1315</v>
      </c>
      <c r="F92" s="130" t="s">
        <v>1316</v>
      </c>
      <c r="G92" s="131" t="s">
        <v>1307</v>
      </c>
      <c r="H92" s="132">
        <v>1</v>
      </c>
      <c r="I92" s="133"/>
      <c r="J92" s="134">
        <f>ROUND(I92*H92,2)</f>
        <v>0</v>
      </c>
      <c r="K92" s="130" t="s">
        <v>133</v>
      </c>
      <c r="L92" s="33"/>
      <c r="M92" s="135" t="s">
        <v>32</v>
      </c>
      <c r="N92" s="136" t="s">
        <v>49</v>
      </c>
      <c r="P92" s="137">
        <f>O92*H92</f>
        <v>0</v>
      </c>
      <c r="Q92" s="137">
        <v>0</v>
      </c>
      <c r="R92" s="137">
        <f>Q92*H92</f>
        <v>0</v>
      </c>
      <c r="S92" s="137">
        <v>0</v>
      </c>
      <c r="T92" s="138">
        <f>S92*H92</f>
        <v>0</v>
      </c>
      <c r="AR92" s="139" t="s">
        <v>1308</v>
      </c>
      <c r="AT92" s="139" t="s">
        <v>129</v>
      </c>
      <c r="AU92" s="139" t="s">
        <v>88</v>
      </c>
      <c r="AY92" s="17" t="s">
        <v>127</v>
      </c>
      <c r="BE92" s="140">
        <f>IF(N92="základní",J92,0)</f>
        <v>0</v>
      </c>
      <c r="BF92" s="140">
        <f>IF(N92="snížená",J92,0)</f>
        <v>0</v>
      </c>
      <c r="BG92" s="140">
        <f>IF(N92="zákl. přenesená",J92,0)</f>
        <v>0</v>
      </c>
      <c r="BH92" s="140">
        <f>IF(N92="sníž. přenesená",J92,0)</f>
        <v>0</v>
      </c>
      <c r="BI92" s="140">
        <f>IF(N92="nulová",J92,0)</f>
        <v>0</v>
      </c>
      <c r="BJ92" s="17" t="s">
        <v>86</v>
      </c>
      <c r="BK92" s="140">
        <f>ROUND(I92*H92,2)</f>
        <v>0</v>
      </c>
      <c r="BL92" s="17" t="s">
        <v>1308</v>
      </c>
      <c r="BM92" s="139" t="s">
        <v>1317</v>
      </c>
    </row>
    <row r="93" spans="2:47" s="1" customFormat="1" ht="12">
      <c r="B93" s="33"/>
      <c r="D93" s="141" t="s">
        <v>136</v>
      </c>
      <c r="F93" s="142" t="s">
        <v>1318</v>
      </c>
      <c r="I93" s="143"/>
      <c r="L93" s="33"/>
      <c r="M93" s="144"/>
      <c r="T93" s="54"/>
      <c r="AT93" s="17" t="s">
        <v>136</v>
      </c>
      <c r="AU93" s="17" t="s">
        <v>88</v>
      </c>
    </row>
    <row r="94" spans="2:65" s="1" customFormat="1" ht="37.8" customHeight="1">
      <c r="B94" s="33"/>
      <c r="C94" s="128" t="s">
        <v>134</v>
      </c>
      <c r="D94" s="128" t="s">
        <v>129</v>
      </c>
      <c r="E94" s="129" t="s">
        <v>1319</v>
      </c>
      <c r="F94" s="130" t="s">
        <v>1320</v>
      </c>
      <c r="G94" s="131" t="s">
        <v>1307</v>
      </c>
      <c r="H94" s="132">
        <v>1</v>
      </c>
      <c r="I94" s="133"/>
      <c r="J94" s="134">
        <f>ROUND(I94*H94,2)</f>
        <v>0</v>
      </c>
      <c r="K94" s="130" t="s">
        <v>133</v>
      </c>
      <c r="L94" s="33"/>
      <c r="M94" s="135" t="s">
        <v>32</v>
      </c>
      <c r="N94" s="136" t="s">
        <v>49</v>
      </c>
      <c r="P94" s="137">
        <f>O94*H94</f>
        <v>0</v>
      </c>
      <c r="Q94" s="137">
        <v>0</v>
      </c>
      <c r="R94" s="137">
        <f>Q94*H94</f>
        <v>0</v>
      </c>
      <c r="S94" s="137">
        <v>0</v>
      </c>
      <c r="T94" s="138">
        <f>S94*H94</f>
        <v>0</v>
      </c>
      <c r="AR94" s="139" t="s">
        <v>1308</v>
      </c>
      <c r="AT94" s="139" t="s">
        <v>129</v>
      </c>
      <c r="AU94" s="139" t="s">
        <v>88</v>
      </c>
      <c r="AY94" s="17" t="s">
        <v>127</v>
      </c>
      <c r="BE94" s="140">
        <f>IF(N94="základní",J94,0)</f>
        <v>0</v>
      </c>
      <c r="BF94" s="140">
        <f>IF(N94="snížená",J94,0)</f>
        <v>0</v>
      </c>
      <c r="BG94" s="140">
        <f>IF(N94="zákl. přenesená",J94,0)</f>
        <v>0</v>
      </c>
      <c r="BH94" s="140">
        <f>IF(N94="sníž. přenesená",J94,0)</f>
        <v>0</v>
      </c>
      <c r="BI94" s="140">
        <f>IF(N94="nulová",J94,0)</f>
        <v>0</v>
      </c>
      <c r="BJ94" s="17" t="s">
        <v>86</v>
      </c>
      <c r="BK94" s="140">
        <f>ROUND(I94*H94,2)</f>
        <v>0</v>
      </c>
      <c r="BL94" s="17" t="s">
        <v>1308</v>
      </c>
      <c r="BM94" s="139" t="s">
        <v>1321</v>
      </c>
    </row>
    <row r="95" spans="2:47" s="1" customFormat="1" ht="12">
      <c r="B95" s="33"/>
      <c r="D95" s="141" t="s">
        <v>136</v>
      </c>
      <c r="F95" s="142" t="s">
        <v>1322</v>
      </c>
      <c r="I95" s="143"/>
      <c r="L95" s="33"/>
      <c r="M95" s="144"/>
      <c r="T95" s="54"/>
      <c r="AT95" s="17" t="s">
        <v>136</v>
      </c>
      <c r="AU95" s="17" t="s">
        <v>88</v>
      </c>
    </row>
    <row r="96" spans="2:65" s="1" customFormat="1" ht="24.15" customHeight="1">
      <c r="B96" s="33"/>
      <c r="C96" s="128" t="s">
        <v>159</v>
      </c>
      <c r="D96" s="128" t="s">
        <v>129</v>
      </c>
      <c r="E96" s="129" t="s">
        <v>1323</v>
      </c>
      <c r="F96" s="130" t="s">
        <v>1324</v>
      </c>
      <c r="G96" s="131" t="s">
        <v>1307</v>
      </c>
      <c r="H96" s="132">
        <v>1</v>
      </c>
      <c r="I96" s="133"/>
      <c r="J96" s="134">
        <f>ROUND(I96*H96,2)</f>
        <v>0</v>
      </c>
      <c r="K96" s="130" t="s">
        <v>133</v>
      </c>
      <c r="L96" s="33"/>
      <c r="M96" s="135" t="s">
        <v>32</v>
      </c>
      <c r="N96" s="136" t="s">
        <v>49</v>
      </c>
      <c r="P96" s="137">
        <f>O96*H96</f>
        <v>0</v>
      </c>
      <c r="Q96" s="137">
        <v>0</v>
      </c>
      <c r="R96" s="137">
        <f>Q96*H96</f>
        <v>0</v>
      </c>
      <c r="S96" s="137">
        <v>0</v>
      </c>
      <c r="T96" s="138">
        <f>S96*H96</f>
        <v>0</v>
      </c>
      <c r="AR96" s="139" t="s">
        <v>1308</v>
      </c>
      <c r="AT96" s="139" t="s">
        <v>129</v>
      </c>
      <c r="AU96" s="139" t="s">
        <v>88</v>
      </c>
      <c r="AY96" s="17" t="s">
        <v>127</v>
      </c>
      <c r="BE96" s="140">
        <f>IF(N96="základní",J96,0)</f>
        <v>0</v>
      </c>
      <c r="BF96" s="140">
        <f>IF(N96="snížená",J96,0)</f>
        <v>0</v>
      </c>
      <c r="BG96" s="140">
        <f>IF(N96="zákl. přenesená",J96,0)</f>
        <v>0</v>
      </c>
      <c r="BH96" s="140">
        <f>IF(N96="sníž. přenesená",J96,0)</f>
        <v>0</v>
      </c>
      <c r="BI96" s="140">
        <f>IF(N96="nulová",J96,0)</f>
        <v>0</v>
      </c>
      <c r="BJ96" s="17" t="s">
        <v>86</v>
      </c>
      <c r="BK96" s="140">
        <f>ROUND(I96*H96,2)</f>
        <v>0</v>
      </c>
      <c r="BL96" s="17" t="s">
        <v>1308</v>
      </c>
      <c r="BM96" s="139" t="s">
        <v>1325</v>
      </c>
    </row>
    <row r="97" spans="2:47" s="1" customFormat="1" ht="12">
      <c r="B97" s="33"/>
      <c r="D97" s="141" t="s">
        <v>136</v>
      </c>
      <c r="F97" s="142" t="s">
        <v>1326</v>
      </c>
      <c r="I97" s="143"/>
      <c r="L97" s="33"/>
      <c r="M97" s="144"/>
      <c r="T97" s="54"/>
      <c r="AT97" s="17" t="s">
        <v>136</v>
      </c>
      <c r="AU97" s="17" t="s">
        <v>88</v>
      </c>
    </row>
    <row r="98" spans="2:65" s="1" customFormat="1" ht="24.15" customHeight="1">
      <c r="B98" s="33"/>
      <c r="C98" s="128" t="s">
        <v>166</v>
      </c>
      <c r="D98" s="128" t="s">
        <v>129</v>
      </c>
      <c r="E98" s="129" t="s">
        <v>1327</v>
      </c>
      <c r="F98" s="130" t="s">
        <v>1328</v>
      </c>
      <c r="G98" s="131" t="s">
        <v>1307</v>
      </c>
      <c r="H98" s="132">
        <v>1</v>
      </c>
      <c r="I98" s="133"/>
      <c r="J98" s="134">
        <f>ROUND(I98*H98,2)</f>
        <v>0</v>
      </c>
      <c r="K98" s="130" t="s">
        <v>133</v>
      </c>
      <c r="L98" s="33"/>
      <c r="M98" s="135" t="s">
        <v>32</v>
      </c>
      <c r="N98" s="136" t="s">
        <v>49</v>
      </c>
      <c r="P98" s="137">
        <f>O98*H98</f>
        <v>0</v>
      </c>
      <c r="Q98" s="137">
        <v>0</v>
      </c>
      <c r="R98" s="137">
        <f>Q98*H98</f>
        <v>0</v>
      </c>
      <c r="S98" s="137">
        <v>0</v>
      </c>
      <c r="T98" s="138">
        <f>S98*H98</f>
        <v>0</v>
      </c>
      <c r="AR98" s="139" t="s">
        <v>1308</v>
      </c>
      <c r="AT98" s="139" t="s">
        <v>129</v>
      </c>
      <c r="AU98" s="139" t="s">
        <v>88</v>
      </c>
      <c r="AY98" s="17" t="s">
        <v>127</v>
      </c>
      <c r="BE98" s="140">
        <f>IF(N98="základní",J98,0)</f>
        <v>0</v>
      </c>
      <c r="BF98" s="140">
        <f>IF(N98="snížená",J98,0)</f>
        <v>0</v>
      </c>
      <c r="BG98" s="140">
        <f>IF(N98="zákl. přenesená",J98,0)</f>
        <v>0</v>
      </c>
      <c r="BH98" s="140">
        <f>IF(N98="sníž. přenesená",J98,0)</f>
        <v>0</v>
      </c>
      <c r="BI98" s="140">
        <f>IF(N98="nulová",J98,0)</f>
        <v>0</v>
      </c>
      <c r="BJ98" s="17" t="s">
        <v>86</v>
      </c>
      <c r="BK98" s="140">
        <f>ROUND(I98*H98,2)</f>
        <v>0</v>
      </c>
      <c r="BL98" s="17" t="s">
        <v>1308</v>
      </c>
      <c r="BM98" s="139" t="s">
        <v>1329</v>
      </c>
    </row>
    <row r="99" spans="2:47" s="1" customFormat="1" ht="12">
      <c r="B99" s="33"/>
      <c r="D99" s="141" t="s">
        <v>136</v>
      </c>
      <c r="F99" s="142" t="s">
        <v>1330</v>
      </c>
      <c r="I99" s="143"/>
      <c r="L99" s="33"/>
      <c r="M99" s="144"/>
      <c r="T99" s="54"/>
      <c r="AT99" s="17" t="s">
        <v>136</v>
      </c>
      <c r="AU99" s="17" t="s">
        <v>88</v>
      </c>
    </row>
    <row r="100" spans="2:65" s="1" customFormat="1" ht="44.25" customHeight="1">
      <c r="B100" s="33"/>
      <c r="C100" s="128" t="s">
        <v>171</v>
      </c>
      <c r="D100" s="128" t="s">
        <v>129</v>
      </c>
      <c r="E100" s="129" t="s">
        <v>1331</v>
      </c>
      <c r="F100" s="130" t="s">
        <v>1332</v>
      </c>
      <c r="G100" s="131" t="s">
        <v>1307</v>
      </c>
      <c r="H100" s="132">
        <v>1</v>
      </c>
      <c r="I100" s="133"/>
      <c r="J100" s="134">
        <f>ROUND(I100*H100,2)</f>
        <v>0</v>
      </c>
      <c r="K100" s="130" t="s">
        <v>133</v>
      </c>
      <c r="L100" s="33"/>
      <c r="M100" s="135" t="s">
        <v>32</v>
      </c>
      <c r="N100" s="136" t="s">
        <v>49</v>
      </c>
      <c r="P100" s="137">
        <f>O100*H100</f>
        <v>0</v>
      </c>
      <c r="Q100" s="137">
        <v>0</v>
      </c>
      <c r="R100" s="137">
        <f>Q100*H100</f>
        <v>0</v>
      </c>
      <c r="S100" s="137">
        <v>0</v>
      </c>
      <c r="T100" s="138">
        <f>S100*H100</f>
        <v>0</v>
      </c>
      <c r="AR100" s="139" t="s">
        <v>1308</v>
      </c>
      <c r="AT100" s="139" t="s">
        <v>129</v>
      </c>
      <c r="AU100" s="139" t="s">
        <v>88</v>
      </c>
      <c r="AY100" s="17" t="s">
        <v>127</v>
      </c>
      <c r="BE100" s="140">
        <f>IF(N100="základní",J100,0)</f>
        <v>0</v>
      </c>
      <c r="BF100" s="140">
        <f>IF(N100="snížená",J100,0)</f>
        <v>0</v>
      </c>
      <c r="BG100" s="140">
        <f>IF(N100="zákl. přenesená",J100,0)</f>
        <v>0</v>
      </c>
      <c r="BH100" s="140">
        <f>IF(N100="sníž. přenesená",J100,0)</f>
        <v>0</v>
      </c>
      <c r="BI100" s="140">
        <f>IF(N100="nulová",J100,0)</f>
        <v>0</v>
      </c>
      <c r="BJ100" s="17" t="s">
        <v>86</v>
      </c>
      <c r="BK100" s="140">
        <f>ROUND(I100*H100,2)</f>
        <v>0</v>
      </c>
      <c r="BL100" s="17" t="s">
        <v>1308</v>
      </c>
      <c r="BM100" s="139" t="s">
        <v>1333</v>
      </c>
    </row>
    <row r="101" spans="2:47" s="1" customFormat="1" ht="12">
      <c r="B101" s="33"/>
      <c r="D101" s="141" t="s">
        <v>136</v>
      </c>
      <c r="F101" s="142" t="s">
        <v>1334</v>
      </c>
      <c r="I101" s="143"/>
      <c r="L101" s="33"/>
      <c r="M101" s="144"/>
      <c r="T101" s="54"/>
      <c r="AT101" s="17" t="s">
        <v>136</v>
      </c>
      <c r="AU101" s="17" t="s">
        <v>88</v>
      </c>
    </row>
    <row r="102" spans="2:65" s="1" customFormat="1" ht="24.15" customHeight="1">
      <c r="B102" s="33"/>
      <c r="C102" s="128" t="s">
        <v>177</v>
      </c>
      <c r="D102" s="128" t="s">
        <v>129</v>
      </c>
      <c r="E102" s="129" t="s">
        <v>1335</v>
      </c>
      <c r="F102" s="130" t="s">
        <v>1336</v>
      </c>
      <c r="G102" s="131" t="s">
        <v>1307</v>
      </c>
      <c r="H102" s="132">
        <v>1</v>
      </c>
      <c r="I102" s="133"/>
      <c r="J102" s="134">
        <f>ROUND(I102*H102,2)</f>
        <v>0</v>
      </c>
      <c r="K102" s="130" t="s">
        <v>133</v>
      </c>
      <c r="L102" s="33"/>
      <c r="M102" s="135" t="s">
        <v>32</v>
      </c>
      <c r="N102" s="136" t="s">
        <v>49</v>
      </c>
      <c r="P102" s="137">
        <f>O102*H102</f>
        <v>0</v>
      </c>
      <c r="Q102" s="137">
        <v>0</v>
      </c>
      <c r="R102" s="137">
        <f>Q102*H102</f>
        <v>0</v>
      </c>
      <c r="S102" s="137">
        <v>0</v>
      </c>
      <c r="T102" s="138">
        <f>S102*H102</f>
        <v>0</v>
      </c>
      <c r="AR102" s="139" t="s">
        <v>1308</v>
      </c>
      <c r="AT102" s="139" t="s">
        <v>129</v>
      </c>
      <c r="AU102" s="139" t="s">
        <v>88</v>
      </c>
      <c r="AY102" s="17" t="s">
        <v>127</v>
      </c>
      <c r="BE102" s="140">
        <f>IF(N102="základní",J102,0)</f>
        <v>0</v>
      </c>
      <c r="BF102" s="140">
        <f>IF(N102="snížená",J102,0)</f>
        <v>0</v>
      </c>
      <c r="BG102" s="140">
        <f>IF(N102="zákl. přenesená",J102,0)</f>
        <v>0</v>
      </c>
      <c r="BH102" s="140">
        <f>IF(N102="sníž. přenesená",J102,0)</f>
        <v>0</v>
      </c>
      <c r="BI102" s="140">
        <f>IF(N102="nulová",J102,0)</f>
        <v>0</v>
      </c>
      <c r="BJ102" s="17" t="s">
        <v>86</v>
      </c>
      <c r="BK102" s="140">
        <f>ROUND(I102*H102,2)</f>
        <v>0</v>
      </c>
      <c r="BL102" s="17" t="s">
        <v>1308</v>
      </c>
      <c r="BM102" s="139" t="s">
        <v>1337</v>
      </c>
    </row>
    <row r="103" spans="2:47" s="1" customFormat="1" ht="12">
      <c r="B103" s="33"/>
      <c r="D103" s="141" t="s">
        <v>136</v>
      </c>
      <c r="F103" s="142" t="s">
        <v>1338</v>
      </c>
      <c r="I103" s="143"/>
      <c r="L103" s="33"/>
      <c r="M103" s="144"/>
      <c r="T103" s="54"/>
      <c r="AT103" s="17" t="s">
        <v>136</v>
      </c>
      <c r="AU103" s="17" t="s">
        <v>88</v>
      </c>
    </row>
    <row r="104" spans="2:63" s="11" customFormat="1" ht="22.8" customHeight="1">
      <c r="B104" s="116"/>
      <c r="D104" s="117" t="s">
        <v>77</v>
      </c>
      <c r="E104" s="126" t="s">
        <v>1339</v>
      </c>
      <c r="F104" s="126" t="s">
        <v>1340</v>
      </c>
      <c r="I104" s="119"/>
      <c r="J104" s="127">
        <f>BK104</f>
        <v>0</v>
      </c>
      <c r="L104" s="116"/>
      <c r="M104" s="121"/>
      <c r="P104" s="122">
        <f>SUM(P105:P128)</f>
        <v>0</v>
      </c>
      <c r="R104" s="122">
        <f>SUM(R105:R128)</f>
        <v>0</v>
      </c>
      <c r="T104" s="123">
        <f>SUM(T105:T128)</f>
        <v>0</v>
      </c>
      <c r="AR104" s="117" t="s">
        <v>159</v>
      </c>
      <c r="AT104" s="124" t="s">
        <v>77</v>
      </c>
      <c r="AU104" s="124" t="s">
        <v>86</v>
      </c>
      <c r="AY104" s="117" t="s">
        <v>127</v>
      </c>
      <c r="BK104" s="125">
        <f>SUM(BK105:BK128)</f>
        <v>0</v>
      </c>
    </row>
    <row r="105" spans="2:65" s="1" customFormat="1" ht="24.15" customHeight="1">
      <c r="B105" s="33"/>
      <c r="C105" s="128" t="s">
        <v>183</v>
      </c>
      <c r="D105" s="128" t="s">
        <v>129</v>
      </c>
      <c r="E105" s="129" t="s">
        <v>1341</v>
      </c>
      <c r="F105" s="130" t="s">
        <v>1342</v>
      </c>
      <c r="G105" s="131" t="s">
        <v>1307</v>
      </c>
      <c r="H105" s="132">
        <v>1</v>
      </c>
      <c r="I105" s="133"/>
      <c r="J105" s="134">
        <f>ROUND(I105*H105,2)</f>
        <v>0</v>
      </c>
      <c r="K105" s="130" t="s">
        <v>133</v>
      </c>
      <c r="L105" s="33"/>
      <c r="M105" s="135" t="s">
        <v>32</v>
      </c>
      <c r="N105" s="136" t="s">
        <v>49</v>
      </c>
      <c r="P105" s="137">
        <f>O105*H105</f>
        <v>0</v>
      </c>
      <c r="Q105" s="137">
        <v>0</v>
      </c>
      <c r="R105" s="137">
        <f>Q105*H105</f>
        <v>0</v>
      </c>
      <c r="S105" s="137">
        <v>0</v>
      </c>
      <c r="T105" s="138">
        <f>S105*H105</f>
        <v>0</v>
      </c>
      <c r="AR105" s="139" t="s">
        <v>1308</v>
      </c>
      <c r="AT105" s="139" t="s">
        <v>129</v>
      </c>
      <c r="AU105" s="139" t="s">
        <v>88</v>
      </c>
      <c r="AY105" s="17" t="s">
        <v>127</v>
      </c>
      <c r="BE105" s="140">
        <f>IF(N105="základní",J105,0)</f>
        <v>0</v>
      </c>
      <c r="BF105" s="140">
        <f>IF(N105="snížená",J105,0)</f>
        <v>0</v>
      </c>
      <c r="BG105" s="140">
        <f>IF(N105="zákl. přenesená",J105,0)</f>
        <v>0</v>
      </c>
      <c r="BH105" s="140">
        <f>IF(N105="sníž. přenesená",J105,0)</f>
        <v>0</v>
      </c>
      <c r="BI105" s="140">
        <f>IF(N105="nulová",J105,0)</f>
        <v>0</v>
      </c>
      <c r="BJ105" s="17" t="s">
        <v>86</v>
      </c>
      <c r="BK105" s="140">
        <f>ROUND(I105*H105,2)</f>
        <v>0</v>
      </c>
      <c r="BL105" s="17" t="s">
        <v>1308</v>
      </c>
      <c r="BM105" s="139" t="s">
        <v>1343</v>
      </c>
    </row>
    <row r="106" spans="2:47" s="1" customFormat="1" ht="12">
      <c r="B106" s="33"/>
      <c r="D106" s="141" t="s">
        <v>136</v>
      </c>
      <c r="F106" s="142" t="s">
        <v>1344</v>
      </c>
      <c r="I106" s="143"/>
      <c r="L106" s="33"/>
      <c r="M106" s="144"/>
      <c r="T106" s="54"/>
      <c r="AT106" s="17" t="s">
        <v>136</v>
      </c>
      <c r="AU106" s="17" t="s">
        <v>88</v>
      </c>
    </row>
    <row r="107" spans="2:65" s="1" customFormat="1" ht="44.25" customHeight="1">
      <c r="B107" s="33"/>
      <c r="C107" s="128" t="s">
        <v>188</v>
      </c>
      <c r="D107" s="128" t="s">
        <v>129</v>
      </c>
      <c r="E107" s="129" t="s">
        <v>1345</v>
      </c>
      <c r="F107" s="130" t="s">
        <v>1346</v>
      </c>
      <c r="G107" s="131" t="s">
        <v>1307</v>
      </c>
      <c r="H107" s="132">
        <v>1</v>
      </c>
      <c r="I107" s="133"/>
      <c r="J107" s="134">
        <f>ROUND(I107*H107,2)</f>
        <v>0</v>
      </c>
      <c r="K107" s="130" t="s">
        <v>133</v>
      </c>
      <c r="L107" s="33"/>
      <c r="M107" s="135" t="s">
        <v>32</v>
      </c>
      <c r="N107" s="136" t="s">
        <v>49</v>
      </c>
      <c r="P107" s="137">
        <f>O107*H107</f>
        <v>0</v>
      </c>
      <c r="Q107" s="137">
        <v>0</v>
      </c>
      <c r="R107" s="137">
        <f>Q107*H107</f>
        <v>0</v>
      </c>
      <c r="S107" s="137">
        <v>0</v>
      </c>
      <c r="T107" s="138">
        <f>S107*H107</f>
        <v>0</v>
      </c>
      <c r="AR107" s="139" t="s">
        <v>1308</v>
      </c>
      <c r="AT107" s="139" t="s">
        <v>129</v>
      </c>
      <c r="AU107" s="139" t="s">
        <v>88</v>
      </c>
      <c r="AY107" s="17" t="s">
        <v>127</v>
      </c>
      <c r="BE107" s="140">
        <f>IF(N107="základní",J107,0)</f>
        <v>0</v>
      </c>
      <c r="BF107" s="140">
        <f>IF(N107="snížená",J107,0)</f>
        <v>0</v>
      </c>
      <c r="BG107" s="140">
        <f>IF(N107="zákl. přenesená",J107,0)</f>
        <v>0</v>
      </c>
      <c r="BH107" s="140">
        <f>IF(N107="sníž. přenesená",J107,0)</f>
        <v>0</v>
      </c>
      <c r="BI107" s="140">
        <f>IF(N107="nulová",J107,0)</f>
        <v>0</v>
      </c>
      <c r="BJ107" s="17" t="s">
        <v>86</v>
      </c>
      <c r="BK107" s="140">
        <f>ROUND(I107*H107,2)</f>
        <v>0</v>
      </c>
      <c r="BL107" s="17" t="s">
        <v>1308</v>
      </c>
      <c r="BM107" s="139" t="s">
        <v>1347</v>
      </c>
    </row>
    <row r="108" spans="2:47" s="1" customFormat="1" ht="12">
      <c r="B108" s="33"/>
      <c r="D108" s="141" t="s">
        <v>136</v>
      </c>
      <c r="F108" s="142" t="s">
        <v>1348</v>
      </c>
      <c r="I108" s="143"/>
      <c r="L108" s="33"/>
      <c r="M108" s="144"/>
      <c r="T108" s="54"/>
      <c r="AT108" s="17" t="s">
        <v>136</v>
      </c>
      <c r="AU108" s="17" t="s">
        <v>88</v>
      </c>
    </row>
    <row r="109" spans="2:65" s="1" customFormat="1" ht="37.8" customHeight="1">
      <c r="B109" s="33"/>
      <c r="C109" s="128" t="s">
        <v>193</v>
      </c>
      <c r="D109" s="128" t="s">
        <v>129</v>
      </c>
      <c r="E109" s="129" t="s">
        <v>1349</v>
      </c>
      <c r="F109" s="130" t="s">
        <v>1350</v>
      </c>
      <c r="G109" s="131" t="s">
        <v>1307</v>
      </c>
      <c r="H109" s="132">
        <v>1</v>
      </c>
      <c r="I109" s="133"/>
      <c r="J109" s="134">
        <f>ROUND(I109*H109,2)</f>
        <v>0</v>
      </c>
      <c r="K109" s="130" t="s">
        <v>133</v>
      </c>
      <c r="L109" s="33"/>
      <c r="M109" s="135" t="s">
        <v>32</v>
      </c>
      <c r="N109" s="136" t="s">
        <v>49</v>
      </c>
      <c r="P109" s="137">
        <f>O109*H109</f>
        <v>0</v>
      </c>
      <c r="Q109" s="137">
        <v>0</v>
      </c>
      <c r="R109" s="137">
        <f>Q109*H109</f>
        <v>0</v>
      </c>
      <c r="S109" s="137">
        <v>0</v>
      </c>
      <c r="T109" s="138">
        <f>S109*H109</f>
        <v>0</v>
      </c>
      <c r="AR109" s="139" t="s">
        <v>1308</v>
      </c>
      <c r="AT109" s="139" t="s">
        <v>129</v>
      </c>
      <c r="AU109" s="139" t="s">
        <v>88</v>
      </c>
      <c r="AY109" s="17" t="s">
        <v>127</v>
      </c>
      <c r="BE109" s="140">
        <f>IF(N109="základní",J109,0)</f>
        <v>0</v>
      </c>
      <c r="BF109" s="140">
        <f>IF(N109="snížená",J109,0)</f>
        <v>0</v>
      </c>
      <c r="BG109" s="140">
        <f>IF(N109="zákl. přenesená",J109,0)</f>
        <v>0</v>
      </c>
      <c r="BH109" s="140">
        <f>IF(N109="sníž. přenesená",J109,0)</f>
        <v>0</v>
      </c>
      <c r="BI109" s="140">
        <f>IF(N109="nulová",J109,0)</f>
        <v>0</v>
      </c>
      <c r="BJ109" s="17" t="s">
        <v>86</v>
      </c>
      <c r="BK109" s="140">
        <f>ROUND(I109*H109,2)</f>
        <v>0</v>
      </c>
      <c r="BL109" s="17" t="s">
        <v>1308</v>
      </c>
      <c r="BM109" s="139" t="s">
        <v>1351</v>
      </c>
    </row>
    <row r="110" spans="2:47" s="1" customFormat="1" ht="12">
      <c r="B110" s="33"/>
      <c r="D110" s="141" t="s">
        <v>136</v>
      </c>
      <c r="F110" s="142" t="s">
        <v>1352</v>
      </c>
      <c r="I110" s="143"/>
      <c r="L110" s="33"/>
      <c r="M110" s="144"/>
      <c r="T110" s="54"/>
      <c r="AT110" s="17" t="s">
        <v>136</v>
      </c>
      <c r="AU110" s="17" t="s">
        <v>88</v>
      </c>
    </row>
    <row r="111" spans="2:65" s="1" customFormat="1" ht="24.15" customHeight="1">
      <c r="B111" s="33"/>
      <c r="C111" s="128" t="s">
        <v>198</v>
      </c>
      <c r="D111" s="128" t="s">
        <v>129</v>
      </c>
      <c r="E111" s="129" t="s">
        <v>1353</v>
      </c>
      <c r="F111" s="130" t="s">
        <v>1354</v>
      </c>
      <c r="G111" s="131" t="s">
        <v>1307</v>
      </c>
      <c r="H111" s="132">
        <v>1</v>
      </c>
      <c r="I111" s="133"/>
      <c r="J111" s="134">
        <f>ROUND(I111*H111,2)</f>
        <v>0</v>
      </c>
      <c r="K111" s="130" t="s">
        <v>133</v>
      </c>
      <c r="L111" s="33"/>
      <c r="M111" s="135" t="s">
        <v>32</v>
      </c>
      <c r="N111" s="136" t="s">
        <v>49</v>
      </c>
      <c r="P111" s="137">
        <f>O111*H111</f>
        <v>0</v>
      </c>
      <c r="Q111" s="137">
        <v>0</v>
      </c>
      <c r="R111" s="137">
        <f>Q111*H111</f>
        <v>0</v>
      </c>
      <c r="S111" s="137">
        <v>0</v>
      </c>
      <c r="T111" s="138">
        <f>S111*H111</f>
        <v>0</v>
      </c>
      <c r="AR111" s="139" t="s">
        <v>1308</v>
      </c>
      <c r="AT111" s="139" t="s">
        <v>129</v>
      </c>
      <c r="AU111" s="139" t="s">
        <v>88</v>
      </c>
      <c r="AY111" s="17" t="s">
        <v>127</v>
      </c>
      <c r="BE111" s="140">
        <f>IF(N111="základní",J111,0)</f>
        <v>0</v>
      </c>
      <c r="BF111" s="140">
        <f>IF(N111="snížená",J111,0)</f>
        <v>0</v>
      </c>
      <c r="BG111" s="140">
        <f>IF(N111="zákl. přenesená",J111,0)</f>
        <v>0</v>
      </c>
      <c r="BH111" s="140">
        <f>IF(N111="sníž. přenesená",J111,0)</f>
        <v>0</v>
      </c>
      <c r="BI111" s="140">
        <f>IF(N111="nulová",J111,0)</f>
        <v>0</v>
      </c>
      <c r="BJ111" s="17" t="s">
        <v>86</v>
      </c>
      <c r="BK111" s="140">
        <f>ROUND(I111*H111,2)</f>
        <v>0</v>
      </c>
      <c r="BL111" s="17" t="s">
        <v>1308</v>
      </c>
      <c r="BM111" s="139" t="s">
        <v>1355</v>
      </c>
    </row>
    <row r="112" spans="2:47" s="1" customFormat="1" ht="12">
      <c r="B112" s="33"/>
      <c r="D112" s="141" t="s">
        <v>136</v>
      </c>
      <c r="F112" s="142" t="s">
        <v>1356</v>
      </c>
      <c r="I112" s="143"/>
      <c r="L112" s="33"/>
      <c r="M112" s="144"/>
      <c r="T112" s="54"/>
      <c r="AT112" s="17" t="s">
        <v>136</v>
      </c>
      <c r="AU112" s="17" t="s">
        <v>88</v>
      </c>
    </row>
    <row r="113" spans="2:65" s="1" customFormat="1" ht="24.15" customHeight="1">
      <c r="B113" s="33"/>
      <c r="C113" s="128" t="s">
        <v>204</v>
      </c>
      <c r="D113" s="128" t="s">
        <v>129</v>
      </c>
      <c r="E113" s="129" t="s">
        <v>1357</v>
      </c>
      <c r="F113" s="130" t="s">
        <v>1358</v>
      </c>
      <c r="G113" s="131" t="s">
        <v>1307</v>
      </c>
      <c r="H113" s="132">
        <v>1</v>
      </c>
      <c r="I113" s="133"/>
      <c r="J113" s="134">
        <f>ROUND(I113*H113,2)</f>
        <v>0</v>
      </c>
      <c r="K113" s="130" t="s">
        <v>133</v>
      </c>
      <c r="L113" s="33"/>
      <c r="M113" s="135" t="s">
        <v>32</v>
      </c>
      <c r="N113" s="136" t="s">
        <v>49</v>
      </c>
      <c r="P113" s="137">
        <f>O113*H113</f>
        <v>0</v>
      </c>
      <c r="Q113" s="137">
        <v>0</v>
      </c>
      <c r="R113" s="137">
        <f>Q113*H113</f>
        <v>0</v>
      </c>
      <c r="S113" s="137">
        <v>0</v>
      </c>
      <c r="T113" s="138">
        <f>S113*H113</f>
        <v>0</v>
      </c>
      <c r="AR113" s="139" t="s">
        <v>1308</v>
      </c>
      <c r="AT113" s="139" t="s">
        <v>129</v>
      </c>
      <c r="AU113" s="139" t="s">
        <v>88</v>
      </c>
      <c r="AY113" s="17" t="s">
        <v>127</v>
      </c>
      <c r="BE113" s="140">
        <f>IF(N113="základní",J113,0)</f>
        <v>0</v>
      </c>
      <c r="BF113" s="140">
        <f>IF(N113="snížená",J113,0)</f>
        <v>0</v>
      </c>
      <c r="BG113" s="140">
        <f>IF(N113="zákl. přenesená",J113,0)</f>
        <v>0</v>
      </c>
      <c r="BH113" s="140">
        <f>IF(N113="sníž. přenesená",J113,0)</f>
        <v>0</v>
      </c>
      <c r="BI113" s="140">
        <f>IF(N113="nulová",J113,0)</f>
        <v>0</v>
      </c>
      <c r="BJ113" s="17" t="s">
        <v>86</v>
      </c>
      <c r="BK113" s="140">
        <f>ROUND(I113*H113,2)</f>
        <v>0</v>
      </c>
      <c r="BL113" s="17" t="s">
        <v>1308</v>
      </c>
      <c r="BM113" s="139" t="s">
        <v>1359</v>
      </c>
    </row>
    <row r="114" spans="2:47" s="1" customFormat="1" ht="12">
      <c r="B114" s="33"/>
      <c r="D114" s="141" t="s">
        <v>136</v>
      </c>
      <c r="F114" s="142" t="s">
        <v>1360</v>
      </c>
      <c r="I114" s="143"/>
      <c r="L114" s="33"/>
      <c r="M114" s="144"/>
      <c r="T114" s="54"/>
      <c r="AT114" s="17" t="s">
        <v>136</v>
      </c>
      <c r="AU114" s="17" t="s">
        <v>88</v>
      </c>
    </row>
    <row r="115" spans="2:65" s="1" customFormat="1" ht="49.05" customHeight="1">
      <c r="B115" s="33"/>
      <c r="C115" s="128" t="s">
        <v>210</v>
      </c>
      <c r="D115" s="128" t="s">
        <v>129</v>
      </c>
      <c r="E115" s="129" t="s">
        <v>1361</v>
      </c>
      <c r="F115" s="130" t="s">
        <v>1362</v>
      </c>
      <c r="G115" s="131" t="s">
        <v>1307</v>
      </c>
      <c r="H115" s="132">
        <v>1</v>
      </c>
      <c r="I115" s="133"/>
      <c r="J115" s="134">
        <f>ROUND(I115*H115,2)</f>
        <v>0</v>
      </c>
      <c r="K115" s="130" t="s">
        <v>133</v>
      </c>
      <c r="L115" s="33"/>
      <c r="M115" s="135" t="s">
        <v>32</v>
      </c>
      <c r="N115" s="136" t="s">
        <v>49</v>
      </c>
      <c r="P115" s="137">
        <f>O115*H115</f>
        <v>0</v>
      </c>
      <c r="Q115" s="137">
        <v>0</v>
      </c>
      <c r="R115" s="137">
        <f>Q115*H115</f>
        <v>0</v>
      </c>
      <c r="S115" s="137">
        <v>0</v>
      </c>
      <c r="T115" s="138">
        <f>S115*H115</f>
        <v>0</v>
      </c>
      <c r="AR115" s="139" t="s">
        <v>1308</v>
      </c>
      <c r="AT115" s="139" t="s">
        <v>129</v>
      </c>
      <c r="AU115" s="139" t="s">
        <v>88</v>
      </c>
      <c r="AY115" s="17" t="s">
        <v>127</v>
      </c>
      <c r="BE115" s="140">
        <f>IF(N115="základní",J115,0)</f>
        <v>0</v>
      </c>
      <c r="BF115" s="140">
        <f>IF(N115="snížená",J115,0)</f>
        <v>0</v>
      </c>
      <c r="BG115" s="140">
        <f>IF(N115="zákl. přenesená",J115,0)</f>
        <v>0</v>
      </c>
      <c r="BH115" s="140">
        <f>IF(N115="sníž. přenesená",J115,0)</f>
        <v>0</v>
      </c>
      <c r="BI115" s="140">
        <f>IF(N115="nulová",J115,0)</f>
        <v>0</v>
      </c>
      <c r="BJ115" s="17" t="s">
        <v>86</v>
      </c>
      <c r="BK115" s="140">
        <f>ROUND(I115*H115,2)</f>
        <v>0</v>
      </c>
      <c r="BL115" s="17" t="s">
        <v>1308</v>
      </c>
      <c r="BM115" s="139" t="s">
        <v>1363</v>
      </c>
    </row>
    <row r="116" spans="2:47" s="1" customFormat="1" ht="12">
      <c r="B116" s="33"/>
      <c r="D116" s="141" t="s">
        <v>136</v>
      </c>
      <c r="F116" s="142" t="s">
        <v>1364</v>
      </c>
      <c r="I116" s="143"/>
      <c r="L116" s="33"/>
      <c r="M116" s="144"/>
      <c r="T116" s="54"/>
      <c r="AT116" s="17" t="s">
        <v>136</v>
      </c>
      <c r="AU116" s="17" t="s">
        <v>88</v>
      </c>
    </row>
    <row r="117" spans="2:65" s="1" customFormat="1" ht="24.15" customHeight="1">
      <c r="B117" s="33"/>
      <c r="C117" s="128" t="s">
        <v>8</v>
      </c>
      <c r="D117" s="128" t="s">
        <v>129</v>
      </c>
      <c r="E117" s="129" t="s">
        <v>1365</v>
      </c>
      <c r="F117" s="130" t="s">
        <v>1366</v>
      </c>
      <c r="G117" s="131" t="s">
        <v>1307</v>
      </c>
      <c r="H117" s="132">
        <v>1</v>
      </c>
      <c r="I117" s="133"/>
      <c r="J117" s="134">
        <f>ROUND(I117*H117,2)</f>
        <v>0</v>
      </c>
      <c r="K117" s="130" t="s">
        <v>133</v>
      </c>
      <c r="L117" s="33"/>
      <c r="M117" s="135" t="s">
        <v>32</v>
      </c>
      <c r="N117" s="136" t="s">
        <v>49</v>
      </c>
      <c r="P117" s="137">
        <f>O117*H117</f>
        <v>0</v>
      </c>
      <c r="Q117" s="137">
        <v>0</v>
      </c>
      <c r="R117" s="137">
        <f>Q117*H117</f>
        <v>0</v>
      </c>
      <c r="S117" s="137">
        <v>0</v>
      </c>
      <c r="T117" s="138">
        <f>S117*H117</f>
        <v>0</v>
      </c>
      <c r="AR117" s="139" t="s">
        <v>1308</v>
      </c>
      <c r="AT117" s="139" t="s">
        <v>129</v>
      </c>
      <c r="AU117" s="139" t="s">
        <v>88</v>
      </c>
      <c r="AY117" s="17" t="s">
        <v>127</v>
      </c>
      <c r="BE117" s="140">
        <f>IF(N117="základní",J117,0)</f>
        <v>0</v>
      </c>
      <c r="BF117" s="140">
        <f>IF(N117="snížená",J117,0)</f>
        <v>0</v>
      </c>
      <c r="BG117" s="140">
        <f>IF(N117="zákl. přenesená",J117,0)</f>
        <v>0</v>
      </c>
      <c r="BH117" s="140">
        <f>IF(N117="sníž. přenesená",J117,0)</f>
        <v>0</v>
      </c>
      <c r="BI117" s="140">
        <f>IF(N117="nulová",J117,0)</f>
        <v>0</v>
      </c>
      <c r="BJ117" s="17" t="s">
        <v>86</v>
      </c>
      <c r="BK117" s="140">
        <f>ROUND(I117*H117,2)</f>
        <v>0</v>
      </c>
      <c r="BL117" s="17" t="s">
        <v>1308</v>
      </c>
      <c r="BM117" s="139" t="s">
        <v>1367</v>
      </c>
    </row>
    <row r="118" spans="2:47" s="1" customFormat="1" ht="12">
      <c r="B118" s="33"/>
      <c r="D118" s="141" t="s">
        <v>136</v>
      </c>
      <c r="F118" s="142" t="s">
        <v>1368</v>
      </c>
      <c r="I118" s="143"/>
      <c r="L118" s="33"/>
      <c r="M118" s="144"/>
      <c r="T118" s="54"/>
      <c r="AT118" s="17" t="s">
        <v>136</v>
      </c>
      <c r="AU118" s="17" t="s">
        <v>88</v>
      </c>
    </row>
    <row r="119" spans="2:65" s="1" customFormat="1" ht="37.8" customHeight="1">
      <c r="B119" s="33"/>
      <c r="C119" s="128" t="s">
        <v>226</v>
      </c>
      <c r="D119" s="128" t="s">
        <v>129</v>
      </c>
      <c r="E119" s="129" t="s">
        <v>1369</v>
      </c>
      <c r="F119" s="130" t="s">
        <v>1370</v>
      </c>
      <c r="G119" s="131" t="s">
        <v>1307</v>
      </c>
      <c r="H119" s="132">
        <v>1</v>
      </c>
      <c r="I119" s="133"/>
      <c r="J119" s="134">
        <f>ROUND(I119*H119,2)</f>
        <v>0</v>
      </c>
      <c r="K119" s="130" t="s">
        <v>133</v>
      </c>
      <c r="L119" s="33"/>
      <c r="M119" s="135" t="s">
        <v>32</v>
      </c>
      <c r="N119" s="136" t="s">
        <v>49</v>
      </c>
      <c r="P119" s="137">
        <f>O119*H119</f>
        <v>0</v>
      </c>
      <c r="Q119" s="137">
        <v>0</v>
      </c>
      <c r="R119" s="137">
        <f>Q119*H119</f>
        <v>0</v>
      </c>
      <c r="S119" s="137">
        <v>0</v>
      </c>
      <c r="T119" s="138">
        <f>S119*H119</f>
        <v>0</v>
      </c>
      <c r="AR119" s="139" t="s">
        <v>1308</v>
      </c>
      <c r="AT119" s="139" t="s">
        <v>129</v>
      </c>
      <c r="AU119" s="139" t="s">
        <v>88</v>
      </c>
      <c r="AY119" s="17" t="s">
        <v>127</v>
      </c>
      <c r="BE119" s="140">
        <f>IF(N119="základní",J119,0)</f>
        <v>0</v>
      </c>
      <c r="BF119" s="140">
        <f>IF(N119="snížená",J119,0)</f>
        <v>0</v>
      </c>
      <c r="BG119" s="140">
        <f>IF(N119="zákl. přenesená",J119,0)</f>
        <v>0</v>
      </c>
      <c r="BH119" s="140">
        <f>IF(N119="sníž. přenesená",J119,0)</f>
        <v>0</v>
      </c>
      <c r="BI119" s="140">
        <f>IF(N119="nulová",J119,0)</f>
        <v>0</v>
      </c>
      <c r="BJ119" s="17" t="s">
        <v>86</v>
      </c>
      <c r="BK119" s="140">
        <f>ROUND(I119*H119,2)</f>
        <v>0</v>
      </c>
      <c r="BL119" s="17" t="s">
        <v>1308</v>
      </c>
      <c r="BM119" s="139" t="s">
        <v>1371</v>
      </c>
    </row>
    <row r="120" spans="2:47" s="1" customFormat="1" ht="12">
      <c r="B120" s="33"/>
      <c r="D120" s="141" t="s">
        <v>136</v>
      </c>
      <c r="F120" s="142" t="s">
        <v>1372</v>
      </c>
      <c r="I120" s="143"/>
      <c r="L120" s="33"/>
      <c r="M120" s="144"/>
      <c r="T120" s="54"/>
      <c r="AT120" s="17" t="s">
        <v>136</v>
      </c>
      <c r="AU120" s="17" t="s">
        <v>88</v>
      </c>
    </row>
    <row r="121" spans="2:65" s="1" customFormat="1" ht="49.05" customHeight="1">
      <c r="B121" s="33"/>
      <c r="C121" s="128" t="s">
        <v>233</v>
      </c>
      <c r="D121" s="128" t="s">
        <v>129</v>
      </c>
      <c r="E121" s="129" t="s">
        <v>1373</v>
      </c>
      <c r="F121" s="130" t="s">
        <v>1374</v>
      </c>
      <c r="G121" s="131" t="s">
        <v>1307</v>
      </c>
      <c r="H121" s="132">
        <v>1</v>
      </c>
      <c r="I121" s="133"/>
      <c r="J121" s="134">
        <f>ROUND(I121*H121,2)</f>
        <v>0</v>
      </c>
      <c r="K121" s="130" t="s">
        <v>133</v>
      </c>
      <c r="L121" s="33"/>
      <c r="M121" s="135" t="s">
        <v>32</v>
      </c>
      <c r="N121" s="136" t="s">
        <v>49</v>
      </c>
      <c r="P121" s="137">
        <f>O121*H121</f>
        <v>0</v>
      </c>
      <c r="Q121" s="137">
        <v>0</v>
      </c>
      <c r="R121" s="137">
        <f>Q121*H121</f>
        <v>0</v>
      </c>
      <c r="S121" s="137">
        <v>0</v>
      </c>
      <c r="T121" s="138">
        <f>S121*H121</f>
        <v>0</v>
      </c>
      <c r="AR121" s="139" t="s">
        <v>1308</v>
      </c>
      <c r="AT121" s="139" t="s">
        <v>129</v>
      </c>
      <c r="AU121" s="139" t="s">
        <v>88</v>
      </c>
      <c r="AY121" s="17" t="s">
        <v>127</v>
      </c>
      <c r="BE121" s="140">
        <f>IF(N121="základní",J121,0)</f>
        <v>0</v>
      </c>
      <c r="BF121" s="140">
        <f>IF(N121="snížená",J121,0)</f>
        <v>0</v>
      </c>
      <c r="BG121" s="140">
        <f>IF(N121="zákl. přenesená",J121,0)</f>
        <v>0</v>
      </c>
      <c r="BH121" s="140">
        <f>IF(N121="sníž. přenesená",J121,0)</f>
        <v>0</v>
      </c>
      <c r="BI121" s="140">
        <f>IF(N121="nulová",J121,0)</f>
        <v>0</v>
      </c>
      <c r="BJ121" s="17" t="s">
        <v>86</v>
      </c>
      <c r="BK121" s="140">
        <f>ROUND(I121*H121,2)</f>
        <v>0</v>
      </c>
      <c r="BL121" s="17" t="s">
        <v>1308</v>
      </c>
      <c r="BM121" s="139" t="s">
        <v>1375</v>
      </c>
    </row>
    <row r="122" spans="2:47" s="1" customFormat="1" ht="12">
      <c r="B122" s="33"/>
      <c r="D122" s="141" t="s">
        <v>136</v>
      </c>
      <c r="F122" s="142" t="s">
        <v>1376</v>
      </c>
      <c r="I122" s="143"/>
      <c r="L122" s="33"/>
      <c r="M122" s="144"/>
      <c r="T122" s="54"/>
      <c r="AT122" s="17" t="s">
        <v>136</v>
      </c>
      <c r="AU122" s="17" t="s">
        <v>88</v>
      </c>
    </row>
    <row r="123" spans="2:65" s="1" customFormat="1" ht="24.15" customHeight="1">
      <c r="B123" s="33"/>
      <c r="C123" s="128" t="s">
        <v>244</v>
      </c>
      <c r="D123" s="128" t="s">
        <v>129</v>
      </c>
      <c r="E123" s="129" t="s">
        <v>1377</v>
      </c>
      <c r="F123" s="130" t="s">
        <v>1378</v>
      </c>
      <c r="G123" s="131" t="s">
        <v>1307</v>
      </c>
      <c r="H123" s="132">
        <v>1</v>
      </c>
      <c r="I123" s="133"/>
      <c r="J123" s="134">
        <f>ROUND(I123*H123,2)</f>
        <v>0</v>
      </c>
      <c r="K123" s="130" t="s">
        <v>133</v>
      </c>
      <c r="L123" s="33"/>
      <c r="M123" s="135" t="s">
        <v>32</v>
      </c>
      <c r="N123" s="136" t="s">
        <v>49</v>
      </c>
      <c r="P123" s="137">
        <f>O123*H123</f>
        <v>0</v>
      </c>
      <c r="Q123" s="137">
        <v>0</v>
      </c>
      <c r="R123" s="137">
        <f>Q123*H123</f>
        <v>0</v>
      </c>
      <c r="S123" s="137">
        <v>0</v>
      </c>
      <c r="T123" s="138">
        <f>S123*H123</f>
        <v>0</v>
      </c>
      <c r="AR123" s="139" t="s">
        <v>1308</v>
      </c>
      <c r="AT123" s="139" t="s">
        <v>129</v>
      </c>
      <c r="AU123" s="139" t="s">
        <v>88</v>
      </c>
      <c r="AY123" s="17" t="s">
        <v>127</v>
      </c>
      <c r="BE123" s="140">
        <f>IF(N123="základní",J123,0)</f>
        <v>0</v>
      </c>
      <c r="BF123" s="140">
        <f>IF(N123="snížená",J123,0)</f>
        <v>0</v>
      </c>
      <c r="BG123" s="140">
        <f>IF(N123="zákl. přenesená",J123,0)</f>
        <v>0</v>
      </c>
      <c r="BH123" s="140">
        <f>IF(N123="sníž. přenesená",J123,0)</f>
        <v>0</v>
      </c>
      <c r="BI123" s="140">
        <f>IF(N123="nulová",J123,0)</f>
        <v>0</v>
      </c>
      <c r="BJ123" s="17" t="s">
        <v>86</v>
      </c>
      <c r="BK123" s="140">
        <f>ROUND(I123*H123,2)</f>
        <v>0</v>
      </c>
      <c r="BL123" s="17" t="s">
        <v>1308</v>
      </c>
      <c r="BM123" s="139" t="s">
        <v>1379</v>
      </c>
    </row>
    <row r="124" spans="2:47" s="1" customFormat="1" ht="12">
      <c r="B124" s="33"/>
      <c r="D124" s="141" t="s">
        <v>136</v>
      </c>
      <c r="F124" s="142" t="s">
        <v>1380</v>
      </c>
      <c r="I124" s="143"/>
      <c r="L124" s="33"/>
      <c r="M124" s="144"/>
      <c r="T124" s="54"/>
      <c r="AT124" s="17" t="s">
        <v>136</v>
      </c>
      <c r="AU124" s="17" t="s">
        <v>88</v>
      </c>
    </row>
    <row r="125" spans="2:65" s="1" customFormat="1" ht="24.15" customHeight="1">
      <c r="B125" s="33"/>
      <c r="C125" s="128" t="s">
        <v>253</v>
      </c>
      <c r="D125" s="128" t="s">
        <v>129</v>
      </c>
      <c r="E125" s="129" t="s">
        <v>1381</v>
      </c>
      <c r="F125" s="130" t="s">
        <v>1382</v>
      </c>
      <c r="G125" s="131" t="s">
        <v>1307</v>
      </c>
      <c r="H125" s="132">
        <v>1</v>
      </c>
      <c r="I125" s="133"/>
      <c r="J125" s="134">
        <f>ROUND(I125*H125,2)</f>
        <v>0</v>
      </c>
      <c r="K125" s="130" t="s">
        <v>133</v>
      </c>
      <c r="L125" s="33"/>
      <c r="M125" s="135" t="s">
        <v>32</v>
      </c>
      <c r="N125" s="136" t="s">
        <v>49</v>
      </c>
      <c r="P125" s="137">
        <f>O125*H125</f>
        <v>0</v>
      </c>
      <c r="Q125" s="137">
        <v>0</v>
      </c>
      <c r="R125" s="137">
        <f>Q125*H125</f>
        <v>0</v>
      </c>
      <c r="S125" s="137">
        <v>0</v>
      </c>
      <c r="T125" s="138">
        <f>S125*H125</f>
        <v>0</v>
      </c>
      <c r="AR125" s="139" t="s">
        <v>1308</v>
      </c>
      <c r="AT125" s="139" t="s">
        <v>129</v>
      </c>
      <c r="AU125" s="139" t="s">
        <v>88</v>
      </c>
      <c r="AY125" s="17" t="s">
        <v>127</v>
      </c>
      <c r="BE125" s="140">
        <f>IF(N125="základní",J125,0)</f>
        <v>0</v>
      </c>
      <c r="BF125" s="140">
        <f>IF(N125="snížená",J125,0)</f>
        <v>0</v>
      </c>
      <c r="BG125" s="140">
        <f>IF(N125="zákl. přenesená",J125,0)</f>
        <v>0</v>
      </c>
      <c r="BH125" s="140">
        <f>IF(N125="sníž. přenesená",J125,0)</f>
        <v>0</v>
      </c>
      <c r="BI125" s="140">
        <f>IF(N125="nulová",J125,0)</f>
        <v>0</v>
      </c>
      <c r="BJ125" s="17" t="s">
        <v>86</v>
      </c>
      <c r="BK125" s="140">
        <f>ROUND(I125*H125,2)</f>
        <v>0</v>
      </c>
      <c r="BL125" s="17" t="s">
        <v>1308</v>
      </c>
      <c r="BM125" s="139" t="s">
        <v>1383</v>
      </c>
    </row>
    <row r="126" spans="2:47" s="1" customFormat="1" ht="12">
      <c r="B126" s="33"/>
      <c r="D126" s="141" t="s">
        <v>136</v>
      </c>
      <c r="F126" s="142" t="s">
        <v>1384</v>
      </c>
      <c r="I126" s="143"/>
      <c r="L126" s="33"/>
      <c r="M126" s="144"/>
      <c r="T126" s="54"/>
      <c r="AT126" s="17" t="s">
        <v>136</v>
      </c>
      <c r="AU126" s="17" t="s">
        <v>88</v>
      </c>
    </row>
    <row r="127" spans="2:65" s="1" customFormat="1" ht="24.15" customHeight="1">
      <c r="B127" s="33"/>
      <c r="C127" s="128" t="s">
        <v>276</v>
      </c>
      <c r="D127" s="128" t="s">
        <v>129</v>
      </c>
      <c r="E127" s="129" t="s">
        <v>1385</v>
      </c>
      <c r="F127" s="130" t="s">
        <v>1386</v>
      </c>
      <c r="G127" s="131" t="s">
        <v>1307</v>
      </c>
      <c r="H127" s="132">
        <v>1</v>
      </c>
      <c r="I127" s="133"/>
      <c r="J127" s="134">
        <f>ROUND(I127*H127,2)</f>
        <v>0</v>
      </c>
      <c r="K127" s="130" t="s">
        <v>133</v>
      </c>
      <c r="L127" s="33"/>
      <c r="M127" s="135" t="s">
        <v>32</v>
      </c>
      <c r="N127" s="136" t="s">
        <v>49</v>
      </c>
      <c r="P127" s="137">
        <f>O127*H127</f>
        <v>0</v>
      </c>
      <c r="Q127" s="137">
        <v>0</v>
      </c>
      <c r="R127" s="137">
        <f>Q127*H127</f>
        <v>0</v>
      </c>
      <c r="S127" s="137">
        <v>0</v>
      </c>
      <c r="T127" s="138">
        <f>S127*H127</f>
        <v>0</v>
      </c>
      <c r="AR127" s="139" t="s">
        <v>1308</v>
      </c>
      <c r="AT127" s="139" t="s">
        <v>129</v>
      </c>
      <c r="AU127" s="139" t="s">
        <v>88</v>
      </c>
      <c r="AY127" s="17" t="s">
        <v>127</v>
      </c>
      <c r="BE127" s="140">
        <f>IF(N127="základní",J127,0)</f>
        <v>0</v>
      </c>
      <c r="BF127" s="140">
        <f>IF(N127="snížená",J127,0)</f>
        <v>0</v>
      </c>
      <c r="BG127" s="140">
        <f>IF(N127="zákl. přenesená",J127,0)</f>
        <v>0</v>
      </c>
      <c r="BH127" s="140">
        <f>IF(N127="sníž. přenesená",J127,0)</f>
        <v>0</v>
      </c>
      <c r="BI127" s="140">
        <f>IF(N127="nulová",J127,0)</f>
        <v>0</v>
      </c>
      <c r="BJ127" s="17" t="s">
        <v>86</v>
      </c>
      <c r="BK127" s="140">
        <f>ROUND(I127*H127,2)</f>
        <v>0</v>
      </c>
      <c r="BL127" s="17" t="s">
        <v>1308</v>
      </c>
      <c r="BM127" s="139" t="s">
        <v>1387</v>
      </c>
    </row>
    <row r="128" spans="2:47" s="1" customFormat="1" ht="12">
      <c r="B128" s="33"/>
      <c r="D128" s="141" t="s">
        <v>136</v>
      </c>
      <c r="F128" s="142" t="s">
        <v>1388</v>
      </c>
      <c r="I128" s="143"/>
      <c r="L128" s="33"/>
      <c r="M128" s="144"/>
      <c r="T128" s="54"/>
      <c r="AT128" s="17" t="s">
        <v>136</v>
      </c>
      <c r="AU128" s="17" t="s">
        <v>88</v>
      </c>
    </row>
    <row r="129" spans="2:63" s="11" customFormat="1" ht="22.8" customHeight="1">
      <c r="B129" s="116"/>
      <c r="D129" s="117" t="s">
        <v>77</v>
      </c>
      <c r="E129" s="126" t="s">
        <v>1389</v>
      </c>
      <c r="F129" s="126" t="s">
        <v>1390</v>
      </c>
      <c r="I129" s="119"/>
      <c r="J129" s="127">
        <f>BK129</f>
        <v>0</v>
      </c>
      <c r="L129" s="116"/>
      <c r="M129" s="121"/>
      <c r="P129" s="122">
        <f>SUM(P130:P135)</f>
        <v>0</v>
      </c>
      <c r="R129" s="122">
        <f>SUM(R130:R135)</f>
        <v>0</v>
      </c>
      <c r="T129" s="123">
        <f>SUM(T130:T135)</f>
        <v>0</v>
      </c>
      <c r="AR129" s="117" t="s">
        <v>159</v>
      </c>
      <c r="AT129" s="124" t="s">
        <v>77</v>
      </c>
      <c r="AU129" s="124" t="s">
        <v>86</v>
      </c>
      <c r="AY129" s="117" t="s">
        <v>127</v>
      </c>
      <c r="BK129" s="125">
        <f>SUM(BK130:BK135)</f>
        <v>0</v>
      </c>
    </row>
    <row r="130" spans="2:65" s="1" customFormat="1" ht="49.05" customHeight="1">
      <c r="B130" s="33"/>
      <c r="C130" s="128" t="s">
        <v>7</v>
      </c>
      <c r="D130" s="128" t="s">
        <v>129</v>
      </c>
      <c r="E130" s="129" t="s">
        <v>1391</v>
      </c>
      <c r="F130" s="130" t="s">
        <v>1392</v>
      </c>
      <c r="G130" s="131" t="s">
        <v>1307</v>
      </c>
      <c r="H130" s="132">
        <v>1</v>
      </c>
      <c r="I130" s="133"/>
      <c r="J130" s="134">
        <f>ROUND(I130*H130,2)</f>
        <v>0</v>
      </c>
      <c r="K130" s="130" t="s">
        <v>133</v>
      </c>
      <c r="L130" s="33"/>
      <c r="M130" s="135" t="s">
        <v>32</v>
      </c>
      <c r="N130" s="136" t="s">
        <v>49</v>
      </c>
      <c r="P130" s="137">
        <f>O130*H130</f>
        <v>0</v>
      </c>
      <c r="Q130" s="137">
        <v>0</v>
      </c>
      <c r="R130" s="137">
        <f>Q130*H130</f>
        <v>0</v>
      </c>
      <c r="S130" s="137">
        <v>0</v>
      </c>
      <c r="T130" s="138">
        <f>S130*H130</f>
        <v>0</v>
      </c>
      <c r="AR130" s="139" t="s">
        <v>1308</v>
      </c>
      <c r="AT130" s="139" t="s">
        <v>129</v>
      </c>
      <c r="AU130" s="139" t="s">
        <v>88</v>
      </c>
      <c r="AY130" s="17" t="s">
        <v>127</v>
      </c>
      <c r="BE130" s="140">
        <f>IF(N130="základní",J130,0)</f>
        <v>0</v>
      </c>
      <c r="BF130" s="140">
        <f>IF(N130="snížená",J130,0)</f>
        <v>0</v>
      </c>
      <c r="BG130" s="140">
        <f>IF(N130="zákl. přenesená",J130,0)</f>
        <v>0</v>
      </c>
      <c r="BH130" s="140">
        <f>IF(N130="sníž. přenesená",J130,0)</f>
        <v>0</v>
      </c>
      <c r="BI130" s="140">
        <f>IF(N130="nulová",J130,0)</f>
        <v>0</v>
      </c>
      <c r="BJ130" s="17" t="s">
        <v>86</v>
      </c>
      <c r="BK130" s="140">
        <f>ROUND(I130*H130,2)</f>
        <v>0</v>
      </c>
      <c r="BL130" s="17" t="s">
        <v>1308</v>
      </c>
      <c r="BM130" s="139" t="s">
        <v>1393</v>
      </c>
    </row>
    <row r="131" spans="2:47" s="1" customFormat="1" ht="12">
      <c r="B131" s="33"/>
      <c r="D131" s="141" t="s">
        <v>136</v>
      </c>
      <c r="F131" s="142" t="s">
        <v>1394</v>
      </c>
      <c r="I131" s="143"/>
      <c r="L131" s="33"/>
      <c r="M131" s="144"/>
      <c r="T131" s="54"/>
      <c r="AT131" s="17" t="s">
        <v>136</v>
      </c>
      <c r="AU131" s="17" t="s">
        <v>88</v>
      </c>
    </row>
    <row r="132" spans="2:65" s="1" customFormat="1" ht="22.8">
      <c r="B132" s="33"/>
      <c r="C132" s="128" t="s">
        <v>287</v>
      </c>
      <c r="D132" s="128" t="s">
        <v>129</v>
      </c>
      <c r="E132" s="129" t="s">
        <v>1395</v>
      </c>
      <c r="F132" s="130" t="s">
        <v>1396</v>
      </c>
      <c r="G132" s="131" t="s">
        <v>1307</v>
      </c>
      <c r="H132" s="132">
        <v>1</v>
      </c>
      <c r="I132" s="133"/>
      <c r="J132" s="134">
        <f>ROUND(I132*H132,2)</f>
        <v>0</v>
      </c>
      <c r="K132" s="130" t="s">
        <v>133</v>
      </c>
      <c r="L132" s="33"/>
      <c r="M132" s="135" t="s">
        <v>32</v>
      </c>
      <c r="N132" s="136" t="s">
        <v>49</v>
      </c>
      <c r="P132" s="137">
        <f>O132*H132</f>
        <v>0</v>
      </c>
      <c r="Q132" s="137">
        <v>0</v>
      </c>
      <c r="R132" s="137">
        <f>Q132*H132</f>
        <v>0</v>
      </c>
      <c r="S132" s="137">
        <v>0</v>
      </c>
      <c r="T132" s="138">
        <f>S132*H132</f>
        <v>0</v>
      </c>
      <c r="AR132" s="139" t="s">
        <v>1308</v>
      </c>
      <c r="AT132" s="139" t="s">
        <v>129</v>
      </c>
      <c r="AU132" s="139" t="s">
        <v>88</v>
      </c>
      <c r="AY132" s="17" t="s">
        <v>127</v>
      </c>
      <c r="BE132" s="140">
        <f>IF(N132="základní",J132,0)</f>
        <v>0</v>
      </c>
      <c r="BF132" s="140">
        <f>IF(N132="snížená",J132,0)</f>
        <v>0</v>
      </c>
      <c r="BG132" s="140">
        <f>IF(N132="zákl. přenesená",J132,0)</f>
        <v>0</v>
      </c>
      <c r="BH132" s="140">
        <f>IF(N132="sníž. přenesená",J132,0)</f>
        <v>0</v>
      </c>
      <c r="BI132" s="140">
        <f>IF(N132="nulová",J132,0)</f>
        <v>0</v>
      </c>
      <c r="BJ132" s="17" t="s">
        <v>86</v>
      </c>
      <c r="BK132" s="140">
        <f>ROUND(I132*H132,2)</f>
        <v>0</v>
      </c>
      <c r="BL132" s="17" t="s">
        <v>1308</v>
      </c>
      <c r="BM132" s="139" t="s">
        <v>1397</v>
      </c>
    </row>
    <row r="133" spans="2:47" s="1" customFormat="1" ht="12">
      <c r="B133" s="33"/>
      <c r="D133" s="141" t="s">
        <v>136</v>
      </c>
      <c r="F133" s="142" t="s">
        <v>1398</v>
      </c>
      <c r="I133" s="143"/>
      <c r="L133" s="33"/>
      <c r="M133" s="144"/>
      <c r="T133" s="54"/>
      <c r="AT133" s="17" t="s">
        <v>136</v>
      </c>
      <c r="AU133" s="17" t="s">
        <v>88</v>
      </c>
    </row>
    <row r="134" spans="2:65" s="1" customFormat="1" ht="24.15" customHeight="1">
      <c r="B134" s="33"/>
      <c r="C134" s="128" t="s">
        <v>293</v>
      </c>
      <c r="D134" s="128" t="s">
        <v>129</v>
      </c>
      <c r="E134" s="129" t="s">
        <v>1399</v>
      </c>
      <c r="F134" s="130" t="s">
        <v>1400</v>
      </c>
      <c r="G134" s="131" t="s">
        <v>1307</v>
      </c>
      <c r="H134" s="132">
        <v>1</v>
      </c>
      <c r="I134" s="133"/>
      <c r="J134" s="134">
        <f>ROUND(I134*H134,2)</f>
        <v>0</v>
      </c>
      <c r="K134" s="130" t="s">
        <v>133</v>
      </c>
      <c r="L134" s="33"/>
      <c r="M134" s="135" t="s">
        <v>32</v>
      </c>
      <c r="N134" s="136" t="s">
        <v>49</v>
      </c>
      <c r="P134" s="137">
        <f>O134*H134</f>
        <v>0</v>
      </c>
      <c r="Q134" s="137">
        <v>0</v>
      </c>
      <c r="R134" s="137">
        <f>Q134*H134</f>
        <v>0</v>
      </c>
      <c r="S134" s="137">
        <v>0</v>
      </c>
      <c r="T134" s="138">
        <f>S134*H134</f>
        <v>0</v>
      </c>
      <c r="AR134" s="139" t="s">
        <v>1308</v>
      </c>
      <c r="AT134" s="139" t="s">
        <v>129</v>
      </c>
      <c r="AU134" s="139" t="s">
        <v>88</v>
      </c>
      <c r="AY134" s="17" t="s">
        <v>127</v>
      </c>
      <c r="BE134" s="140">
        <f>IF(N134="základní",J134,0)</f>
        <v>0</v>
      </c>
      <c r="BF134" s="140">
        <f>IF(N134="snížená",J134,0)</f>
        <v>0</v>
      </c>
      <c r="BG134" s="140">
        <f>IF(N134="zákl. přenesená",J134,0)</f>
        <v>0</v>
      </c>
      <c r="BH134" s="140">
        <f>IF(N134="sníž. přenesená",J134,0)</f>
        <v>0</v>
      </c>
      <c r="BI134" s="140">
        <f>IF(N134="nulová",J134,0)</f>
        <v>0</v>
      </c>
      <c r="BJ134" s="17" t="s">
        <v>86</v>
      </c>
      <c r="BK134" s="140">
        <f>ROUND(I134*H134,2)</f>
        <v>0</v>
      </c>
      <c r="BL134" s="17" t="s">
        <v>1308</v>
      </c>
      <c r="BM134" s="139" t="s">
        <v>1401</v>
      </c>
    </row>
    <row r="135" spans="2:47" s="1" customFormat="1" ht="12">
      <c r="B135" s="33"/>
      <c r="D135" s="141" t="s">
        <v>136</v>
      </c>
      <c r="F135" s="142" t="s">
        <v>1402</v>
      </c>
      <c r="I135" s="143"/>
      <c r="L135" s="33"/>
      <c r="M135" s="144"/>
      <c r="T135" s="54"/>
      <c r="AT135" s="17" t="s">
        <v>136</v>
      </c>
      <c r="AU135" s="17" t="s">
        <v>88</v>
      </c>
    </row>
    <row r="136" spans="2:63" s="11" customFormat="1" ht="22.8" customHeight="1">
      <c r="B136" s="116"/>
      <c r="D136" s="117" t="s">
        <v>77</v>
      </c>
      <c r="E136" s="126" t="s">
        <v>1403</v>
      </c>
      <c r="F136" s="126" t="s">
        <v>1404</v>
      </c>
      <c r="I136" s="119"/>
      <c r="J136" s="127">
        <f>BK136</f>
        <v>0</v>
      </c>
      <c r="L136" s="116"/>
      <c r="M136" s="121"/>
      <c r="P136" s="122">
        <f>SUM(P137:P138)</f>
        <v>0</v>
      </c>
      <c r="R136" s="122">
        <f>SUM(R137:R138)</f>
        <v>0</v>
      </c>
      <c r="T136" s="123">
        <f>SUM(T137:T138)</f>
        <v>0</v>
      </c>
      <c r="AR136" s="117" t="s">
        <v>159</v>
      </c>
      <c r="AT136" s="124" t="s">
        <v>77</v>
      </c>
      <c r="AU136" s="124" t="s">
        <v>86</v>
      </c>
      <c r="AY136" s="117" t="s">
        <v>127</v>
      </c>
      <c r="BK136" s="125">
        <f>SUM(BK137:BK138)</f>
        <v>0</v>
      </c>
    </row>
    <row r="137" spans="2:65" s="1" customFormat="1" ht="37.8" customHeight="1">
      <c r="B137" s="33"/>
      <c r="C137" s="128" t="s">
        <v>300</v>
      </c>
      <c r="D137" s="128" t="s">
        <v>129</v>
      </c>
      <c r="E137" s="129" t="s">
        <v>1405</v>
      </c>
      <c r="F137" s="130" t="s">
        <v>1406</v>
      </c>
      <c r="G137" s="131" t="s">
        <v>1307</v>
      </c>
      <c r="H137" s="132">
        <v>1</v>
      </c>
      <c r="I137" s="133"/>
      <c r="J137" s="134">
        <f>ROUND(I137*H137,2)</f>
        <v>0</v>
      </c>
      <c r="K137" s="130" t="s">
        <v>133</v>
      </c>
      <c r="L137" s="33"/>
      <c r="M137" s="135" t="s">
        <v>32</v>
      </c>
      <c r="N137" s="136" t="s">
        <v>49</v>
      </c>
      <c r="P137" s="137">
        <f>O137*H137</f>
        <v>0</v>
      </c>
      <c r="Q137" s="137">
        <v>0</v>
      </c>
      <c r="R137" s="137">
        <f>Q137*H137</f>
        <v>0</v>
      </c>
      <c r="S137" s="137">
        <v>0</v>
      </c>
      <c r="T137" s="138">
        <f>S137*H137</f>
        <v>0</v>
      </c>
      <c r="AR137" s="139" t="s">
        <v>1308</v>
      </c>
      <c r="AT137" s="139" t="s">
        <v>129</v>
      </c>
      <c r="AU137" s="139" t="s">
        <v>88</v>
      </c>
      <c r="AY137" s="17" t="s">
        <v>127</v>
      </c>
      <c r="BE137" s="140">
        <f>IF(N137="základní",J137,0)</f>
        <v>0</v>
      </c>
      <c r="BF137" s="140">
        <f>IF(N137="snížená",J137,0)</f>
        <v>0</v>
      </c>
      <c r="BG137" s="140">
        <f>IF(N137="zákl. přenesená",J137,0)</f>
        <v>0</v>
      </c>
      <c r="BH137" s="140">
        <f>IF(N137="sníž. přenesená",J137,0)</f>
        <v>0</v>
      </c>
      <c r="BI137" s="140">
        <f>IF(N137="nulová",J137,0)</f>
        <v>0</v>
      </c>
      <c r="BJ137" s="17" t="s">
        <v>86</v>
      </c>
      <c r="BK137" s="140">
        <f>ROUND(I137*H137,2)</f>
        <v>0</v>
      </c>
      <c r="BL137" s="17" t="s">
        <v>1308</v>
      </c>
      <c r="BM137" s="139" t="s">
        <v>1407</v>
      </c>
    </row>
    <row r="138" spans="2:47" s="1" customFormat="1" ht="12">
      <c r="B138" s="33"/>
      <c r="D138" s="141" t="s">
        <v>136</v>
      </c>
      <c r="F138" s="142" t="s">
        <v>1408</v>
      </c>
      <c r="I138" s="143"/>
      <c r="L138" s="33"/>
      <c r="M138" s="144"/>
      <c r="T138" s="54"/>
      <c r="AT138" s="17" t="s">
        <v>136</v>
      </c>
      <c r="AU138" s="17" t="s">
        <v>88</v>
      </c>
    </row>
    <row r="139" spans="2:63" s="11" customFormat="1" ht="22.8" customHeight="1">
      <c r="B139" s="116"/>
      <c r="D139" s="117" t="s">
        <v>77</v>
      </c>
      <c r="E139" s="126" t="s">
        <v>1409</v>
      </c>
      <c r="F139" s="126" t="s">
        <v>1410</v>
      </c>
      <c r="I139" s="119"/>
      <c r="J139" s="127">
        <f>BK139</f>
        <v>500000</v>
      </c>
      <c r="L139" s="116"/>
      <c r="M139" s="121"/>
      <c r="P139" s="122">
        <f>SUM(P140:P143)</f>
        <v>0</v>
      </c>
      <c r="R139" s="122">
        <f>SUM(R140:R143)</f>
        <v>0</v>
      </c>
      <c r="T139" s="123">
        <f>SUM(T140:T143)</f>
        <v>0</v>
      </c>
      <c r="AR139" s="117" t="s">
        <v>159</v>
      </c>
      <c r="AT139" s="124" t="s">
        <v>77</v>
      </c>
      <c r="AU139" s="124" t="s">
        <v>86</v>
      </c>
      <c r="AY139" s="117" t="s">
        <v>127</v>
      </c>
      <c r="BK139" s="125">
        <f>SUM(BK140:BK143)</f>
        <v>500000</v>
      </c>
    </row>
    <row r="140" spans="2:65" s="1" customFormat="1" ht="49.05" customHeight="1">
      <c r="B140" s="33"/>
      <c r="C140" s="128" t="s">
        <v>310</v>
      </c>
      <c r="D140" s="128" t="s">
        <v>129</v>
      </c>
      <c r="E140" s="129" t="s">
        <v>1411</v>
      </c>
      <c r="F140" s="130" t="s">
        <v>1412</v>
      </c>
      <c r="G140" s="131" t="s">
        <v>1307</v>
      </c>
      <c r="H140" s="132">
        <v>1</v>
      </c>
      <c r="I140" s="133">
        <v>500000</v>
      </c>
      <c r="J140" s="134">
        <f>ROUND(I140*H140,2)</f>
        <v>500000</v>
      </c>
      <c r="K140" s="130" t="s">
        <v>133</v>
      </c>
      <c r="L140" s="33"/>
      <c r="M140" s="135" t="s">
        <v>32</v>
      </c>
      <c r="N140" s="136" t="s">
        <v>49</v>
      </c>
      <c r="P140" s="137">
        <f>O140*H140</f>
        <v>0</v>
      </c>
      <c r="Q140" s="137">
        <v>0</v>
      </c>
      <c r="R140" s="137">
        <f>Q140*H140</f>
        <v>0</v>
      </c>
      <c r="S140" s="137">
        <v>0</v>
      </c>
      <c r="T140" s="138">
        <f>S140*H140</f>
        <v>0</v>
      </c>
      <c r="AR140" s="139" t="s">
        <v>1308</v>
      </c>
      <c r="AT140" s="139" t="s">
        <v>129</v>
      </c>
      <c r="AU140" s="139" t="s">
        <v>88</v>
      </c>
      <c r="AY140" s="17" t="s">
        <v>127</v>
      </c>
      <c r="BE140" s="140">
        <f>IF(N140="základní",J140,0)</f>
        <v>500000</v>
      </c>
      <c r="BF140" s="140">
        <f>IF(N140="snížená",J140,0)</f>
        <v>0</v>
      </c>
      <c r="BG140" s="140">
        <f>IF(N140="zákl. přenesená",J140,0)</f>
        <v>0</v>
      </c>
      <c r="BH140" s="140">
        <f>IF(N140="sníž. přenesená",J140,0)</f>
        <v>0</v>
      </c>
      <c r="BI140" s="140">
        <f>IF(N140="nulová",J140,0)</f>
        <v>0</v>
      </c>
      <c r="BJ140" s="17" t="s">
        <v>86</v>
      </c>
      <c r="BK140" s="140">
        <f>ROUND(I140*H140,2)</f>
        <v>500000</v>
      </c>
      <c r="BL140" s="17" t="s">
        <v>1308</v>
      </c>
      <c r="BM140" s="139" t="s">
        <v>1413</v>
      </c>
    </row>
    <row r="141" spans="2:47" s="1" customFormat="1" ht="12">
      <c r="B141" s="33"/>
      <c r="D141" s="141" t="s">
        <v>136</v>
      </c>
      <c r="F141" s="142" t="s">
        <v>1414</v>
      </c>
      <c r="I141" s="143"/>
      <c r="L141" s="33"/>
      <c r="M141" s="144"/>
      <c r="T141" s="54"/>
      <c r="AT141" s="17" t="s">
        <v>136</v>
      </c>
      <c r="AU141" s="17" t="s">
        <v>88</v>
      </c>
    </row>
    <row r="142" spans="2:65" s="1" customFormat="1" ht="24.15" customHeight="1">
      <c r="B142" s="33"/>
      <c r="C142" s="128" t="s">
        <v>316</v>
      </c>
      <c r="D142" s="128" t="s">
        <v>129</v>
      </c>
      <c r="E142" s="129" t="s">
        <v>1415</v>
      </c>
      <c r="F142" s="130" t="s">
        <v>1416</v>
      </c>
      <c r="G142" s="131" t="s">
        <v>1307</v>
      </c>
      <c r="H142" s="132">
        <v>1</v>
      </c>
      <c r="I142" s="133"/>
      <c r="J142" s="134">
        <f>ROUND(I142*H142,2)</f>
        <v>0</v>
      </c>
      <c r="K142" s="130" t="s">
        <v>133</v>
      </c>
      <c r="L142" s="33"/>
      <c r="M142" s="135" t="s">
        <v>32</v>
      </c>
      <c r="N142" s="136" t="s">
        <v>49</v>
      </c>
      <c r="P142" s="137">
        <f>O142*H142</f>
        <v>0</v>
      </c>
      <c r="Q142" s="137">
        <v>0</v>
      </c>
      <c r="R142" s="137">
        <f>Q142*H142</f>
        <v>0</v>
      </c>
      <c r="S142" s="137">
        <v>0</v>
      </c>
      <c r="T142" s="138">
        <f>S142*H142</f>
        <v>0</v>
      </c>
      <c r="AR142" s="139" t="s">
        <v>1308</v>
      </c>
      <c r="AT142" s="139" t="s">
        <v>129</v>
      </c>
      <c r="AU142" s="139" t="s">
        <v>88</v>
      </c>
      <c r="AY142" s="17" t="s">
        <v>127</v>
      </c>
      <c r="BE142" s="140">
        <f>IF(N142="základní",J142,0)</f>
        <v>0</v>
      </c>
      <c r="BF142" s="140">
        <f>IF(N142="snížená",J142,0)</f>
        <v>0</v>
      </c>
      <c r="BG142" s="140">
        <f>IF(N142="zákl. přenesená",J142,0)</f>
        <v>0</v>
      </c>
      <c r="BH142" s="140">
        <f>IF(N142="sníž. přenesená",J142,0)</f>
        <v>0</v>
      </c>
      <c r="BI142" s="140">
        <f>IF(N142="nulová",J142,0)</f>
        <v>0</v>
      </c>
      <c r="BJ142" s="17" t="s">
        <v>86</v>
      </c>
      <c r="BK142" s="140">
        <f>ROUND(I142*H142,2)</f>
        <v>0</v>
      </c>
      <c r="BL142" s="17" t="s">
        <v>1308</v>
      </c>
      <c r="BM142" s="139" t="s">
        <v>1417</v>
      </c>
    </row>
    <row r="143" spans="2:47" s="1" customFormat="1" ht="12">
      <c r="B143" s="33"/>
      <c r="D143" s="141" t="s">
        <v>136</v>
      </c>
      <c r="F143" s="142" t="s">
        <v>1418</v>
      </c>
      <c r="I143" s="143"/>
      <c r="L143" s="33"/>
      <c r="M143" s="177"/>
      <c r="N143" s="178"/>
      <c r="O143" s="178"/>
      <c r="P143" s="178"/>
      <c r="Q143" s="178"/>
      <c r="R143" s="178"/>
      <c r="S143" s="178"/>
      <c r="T143" s="179"/>
      <c r="AT143" s="17" t="s">
        <v>136</v>
      </c>
      <c r="AU143" s="17" t="s">
        <v>88</v>
      </c>
    </row>
    <row r="144" spans="2:12" s="1" customFormat="1" ht="6.9" customHeight="1">
      <c r="B144" s="42"/>
      <c r="C144" s="43"/>
      <c r="D144" s="43"/>
      <c r="E144" s="43"/>
      <c r="F144" s="43"/>
      <c r="G144" s="43"/>
      <c r="H144" s="43"/>
      <c r="I144" s="43"/>
      <c r="J144" s="43"/>
      <c r="K144" s="43"/>
      <c r="L144" s="33"/>
    </row>
  </sheetData>
  <sheetProtection algorithmName="SHA-512" hashValue="kbhnnRtkmLY4CBlpBxzpcgz3hlSfRbGh0rvLXalqXftCJIdVjSA69lu9PlTMM0z85ruB7yFZuBdkFUE2gx0D2Q==" saltValue="ApGQqHrtHdpPeu3G9Zr0lw==" spinCount="100000" sheet="1" objects="1" scenarios="1" formatColumns="0" formatRows="0" autoFilter="0"/>
  <autoFilter ref="C84:K143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2_02/011134000"/>
    <hyperlink ref="F91" r:id="rId2" display="https://podminky.urs.cz/item/CS_URS_2022_02/011314000"/>
    <hyperlink ref="F93" r:id="rId3" display="https://podminky.urs.cz/item/CS_URS_2022_02/012203000"/>
    <hyperlink ref="F95" r:id="rId4" display="https://podminky.urs.cz/item/CS_URS_2022_02/012303000"/>
    <hyperlink ref="F97" r:id="rId5" display="https://podminky.urs.cz/item/CS_URS_2022_02/013244000"/>
    <hyperlink ref="F99" r:id="rId6" display="https://podminky.urs.cz/item/CS_URS_2022_02/013254000"/>
    <hyperlink ref="F101" r:id="rId7" display="https://podminky.urs.cz/item/CS_URS_2022_02/013274000"/>
    <hyperlink ref="F103" r:id="rId8" display="https://podminky.urs.cz/item/CS_URS_2022_02/013294000"/>
    <hyperlink ref="F106" r:id="rId9" display="https://podminky.urs.cz/item/CS_URS_2022_02/031103000"/>
    <hyperlink ref="F108" r:id="rId10" display="https://podminky.urs.cz/item/CS_URS_2022_02/031203000"/>
    <hyperlink ref="F110" r:id="rId11" display="https://podminky.urs.cz/item/CS_URS_2022_02/032103000"/>
    <hyperlink ref="F112" r:id="rId12" display="https://podminky.urs.cz/item/CS_URS_2022_02/032503000"/>
    <hyperlink ref="F114" r:id="rId13" display="https://podminky.urs.cz/item/CS_URS_2022_02/032603000"/>
    <hyperlink ref="F116" r:id="rId14" display="https://podminky.urs.cz/item/CS_URS_2022_02/032803000"/>
    <hyperlink ref="F118" r:id="rId15" display="https://podminky.urs.cz/item/CS_URS_2022_02/032903000"/>
    <hyperlink ref="F120" r:id="rId16" display="https://podminky.urs.cz/item/CS_URS_2022_02/034103000"/>
    <hyperlink ref="F122" r:id="rId17" display="https://podminky.urs.cz/item/CS_URS_2022_02/034503000"/>
    <hyperlink ref="F124" r:id="rId18" display="https://podminky.urs.cz/item/CS_URS_2022_02/035103001"/>
    <hyperlink ref="F126" r:id="rId19" display="https://podminky.urs.cz/item/CS_URS_2022_02/039103000"/>
    <hyperlink ref="F128" r:id="rId20" display="https://podminky.urs.cz/item/CS_URS_2022_02/039203000"/>
    <hyperlink ref="F131" r:id="rId21" display="https://podminky.urs.cz/item/CS_URS_2022_02/042603000"/>
    <hyperlink ref="F133" r:id="rId22" display="https://podminky.urs.cz/item/CS_URS_2022_02/043154000"/>
    <hyperlink ref="F135" r:id="rId23" display="https://podminky.urs.cz/item/CS_URS_2022_02/045303000"/>
    <hyperlink ref="F138" r:id="rId24" display="https://podminky.urs.cz/item/CS_URS_2022_02/072103002"/>
    <hyperlink ref="F141" r:id="rId25" display="https://podminky.urs.cz/item/CS_URS_2022_02/091704000"/>
    <hyperlink ref="F143" r:id="rId26" display="https://podminky.urs.cz/item/CS_URS_2022_02/09410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8"/>
  <headerFooter>
    <oddFooter>&amp;CStrana &amp;P z &amp;N</oddFooter>
  </headerFooter>
  <drawing r:id="rId2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83" customWidth="1"/>
    <col min="2" max="2" width="1.7109375" style="183" customWidth="1"/>
    <col min="3" max="4" width="5.00390625" style="183" customWidth="1"/>
    <col min="5" max="5" width="11.7109375" style="183" customWidth="1"/>
    <col min="6" max="6" width="9.140625" style="183" customWidth="1"/>
    <col min="7" max="7" width="5.00390625" style="183" customWidth="1"/>
    <col min="8" max="8" width="77.8515625" style="183" customWidth="1"/>
    <col min="9" max="10" width="20.00390625" style="183" customWidth="1"/>
    <col min="11" max="11" width="1.7109375" style="183" customWidth="1"/>
  </cols>
  <sheetData>
    <row r="1" ht="37.5" customHeight="1"/>
    <row r="2" spans="2:11" ht="7.5" customHeight="1">
      <c r="B2" s="184"/>
      <c r="C2" s="185"/>
      <c r="D2" s="185"/>
      <c r="E2" s="185"/>
      <c r="F2" s="185"/>
      <c r="G2" s="185"/>
      <c r="H2" s="185"/>
      <c r="I2" s="185"/>
      <c r="J2" s="185"/>
      <c r="K2" s="186"/>
    </row>
    <row r="3" spans="2:11" s="15" customFormat="1" ht="45" customHeight="1">
      <c r="B3" s="187"/>
      <c r="C3" s="308" t="s">
        <v>1419</v>
      </c>
      <c r="D3" s="308"/>
      <c r="E3" s="308"/>
      <c r="F3" s="308"/>
      <c r="G3" s="308"/>
      <c r="H3" s="308"/>
      <c r="I3" s="308"/>
      <c r="J3" s="308"/>
      <c r="K3" s="188"/>
    </row>
    <row r="4" spans="2:11" ht="25.5" customHeight="1">
      <c r="B4" s="189"/>
      <c r="C4" s="309" t="s">
        <v>1420</v>
      </c>
      <c r="D4" s="309"/>
      <c r="E4" s="309"/>
      <c r="F4" s="309"/>
      <c r="G4" s="309"/>
      <c r="H4" s="309"/>
      <c r="I4" s="309"/>
      <c r="J4" s="309"/>
      <c r="K4" s="190"/>
    </row>
    <row r="5" spans="2:11" ht="5.25" customHeight="1">
      <c r="B5" s="189"/>
      <c r="C5" s="191"/>
      <c r="D5" s="191"/>
      <c r="E5" s="191"/>
      <c r="F5" s="191"/>
      <c r="G5" s="191"/>
      <c r="H5" s="191"/>
      <c r="I5" s="191"/>
      <c r="J5" s="191"/>
      <c r="K5" s="190"/>
    </row>
    <row r="6" spans="2:11" ht="15" customHeight="1">
      <c r="B6" s="189"/>
      <c r="C6" s="307" t="s">
        <v>1421</v>
      </c>
      <c r="D6" s="307"/>
      <c r="E6" s="307"/>
      <c r="F6" s="307"/>
      <c r="G6" s="307"/>
      <c r="H6" s="307"/>
      <c r="I6" s="307"/>
      <c r="J6" s="307"/>
      <c r="K6" s="190"/>
    </row>
    <row r="7" spans="2:11" ht="15" customHeight="1">
      <c r="B7" s="193"/>
      <c r="C7" s="307" t="s">
        <v>1422</v>
      </c>
      <c r="D7" s="307"/>
      <c r="E7" s="307"/>
      <c r="F7" s="307"/>
      <c r="G7" s="307"/>
      <c r="H7" s="307"/>
      <c r="I7" s="307"/>
      <c r="J7" s="307"/>
      <c r="K7" s="190"/>
    </row>
    <row r="8" spans="2:11" ht="12.75" customHeight="1">
      <c r="B8" s="193"/>
      <c r="C8" s="192"/>
      <c r="D8" s="192"/>
      <c r="E8" s="192"/>
      <c r="F8" s="192"/>
      <c r="G8" s="192"/>
      <c r="H8" s="192"/>
      <c r="I8" s="192"/>
      <c r="J8" s="192"/>
      <c r="K8" s="190"/>
    </row>
    <row r="9" spans="2:11" ht="15" customHeight="1">
      <c r="B9" s="193"/>
      <c r="C9" s="307" t="s">
        <v>1423</v>
      </c>
      <c r="D9" s="307"/>
      <c r="E9" s="307"/>
      <c r="F9" s="307"/>
      <c r="G9" s="307"/>
      <c r="H9" s="307"/>
      <c r="I9" s="307"/>
      <c r="J9" s="307"/>
      <c r="K9" s="190"/>
    </row>
    <row r="10" spans="2:11" ht="15" customHeight="1">
      <c r="B10" s="193"/>
      <c r="C10" s="192"/>
      <c r="D10" s="307" t="s">
        <v>1424</v>
      </c>
      <c r="E10" s="307"/>
      <c r="F10" s="307"/>
      <c r="G10" s="307"/>
      <c r="H10" s="307"/>
      <c r="I10" s="307"/>
      <c r="J10" s="307"/>
      <c r="K10" s="190"/>
    </row>
    <row r="11" spans="2:11" ht="15" customHeight="1">
      <c r="B11" s="193"/>
      <c r="C11" s="194"/>
      <c r="D11" s="307" t="s">
        <v>1425</v>
      </c>
      <c r="E11" s="307"/>
      <c r="F11" s="307"/>
      <c r="G11" s="307"/>
      <c r="H11" s="307"/>
      <c r="I11" s="307"/>
      <c r="J11" s="307"/>
      <c r="K11" s="190"/>
    </row>
    <row r="12" spans="2:11" ht="15" customHeight="1">
      <c r="B12" s="193"/>
      <c r="C12" s="194"/>
      <c r="D12" s="192"/>
      <c r="E12" s="192"/>
      <c r="F12" s="192"/>
      <c r="G12" s="192"/>
      <c r="H12" s="192"/>
      <c r="I12" s="192"/>
      <c r="J12" s="192"/>
      <c r="K12" s="190"/>
    </row>
    <row r="13" spans="2:11" ht="15" customHeight="1">
      <c r="B13" s="193"/>
      <c r="C13" s="194"/>
      <c r="D13" s="195" t="s">
        <v>1426</v>
      </c>
      <c r="E13" s="192"/>
      <c r="F13" s="192"/>
      <c r="G13" s="192"/>
      <c r="H13" s="192"/>
      <c r="I13" s="192"/>
      <c r="J13" s="192"/>
      <c r="K13" s="190"/>
    </row>
    <row r="14" spans="2:11" ht="12.75" customHeight="1">
      <c r="B14" s="193"/>
      <c r="C14" s="194"/>
      <c r="D14" s="194"/>
      <c r="E14" s="194"/>
      <c r="F14" s="194"/>
      <c r="G14" s="194"/>
      <c r="H14" s="194"/>
      <c r="I14" s="194"/>
      <c r="J14" s="194"/>
      <c r="K14" s="190"/>
    </row>
    <row r="15" spans="2:11" ht="15" customHeight="1">
      <c r="B15" s="193"/>
      <c r="C15" s="194"/>
      <c r="D15" s="307" t="s">
        <v>1427</v>
      </c>
      <c r="E15" s="307"/>
      <c r="F15" s="307"/>
      <c r="G15" s="307"/>
      <c r="H15" s="307"/>
      <c r="I15" s="307"/>
      <c r="J15" s="307"/>
      <c r="K15" s="190"/>
    </row>
    <row r="16" spans="2:11" ht="15" customHeight="1">
      <c r="B16" s="193"/>
      <c r="C16" s="194"/>
      <c r="D16" s="307" t="s">
        <v>1428</v>
      </c>
      <c r="E16" s="307"/>
      <c r="F16" s="307"/>
      <c r="G16" s="307"/>
      <c r="H16" s="307"/>
      <c r="I16" s="307"/>
      <c r="J16" s="307"/>
      <c r="K16" s="190"/>
    </row>
    <row r="17" spans="2:11" ht="15" customHeight="1">
      <c r="B17" s="193"/>
      <c r="C17" s="194"/>
      <c r="D17" s="307" t="s">
        <v>1429</v>
      </c>
      <c r="E17" s="307"/>
      <c r="F17" s="307"/>
      <c r="G17" s="307"/>
      <c r="H17" s="307"/>
      <c r="I17" s="307"/>
      <c r="J17" s="307"/>
      <c r="K17" s="190"/>
    </row>
    <row r="18" spans="2:11" ht="15" customHeight="1">
      <c r="B18" s="193"/>
      <c r="C18" s="194"/>
      <c r="D18" s="194"/>
      <c r="E18" s="196" t="s">
        <v>85</v>
      </c>
      <c r="F18" s="307" t="s">
        <v>1430</v>
      </c>
      <c r="G18" s="307"/>
      <c r="H18" s="307"/>
      <c r="I18" s="307"/>
      <c r="J18" s="307"/>
      <c r="K18" s="190"/>
    </row>
    <row r="19" spans="2:11" ht="15" customHeight="1">
      <c r="B19" s="193"/>
      <c r="C19" s="194"/>
      <c r="D19" s="194"/>
      <c r="E19" s="196" t="s">
        <v>1431</v>
      </c>
      <c r="F19" s="307" t="s">
        <v>1432</v>
      </c>
      <c r="G19" s="307"/>
      <c r="H19" s="307"/>
      <c r="I19" s="307"/>
      <c r="J19" s="307"/>
      <c r="K19" s="190"/>
    </row>
    <row r="20" spans="2:11" ht="15" customHeight="1">
      <c r="B20" s="193"/>
      <c r="C20" s="194"/>
      <c r="D20" s="194"/>
      <c r="E20" s="196" t="s">
        <v>1433</v>
      </c>
      <c r="F20" s="307" t="s">
        <v>1434</v>
      </c>
      <c r="G20" s="307"/>
      <c r="H20" s="307"/>
      <c r="I20" s="307"/>
      <c r="J20" s="307"/>
      <c r="K20" s="190"/>
    </row>
    <row r="21" spans="2:11" ht="15" customHeight="1">
      <c r="B21" s="193"/>
      <c r="C21" s="194"/>
      <c r="D21" s="194"/>
      <c r="E21" s="196" t="s">
        <v>93</v>
      </c>
      <c r="F21" s="307" t="s">
        <v>94</v>
      </c>
      <c r="G21" s="307"/>
      <c r="H21" s="307"/>
      <c r="I21" s="307"/>
      <c r="J21" s="307"/>
      <c r="K21" s="190"/>
    </row>
    <row r="22" spans="2:11" ht="15" customHeight="1">
      <c r="B22" s="193"/>
      <c r="C22" s="194"/>
      <c r="D22" s="194"/>
      <c r="E22" s="196" t="s">
        <v>91</v>
      </c>
      <c r="F22" s="307" t="s">
        <v>1435</v>
      </c>
      <c r="G22" s="307"/>
      <c r="H22" s="307"/>
      <c r="I22" s="307"/>
      <c r="J22" s="307"/>
      <c r="K22" s="190"/>
    </row>
    <row r="23" spans="2:11" ht="15" customHeight="1">
      <c r="B23" s="193"/>
      <c r="C23" s="194"/>
      <c r="D23" s="194"/>
      <c r="E23" s="196" t="s">
        <v>1436</v>
      </c>
      <c r="F23" s="307" t="s">
        <v>1437</v>
      </c>
      <c r="G23" s="307"/>
      <c r="H23" s="307"/>
      <c r="I23" s="307"/>
      <c r="J23" s="307"/>
      <c r="K23" s="190"/>
    </row>
    <row r="24" spans="2:11" ht="12.75" customHeight="1">
      <c r="B24" s="193"/>
      <c r="C24" s="194"/>
      <c r="D24" s="194"/>
      <c r="E24" s="194"/>
      <c r="F24" s="194"/>
      <c r="G24" s="194"/>
      <c r="H24" s="194"/>
      <c r="I24" s="194"/>
      <c r="J24" s="194"/>
      <c r="K24" s="190"/>
    </row>
    <row r="25" spans="2:11" ht="15" customHeight="1">
      <c r="B25" s="193"/>
      <c r="C25" s="307" t="s">
        <v>1438</v>
      </c>
      <c r="D25" s="307"/>
      <c r="E25" s="307"/>
      <c r="F25" s="307"/>
      <c r="G25" s="307"/>
      <c r="H25" s="307"/>
      <c r="I25" s="307"/>
      <c r="J25" s="307"/>
      <c r="K25" s="190"/>
    </row>
    <row r="26" spans="2:11" ht="15" customHeight="1">
      <c r="B26" s="193"/>
      <c r="C26" s="307" t="s">
        <v>1439</v>
      </c>
      <c r="D26" s="307"/>
      <c r="E26" s="307"/>
      <c r="F26" s="307"/>
      <c r="G26" s="307"/>
      <c r="H26" s="307"/>
      <c r="I26" s="307"/>
      <c r="J26" s="307"/>
      <c r="K26" s="190"/>
    </row>
    <row r="27" spans="2:11" ht="15" customHeight="1">
      <c r="B27" s="193"/>
      <c r="C27" s="192"/>
      <c r="D27" s="307" t="s">
        <v>1440</v>
      </c>
      <c r="E27" s="307"/>
      <c r="F27" s="307"/>
      <c r="G27" s="307"/>
      <c r="H27" s="307"/>
      <c r="I27" s="307"/>
      <c r="J27" s="307"/>
      <c r="K27" s="190"/>
    </row>
    <row r="28" spans="2:11" ht="15" customHeight="1">
      <c r="B28" s="193"/>
      <c r="C28" s="194"/>
      <c r="D28" s="307" t="s">
        <v>1441</v>
      </c>
      <c r="E28" s="307"/>
      <c r="F28" s="307"/>
      <c r="G28" s="307"/>
      <c r="H28" s="307"/>
      <c r="I28" s="307"/>
      <c r="J28" s="307"/>
      <c r="K28" s="190"/>
    </row>
    <row r="29" spans="2:11" ht="12.75" customHeight="1">
      <c r="B29" s="193"/>
      <c r="C29" s="194"/>
      <c r="D29" s="194"/>
      <c r="E29" s="194"/>
      <c r="F29" s="194"/>
      <c r="G29" s="194"/>
      <c r="H29" s="194"/>
      <c r="I29" s="194"/>
      <c r="J29" s="194"/>
      <c r="K29" s="190"/>
    </row>
    <row r="30" spans="2:11" ht="15" customHeight="1">
      <c r="B30" s="193"/>
      <c r="C30" s="194"/>
      <c r="D30" s="307" t="s">
        <v>1442</v>
      </c>
      <c r="E30" s="307"/>
      <c r="F30" s="307"/>
      <c r="G30" s="307"/>
      <c r="H30" s="307"/>
      <c r="I30" s="307"/>
      <c r="J30" s="307"/>
      <c r="K30" s="190"/>
    </row>
    <row r="31" spans="2:11" ht="15" customHeight="1">
      <c r="B31" s="193"/>
      <c r="C31" s="194"/>
      <c r="D31" s="307" t="s">
        <v>1443</v>
      </c>
      <c r="E31" s="307"/>
      <c r="F31" s="307"/>
      <c r="G31" s="307"/>
      <c r="H31" s="307"/>
      <c r="I31" s="307"/>
      <c r="J31" s="307"/>
      <c r="K31" s="190"/>
    </row>
    <row r="32" spans="2:11" ht="12.75" customHeight="1">
      <c r="B32" s="193"/>
      <c r="C32" s="194"/>
      <c r="D32" s="194"/>
      <c r="E32" s="194"/>
      <c r="F32" s="194"/>
      <c r="G32" s="194"/>
      <c r="H32" s="194"/>
      <c r="I32" s="194"/>
      <c r="J32" s="194"/>
      <c r="K32" s="190"/>
    </row>
    <row r="33" spans="2:11" ht="15" customHeight="1">
      <c r="B33" s="193"/>
      <c r="C33" s="194"/>
      <c r="D33" s="307" t="s">
        <v>1444</v>
      </c>
      <c r="E33" s="307"/>
      <c r="F33" s="307"/>
      <c r="G33" s="307"/>
      <c r="H33" s="307"/>
      <c r="I33" s="307"/>
      <c r="J33" s="307"/>
      <c r="K33" s="190"/>
    </row>
    <row r="34" spans="2:11" ht="15" customHeight="1">
      <c r="B34" s="193"/>
      <c r="C34" s="194"/>
      <c r="D34" s="307" t="s">
        <v>1445</v>
      </c>
      <c r="E34" s="307"/>
      <c r="F34" s="307"/>
      <c r="G34" s="307"/>
      <c r="H34" s="307"/>
      <c r="I34" s="307"/>
      <c r="J34" s="307"/>
      <c r="K34" s="190"/>
    </row>
    <row r="35" spans="2:11" ht="15" customHeight="1">
      <c r="B35" s="193"/>
      <c r="C35" s="194"/>
      <c r="D35" s="307" t="s">
        <v>1446</v>
      </c>
      <c r="E35" s="307"/>
      <c r="F35" s="307"/>
      <c r="G35" s="307"/>
      <c r="H35" s="307"/>
      <c r="I35" s="307"/>
      <c r="J35" s="307"/>
      <c r="K35" s="190"/>
    </row>
    <row r="36" spans="2:11" ht="15" customHeight="1">
      <c r="B36" s="193"/>
      <c r="C36" s="194"/>
      <c r="D36" s="192"/>
      <c r="E36" s="195" t="s">
        <v>113</v>
      </c>
      <c r="F36" s="192"/>
      <c r="G36" s="307" t="s">
        <v>1447</v>
      </c>
      <c r="H36" s="307"/>
      <c r="I36" s="307"/>
      <c r="J36" s="307"/>
      <c r="K36" s="190"/>
    </row>
    <row r="37" spans="2:11" ht="30.75" customHeight="1">
      <c r="B37" s="193"/>
      <c r="C37" s="194"/>
      <c r="D37" s="192"/>
      <c r="E37" s="195" t="s">
        <v>1448</v>
      </c>
      <c r="F37" s="192"/>
      <c r="G37" s="307" t="s">
        <v>1449</v>
      </c>
      <c r="H37" s="307"/>
      <c r="I37" s="307"/>
      <c r="J37" s="307"/>
      <c r="K37" s="190"/>
    </row>
    <row r="38" spans="2:11" ht="15" customHeight="1">
      <c r="B38" s="193"/>
      <c r="C38" s="194"/>
      <c r="D38" s="192"/>
      <c r="E38" s="195" t="s">
        <v>59</v>
      </c>
      <c r="F38" s="192"/>
      <c r="G38" s="307" t="s">
        <v>1450</v>
      </c>
      <c r="H38" s="307"/>
      <c r="I38" s="307"/>
      <c r="J38" s="307"/>
      <c r="K38" s="190"/>
    </row>
    <row r="39" spans="2:11" ht="15" customHeight="1">
      <c r="B39" s="193"/>
      <c r="C39" s="194"/>
      <c r="D39" s="192"/>
      <c r="E39" s="195" t="s">
        <v>60</v>
      </c>
      <c r="F39" s="192"/>
      <c r="G39" s="307" t="s">
        <v>1451</v>
      </c>
      <c r="H39" s="307"/>
      <c r="I39" s="307"/>
      <c r="J39" s="307"/>
      <c r="K39" s="190"/>
    </row>
    <row r="40" spans="2:11" ht="15" customHeight="1">
      <c r="B40" s="193"/>
      <c r="C40" s="194"/>
      <c r="D40" s="192"/>
      <c r="E40" s="195" t="s">
        <v>114</v>
      </c>
      <c r="F40" s="192"/>
      <c r="G40" s="307" t="s">
        <v>1452</v>
      </c>
      <c r="H40" s="307"/>
      <c r="I40" s="307"/>
      <c r="J40" s="307"/>
      <c r="K40" s="190"/>
    </row>
    <row r="41" spans="2:11" ht="15" customHeight="1">
      <c r="B41" s="193"/>
      <c r="C41" s="194"/>
      <c r="D41" s="192"/>
      <c r="E41" s="195" t="s">
        <v>115</v>
      </c>
      <c r="F41" s="192"/>
      <c r="G41" s="307" t="s">
        <v>1453</v>
      </c>
      <c r="H41" s="307"/>
      <c r="I41" s="307"/>
      <c r="J41" s="307"/>
      <c r="K41" s="190"/>
    </row>
    <row r="42" spans="2:11" ht="15" customHeight="1">
      <c r="B42" s="193"/>
      <c r="C42" s="194"/>
      <c r="D42" s="192"/>
      <c r="E42" s="195" t="s">
        <v>1454</v>
      </c>
      <c r="F42" s="192"/>
      <c r="G42" s="307" t="s">
        <v>1455</v>
      </c>
      <c r="H42" s="307"/>
      <c r="I42" s="307"/>
      <c r="J42" s="307"/>
      <c r="K42" s="190"/>
    </row>
    <row r="43" spans="2:11" ht="15" customHeight="1">
      <c r="B43" s="193"/>
      <c r="C43" s="194"/>
      <c r="D43" s="192"/>
      <c r="E43" s="195"/>
      <c r="F43" s="192"/>
      <c r="G43" s="307" t="s">
        <v>1456</v>
      </c>
      <c r="H43" s="307"/>
      <c r="I43" s="307"/>
      <c r="J43" s="307"/>
      <c r="K43" s="190"/>
    </row>
    <row r="44" spans="2:11" ht="15" customHeight="1">
      <c r="B44" s="193"/>
      <c r="C44" s="194"/>
      <c r="D44" s="192"/>
      <c r="E44" s="195" t="s">
        <v>1457</v>
      </c>
      <c r="F44" s="192"/>
      <c r="G44" s="307" t="s">
        <v>1458</v>
      </c>
      <c r="H44" s="307"/>
      <c r="I44" s="307"/>
      <c r="J44" s="307"/>
      <c r="K44" s="190"/>
    </row>
    <row r="45" spans="2:11" ht="15" customHeight="1">
      <c r="B45" s="193"/>
      <c r="C45" s="194"/>
      <c r="D45" s="192"/>
      <c r="E45" s="195" t="s">
        <v>117</v>
      </c>
      <c r="F45" s="192"/>
      <c r="G45" s="307" t="s">
        <v>1459</v>
      </c>
      <c r="H45" s="307"/>
      <c r="I45" s="307"/>
      <c r="J45" s="307"/>
      <c r="K45" s="190"/>
    </row>
    <row r="46" spans="2:11" ht="12.75" customHeight="1">
      <c r="B46" s="193"/>
      <c r="C46" s="194"/>
      <c r="D46" s="192"/>
      <c r="E46" s="192"/>
      <c r="F46" s="192"/>
      <c r="G46" s="192"/>
      <c r="H46" s="192"/>
      <c r="I46" s="192"/>
      <c r="J46" s="192"/>
      <c r="K46" s="190"/>
    </row>
    <row r="47" spans="2:11" ht="15" customHeight="1">
      <c r="B47" s="193"/>
      <c r="C47" s="194"/>
      <c r="D47" s="307" t="s">
        <v>1460</v>
      </c>
      <c r="E47" s="307"/>
      <c r="F47" s="307"/>
      <c r="G47" s="307"/>
      <c r="H47" s="307"/>
      <c r="I47" s="307"/>
      <c r="J47" s="307"/>
      <c r="K47" s="190"/>
    </row>
    <row r="48" spans="2:11" ht="15" customHeight="1">
      <c r="B48" s="193"/>
      <c r="C48" s="194"/>
      <c r="D48" s="194"/>
      <c r="E48" s="307" t="s">
        <v>1461</v>
      </c>
      <c r="F48" s="307"/>
      <c r="G48" s="307"/>
      <c r="H48" s="307"/>
      <c r="I48" s="307"/>
      <c r="J48" s="307"/>
      <c r="K48" s="190"/>
    </row>
    <row r="49" spans="2:11" ht="15" customHeight="1">
      <c r="B49" s="193"/>
      <c r="C49" s="194"/>
      <c r="D49" s="194"/>
      <c r="E49" s="307" t="s">
        <v>1462</v>
      </c>
      <c r="F49" s="307"/>
      <c r="G49" s="307"/>
      <c r="H49" s="307"/>
      <c r="I49" s="307"/>
      <c r="J49" s="307"/>
      <c r="K49" s="190"/>
    </row>
    <row r="50" spans="2:11" ht="15" customHeight="1">
      <c r="B50" s="193"/>
      <c r="C50" s="194"/>
      <c r="D50" s="194"/>
      <c r="E50" s="307" t="s">
        <v>1463</v>
      </c>
      <c r="F50" s="307"/>
      <c r="G50" s="307"/>
      <c r="H50" s="307"/>
      <c r="I50" s="307"/>
      <c r="J50" s="307"/>
      <c r="K50" s="190"/>
    </row>
    <row r="51" spans="2:11" ht="15" customHeight="1">
      <c r="B51" s="193"/>
      <c r="C51" s="194"/>
      <c r="D51" s="307" t="s">
        <v>1464</v>
      </c>
      <c r="E51" s="307"/>
      <c r="F51" s="307"/>
      <c r="G51" s="307"/>
      <c r="H51" s="307"/>
      <c r="I51" s="307"/>
      <c r="J51" s="307"/>
      <c r="K51" s="190"/>
    </row>
    <row r="52" spans="2:11" ht="25.5" customHeight="1">
      <c r="B52" s="189"/>
      <c r="C52" s="309" t="s">
        <v>1465</v>
      </c>
      <c r="D52" s="309"/>
      <c r="E52" s="309"/>
      <c r="F52" s="309"/>
      <c r="G52" s="309"/>
      <c r="H52" s="309"/>
      <c r="I52" s="309"/>
      <c r="J52" s="309"/>
      <c r="K52" s="190"/>
    </row>
    <row r="53" spans="2:11" ht="5.25" customHeight="1">
      <c r="B53" s="189"/>
      <c r="C53" s="191"/>
      <c r="D53" s="191"/>
      <c r="E53" s="191"/>
      <c r="F53" s="191"/>
      <c r="G53" s="191"/>
      <c r="H53" s="191"/>
      <c r="I53" s="191"/>
      <c r="J53" s="191"/>
      <c r="K53" s="190"/>
    </row>
    <row r="54" spans="2:11" ht="15" customHeight="1">
      <c r="B54" s="189"/>
      <c r="C54" s="307" t="s">
        <v>1466</v>
      </c>
      <c r="D54" s="307"/>
      <c r="E54" s="307"/>
      <c r="F54" s="307"/>
      <c r="G54" s="307"/>
      <c r="H54" s="307"/>
      <c r="I54" s="307"/>
      <c r="J54" s="307"/>
      <c r="K54" s="190"/>
    </row>
    <row r="55" spans="2:11" ht="15" customHeight="1">
      <c r="B55" s="189"/>
      <c r="C55" s="307" t="s">
        <v>1467</v>
      </c>
      <c r="D55" s="307"/>
      <c r="E55" s="307"/>
      <c r="F55" s="307"/>
      <c r="G55" s="307"/>
      <c r="H55" s="307"/>
      <c r="I55" s="307"/>
      <c r="J55" s="307"/>
      <c r="K55" s="190"/>
    </row>
    <row r="56" spans="2:11" ht="12.75" customHeight="1">
      <c r="B56" s="189"/>
      <c r="C56" s="192"/>
      <c r="D56" s="192"/>
      <c r="E56" s="192"/>
      <c r="F56" s="192"/>
      <c r="G56" s="192"/>
      <c r="H56" s="192"/>
      <c r="I56" s="192"/>
      <c r="J56" s="192"/>
      <c r="K56" s="190"/>
    </row>
    <row r="57" spans="2:11" ht="15" customHeight="1">
      <c r="B57" s="189"/>
      <c r="C57" s="307" t="s">
        <v>1468</v>
      </c>
      <c r="D57" s="307"/>
      <c r="E57" s="307"/>
      <c r="F57" s="307"/>
      <c r="G57" s="307"/>
      <c r="H57" s="307"/>
      <c r="I57" s="307"/>
      <c r="J57" s="307"/>
      <c r="K57" s="190"/>
    </row>
    <row r="58" spans="2:11" ht="15" customHeight="1">
      <c r="B58" s="189"/>
      <c r="C58" s="194"/>
      <c r="D58" s="307" t="s">
        <v>1469</v>
      </c>
      <c r="E58" s="307"/>
      <c r="F58" s="307"/>
      <c r="G58" s="307"/>
      <c r="H58" s="307"/>
      <c r="I58" s="307"/>
      <c r="J58" s="307"/>
      <c r="K58" s="190"/>
    </row>
    <row r="59" spans="2:11" ht="15" customHeight="1">
      <c r="B59" s="189"/>
      <c r="C59" s="194"/>
      <c r="D59" s="307" t="s">
        <v>1470</v>
      </c>
      <c r="E59" s="307"/>
      <c r="F59" s="307"/>
      <c r="G59" s="307"/>
      <c r="H59" s="307"/>
      <c r="I59" s="307"/>
      <c r="J59" s="307"/>
      <c r="K59" s="190"/>
    </row>
    <row r="60" spans="2:11" ht="15" customHeight="1">
      <c r="B60" s="189"/>
      <c r="C60" s="194"/>
      <c r="D60" s="307" t="s">
        <v>1471</v>
      </c>
      <c r="E60" s="307"/>
      <c r="F60" s="307"/>
      <c r="G60" s="307"/>
      <c r="H60" s="307"/>
      <c r="I60" s="307"/>
      <c r="J60" s="307"/>
      <c r="K60" s="190"/>
    </row>
    <row r="61" spans="2:11" ht="15" customHeight="1">
      <c r="B61" s="189"/>
      <c r="C61" s="194"/>
      <c r="D61" s="307" t="s">
        <v>1472</v>
      </c>
      <c r="E61" s="307"/>
      <c r="F61" s="307"/>
      <c r="G61" s="307"/>
      <c r="H61" s="307"/>
      <c r="I61" s="307"/>
      <c r="J61" s="307"/>
      <c r="K61" s="190"/>
    </row>
    <row r="62" spans="2:11" ht="15" customHeight="1">
      <c r="B62" s="189"/>
      <c r="C62" s="194"/>
      <c r="D62" s="311" t="s">
        <v>1473</v>
      </c>
      <c r="E62" s="311"/>
      <c r="F62" s="311"/>
      <c r="G62" s="311"/>
      <c r="H62" s="311"/>
      <c r="I62" s="311"/>
      <c r="J62" s="311"/>
      <c r="K62" s="190"/>
    </row>
    <row r="63" spans="2:11" ht="15" customHeight="1">
      <c r="B63" s="189"/>
      <c r="C63" s="194"/>
      <c r="D63" s="307" t="s">
        <v>1474</v>
      </c>
      <c r="E63" s="307"/>
      <c r="F63" s="307"/>
      <c r="G63" s="307"/>
      <c r="H63" s="307"/>
      <c r="I63" s="307"/>
      <c r="J63" s="307"/>
      <c r="K63" s="190"/>
    </row>
    <row r="64" spans="2:11" ht="12.75" customHeight="1">
      <c r="B64" s="189"/>
      <c r="C64" s="194"/>
      <c r="D64" s="194"/>
      <c r="E64" s="197"/>
      <c r="F64" s="194"/>
      <c r="G64" s="194"/>
      <c r="H64" s="194"/>
      <c r="I64" s="194"/>
      <c r="J64" s="194"/>
      <c r="K64" s="190"/>
    </row>
    <row r="65" spans="2:11" ht="15" customHeight="1">
      <c r="B65" s="189"/>
      <c r="C65" s="194"/>
      <c r="D65" s="307" t="s">
        <v>1475</v>
      </c>
      <c r="E65" s="307"/>
      <c r="F65" s="307"/>
      <c r="G65" s="307"/>
      <c r="H65" s="307"/>
      <c r="I65" s="307"/>
      <c r="J65" s="307"/>
      <c r="K65" s="190"/>
    </row>
    <row r="66" spans="2:11" ht="15" customHeight="1">
      <c r="B66" s="189"/>
      <c r="C66" s="194"/>
      <c r="D66" s="311" t="s">
        <v>1476</v>
      </c>
      <c r="E66" s="311"/>
      <c r="F66" s="311"/>
      <c r="G66" s="311"/>
      <c r="H66" s="311"/>
      <c r="I66" s="311"/>
      <c r="J66" s="311"/>
      <c r="K66" s="190"/>
    </row>
    <row r="67" spans="2:11" ht="15" customHeight="1">
      <c r="B67" s="189"/>
      <c r="C67" s="194"/>
      <c r="D67" s="307" t="s">
        <v>1477</v>
      </c>
      <c r="E67" s="307"/>
      <c r="F67" s="307"/>
      <c r="G67" s="307"/>
      <c r="H67" s="307"/>
      <c r="I67" s="307"/>
      <c r="J67" s="307"/>
      <c r="K67" s="190"/>
    </row>
    <row r="68" spans="2:11" ht="15" customHeight="1">
      <c r="B68" s="189"/>
      <c r="C68" s="194"/>
      <c r="D68" s="307" t="s">
        <v>1478</v>
      </c>
      <c r="E68" s="307"/>
      <c r="F68" s="307"/>
      <c r="G68" s="307"/>
      <c r="H68" s="307"/>
      <c r="I68" s="307"/>
      <c r="J68" s="307"/>
      <c r="K68" s="190"/>
    </row>
    <row r="69" spans="2:11" ht="15" customHeight="1">
      <c r="B69" s="189"/>
      <c r="C69" s="194"/>
      <c r="D69" s="307" t="s">
        <v>1479</v>
      </c>
      <c r="E69" s="307"/>
      <c r="F69" s="307"/>
      <c r="G69" s="307"/>
      <c r="H69" s="307"/>
      <c r="I69" s="307"/>
      <c r="J69" s="307"/>
      <c r="K69" s="190"/>
    </row>
    <row r="70" spans="2:11" ht="15" customHeight="1">
      <c r="B70" s="189"/>
      <c r="C70" s="194"/>
      <c r="D70" s="307" t="s">
        <v>1480</v>
      </c>
      <c r="E70" s="307"/>
      <c r="F70" s="307"/>
      <c r="G70" s="307"/>
      <c r="H70" s="307"/>
      <c r="I70" s="307"/>
      <c r="J70" s="307"/>
      <c r="K70" s="190"/>
    </row>
    <row r="71" spans="2:11" ht="12.75" customHeight="1">
      <c r="B71" s="198"/>
      <c r="C71" s="199"/>
      <c r="D71" s="199"/>
      <c r="E71" s="199"/>
      <c r="F71" s="199"/>
      <c r="G71" s="199"/>
      <c r="H71" s="199"/>
      <c r="I71" s="199"/>
      <c r="J71" s="199"/>
      <c r="K71" s="200"/>
    </row>
    <row r="72" spans="2:11" ht="18.75" customHeight="1">
      <c r="B72" s="201"/>
      <c r="C72" s="201"/>
      <c r="D72" s="201"/>
      <c r="E72" s="201"/>
      <c r="F72" s="201"/>
      <c r="G72" s="201"/>
      <c r="H72" s="201"/>
      <c r="I72" s="201"/>
      <c r="J72" s="201"/>
      <c r="K72" s="202"/>
    </row>
    <row r="73" spans="2:11" ht="18.75" customHeight="1">
      <c r="B73" s="202"/>
      <c r="C73" s="202"/>
      <c r="D73" s="202"/>
      <c r="E73" s="202"/>
      <c r="F73" s="202"/>
      <c r="G73" s="202"/>
      <c r="H73" s="202"/>
      <c r="I73" s="202"/>
      <c r="J73" s="202"/>
      <c r="K73" s="202"/>
    </row>
    <row r="74" spans="2:11" ht="7.5" customHeight="1">
      <c r="B74" s="203"/>
      <c r="C74" s="204"/>
      <c r="D74" s="204"/>
      <c r="E74" s="204"/>
      <c r="F74" s="204"/>
      <c r="G74" s="204"/>
      <c r="H74" s="204"/>
      <c r="I74" s="204"/>
      <c r="J74" s="204"/>
      <c r="K74" s="205"/>
    </row>
    <row r="75" spans="2:11" ht="45" customHeight="1">
      <c r="B75" s="206"/>
      <c r="C75" s="310" t="s">
        <v>1481</v>
      </c>
      <c r="D75" s="310"/>
      <c r="E75" s="310"/>
      <c r="F75" s="310"/>
      <c r="G75" s="310"/>
      <c r="H75" s="310"/>
      <c r="I75" s="310"/>
      <c r="J75" s="310"/>
      <c r="K75" s="207"/>
    </row>
    <row r="76" spans="2:11" ht="17.25" customHeight="1">
      <c r="B76" s="206"/>
      <c r="C76" s="208" t="s">
        <v>1482</v>
      </c>
      <c r="D76" s="208"/>
      <c r="E76" s="208"/>
      <c r="F76" s="208" t="s">
        <v>1483</v>
      </c>
      <c r="G76" s="209"/>
      <c r="H76" s="208" t="s">
        <v>60</v>
      </c>
      <c r="I76" s="208" t="s">
        <v>63</v>
      </c>
      <c r="J76" s="208" t="s">
        <v>1484</v>
      </c>
      <c r="K76" s="207"/>
    </row>
    <row r="77" spans="2:11" ht="17.25" customHeight="1">
      <c r="B77" s="206"/>
      <c r="C77" s="210" t="s">
        <v>1485</v>
      </c>
      <c r="D77" s="210"/>
      <c r="E77" s="210"/>
      <c r="F77" s="211" t="s">
        <v>1486</v>
      </c>
      <c r="G77" s="212"/>
      <c r="H77" s="210"/>
      <c r="I77" s="210"/>
      <c r="J77" s="210" t="s">
        <v>1487</v>
      </c>
      <c r="K77" s="207"/>
    </row>
    <row r="78" spans="2:11" ht="5.25" customHeight="1">
      <c r="B78" s="206"/>
      <c r="C78" s="213"/>
      <c r="D78" s="213"/>
      <c r="E78" s="213"/>
      <c r="F78" s="213"/>
      <c r="G78" s="214"/>
      <c r="H78" s="213"/>
      <c r="I78" s="213"/>
      <c r="J78" s="213"/>
      <c r="K78" s="207"/>
    </row>
    <row r="79" spans="2:11" ht="15" customHeight="1">
      <c r="B79" s="206"/>
      <c r="C79" s="195" t="s">
        <v>59</v>
      </c>
      <c r="D79" s="215"/>
      <c r="E79" s="215"/>
      <c r="F79" s="216" t="s">
        <v>1488</v>
      </c>
      <c r="G79" s="217"/>
      <c r="H79" s="195" t="s">
        <v>1489</v>
      </c>
      <c r="I79" s="195" t="s">
        <v>1490</v>
      </c>
      <c r="J79" s="195">
        <v>20</v>
      </c>
      <c r="K79" s="207"/>
    </row>
    <row r="80" spans="2:11" ht="15" customHeight="1">
      <c r="B80" s="206"/>
      <c r="C80" s="195" t="s">
        <v>1491</v>
      </c>
      <c r="D80" s="195"/>
      <c r="E80" s="195"/>
      <c r="F80" s="216" t="s">
        <v>1488</v>
      </c>
      <c r="G80" s="217"/>
      <c r="H80" s="195" t="s">
        <v>1492</v>
      </c>
      <c r="I80" s="195" t="s">
        <v>1490</v>
      </c>
      <c r="J80" s="195">
        <v>120</v>
      </c>
      <c r="K80" s="207"/>
    </row>
    <row r="81" spans="2:11" ht="15" customHeight="1">
      <c r="B81" s="218"/>
      <c r="C81" s="195" t="s">
        <v>1493</v>
      </c>
      <c r="D81" s="195"/>
      <c r="E81" s="195"/>
      <c r="F81" s="216" t="s">
        <v>1494</v>
      </c>
      <c r="G81" s="217"/>
      <c r="H81" s="195" t="s">
        <v>1495</v>
      </c>
      <c r="I81" s="195" t="s">
        <v>1490</v>
      </c>
      <c r="J81" s="195">
        <v>50</v>
      </c>
      <c r="K81" s="207"/>
    </row>
    <row r="82" spans="2:11" ht="15" customHeight="1">
      <c r="B82" s="218"/>
      <c r="C82" s="195" t="s">
        <v>1496</v>
      </c>
      <c r="D82" s="195"/>
      <c r="E82" s="195"/>
      <c r="F82" s="216" t="s">
        <v>1488</v>
      </c>
      <c r="G82" s="217"/>
      <c r="H82" s="195" t="s">
        <v>1497</v>
      </c>
      <c r="I82" s="195" t="s">
        <v>1498</v>
      </c>
      <c r="J82" s="195"/>
      <c r="K82" s="207"/>
    </row>
    <row r="83" spans="2:11" ht="15" customHeight="1">
      <c r="B83" s="218"/>
      <c r="C83" s="195" t="s">
        <v>1499</v>
      </c>
      <c r="D83" s="195"/>
      <c r="E83" s="195"/>
      <c r="F83" s="216" t="s">
        <v>1494</v>
      </c>
      <c r="G83" s="195"/>
      <c r="H83" s="195" t="s">
        <v>1500</v>
      </c>
      <c r="I83" s="195" t="s">
        <v>1490</v>
      </c>
      <c r="J83" s="195">
        <v>15</v>
      </c>
      <c r="K83" s="207"/>
    </row>
    <row r="84" spans="2:11" ht="15" customHeight="1">
      <c r="B84" s="218"/>
      <c r="C84" s="195" t="s">
        <v>1501</v>
      </c>
      <c r="D84" s="195"/>
      <c r="E84" s="195"/>
      <c r="F84" s="216" t="s">
        <v>1494</v>
      </c>
      <c r="G84" s="195"/>
      <c r="H84" s="195" t="s">
        <v>1502</v>
      </c>
      <c r="I84" s="195" t="s">
        <v>1490</v>
      </c>
      <c r="J84" s="195">
        <v>15</v>
      </c>
      <c r="K84" s="207"/>
    </row>
    <row r="85" spans="2:11" ht="15" customHeight="1">
      <c r="B85" s="218"/>
      <c r="C85" s="195" t="s">
        <v>1503</v>
      </c>
      <c r="D85" s="195"/>
      <c r="E85" s="195"/>
      <c r="F85" s="216" t="s">
        <v>1494</v>
      </c>
      <c r="G85" s="195"/>
      <c r="H85" s="195" t="s">
        <v>1504</v>
      </c>
      <c r="I85" s="195" t="s">
        <v>1490</v>
      </c>
      <c r="J85" s="195">
        <v>20</v>
      </c>
      <c r="K85" s="207"/>
    </row>
    <row r="86" spans="2:11" ht="15" customHeight="1">
      <c r="B86" s="218"/>
      <c r="C86" s="195" t="s">
        <v>1505</v>
      </c>
      <c r="D86" s="195"/>
      <c r="E86" s="195"/>
      <c r="F86" s="216" t="s">
        <v>1494</v>
      </c>
      <c r="G86" s="195"/>
      <c r="H86" s="195" t="s">
        <v>1506</v>
      </c>
      <c r="I86" s="195" t="s">
        <v>1490</v>
      </c>
      <c r="J86" s="195">
        <v>20</v>
      </c>
      <c r="K86" s="207"/>
    </row>
    <row r="87" spans="2:11" ht="15" customHeight="1">
      <c r="B87" s="218"/>
      <c r="C87" s="195" t="s">
        <v>1507</v>
      </c>
      <c r="D87" s="195"/>
      <c r="E87" s="195"/>
      <c r="F87" s="216" t="s">
        <v>1494</v>
      </c>
      <c r="G87" s="217"/>
      <c r="H87" s="195" t="s">
        <v>1508</v>
      </c>
      <c r="I87" s="195" t="s">
        <v>1490</v>
      </c>
      <c r="J87" s="195">
        <v>50</v>
      </c>
      <c r="K87" s="207"/>
    </row>
    <row r="88" spans="2:11" ht="15" customHeight="1">
      <c r="B88" s="218"/>
      <c r="C88" s="195" t="s">
        <v>1509</v>
      </c>
      <c r="D88" s="195"/>
      <c r="E88" s="195"/>
      <c r="F88" s="216" t="s">
        <v>1494</v>
      </c>
      <c r="G88" s="217"/>
      <c r="H88" s="195" t="s">
        <v>1510</v>
      </c>
      <c r="I88" s="195" t="s">
        <v>1490</v>
      </c>
      <c r="J88" s="195">
        <v>20</v>
      </c>
      <c r="K88" s="207"/>
    </row>
    <row r="89" spans="2:11" ht="15" customHeight="1">
      <c r="B89" s="218"/>
      <c r="C89" s="195" t="s">
        <v>1511</v>
      </c>
      <c r="D89" s="195"/>
      <c r="E89" s="195"/>
      <c r="F89" s="216" t="s">
        <v>1494</v>
      </c>
      <c r="G89" s="217"/>
      <c r="H89" s="195" t="s">
        <v>1512</v>
      </c>
      <c r="I89" s="195" t="s">
        <v>1490</v>
      </c>
      <c r="J89" s="195">
        <v>20</v>
      </c>
      <c r="K89" s="207"/>
    </row>
    <row r="90" spans="2:11" ht="15" customHeight="1">
      <c r="B90" s="218"/>
      <c r="C90" s="195" t="s">
        <v>1513</v>
      </c>
      <c r="D90" s="195"/>
      <c r="E90" s="195"/>
      <c r="F90" s="216" t="s">
        <v>1494</v>
      </c>
      <c r="G90" s="217"/>
      <c r="H90" s="195" t="s">
        <v>1514</v>
      </c>
      <c r="I90" s="195" t="s">
        <v>1490</v>
      </c>
      <c r="J90" s="195">
        <v>50</v>
      </c>
      <c r="K90" s="207"/>
    </row>
    <row r="91" spans="2:11" ht="15" customHeight="1">
      <c r="B91" s="218"/>
      <c r="C91" s="195" t="s">
        <v>1515</v>
      </c>
      <c r="D91" s="195"/>
      <c r="E91" s="195"/>
      <c r="F91" s="216" t="s">
        <v>1494</v>
      </c>
      <c r="G91" s="217"/>
      <c r="H91" s="195" t="s">
        <v>1515</v>
      </c>
      <c r="I91" s="195" t="s">
        <v>1490</v>
      </c>
      <c r="J91" s="195">
        <v>50</v>
      </c>
      <c r="K91" s="207"/>
    </row>
    <row r="92" spans="2:11" ht="15" customHeight="1">
      <c r="B92" s="218"/>
      <c r="C92" s="195" t="s">
        <v>1516</v>
      </c>
      <c r="D92" s="195"/>
      <c r="E92" s="195"/>
      <c r="F92" s="216" t="s">
        <v>1494</v>
      </c>
      <c r="G92" s="217"/>
      <c r="H92" s="195" t="s">
        <v>1517</v>
      </c>
      <c r="I92" s="195" t="s">
        <v>1490</v>
      </c>
      <c r="J92" s="195">
        <v>255</v>
      </c>
      <c r="K92" s="207"/>
    </row>
    <row r="93" spans="2:11" ht="15" customHeight="1">
      <c r="B93" s="218"/>
      <c r="C93" s="195" t="s">
        <v>1518</v>
      </c>
      <c r="D93" s="195"/>
      <c r="E93" s="195"/>
      <c r="F93" s="216" t="s">
        <v>1488</v>
      </c>
      <c r="G93" s="217"/>
      <c r="H93" s="195" t="s">
        <v>1519</v>
      </c>
      <c r="I93" s="195" t="s">
        <v>1520</v>
      </c>
      <c r="J93" s="195"/>
      <c r="K93" s="207"/>
    </row>
    <row r="94" spans="2:11" ht="15" customHeight="1">
      <c r="B94" s="218"/>
      <c r="C94" s="195" t="s">
        <v>1521</v>
      </c>
      <c r="D94" s="195"/>
      <c r="E94" s="195"/>
      <c r="F94" s="216" t="s">
        <v>1488</v>
      </c>
      <c r="G94" s="217"/>
      <c r="H94" s="195" t="s">
        <v>1522</v>
      </c>
      <c r="I94" s="195" t="s">
        <v>1523</v>
      </c>
      <c r="J94" s="195"/>
      <c r="K94" s="207"/>
    </row>
    <row r="95" spans="2:11" ht="15" customHeight="1">
      <c r="B95" s="218"/>
      <c r="C95" s="195" t="s">
        <v>1524</v>
      </c>
      <c r="D95" s="195"/>
      <c r="E95" s="195"/>
      <c r="F95" s="216" t="s">
        <v>1488</v>
      </c>
      <c r="G95" s="217"/>
      <c r="H95" s="195" t="s">
        <v>1524</v>
      </c>
      <c r="I95" s="195" t="s">
        <v>1523</v>
      </c>
      <c r="J95" s="195"/>
      <c r="K95" s="207"/>
    </row>
    <row r="96" spans="2:11" ht="15" customHeight="1">
      <c r="B96" s="218"/>
      <c r="C96" s="195" t="s">
        <v>44</v>
      </c>
      <c r="D96" s="195"/>
      <c r="E96" s="195"/>
      <c r="F96" s="216" t="s">
        <v>1488</v>
      </c>
      <c r="G96" s="217"/>
      <c r="H96" s="195" t="s">
        <v>1525</v>
      </c>
      <c r="I96" s="195" t="s">
        <v>1523</v>
      </c>
      <c r="J96" s="195"/>
      <c r="K96" s="207"/>
    </row>
    <row r="97" spans="2:11" ht="15" customHeight="1">
      <c r="B97" s="218"/>
      <c r="C97" s="195" t="s">
        <v>54</v>
      </c>
      <c r="D97" s="195"/>
      <c r="E97" s="195"/>
      <c r="F97" s="216" t="s">
        <v>1488</v>
      </c>
      <c r="G97" s="217"/>
      <c r="H97" s="195" t="s">
        <v>1526</v>
      </c>
      <c r="I97" s="195" t="s">
        <v>1523</v>
      </c>
      <c r="J97" s="195"/>
      <c r="K97" s="207"/>
    </row>
    <row r="98" spans="2:11" ht="15" customHeight="1">
      <c r="B98" s="219"/>
      <c r="C98" s="220"/>
      <c r="D98" s="220"/>
      <c r="E98" s="220"/>
      <c r="F98" s="220"/>
      <c r="G98" s="220"/>
      <c r="H98" s="220"/>
      <c r="I98" s="220"/>
      <c r="J98" s="220"/>
      <c r="K98" s="221"/>
    </row>
    <row r="99" spans="2:11" ht="18.75" customHeight="1">
      <c r="B99" s="222"/>
      <c r="C99" s="223"/>
      <c r="D99" s="223"/>
      <c r="E99" s="223"/>
      <c r="F99" s="223"/>
      <c r="G99" s="223"/>
      <c r="H99" s="223"/>
      <c r="I99" s="223"/>
      <c r="J99" s="223"/>
      <c r="K99" s="222"/>
    </row>
    <row r="100" spans="2:11" ht="18.75" customHeight="1"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</row>
    <row r="101" spans="2:11" ht="7.5" customHeight="1">
      <c r="B101" s="203"/>
      <c r="C101" s="204"/>
      <c r="D101" s="204"/>
      <c r="E101" s="204"/>
      <c r="F101" s="204"/>
      <c r="G101" s="204"/>
      <c r="H101" s="204"/>
      <c r="I101" s="204"/>
      <c r="J101" s="204"/>
      <c r="K101" s="205"/>
    </row>
    <row r="102" spans="2:11" ht="45" customHeight="1">
      <c r="B102" s="206"/>
      <c r="C102" s="310" t="s">
        <v>1527</v>
      </c>
      <c r="D102" s="310"/>
      <c r="E102" s="310"/>
      <c r="F102" s="310"/>
      <c r="G102" s="310"/>
      <c r="H102" s="310"/>
      <c r="I102" s="310"/>
      <c r="J102" s="310"/>
      <c r="K102" s="207"/>
    </row>
    <row r="103" spans="2:11" ht="17.25" customHeight="1">
      <c r="B103" s="206"/>
      <c r="C103" s="208" t="s">
        <v>1482</v>
      </c>
      <c r="D103" s="208"/>
      <c r="E103" s="208"/>
      <c r="F103" s="208" t="s">
        <v>1483</v>
      </c>
      <c r="G103" s="209"/>
      <c r="H103" s="208" t="s">
        <v>60</v>
      </c>
      <c r="I103" s="208" t="s">
        <v>63</v>
      </c>
      <c r="J103" s="208" t="s">
        <v>1484</v>
      </c>
      <c r="K103" s="207"/>
    </row>
    <row r="104" spans="2:11" ht="17.25" customHeight="1">
      <c r="B104" s="206"/>
      <c r="C104" s="210" t="s">
        <v>1485</v>
      </c>
      <c r="D104" s="210"/>
      <c r="E104" s="210"/>
      <c r="F104" s="211" t="s">
        <v>1486</v>
      </c>
      <c r="G104" s="212"/>
      <c r="H104" s="210"/>
      <c r="I104" s="210"/>
      <c r="J104" s="210" t="s">
        <v>1487</v>
      </c>
      <c r="K104" s="207"/>
    </row>
    <row r="105" spans="2:11" ht="5.25" customHeight="1">
      <c r="B105" s="206"/>
      <c r="C105" s="208"/>
      <c r="D105" s="208"/>
      <c r="E105" s="208"/>
      <c r="F105" s="208"/>
      <c r="G105" s="224"/>
      <c r="H105" s="208"/>
      <c r="I105" s="208"/>
      <c r="J105" s="208"/>
      <c r="K105" s="207"/>
    </row>
    <row r="106" spans="2:11" ht="15" customHeight="1">
      <c r="B106" s="206"/>
      <c r="C106" s="195" t="s">
        <v>59</v>
      </c>
      <c r="D106" s="215"/>
      <c r="E106" s="215"/>
      <c r="F106" s="216" t="s">
        <v>1488</v>
      </c>
      <c r="G106" s="195"/>
      <c r="H106" s="195" t="s">
        <v>1528</v>
      </c>
      <c r="I106" s="195" t="s">
        <v>1490</v>
      </c>
      <c r="J106" s="195">
        <v>20</v>
      </c>
      <c r="K106" s="207"/>
    </row>
    <row r="107" spans="2:11" ht="15" customHeight="1">
      <c r="B107" s="206"/>
      <c r="C107" s="195" t="s">
        <v>1491</v>
      </c>
      <c r="D107" s="195"/>
      <c r="E107" s="195"/>
      <c r="F107" s="216" t="s">
        <v>1488</v>
      </c>
      <c r="G107" s="195"/>
      <c r="H107" s="195" t="s">
        <v>1528</v>
      </c>
      <c r="I107" s="195" t="s">
        <v>1490</v>
      </c>
      <c r="J107" s="195">
        <v>120</v>
      </c>
      <c r="K107" s="207"/>
    </row>
    <row r="108" spans="2:11" ht="15" customHeight="1">
      <c r="B108" s="218"/>
      <c r="C108" s="195" t="s">
        <v>1493</v>
      </c>
      <c r="D108" s="195"/>
      <c r="E108" s="195"/>
      <c r="F108" s="216" t="s">
        <v>1494</v>
      </c>
      <c r="G108" s="195"/>
      <c r="H108" s="195" t="s">
        <v>1528</v>
      </c>
      <c r="I108" s="195" t="s">
        <v>1490</v>
      </c>
      <c r="J108" s="195">
        <v>50</v>
      </c>
      <c r="K108" s="207"/>
    </row>
    <row r="109" spans="2:11" ht="15" customHeight="1">
      <c r="B109" s="218"/>
      <c r="C109" s="195" t="s">
        <v>1496</v>
      </c>
      <c r="D109" s="195"/>
      <c r="E109" s="195"/>
      <c r="F109" s="216" t="s">
        <v>1488</v>
      </c>
      <c r="G109" s="195"/>
      <c r="H109" s="195" t="s">
        <v>1528</v>
      </c>
      <c r="I109" s="195" t="s">
        <v>1498</v>
      </c>
      <c r="J109" s="195"/>
      <c r="K109" s="207"/>
    </row>
    <row r="110" spans="2:11" ht="15" customHeight="1">
      <c r="B110" s="218"/>
      <c r="C110" s="195" t="s">
        <v>1507</v>
      </c>
      <c r="D110" s="195"/>
      <c r="E110" s="195"/>
      <c r="F110" s="216" t="s">
        <v>1494</v>
      </c>
      <c r="G110" s="195"/>
      <c r="H110" s="195" t="s">
        <v>1528</v>
      </c>
      <c r="I110" s="195" t="s">
        <v>1490</v>
      </c>
      <c r="J110" s="195">
        <v>50</v>
      </c>
      <c r="K110" s="207"/>
    </row>
    <row r="111" spans="2:11" ht="15" customHeight="1">
      <c r="B111" s="218"/>
      <c r="C111" s="195" t="s">
        <v>1515</v>
      </c>
      <c r="D111" s="195"/>
      <c r="E111" s="195"/>
      <c r="F111" s="216" t="s">
        <v>1494</v>
      </c>
      <c r="G111" s="195"/>
      <c r="H111" s="195" t="s">
        <v>1528</v>
      </c>
      <c r="I111" s="195" t="s">
        <v>1490</v>
      </c>
      <c r="J111" s="195">
        <v>50</v>
      </c>
      <c r="K111" s="207"/>
    </row>
    <row r="112" spans="2:11" ht="15" customHeight="1">
      <c r="B112" s="218"/>
      <c r="C112" s="195" t="s">
        <v>1513</v>
      </c>
      <c r="D112" s="195"/>
      <c r="E112" s="195"/>
      <c r="F112" s="216" t="s">
        <v>1494</v>
      </c>
      <c r="G112" s="195"/>
      <c r="H112" s="195" t="s">
        <v>1528</v>
      </c>
      <c r="I112" s="195" t="s">
        <v>1490</v>
      </c>
      <c r="J112" s="195">
        <v>50</v>
      </c>
      <c r="K112" s="207"/>
    </row>
    <row r="113" spans="2:11" ht="15" customHeight="1">
      <c r="B113" s="218"/>
      <c r="C113" s="195" t="s">
        <v>59</v>
      </c>
      <c r="D113" s="195"/>
      <c r="E113" s="195"/>
      <c r="F113" s="216" t="s">
        <v>1488</v>
      </c>
      <c r="G113" s="195"/>
      <c r="H113" s="195" t="s">
        <v>1529</v>
      </c>
      <c r="I113" s="195" t="s">
        <v>1490</v>
      </c>
      <c r="J113" s="195">
        <v>20</v>
      </c>
      <c r="K113" s="207"/>
    </row>
    <row r="114" spans="2:11" ht="15" customHeight="1">
      <c r="B114" s="218"/>
      <c r="C114" s="195" t="s">
        <v>1530</v>
      </c>
      <c r="D114" s="195"/>
      <c r="E114" s="195"/>
      <c r="F114" s="216" t="s">
        <v>1488</v>
      </c>
      <c r="G114" s="195"/>
      <c r="H114" s="195" t="s">
        <v>1531</v>
      </c>
      <c r="I114" s="195" t="s">
        <v>1490</v>
      </c>
      <c r="J114" s="195">
        <v>120</v>
      </c>
      <c r="K114" s="207"/>
    </row>
    <row r="115" spans="2:11" ht="15" customHeight="1">
      <c r="B115" s="218"/>
      <c r="C115" s="195" t="s">
        <v>44</v>
      </c>
      <c r="D115" s="195"/>
      <c r="E115" s="195"/>
      <c r="F115" s="216" t="s">
        <v>1488</v>
      </c>
      <c r="G115" s="195"/>
      <c r="H115" s="195" t="s">
        <v>1532</v>
      </c>
      <c r="I115" s="195" t="s">
        <v>1523</v>
      </c>
      <c r="J115" s="195"/>
      <c r="K115" s="207"/>
    </row>
    <row r="116" spans="2:11" ht="15" customHeight="1">
      <c r="B116" s="218"/>
      <c r="C116" s="195" t="s">
        <v>54</v>
      </c>
      <c r="D116" s="195"/>
      <c r="E116" s="195"/>
      <c r="F116" s="216" t="s">
        <v>1488</v>
      </c>
      <c r="G116" s="195"/>
      <c r="H116" s="195" t="s">
        <v>1533</v>
      </c>
      <c r="I116" s="195" t="s">
        <v>1523</v>
      </c>
      <c r="J116" s="195"/>
      <c r="K116" s="207"/>
    </row>
    <row r="117" spans="2:11" ht="15" customHeight="1">
      <c r="B117" s="218"/>
      <c r="C117" s="195" t="s">
        <v>63</v>
      </c>
      <c r="D117" s="195"/>
      <c r="E117" s="195"/>
      <c r="F117" s="216" t="s">
        <v>1488</v>
      </c>
      <c r="G117" s="195"/>
      <c r="H117" s="195" t="s">
        <v>1534</v>
      </c>
      <c r="I117" s="195" t="s">
        <v>1535</v>
      </c>
      <c r="J117" s="195"/>
      <c r="K117" s="207"/>
    </row>
    <row r="118" spans="2:11" ht="15" customHeight="1">
      <c r="B118" s="219"/>
      <c r="C118" s="225"/>
      <c r="D118" s="225"/>
      <c r="E118" s="225"/>
      <c r="F118" s="225"/>
      <c r="G118" s="225"/>
      <c r="H118" s="225"/>
      <c r="I118" s="225"/>
      <c r="J118" s="225"/>
      <c r="K118" s="221"/>
    </row>
    <row r="119" spans="2:11" ht="18.75" customHeight="1">
      <c r="B119" s="226"/>
      <c r="C119" s="227"/>
      <c r="D119" s="227"/>
      <c r="E119" s="227"/>
      <c r="F119" s="228"/>
      <c r="G119" s="227"/>
      <c r="H119" s="227"/>
      <c r="I119" s="227"/>
      <c r="J119" s="227"/>
      <c r="K119" s="226"/>
    </row>
    <row r="120" spans="2:11" ht="18.75" customHeight="1"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</row>
    <row r="121" spans="2:11" ht="7.5" customHeight="1">
      <c r="B121" s="229"/>
      <c r="C121" s="230"/>
      <c r="D121" s="230"/>
      <c r="E121" s="230"/>
      <c r="F121" s="230"/>
      <c r="G121" s="230"/>
      <c r="H121" s="230"/>
      <c r="I121" s="230"/>
      <c r="J121" s="230"/>
      <c r="K121" s="231"/>
    </row>
    <row r="122" spans="2:11" ht="45" customHeight="1">
      <c r="B122" s="232"/>
      <c r="C122" s="308" t="s">
        <v>1536</v>
      </c>
      <c r="D122" s="308"/>
      <c r="E122" s="308"/>
      <c r="F122" s="308"/>
      <c r="G122" s="308"/>
      <c r="H122" s="308"/>
      <c r="I122" s="308"/>
      <c r="J122" s="308"/>
      <c r="K122" s="233"/>
    </row>
    <row r="123" spans="2:11" ht="17.25" customHeight="1">
      <c r="B123" s="234"/>
      <c r="C123" s="208" t="s">
        <v>1482</v>
      </c>
      <c r="D123" s="208"/>
      <c r="E123" s="208"/>
      <c r="F123" s="208" t="s">
        <v>1483</v>
      </c>
      <c r="G123" s="209"/>
      <c r="H123" s="208" t="s">
        <v>60</v>
      </c>
      <c r="I123" s="208" t="s">
        <v>63</v>
      </c>
      <c r="J123" s="208" t="s">
        <v>1484</v>
      </c>
      <c r="K123" s="235"/>
    </row>
    <row r="124" spans="2:11" ht="17.25" customHeight="1">
      <c r="B124" s="234"/>
      <c r="C124" s="210" t="s">
        <v>1485</v>
      </c>
      <c r="D124" s="210"/>
      <c r="E124" s="210"/>
      <c r="F124" s="211" t="s">
        <v>1486</v>
      </c>
      <c r="G124" s="212"/>
      <c r="H124" s="210"/>
      <c r="I124" s="210"/>
      <c r="J124" s="210" t="s">
        <v>1487</v>
      </c>
      <c r="K124" s="235"/>
    </row>
    <row r="125" spans="2:11" ht="5.25" customHeight="1">
      <c r="B125" s="236"/>
      <c r="C125" s="213"/>
      <c r="D125" s="213"/>
      <c r="E125" s="213"/>
      <c r="F125" s="213"/>
      <c r="G125" s="237"/>
      <c r="H125" s="213"/>
      <c r="I125" s="213"/>
      <c r="J125" s="213"/>
      <c r="K125" s="238"/>
    </row>
    <row r="126" spans="2:11" ht="15" customHeight="1">
      <c r="B126" s="236"/>
      <c r="C126" s="195" t="s">
        <v>1491</v>
      </c>
      <c r="D126" s="215"/>
      <c r="E126" s="215"/>
      <c r="F126" s="216" t="s">
        <v>1488</v>
      </c>
      <c r="G126" s="195"/>
      <c r="H126" s="195" t="s">
        <v>1528</v>
      </c>
      <c r="I126" s="195" t="s">
        <v>1490</v>
      </c>
      <c r="J126" s="195">
        <v>120</v>
      </c>
      <c r="K126" s="239"/>
    </row>
    <row r="127" spans="2:11" ht="15" customHeight="1">
      <c r="B127" s="236"/>
      <c r="C127" s="195" t="s">
        <v>1537</v>
      </c>
      <c r="D127" s="195"/>
      <c r="E127" s="195"/>
      <c r="F127" s="216" t="s">
        <v>1488</v>
      </c>
      <c r="G127" s="195"/>
      <c r="H127" s="195" t="s">
        <v>1538</v>
      </c>
      <c r="I127" s="195" t="s">
        <v>1490</v>
      </c>
      <c r="J127" s="195" t="s">
        <v>1539</v>
      </c>
      <c r="K127" s="239"/>
    </row>
    <row r="128" spans="2:11" ht="15" customHeight="1">
      <c r="B128" s="236"/>
      <c r="C128" s="195" t="s">
        <v>1436</v>
      </c>
      <c r="D128" s="195"/>
      <c r="E128" s="195"/>
      <c r="F128" s="216" t="s">
        <v>1488</v>
      </c>
      <c r="G128" s="195"/>
      <c r="H128" s="195" t="s">
        <v>1540</v>
      </c>
      <c r="I128" s="195" t="s">
        <v>1490</v>
      </c>
      <c r="J128" s="195" t="s">
        <v>1539</v>
      </c>
      <c r="K128" s="239"/>
    </row>
    <row r="129" spans="2:11" ht="15" customHeight="1">
      <c r="B129" s="236"/>
      <c r="C129" s="195" t="s">
        <v>1499</v>
      </c>
      <c r="D129" s="195"/>
      <c r="E129" s="195"/>
      <c r="F129" s="216" t="s">
        <v>1494</v>
      </c>
      <c r="G129" s="195"/>
      <c r="H129" s="195" t="s">
        <v>1500</v>
      </c>
      <c r="I129" s="195" t="s">
        <v>1490</v>
      </c>
      <c r="J129" s="195">
        <v>15</v>
      </c>
      <c r="K129" s="239"/>
    </row>
    <row r="130" spans="2:11" ht="15" customHeight="1">
      <c r="B130" s="236"/>
      <c r="C130" s="195" t="s">
        <v>1501</v>
      </c>
      <c r="D130" s="195"/>
      <c r="E130" s="195"/>
      <c r="F130" s="216" t="s">
        <v>1494</v>
      </c>
      <c r="G130" s="195"/>
      <c r="H130" s="195" t="s">
        <v>1502</v>
      </c>
      <c r="I130" s="195" t="s">
        <v>1490</v>
      </c>
      <c r="J130" s="195">
        <v>15</v>
      </c>
      <c r="K130" s="239"/>
    </row>
    <row r="131" spans="2:11" ht="15" customHeight="1">
      <c r="B131" s="236"/>
      <c r="C131" s="195" t="s">
        <v>1503</v>
      </c>
      <c r="D131" s="195"/>
      <c r="E131" s="195"/>
      <c r="F131" s="216" t="s">
        <v>1494</v>
      </c>
      <c r="G131" s="195"/>
      <c r="H131" s="195" t="s">
        <v>1504</v>
      </c>
      <c r="I131" s="195" t="s">
        <v>1490</v>
      </c>
      <c r="J131" s="195">
        <v>20</v>
      </c>
      <c r="K131" s="239"/>
    </row>
    <row r="132" spans="2:11" ht="15" customHeight="1">
      <c r="B132" s="236"/>
      <c r="C132" s="195" t="s">
        <v>1505</v>
      </c>
      <c r="D132" s="195"/>
      <c r="E132" s="195"/>
      <c r="F132" s="216" t="s">
        <v>1494</v>
      </c>
      <c r="G132" s="195"/>
      <c r="H132" s="195" t="s">
        <v>1506</v>
      </c>
      <c r="I132" s="195" t="s">
        <v>1490</v>
      </c>
      <c r="J132" s="195">
        <v>20</v>
      </c>
      <c r="K132" s="239"/>
    </row>
    <row r="133" spans="2:11" ht="15" customHeight="1">
      <c r="B133" s="236"/>
      <c r="C133" s="195" t="s">
        <v>1493</v>
      </c>
      <c r="D133" s="195"/>
      <c r="E133" s="195"/>
      <c r="F133" s="216" t="s">
        <v>1494</v>
      </c>
      <c r="G133" s="195"/>
      <c r="H133" s="195" t="s">
        <v>1528</v>
      </c>
      <c r="I133" s="195" t="s">
        <v>1490</v>
      </c>
      <c r="J133" s="195">
        <v>50</v>
      </c>
      <c r="K133" s="239"/>
    </row>
    <row r="134" spans="2:11" ht="15" customHeight="1">
      <c r="B134" s="236"/>
      <c r="C134" s="195" t="s">
        <v>1507</v>
      </c>
      <c r="D134" s="195"/>
      <c r="E134" s="195"/>
      <c r="F134" s="216" t="s">
        <v>1494</v>
      </c>
      <c r="G134" s="195"/>
      <c r="H134" s="195" t="s">
        <v>1528</v>
      </c>
      <c r="I134" s="195" t="s">
        <v>1490</v>
      </c>
      <c r="J134" s="195">
        <v>50</v>
      </c>
      <c r="K134" s="239"/>
    </row>
    <row r="135" spans="2:11" ht="15" customHeight="1">
      <c r="B135" s="236"/>
      <c r="C135" s="195" t="s">
        <v>1513</v>
      </c>
      <c r="D135" s="195"/>
      <c r="E135" s="195"/>
      <c r="F135" s="216" t="s">
        <v>1494</v>
      </c>
      <c r="G135" s="195"/>
      <c r="H135" s="195" t="s">
        <v>1528</v>
      </c>
      <c r="I135" s="195" t="s">
        <v>1490</v>
      </c>
      <c r="J135" s="195">
        <v>50</v>
      </c>
      <c r="K135" s="239"/>
    </row>
    <row r="136" spans="2:11" ht="15" customHeight="1">
      <c r="B136" s="236"/>
      <c r="C136" s="195" t="s">
        <v>1515</v>
      </c>
      <c r="D136" s="195"/>
      <c r="E136" s="195"/>
      <c r="F136" s="216" t="s">
        <v>1494</v>
      </c>
      <c r="G136" s="195"/>
      <c r="H136" s="195" t="s">
        <v>1528</v>
      </c>
      <c r="I136" s="195" t="s">
        <v>1490</v>
      </c>
      <c r="J136" s="195">
        <v>50</v>
      </c>
      <c r="K136" s="239"/>
    </row>
    <row r="137" spans="2:11" ht="15" customHeight="1">
      <c r="B137" s="236"/>
      <c r="C137" s="195" t="s">
        <v>1516</v>
      </c>
      <c r="D137" s="195"/>
      <c r="E137" s="195"/>
      <c r="F137" s="216" t="s">
        <v>1494</v>
      </c>
      <c r="G137" s="195"/>
      <c r="H137" s="195" t="s">
        <v>1541</v>
      </c>
      <c r="I137" s="195" t="s">
        <v>1490</v>
      </c>
      <c r="J137" s="195">
        <v>255</v>
      </c>
      <c r="K137" s="239"/>
    </row>
    <row r="138" spans="2:11" ht="15" customHeight="1">
      <c r="B138" s="236"/>
      <c r="C138" s="195" t="s">
        <v>1518</v>
      </c>
      <c r="D138" s="195"/>
      <c r="E138" s="195"/>
      <c r="F138" s="216" t="s">
        <v>1488</v>
      </c>
      <c r="G138" s="195"/>
      <c r="H138" s="195" t="s">
        <v>1542</v>
      </c>
      <c r="I138" s="195" t="s">
        <v>1520</v>
      </c>
      <c r="J138" s="195"/>
      <c r="K138" s="239"/>
    </row>
    <row r="139" spans="2:11" ht="15" customHeight="1">
      <c r="B139" s="236"/>
      <c r="C139" s="195" t="s">
        <v>1521</v>
      </c>
      <c r="D139" s="195"/>
      <c r="E139" s="195"/>
      <c r="F139" s="216" t="s">
        <v>1488</v>
      </c>
      <c r="G139" s="195"/>
      <c r="H139" s="195" t="s">
        <v>1543</v>
      </c>
      <c r="I139" s="195" t="s">
        <v>1523</v>
      </c>
      <c r="J139" s="195"/>
      <c r="K139" s="239"/>
    </row>
    <row r="140" spans="2:11" ht="15" customHeight="1">
      <c r="B140" s="236"/>
      <c r="C140" s="195" t="s">
        <v>1524</v>
      </c>
      <c r="D140" s="195"/>
      <c r="E140" s="195"/>
      <c r="F140" s="216" t="s">
        <v>1488</v>
      </c>
      <c r="G140" s="195"/>
      <c r="H140" s="195" t="s">
        <v>1524</v>
      </c>
      <c r="I140" s="195" t="s">
        <v>1523</v>
      </c>
      <c r="J140" s="195"/>
      <c r="K140" s="239"/>
    </row>
    <row r="141" spans="2:11" ht="15" customHeight="1">
      <c r="B141" s="236"/>
      <c r="C141" s="195" t="s">
        <v>44</v>
      </c>
      <c r="D141" s="195"/>
      <c r="E141" s="195"/>
      <c r="F141" s="216" t="s">
        <v>1488</v>
      </c>
      <c r="G141" s="195"/>
      <c r="H141" s="195" t="s">
        <v>1544</v>
      </c>
      <c r="I141" s="195" t="s">
        <v>1523</v>
      </c>
      <c r="J141" s="195"/>
      <c r="K141" s="239"/>
    </row>
    <row r="142" spans="2:11" ht="15" customHeight="1">
      <c r="B142" s="236"/>
      <c r="C142" s="195" t="s">
        <v>1545</v>
      </c>
      <c r="D142" s="195"/>
      <c r="E142" s="195"/>
      <c r="F142" s="216" t="s">
        <v>1488</v>
      </c>
      <c r="G142" s="195"/>
      <c r="H142" s="195" t="s">
        <v>1546</v>
      </c>
      <c r="I142" s="195" t="s">
        <v>1523</v>
      </c>
      <c r="J142" s="195"/>
      <c r="K142" s="239"/>
    </row>
    <row r="143" spans="2:11" ht="15" customHeight="1">
      <c r="B143" s="240"/>
      <c r="C143" s="241"/>
      <c r="D143" s="241"/>
      <c r="E143" s="241"/>
      <c r="F143" s="241"/>
      <c r="G143" s="241"/>
      <c r="H143" s="241"/>
      <c r="I143" s="241"/>
      <c r="J143" s="241"/>
      <c r="K143" s="242"/>
    </row>
    <row r="144" spans="2:11" ht="18.75" customHeight="1">
      <c r="B144" s="227"/>
      <c r="C144" s="227"/>
      <c r="D144" s="227"/>
      <c r="E144" s="227"/>
      <c r="F144" s="228"/>
      <c r="G144" s="227"/>
      <c r="H144" s="227"/>
      <c r="I144" s="227"/>
      <c r="J144" s="227"/>
      <c r="K144" s="227"/>
    </row>
    <row r="145" spans="2:11" ht="18.75" customHeight="1">
      <c r="B145" s="202"/>
      <c r="C145" s="202"/>
      <c r="D145" s="202"/>
      <c r="E145" s="202"/>
      <c r="F145" s="202"/>
      <c r="G145" s="202"/>
      <c r="H145" s="202"/>
      <c r="I145" s="202"/>
      <c r="J145" s="202"/>
      <c r="K145" s="202"/>
    </row>
    <row r="146" spans="2:11" ht="7.5" customHeight="1">
      <c r="B146" s="203"/>
      <c r="C146" s="204"/>
      <c r="D146" s="204"/>
      <c r="E146" s="204"/>
      <c r="F146" s="204"/>
      <c r="G146" s="204"/>
      <c r="H146" s="204"/>
      <c r="I146" s="204"/>
      <c r="J146" s="204"/>
      <c r="K146" s="205"/>
    </row>
    <row r="147" spans="2:11" ht="45" customHeight="1">
      <c r="B147" s="206"/>
      <c r="C147" s="310" t="s">
        <v>1547</v>
      </c>
      <c r="D147" s="310"/>
      <c r="E147" s="310"/>
      <c r="F147" s="310"/>
      <c r="G147" s="310"/>
      <c r="H147" s="310"/>
      <c r="I147" s="310"/>
      <c r="J147" s="310"/>
      <c r="K147" s="207"/>
    </row>
    <row r="148" spans="2:11" ht="17.25" customHeight="1">
      <c r="B148" s="206"/>
      <c r="C148" s="208" t="s">
        <v>1482</v>
      </c>
      <c r="D148" s="208"/>
      <c r="E148" s="208"/>
      <c r="F148" s="208" t="s">
        <v>1483</v>
      </c>
      <c r="G148" s="209"/>
      <c r="H148" s="208" t="s">
        <v>60</v>
      </c>
      <c r="I148" s="208" t="s">
        <v>63</v>
      </c>
      <c r="J148" s="208" t="s">
        <v>1484</v>
      </c>
      <c r="K148" s="207"/>
    </row>
    <row r="149" spans="2:11" ht="17.25" customHeight="1">
      <c r="B149" s="206"/>
      <c r="C149" s="210" t="s">
        <v>1485</v>
      </c>
      <c r="D149" s="210"/>
      <c r="E149" s="210"/>
      <c r="F149" s="211" t="s">
        <v>1486</v>
      </c>
      <c r="G149" s="212"/>
      <c r="H149" s="210"/>
      <c r="I149" s="210"/>
      <c r="J149" s="210" t="s">
        <v>1487</v>
      </c>
      <c r="K149" s="207"/>
    </row>
    <row r="150" spans="2:11" ht="5.25" customHeight="1">
      <c r="B150" s="218"/>
      <c r="C150" s="213"/>
      <c r="D150" s="213"/>
      <c r="E150" s="213"/>
      <c r="F150" s="213"/>
      <c r="G150" s="214"/>
      <c r="H150" s="213"/>
      <c r="I150" s="213"/>
      <c r="J150" s="213"/>
      <c r="K150" s="239"/>
    </row>
    <row r="151" spans="2:11" ht="15" customHeight="1">
      <c r="B151" s="218"/>
      <c r="C151" s="243" t="s">
        <v>1491</v>
      </c>
      <c r="D151" s="195"/>
      <c r="E151" s="195"/>
      <c r="F151" s="244" t="s">
        <v>1488</v>
      </c>
      <c r="G151" s="195"/>
      <c r="H151" s="243" t="s">
        <v>1528</v>
      </c>
      <c r="I151" s="243" t="s">
        <v>1490</v>
      </c>
      <c r="J151" s="243">
        <v>120</v>
      </c>
      <c r="K151" s="239"/>
    </row>
    <row r="152" spans="2:11" ht="15" customHeight="1">
      <c r="B152" s="218"/>
      <c r="C152" s="243" t="s">
        <v>1537</v>
      </c>
      <c r="D152" s="195"/>
      <c r="E152" s="195"/>
      <c r="F152" s="244" t="s">
        <v>1488</v>
      </c>
      <c r="G152" s="195"/>
      <c r="H152" s="243" t="s">
        <v>1548</v>
      </c>
      <c r="I152" s="243" t="s">
        <v>1490</v>
      </c>
      <c r="J152" s="243" t="s">
        <v>1539</v>
      </c>
      <c r="K152" s="239"/>
    </row>
    <row r="153" spans="2:11" ht="15" customHeight="1">
      <c r="B153" s="218"/>
      <c r="C153" s="243" t="s">
        <v>1436</v>
      </c>
      <c r="D153" s="195"/>
      <c r="E153" s="195"/>
      <c r="F153" s="244" t="s">
        <v>1488</v>
      </c>
      <c r="G153" s="195"/>
      <c r="H153" s="243" t="s">
        <v>1549</v>
      </c>
      <c r="I153" s="243" t="s">
        <v>1490</v>
      </c>
      <c r="J153" s="243" t="s">
        <v>1539</v>
      </c>
      <c r="K153" s="239"/>
    </row>
    <row r="154" spans="2:11" ht="15" customHeight="1">
      <c r="B154" s="218"/>
      <c r="C154" s="243" t="s">
        <v>1493</v>
      </c>
      <c r="D154" s="195"/>
      <c r="E154" s="195"/>
      <c r="F154" s="244" t="s">
        <v>1494</v>
      </c>
      <c r="G154" s="195"/>
      <c r="H154" s="243" t="s">
        <v>1528</v>
      </c>
      <c r="I154" s="243" t="s">
        <v>1490</v>
      </c>
      <c r="J154" s="243">
        <v>50</v>
      </c>
      <c r="K154" s="239"/>
    </row>
    <row r="155" spans="2:11" ht="15" customHeight="1">
      <c r="B155" s="218"/>
      <c r="C155" s="243" t="s">
        <v>1496</v>
      </c>
      <c r="D155" s="195"/>
      <c r="E155" s="195"/>
      <c r="F155" s="244" t="s">
        <v>1488</v>
      </c>
      <c r="G155" s="195"/>
      <c r="H155" s="243" t="s">
        <v>1528</v>
      </c>
      <c r="I155" s="243" t="s">
        <v>1498</v>
      </c>
      <c r="J155" s="243"/>
      <c r="K155" s="239"/>
    </row>
    <row r="156" spans="2:11" ht="15" customHeight="1">
      <c r="B156" s="218"/>
      <c r="C156" s="243" t="s">
        <v>1507</v>
      </c>
      <c r="D156" s="195"/>
      <c r="E156" s="195"/>
      <c r="F156" s="244" t="s">
        <v>1494</v>
      </c>
      <c r="G156" s="195"/>
      <c r="H156" s="243" t="s">
        <v>1528</v>
      </c>
      <c r="I156" s="243" t="s">
        <v>1490</v>
      </c>
      <c r="J156" s="243">
        <v>50</v>
      </c>
      <c r="K156" s="239"/>
    </row>
    <row r="157" spans="2:11" ht="15" customHeight="1">
      <c r="B157" s="218"/>
      <c r="C157" s="243" t="s">
        <v>1515</v>
      </c>
      <c r="D157" s="195"/>
      <c r="E157" s="195"/>
      <c r="F157" s="244" t="s">
        <v>1494</v>
      </c>
      <c r="G157" s="195"/>
      <c r="H157" s="243" t="s">
        <v>1528</v>
      </c>
      <c r="I157" s="243" t="s">
        <v>1490</v>
      </c>
      <c r="J157" s="243">
        <v>50</v>
      </c>
      <c r="K157" s="239"/>
    </row>
    <row r="158" spans="2:11" ht="15" customHeight="1">
      <c r="B158" s="218"/>
      <c r="C158" s="243" t="s">
        <v>1513</v>
      </c>
      <c r="D158" s="195"/>
      <c r="E158" s="195"/>
      <c r="F158" s="244" t="s">
        <v>1494</v>
      </c>
      <c r="G158" s="195"/>
      <c r="H158" s="243" t="s">
        <v>1528</v>
      </c>
      <c r="I158" s="243" t="s">
        <v>1490</v>
      </c>
      <c r="J158" s="243">
        <v>50</v>
      </c>
      <c r="K158" s="239"/>
    </row>
    <row r="159" spans="2:11" ht="15" customHeight="1">
      <c r="B159" s="218"/>
      <c r="C159" s="243" t="s">
        <v>100</v>
      </c>
      <c r="D159" s="195"/>
      <c r="E159" s="195"/>
      <c r="F159" s="244" t="s">
        <v>1488</v>
      </c>
      <c r="G159" s="195"/>
      <c r="H159" s="243" t="s">
        <v>1550</v>
      </c>
      <c r="I159" s="243" t="s">
        <v>1490</v>
      </c>
      <c r="J159" s="243" t="s">
        <v>1551</v>
      </c>
      <c r="K159" s="239"/>
    </row>
    <row r="160" spans="2:11" ht="15" customHeight="1">
      <c r="B160" s="218"/>
      <c r="C160" s="243" t="s">
        <v>1552</v>
      </c>
      <c r="D160" s="195"/>
      <c r="E160" s="195"/>
      <c r="F160" s="244" t="s">
        <v>1488</v>
      </c>
      <c r="G160" s="195"/>
      <c r="H160" s="243" t="s">
        <v>1553</v>
      </c>
      <c r="I160" s="243" t="s">
        <v>1523</v>
      </c>
      <c r="J160" s="243"/>
      <c r="K160" s="239"/>
    </row>
    <row r="161" spans="2:11" ht="15" customHeight="1">
      <c r="B161" s="245"/>
      <c r="C161" s="225"/>
      <c r="D161" s="225"/>
      <c r="E161" s="225"/>
      <c r="F161" s="225"/>
      <c r="G161" s="225"/>
      <c r="H161" s="225"/>
      <c r="I161" s="225"/>
      <c r="J161" s="225"/>
      <c r="K161" s="246"/>
    </row>
    <row r="162" spans="2:11" ht="18.75" customHeight="1">
      <c r="B162" s="227"/>
      <c r="C162" s="237"/>
      <c r="D162" s="237"/>
      <c r="E162" s="237"/>
      <c r="F162" s="247"/>
      <c r="G162" s="237"/>
      <c r="H162" s="237"/>
      <c r="I162" s="237"/>
      <c r="J162" s="237"/>
      <c r="K162" s="227"/>
    </row>
    <row r="163" spans="2:11" ht="18.75" customHeight="1">
      <c r="B163" s="202"/>
      <c r="C163" s="202"/>
      <c r="D163" s="202"/>
      <c r="E163" s="202"/>
      <c r="F163" s="202"/>
      <c r="G163" s="202"/>
      <c r="H163" s="202"/>
      <c r="I163" s="202"/>
      <c r="J163" s="202"/>
      <c r="K163" s="202"/>
    </row>
    <row r="164" spans="2:11" ht="7.5" customHeight="1">
      <c r="B164" s="184"/>
      <c r="C164" s="185"/>
      <c r="D164" s="185"/>
      <c r="E164" s="185"/>
      <c r="F164" s="185"/>
      <c r="G164" s="185"/>
      <c r="H164" s="185"/>
      <c r="I164" s="185"/>
      <c r="J164" s="185"/>
      <c r="K164" s="186"/>
    </row>
    <row r="165" spans="2:11" ht="45" customHeight="1">
      <c r="B165" s="187"/>
      <c r="C165" s="308" t="s">
        <v>1554</v>
      </c>
      <c r="D165" s="308"/>
      <c r="E165" s="308"/>
      <c r="F165" s="308"/>
      <c r="G165" s="308"/>
      <c r="H165" s="308"/>
      <c r="I165" s="308"/>
      <c r="J165" s="308"/>
      <c r="K165" s="188"/>
    </row>
    <row r="166" spans="2:11" ht="17.25" customHeight="1">
      <c r="B166" s="187"/>
      <c r="C166" s="208" t="s">
        <v>1482</v>
      </c>
      <c r="D166" s="208"/>
      <c r="E166" s="208"/>
      <c r="F166" s="208" t="s">
        <v>1483</v>
      </c>
      <c r="G166" s="248"/>
      <c r="H166" s="249" t="s">
        <v>60</v>
      </c>
      <c r="I166" s="249" t="s">
        <v>63</v>
      </c>
      <c r="J166" s="208" t="s">
        <v>1484</v>
      </c>
      <c r="K166" s="188"/>
    </row>
    <row r="167" spans="2:11" ht="17.25" customHeight="1">
      <c r="B167" s="189"/>
      <c r="C167" s="210" t="s">
        <v>1485</v>
      </c>
      <c r="D167" s="210"/>
      <c r="E167" s="210"/>
      <c r="F167" s="211" t="s">
        <v>1486</v>
      </c>
      <c r="G167" s="250"/>
      <c r="H167" s="251"/>
      <c r="I167" s="251"/>
      <c r="J167" s="210" t="s">
        <v>1487</v>
      </c>
      <c r="K167" s="190"/>
    </row>
    <row r="168" spans="2:11" ht="5.25" customHeight="1">
      <c r="B168" s="218"/>
      <c r="C168" s="213"/>
      <c r="D168" s="213"/>
      <c r="E168" s="213"/>
      <c r="F168" s="213"/>
      <c r="G168" s="214"/>
      <c r="H168" s="213"/>
      <c r="I168" s="213"/>
      <c r="J168" s="213"/>
      <c r="K168" s="239"/>
    </row>
    <row r="169" spans="2:11" ht="15" customHeight="1">
      <c r="B169" s="218"/>
      <c r="C169" s="195" t="s">
        <v>1491</v>
      </c>
      <c r="D169" s="195"/>
      <c r="E169" s="195"/>
      <c r="F169" s="216" t="s">
        <v>1488</v>
      </c>
      <c r="G169" s="195"/>
      <c r="H169" s="195" t="s">
        <v>1528</v>
      </c>
      <c r="I169" s="195" t="s">
        <v>1490</v>
      </c>
      <c r="J169" s="195">
        <v>120</v>
      </c>
      <c r="K169" s="239"/>
    </row>
    <row r="170" spans="2:11" ht="15" customHeight="1">
      <c r="B170" s="218"/>
      <c r="C170" s="195" t="s">
        <v>1537</v>
      </c>
      <c r="D170" s="195"/>
      <c r="E170" s="195"/>
      <c r="F170" s="216" t="s">
        <v>1488</v>
      </c>
      <c r="G170" s="195"/>
      <c r="H170" s="195" t="s">
        <v>1538</v>
      </c>
      <c r="I170" s="195" t="s">
        <v>1490</v>
      </c>
      <c r="J170" s="195" t="s">
        <v>1539</v>
      </c>
      <c r="K170" s="239"/>
    </row>
    <row r="171" spans="2:11" ht="15" customHeight="1">
      <c r="B171" s="218"/>
      <c r="C171" s="195" t="s">
        <v>1436</v>
      </c>
      <c r="D171" s="195"/>
      <c r="E171" s="195"/>
      <c r="F171" s="216" t="s">
        <v>1488</v>
      </c>
      <c r="G171" s="195"/>
      <c r="H171" s="195" t="s">
        <v>1555</v>
      </c>
      <c r="I171" s="195" t="s">
        <v>1490</v>
      </c>
      <c r="J171" s="195" t="s">
        <v>1539</v>
      </c>
      <c r="K171" s="239"/>
    </row>
    <row r="172" spans="2:11" ht="15" customHeight="1">
      <c r="B172" s="218"/>
      <c r="C172" s="195" t="s">
        <v>1493</v>
      </c>
      <c r="D172" s="195"/>
      <c r="E172" s="195"/>
      <c r="F172" s="216" t="s">
        <v>1494</v>
      </c>
      <c r="G172" s="195"/>
      <c r="H172" s="195" t="s">
        <v>1555</v>
      </c>
      <c r="I172" s="195" t="s">
        <v>1490</v>
      </c>
      <c r="J172" s="195">
        <v>50</v>
      </c>
      <c r="K172" s="239"/>
    </row>
    <row r="173" spans="2:11" ht="15" customHeight="1">
      <c r="B173" s="218"/>
      <c r="C173" s="195" t="s">
        <v>1496</v>
      </c>
      <c r="D173" s="195"/>
      <c r="E173" s="195"/>
      <c r="F173" s="216" t="s">
        <v>1488</v>
      </c>
      <c r="G173" s="195"/>
      <c r="H173" s="195" t="s">
        <v>1555</v>
      </c>
      <c r="I173" s="195" t="s">
        <v>1498</v>
      </c>
      <c r="J173" s="195"/>
      <c r="K173" s="239"/>
    </row>
    <row r="174" spans="2:11" ht="15" customHeight="1">
      <c r="B174" s="218"/>
      <c r="C174" s="195" t="s">
        <v>1507</v>
      </c>
      <c r="D174" s="195"/>
      <c r="E174" s="195"/>
      <c r="F174" s="216" t="s">
        <v>1494</v>
      </c>
      <c r="G174" s="195"/>
      <c r="H174" s="195" t="s">
        <v>1555</v>
      </c>
      <c r="I174" s="195" t="s">
        <v>1490</v>
      </c>
      <c r="J174" s="195">
        <v>50</v>
      </c>
      <c r="K174" s="239"/>
    </row>
    <row r="175" spans="2:11" ht="15" customHeight="1">
      <c r="B175" s="218"/>
      <c r="C175" s="195" t="s">
        <v>1515</v>
      </c>
      <c r="D175" s="195"/>
      <c r="E175" s="195"/>
      <c r="F175" s="216" t="s">
        <v>1494</v>
      </c>
      <c r="G175" s="195"/>
      <c r="H175" s="195" t="s">
        <v>1555</v>
      </c>
      <c r="I175" s="195" t="s">
        <v>1490</v>
      </c>
      <c r="J175" s="195">
        <v>50</v>
      </c>
      <c r="K175" s="239"/>
    </row>
    <row r="176" spans="2:11" ht="15" customHeight="1">
      <c r="B176" s="218"/>
      <c r="C176" s="195" t="s">
        <v>1513</v>
      </c>
      <c r="D176" s="195"/>
      <c r="E176" s="195"/>
      <c r="F176" s="216" t="s">
        <v>1494</v>
      </c>
      <c r="G176" s="195"/>
      <c r="H176" s="195" t="s">
        <v>1555</v>
      </c>
      <c r="I176" s="195" t="s">
        <v>1490</v>
      </c>
      <c r="J176" s="195">
        <v>50</v>
      </c>
      <c r="K176" s="239"/>
    </row>
    <row r="177" spans="2:11" ht="15" customHeight="1">
      <c r="B177" s="218"/>
      <c r="C177" s="195" t="s">
        <v>113</v>
      </c>
      <c r="D177" s="195"/>
      <c r="E177" s="195"/>
      <c r="F177" s="216" t="s">
        <v>1488</v>
      </c>
      <c r="G177" s="195"/>
      <c r="H177" s="195" t="s">
        <v>1556</v>
      </c>
      <c r="I177" s="195" t="s">
        <v>1557</v>
      </c>
      <c r="J177" s="195"/>
      <c r="K177" s="239"/>
    </row>
    <row r="178" spans="2:11" ht="15" customHeight="1">
      <c r="B178" s="218"/>
      <c r="C178" s="195" t="s">
        <v>63</v>
      </c>
      <c r="D178" s="195"/>
      <c r="E178" s="195"/>
      <c r="F178" s="216" t="s">
        <v>1488</v>
      </c>
      <c r="G178" s="195"/>
      <c r="H178" s="195" t="s">
        <v>1558</v>
      </c>
      <c r="I178" s="195" t="s">
        <v>1559</v>
      </c>
      <c r="J178" s="195">
        <v>1</v>
      </c>
      <c r="K178" s="239"/>
    </row>
    <row r="179" spans="2:11" ht="15" customHeight="1">
      <c r="B179" s="218"/>
      <c r="C179" s="195" t="s">
        <v>59</v>
      </c>
      <c r="D179" s="195"/>
      <c r="E179" s="195"/>
      <c r="F179" s="216" t="s">
        <v>1488</v>
      </c>
      <c r="G179" s="195"/>
      <c r="H179" s="195" t="s">
        <v>1560</v>
      </c>
      <c r="I179" s="195" t="s">
        <v>1490</v>
      </c>
      <c r="J179" s="195">
        <v>20</v>
      </c>
      <c r="K179" s="239"/>
    </row>
    <row r="180" spans="2:11" ht="15" customHeight="1">
      <c r="B180" s="218"/>
      <c r="C180" s="195" t="s">
        <v>60</v>
      </c>
      <c r="D180" s="195"/>
      <c r="E180" s="195"/>
      <c r="F180" s="216" t="s">
        <v>1488</v>
      </c>
      <c r="G180" s="195"/>
      <c r="H180" s="195" t="s">
        <v>1561</v>
      </c>
      <c r="I180" s="195" t="s">
        <v>1490</v>
      </c>
      <c r="J180" s="195">
        <v>255</v>
      </c>
      <c r="K180" s="239"/>
    </row>
    <row r="181" spans="2:11" ht="15" customHeight="1">
      <c r="B181" s="218"/>
      <c r="C181" s="195" t="s">
        <v>114</v>
      </c>
      <c r="D181" s="195"/>
      <c r="E181" s="195"/>
      <c r="F181" s="216" t="s">
        <v>1488</v>
      </c>
      <c r="G181" s="195"/>
      <c r="H181" s="195" t="s">
        <v>1452</v>
      </c>
      <c r="I181" s="195" t="s">
        <v>1490</v>
      </c>
      <c r="J181" s="195">
        <v>10</v>
      </c>
      <c r="K181" s="239"/>
    </row>
    <row r="182" spans="2:11" ht="15" customHeight="1">
      <c r="B182" s="218"/>
      <c r="C182" s="195" t="s">
        <v>115</v>
      </c>
      <c r="D182" s="195"/>
      <c r="E182" s="195"/>
      <c r="F182" s="216" t="s">
        <v>1488</v>
      </c>
      <c r="G182" s="195"/>
      <c r="H182" s="195" t="s">
        <v>1562</v>
      </c>
      <c r="I182" s="195" t="s">
        <v>1523</v>
      </c>
      <c r="J182" s="195"/>
      <c r="K182" s="239"/>
    </row>
    <row r="183" spans="2:11" ht="15" customHeight="1">
      <c r="B183" s="218"/>
      <c r="C183" s="195" t="s">
        <v>1563</v>
      </c>
      <c r="D183" s="195"/>
      <c r="E183" s="195"/>
      <c r="F183" s="216" t="s">
        <v>1488</v>
      </c>
      <c r="G183" s="195"/>
      <c r="H183" s="195" t="s">
        <v>1564</v>
      </c>
      <c r="I183" s="195" t="s">
        <v>1523</v>
      </c>
      <c r="J183" s="195"/>
      <c r="K183" s="239"/>
    </row>
    <row r="184" spans="2:11" ht="15" customHeight="1">
      <c r="B184" s="218"/>
      <c r="C184" s="195" t="s">
        <v>1552</v>
      </c>
      <c r="D184" s="195"/>
      <c r="E184" s="195"/>
      <c r="F184" s="216" t="s">
        <v>1488</v>
      </c>
      <c r="G184" s="195"/>
      <c r="H184" s="195" t="s">
        <v>1565</v>
      </c>
      <c r="I184" s="195" t="s">
        <v>1523</v>
      </c>
      <c r="J184" s="195"/>
      <c r="K184" s="239"/>
    </row>
    <row r="185" spans="2:11" ht="15" customHeight="1">
      <c r="B185" s="218"/>
      <c r="C185" s="195" t="s">
        <v>117</v>
      </c>
      <c r="D185" s="195"/>
      <c r="E185" s="195"/>
      <c r="F185" s="216" t="s">
        <v>1494</v>
      </c>
      <c r="G185" s="195"/>
      <c r="H185" s="195" t="s">
        <v>1566</v>
      </c>
      <c r="I185" s="195" t="s">
        <v>1490</v>
      </c>
      <c r="J185" s="195">
        <v>50</v>
      </c>
      <c r="K185" s="239"/>
    </row>
    <row r="186" spans="2:11" ht="15" customHeight="1">
      <c r="B186" s="218"/>
      <c r="C186" s="195" t="s">
        <v>1567</v>
      </c>
      <c r="D186" s="195"/>
      <c r="E186" s="195"/>
      <c r="F186" s="216" t="s">
        <v>1494</v>
      </c>
      <c r="G186" s="195"/>
      <c r="H186" s="195" t="s">
        <v>1568</v>
      </c>
      <c r="I186" s="195" t="s">
        <v>1569</v>
      </c>
      <c r="J186" s="195"/>
      <c r="K186" s="239"/>
    </row>
    <row r="187" spans="2:11" ht="15" customHeight="1">
      <c r="B187" s="218"/>
      <c r="C187" s="195" t="s">
        <v>1570</v>
      </c>
      <c r="D187" s="195"/>
      <c r="E187" s="195"/>
      <c r="F187" s="216" t="s">
        <v>1494</v>
      </c>
      <c r="G187" s="195"/>
      <c r="H187" s="195" t="s">
        <v>1571</v>
      </c>
      <c r="I187" s="195" t="s">
        <v>1569</v>
      </c>
      <c r="J187" s="195"/>
      <c r="K187" s="239"/>
    </row>
    <row r="188" spans="2:11" ht="15" customHeight="1">
      <c r="B188" s="218"/>
      <c r="C188" s="195" t="s">
        <v>1572</v>
      </c>
      <c r="D188" s="195"/>
      <c r="E188" s="195"/>
      <c r="F188" s="216" t="s">
        <v>1494</v>
      </c>
      <c r="G188" s="195"/>
      <c r="H188" s="195" t="s">
        <v>1573</v>
      </c>
      <c r="I188" s="195" t="s">
        <v>1569</v>
      </c>
      <c r="J188" s="195"/>
      <c r="K188" s="239"/>
    </row>
    <row r="189" spans="2:11" ht="15" customHeight="1">
      <c r="B189" s="218"/>
      <c r="C189" s="252" t="s">
        <v>1574</v>
      </c>
      <c r="D189" s="195"/>
      <c r="E189" s="195"/>
      <c r="F189" s="216" t="s">
        <v>1494</v>
      </c>
      <c r="G189" s="195"/>
      <c r="H189" s="195" t="s">
        <v>1575</v>
      </c>
      <c r="I189" s="195" t="s">
        <v>1576</v>
      </c>
      <c r="J189" s="253" t="s">
        <v>1577</v>
      </c>
      <c r="K189" s="239"/>
    </row>
    <row r="190" spans="2:11" ht="15" customHeight="1">
      <c r="B190" s="218"/>
      <c r="C190" s="252" t="s">
        <v>48</v>
      </c>
      <c r="D190" s="195"/>
      <c r="E190" s="195"/>
      <c r="F190" s="216" t="s">
        <v>1488</v>
      </c>
      <c r="G190" s="195"/>
      <c r="H190" s="192" t="s">
        <v>1578</v>
      </c>
      <c r="I190" s="195" t="s">
        <v>1579</v>
      </c>
      <c r="J190" s="195"/>
      <c r="K190" s="239"/>
    </row>
    <row r="191" spans="2:11" ht="15" customHeight="1">
      <c r="B191" s="218"/>
      <c r="C191" s="252" t="s">
        <v>1580</v>
      </c>
      <c r="D191" s="195"/>
      <c r="E191" s="195"/>
      <c r="F191" s="216" t="s">
        <v>1488</v>
      </c>
      <c r="G191" s="195"/>
      <c r="H191" s="195" t="s">
        <v>1581</v>
      </c>
      <c r="I191" s="195" t="s">
        <v>1523</v>
      </c>
      <c r="J191" s="195"/>
      <c r="K191" s="239"/>
    </row>
    <row r="192" spans="2:11" ht="15" customHeight="1">
      <c r="B192" s="218"/>
      <c r="C192" s="252" t="s">
        <v>1582</v>
      </c>
      <c r="D192" s="195"/>
      <c r="E192" s="195"/>
      <c r="F192" s="216" t="s">
        <v>1488</v>
      </c>
      <c r="G192" s="195"/>
      <c r="H192" s="195" t="s">
        <v>1583</v>
      </c>
      <c r="I192" s="195" t="s">
        <v>1523</v>
      </c>
      <c r="J192" s="195"/>
      <c r="K192" s="239"/>
    </row>
    <row r="193" spans="2:11" ht="15" customHeight="1">
      <c r="B193" s="218"/>
      <c r="C193" s="252" t="s">
        <v>1584</v>
      </c>
      <c r="D193" s="195"/>
      <c r="E193" s="195"/>
      <c r="F193" s="216" t="s">
        <v>1494</v>
      </c>
      <c r="G193" s="195"/>
      <c r="H193" s="195" t="s">
        <v>1585</v>
      </c>
      <c r="I193" s="195" t="s">
        <v>1523</v>
      </c>
      <c r="J193" s="195"/>
      <c r="K193" s="239"/>
    </row>
    <row r="194" spans="2:11" ht="15" customHeight="1">
      <c r="B194" s="245"/>
      <c r="C194" s="254"/>
      <c r="D194" s="225"/>
      <c r="E194" s="225"/>
      <c r="F194" s="225"/>
      <c r="G194" s="225"/>
      <c r="H194" s="225"/>
      <c r="I194" s="225"/>
      <c r="J194" s="225"/>
      <c r="K194" s="246"/>
    </row>
    <row r="195" spans="2:11" ht="18.75" customHeight="1">
      <c r="B195" s="227"/>
      <c r="C195" s="237"/>
      <c r="D195" s="237"/>
      <c r="E195" s="237"/>
      <c r="F195" s="247"/>
      <c r="G195" s="237"/>
      <c r="H195" s="237"/>
      <c r="I195" s="237"/>
      <c r="J195" s="237"/>
      <c r="K195" s="227"/>
    </row>
    <row r="196" spans="2:11" ht="18.75" customHeight="1">
      <c r="B196" s="227"/>
      <c r="C196" s="237"/>
      <c r="D196" s="237"/>
      <c r="E196" s="237"/>
      <c r="F196" s="247"/>
      <c r="G196" s="237"/>
      <c r="H196" s="237"/>
      <c r="I196" s="237"/>
      <c r="J196" s="237"/>
      <c r="K196" s="227"/>
    </row>
    <row r="197" spans="2:11" ht="18.75" customHeight="1">
      <c r="B197" s="202"/>
      <c r="C197" s="202"/>
      <c r="D197" s="202"/>
      <c r="E197" s="202"/>
      <c r="F197" s="202"/>
      <c r="G197" s="202"/>
      <c r="H197" s="202"/>
      <c r="I197" s="202"/>
      <c r="J197" s="202"/>
      <c r="K197" s="202"/>
    </row>
    <row r="198" spans="2:11" ht="12">
      <c r="B198" s="184"/>
      <c r="C198" s="185"/>
      <c r="D198" s="185"/>
      <c r="E198" s="185"/>
      <c r="F198" s="185"/>
      <c r="G198" s="185"/>
      <c r="H198" s="185"/>
      <c r="I198" s="185"/>
      <c r="J198" s="185"/>
      <c r="K198" s="186"/>
    </row>
    <row r="199" spans="2:11" ht="22.2">
      <c r="B199" s="187"/>
      <c r="C199" s="308" t="s">
        <v>1586</v>
      </c>
      <c r="D199" s="308"/>
      <c r="E199" s="308"/>
      <c r="F199" s="308"/>
      <c r="G199" s="308"/>
      <c r="H199" s="308"/>
      <c r="I199" s="308"/>
      <c r="J199" s="308"/>
      <c r="K199" s="188"/>
    </row>
    <row r="200" spans="2:11" ht="25.5" customHeight="1">
      <c r="B200" s="187"/>
      <c r="C200" s="255" t="s">
        <v>1587</v>
      </c>
      <c r="D200" s="255"/>
      <c r="E200" s="255"/>
      <c r="F200" s="255" t="s">
        <v>1588</v>
      </c>
      <c r="G200" s="256"/>
      <c r="H200" s="314" t="s">
        <v>1589</v>
      </c>
      <c r="I200" s="314"/>
      <c r="J200" s="314"/>
      <c r="K200" s="188"/>
    </row>
    <row r="201" spans="2:11" ht="5.25" customHeight="1">
      <c r="B201" s="218"/>
      <c r="C201" s="213"/>
      <c r="D201" s="213"/>
      <c r="E201" s="213"/>
      <c r="F201" s="213"/>
      <c r="G201" s="237"/>
      <c r="H201" s="213"/>
      <c r="I201" s="213"/>
      <c r="J201" s="213"/>
      <c r="K201" s="239"/>
    </row>
    <row r="202" spans="2:11" ht="15" customHeight="1">
      <c r="B202" s="218"/>
      <c r="C202" s="195" t="s">
        <v>1579</v>
      </c>
      <c r="D202" s="195"/>
      <c r="E202" s="195"/>
      <c r="F202" s="216" t="s">
        <v>49</v>
      </c>
      <c r="G202" s="195"/>
      <c r="H202" s="313" t="s">
        <v>1590</v>
      </c>
      <c r="I202" s="313"/>
      <c r="J202" s="313"/>
      <c r="K202" s="239"/>
    </row>
    <row r="203" spans="2:11" ht="15" customHeight="1">
      <c r="B203" s="218"/>
      <c r="C203" s="195"/>
      <c r="D203" s="195"/>
      <c r="E203" s="195"/>
      <c r="F203" s="216" t="s">
        <v>50</v>
      </c>
      <c r="G203" s="195"/>
      <c r="H203" s="313" t="s">
        <v>1591</v>
      </c>
      <c r="I203" s="313"/>
      <c r="J203" s="313"/>
      <c r="K203" s="239"/>
    </row>
    <row r="204" spans="2:11" ht="15" customHeight="1">
      <c r="B204" s="218"/>
      <c r="C204" s="195"/>
      <c r="D204" s="195"/>
      <c r="E204" s="195"/>
      <c r="F204" s="216" t="s">
        <v>53</v>
      </c>
      <c r="G204" s="195"/>
      <c r="H204" s="313" t="s">
        <v>1592</v>
      </c>
      <c r="I204" s="313"/>
      <c r="J204" s="313"/>
      <c r="K204" s="239"/>
    </row>
    <row r="205" spans="2:11" ht="15" customHeight="1">
      <c r="B205" s="218"/>
      <c r="C205" s="195"/>
      <c r="D205" s="195"/>
      <c r="E205" s="195"/>
      <c r="F205" s="216" t="s">
        <v>51</v>
      </c>
      <c r="G205" s="195"/>
      <c r="H205" s="313" t="s">
        <v>1593</v>
      </c>
      <c r="I205" s="313"/>
      <c r="J205" s="313"/>
      <c r="K205" s="239"/>
    </row>
    <row r="206" spans="2:11" ht="15" customHeight="1">
      <c r="B206" s="218"/>
      <c r="C206" s="195"/>
      <c r="D206" s="195"/>
      <c r="E206" s="195"/>
      <c r="F206" s="216" t="s">
        <v>52</v>
      </c>
      <c r="G206" s="195"/>
      <c r="H206" s="313" t="s">
        <v>1594</v>
      </c>
      <c r="I206" s="313"/>
      <c r="J206" s="313"/>
      <c r="K206" s="239"/>
    </row>
    <row r="207" spans="2:11" ht="15" customHeight="1">
      <c r="B207" s="218"/>
      <c r="C207" s="195"/>
      <c r="D207" s="195"/>
      <c r="E207" s="195"/>
      <c r="F207" s="216"/>
      <c r="G207" s="195"/>
      <c r="H207" s="195"/>
      <c r="I207" s="195"/>
      <c r="J207" s="195"/>
      <c r="K207" s="239"/>
    </row>
    <row r="208" spans="2:11" ht="15" customHeight="1">
      <c r="B208" s="218"/>
      <c r="C208" s="195" t="s">
        <v>1535</v>
      </c>
      <c r="D208" s="195"/>
      <c r="E208" s="195"/>
      <c r="F208" s="216" t="s">
        <v>85</v>
      </c>
      <c r="G208" s="195"/>
      <c r="H208" s="313" t="s">
        <v>1595</v>
      </c>
      <c r="I208" s="313"/>
      <c r="J208" s="313"/>
      <c r="K208" s="239"/>
    </row>
    <row r="209" spans="2:11" ht="15" customHeight="1">
      <c r="B209" s="218"/>
      <c r="C209" s="195"/>
      <c r="D209" s="195"/>
      <c r="E209" s="195"/>
      <c r="F209" s="216" t="s">
        <v>1433</v>
      </c>
      <c r="G209" s="195"/>
      <c r="H209" s="313" t="s">
        <v>1434</v>
      </c>
      <c r="I209" s="313"/>
      <c r="J209" s="313"/>
      <c r="K209" s="239"/>
    </row>
    <row r="210" spans="2:11" ht="15" customHeight="1">
      <c r="B210" s="218"/>
      <c r="C210" s="195"/>
      <c r="D210" s="195"/>
      <c r="E210" s="195"/>
      <c r="F210" s="216" t="s">
        <v>1431</v>
      </c>
      <c r="G210" s="195"/>
      <c r="H210" s="313" t="s">
        <v>1596</v>
      </c>
      <c r="I210" s="313"/>
      <c r="J210" s="313"/>
      <c r="K210" s="239"/>
    </row>
    <row r="211" spans="2:11" ht="15" customHeight="1">
      <c r="B211" s="257"/>
      <c r="C211" s="195"/>
      <c r="D211" s="195"/>
      <c r="E211" s="195"/>
      <c r="F211" s="216" t="s">
        <v>93</v>
      </c>
      <c r="G211" s="252"/>
      <c r="H211" s="312" t="s">
        <v>94</v>
      </c>
      <c r="I211" s="312"/>
      <c r="J211" s="312"/>
      <c r="K211" s="258"/>
    </row>
    <row r="212" spans="2:11" ht="15" customHeight="1">
      <c r="B212" s="257"/>
      <c r="C212" s="195"/>
      <c r="D212" s="195"/>
      <c r="E212" s="195"/>
      <c r="F212" s="216" t="s">
        <v>91</v>
      </c>
      <c r="G212" s="252"/>
      <c r="H212" s="312" t="s">
        <v>1410</v>
      </c>
      <c r="I212" s="312"/>
      <c r="J212" s="312"/>
      <c r="K212" s="258"/>
    </row>
    <row r="213" spans="2:11" ht="15" customHeight="1">
      <c r="B213" s="257"/>
      <c r="C213" s="195"/>
      <c r="D213" s="195"/>
      <c r="E213" s="195"/>
      <c r="F213" s="216"/>
      <c r="G213" s="252"/>
      <c r="H213" s="243"/>
      <c r="I213" s="243"/>
      <c r="J213" s="243"/>
      <c r="K213" s="258"/>
    </row>
    <row r="214" spans="2:11" ht="15" customHeight="1">
      <c r="B214" s="257"/>
      <c r="C214" s="195" t="s">
        <v>1559</v>
      </c>
      <c r="D214" s="195"/>
      <c r="E214" s="195"/>
      <c r="F214" s="216">
        <v>1</v>
      </c>
      <c r="G214" s="252"/>
      <c r="H214" s="312" t="s">
        <v>1597</v>
      </c>
      <c r="I214" s="312"/>
      <c r="J214" s="312"/>
      <c r="K214" s="258"/>
    </row>
    <row r="215" spans="2:11" ht="15" customHeight="1">
      <c r="B215" s="257"/>
      <c r="C215" s="195"/>
      <c r="D215" s="195"/>
      <c r="E215" s="195"/>
      <c r="F215" s="216">
        <v>2</v>
      </c>
      <c r="G215" s="252"/>
      <c r="H215" s="312" t="s">
        <v>1598</v>
      </c>
      <c r="I215" s="312"/>
      <c r="J215" s="312"/>
      <c r="K215" s="258"/>
    </row>
    <row r="216" spans="2:11" ht="15" customHeight="1">
      <c r="B216" s="257"/>
      <c r="C216" s="195"/>
      <c r="D216" s="195"/>
      <c r="E216" s="195"/>
      <c r="F216" s="216">
        <v>3</v>
      </c>
      <c r="G216" s="252"/>
      <c r="H216" s="312" t="s">
        <v>1599</v>
      </c>
      <c r="I216" s="312"/>
      <c r="J216" s="312"/>
      <c r="K216" s="258"/>
    </row>
    <row r="217" spans="2:11" ht="15" customHeight="1">
      <c r="B217" s="257"/>
      <c r="C217" s="195"/>
      <c r="D217" s="195"/>
      <c r="E217" s="195"/>
      <c r="F217" s="216">
        <v>4</v>
      </c>
      <c r="G217" s="252"/>
      <c r="H217" s="312" t="s">
        <v>1600</v>
      </c>
      <c r="I217" s="312"/>
      <c r="J217" s="312"/>
      <c r="K217" s="258"/>
    </row>
    <row r="218" spans="2:11" ht="12.75" customHeight="1">
      <c r="B218" s="259"/>
      <c r="C218" s="260"/>
      <c r="D218" s="260"/>
      <c r="E218" s="260"/>
      <c r="F218" s="260"/>
      <c r="G218" s="260"/>
      <c r="H218" s="260"/>
      <c r="I218" s="260"/>
      <c r="J218" s="260"/>
      <c r="K218" s="26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Štuller</dc:creator>
  <cp:keywords/>
  <dc:description/>
  <cp:lastModifiedBy>Luděk Štuller</cp:lastModifiedBy>
  <cp:lastPrinted>2023-06-07T11:13:23Z</cp:lastPrinted>
  <dcterms:created xsi:type="dcterms:W3CDTF">2023-06-07T11:05:36Z</dcterms:created>
  <dcterms:modified xsi:type="dcterms:W3CDTF">2023-06-07T11:13:36Z</dcterms:modified>
  <cp:category/>
  <cp:version/>
  <cp:contentType/>
  <cp:contentStatus/>
</cp:coreProperties>
</file>