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28680" yWindow="65416" windowWidth="29040" windowHeight="17520" activeTab="1"/>
  </bookViews>
  <sheets>
    <sheet name="Rekapitulace stavby" sheetId="1" r:id="rId1"/>
    <sheet name="VOP k ceně díla" sheetId="5" r:id="rId2"/>
    <sheet name="SO 102.2 - neuznatelné ná..." sheetId="2" r:id="rId3"/>
    <sheet name="SO 103 - Komunikace a ost..." sheetId="3" r:id="rId4"/>
    <sheet name="Pokyny pro vyplnění" sheetId="4" r:id="rId5"/>
  </sheets>
  <definedNames>
    <definedName name="_xlnm._FilterDatabase" localSheetId="2" hidden="1">'SO 102.2 - neuznatelné ná...'!$C$92:$K$589</definedName>
    <definedName name="_xlnm._FilterDatabase" localSheetId="3" hidden="1">'SO 103 - Komunikace a ost...'!$C$86:$K$493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2">'SO 102.2 - neuznatelné ná...'!$C$4:$J$41,'SO 102.2 - neuznatelné ná...'!$C$47:$J$72,'SO 102.2 - neuznatelné ná...'!$C$78:$K$589</definedName>
    <definedName name="_xlnm.Print_Area" localSheetId="3">'SO 103 - Komunikace a ost...'!$C$4:$J$39,'SO 103 - Komunikace a ost...'!$C$45:$J$68,'SO 103 - Komunikace a ost...'!$C$74:$K$493</definedName>
    <definedName name="_xlnm.Print_Area" localSheetId="1">'VOP k ceně díla'!$A$1:$F$29</definedName>
    <definedName name="_xlnm.Print_Titles" localSheetId="0">'Rekapitulace stavby'!$52:$52</definedName>
    <definedName name="_xlnm.Print_Titles" localSheetId="2">'SO 102.2 - neuznatelné ná...'!$92:$92</definedName>
    <definedName name="_xlnm.Print_Titles" localSheetId="3">'SO 103 - Komunikace a ost...'!$86:$86</definedName>
  </definedNames>
  <calcPr calcId="181029"/>
</workbook>
</file>

<file path=xl/sharedStrings.xml><?xml version="1.0" encoding="utf-8"?>
<sst xmlns="http://schemas.openxmlformats.org/spreadsheetml/2006/main" count="9471" uniqueCount="1142">
  <si>
    <t>Export Komplet</t>
  </si>
  <si>
    <t>VZ</t>
  </si>
  <si>
    <t>2.0</t>
  </si>
  <si>
    <t>ZAMOK</t>
  </si>
  <si>
    <t>False</t>
  </si>
  <si>
    <t>{a412beb6-f841-4765-863d-b48f19dae98e}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</si>
  <si>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</si>
  <si>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</si>
  <si>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</si>
  <si>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</si>
  <si>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</si>
  <si>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</si>
  <si>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</si>
  <si>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</si>
  <si>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R23-002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</si>
  <si>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</si>
  <si>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</si>
  <si>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Město Dobříš - stavební úpravy komunikace a chodníků v ul. Pražská (III/1 1628)</t>
  </si>
  <si>
    <t>KSO:</t>
  </si>
  <si>
    <t>822 2</t>
  </si>
  <si>
    <t>CC-CZ:</t>
  </si>
  <si>
    <t>2112</t>
  </si>
  <si>
    <t>Místo:</t>
  </si>
  <si>
    <t>Dobříš, ul. Pražská</t>
  </si>
  <si>
    <t>Datum:</t>
  </si>
  <si>
    <t>17. 3. 2023</t>
  </si>
  <si>
    <t>CZ-CPV:</t>
  </si>
  <si>
    <t>45000000-7</t>
  </si>
  <si>
    <t>CZ-CPA:</t>
  </si>
  <si>
    <t>42.1</t>
  </si>
  <si>
    <t>Zadavatel:</t>
  </si>
  <si>
    <t>IČ:</t>
  </si>
  <si>
    <t/>
  </si>
  <si>
    <t>Město Dobříš</t>
  </si>
  <si>
    <t>DIČ:</t>
  </si>
  <si>
    <t>Uchazeč:</t>
  </si>
  <si>
    <t>Vyplň údaj</t>
  </si>
  <si>
    <t>Projektant:</t>
  </si>
  <si>
    <t>DOPAS s.r.o.</t>
  </si>
  <si>
    <t>True</t>
  </si>
  <si>
    <t>Zpracovatel:</t>
  </si>
  <si>
    <t>L. Štuller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</si>
  <si>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</si>
  <si>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</si>
  <si>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</si>
  <si>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</si>
  <si>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</si>
  <si>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</si>
  <si>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</si>
  <si>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</si>
  <si>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</si>
  <si>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</si>
  <si>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</si>
  <si>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</si>
  <si>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</si>
  <si>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</si>
  <si>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</si>
  <si>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</si>
  <si>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</si>
  <si>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</si>
  <si>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</si>
  <si>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</si>
  <si>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</si>
  <si>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</si>
  <si>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</si>
  <si>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</si>
  <si>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</si>
  <si>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</si>
  <si>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</si>
  <si>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</si>
  <si>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</si>
  <si>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</si>
  <si>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</si>
  <si>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</si>
  <si>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</si>
  <si>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</si>
  <si>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</si>
  <si>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</si>
  <si>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</si>
  <si>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</si>
  <si>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</si>
  <si>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</si>
  <si>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102</t>
  </si>
  <si>
    <t>Chodník a zpevněné plochy</t>
  </si>
  <si>
    <t>STA</t>
  </si>
  <si>
    <t>1</t>
  </si>
  <si>
    <t>{c00c78e1-e46c-429c-b573-c63b1e68e5c7}</t>
  </si>
  <si>
    <t>2</t>
  </si>
  <si>
    <t>/</t>
  </si>
  <si>
    <t>SO 102.2</t>
  </si>
  <si>
    <t>neuznatelné náklady</t>
  </si>
  <si>
    <t>Soupis</t>
  </si>
  <si>
    <t>{92f8f8d3-f634-4323-92ad-6f58788d1aaf}</t>
  </si>
  <si>
    <t>SO 103</t>
  </si>
  <si>
    <t>Komunikace a ostatní plochy ul. Březová</t>
  </si>
  <si>
    <t>{6442e260-d06d-45c6-9199-e003e1e423bf}</t>
  </si>
  <si>
    <t>KRYCÍ LIST SOUPISU PRACÍ</t>
  </si>
  <si>
    <t>Objekt:</t>
  </si>
  <si>
    <t>SO 102 - Chodník a zpevněné plochy</t>
  </si>
  <si>
    <t>Soupis:</t>
  </si>
  <si>
    <t>SO 102.2 - neuznatelné náklady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</si>
  <si>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</si>
  <si>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</si>
  <si>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</si>
  <si>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</si>
  <si>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</si>
  <si>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</si>
  <si>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</si>
  <si>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</si>
  <si>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</si>
  <si>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</si>
  <si>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</si>
  <si>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</si>
  <si>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</si>
  <si>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</si>
  <si>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</si>
  <si>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</si>
  <si>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</si>
  <si>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</si>
  <si>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</si>
  <si>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</si>
  <si>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</si>
  <si>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</si>
  <si>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</si>
  <si>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</si>
  <si>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</si>
  <si>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</si>
  <si>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</si>
  <si>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</si>
  <si>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</si>
  <si>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</si>
  <si>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122251103</t>
  </si>
  <si>
    <t>Odkopávky a prokopávky nezapažené strojně v hornině třídy těžitelnosti I skupiny 3 přes 50 do 100 m3</t>
  </si>
  <si>
    <t>m3</t>
  </si>
  <si>
    <t>CS ÚRS 2022 02</t>
  </si>
  <si>
    <t>4</t>
  </si>
  <si>
    <t>-2056286846</t>
  </si>
  <si>
    <t>Online PSC</t>
  </si>
  <si>
    <t>https://podminky.urs.cz/item/CS_URS_2022_02/122251103</t>
  </si>
  <si>
    <t>VV</t>
  </si>
  <si>
    <t>"D.102-2_Situace</t>
  </si>
  <si>
    <t>"pro nové skladby dle dílčích ploch" 174,550*0,240</t>
  </si>
  <si>
    <t>Součet</t>
  </si>
  <si>
    <t>132354201</t>
  </si>
  <si>
    <t>Hloubení zapažených rýh šířky přes 800 do 2 000 mm strojně s urovnáním dna do předepsaného profilu a spádu v hornině třídy těžitelnosti II skupiny 4 do 20 m3</t>
  </si>
  <si>
    <t>1660102597</t>
  </si>
  <si>
    <t>https://podminky.urs.cz/item/CS_URS_2022_02/132354201</t>
  </si>
  <si>
    <t>"D.102-6_Situace_odvodnění</t>
  </si>
  <si>
    <t>"napojení odvod. žlabů na dešť. kanalizaci</t>
  </si>
  <si>
    <t>(3,200+2,600+6,500)*1,000*1,650</t>
  </si>
  <si>
    <t>3</t>
  </si>
  <si>
    <t>151101101</t>
  </si>
  <si>
    <t>Zřízení pažení a rozepření stěn rýh pro podzemní vedení příložné pro jakoukoliv mezerovitost, hloubky do 2 m</t>
  </si>
  <si>
    <t>m2</t>
  </si>
  <si>
    <t>-610949142</t>
  </si>
  <si>
    <t>https://podminky.urs.cz/item/CS_URS_2022_02/151101101</t>
  </si>
  <si>
    <t>(3,200+2,600+6,500)*2*1,650</t>
  </si>
  <si>
    <t>151101111</t>
  </si>
  <si>
    <t>Odstranění pažení a rozepření stěn rýh pro podzemní vedení s uložením materiálu na vzdálenost do 3 m od kraje výkopu příložné, hloubky do 2 m</t>
  </si>
  <si>
    <t>892826459</t>
  </si>
  <si>
    <t>https://podminky.urs.cz/item/CS_URS_2022_02/151101111</t>
  </si>
  <si>
    <t>40,590 " VV viz. 151101101</t>
  </si>
  <si>
    <t>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</si>
  <si>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</si>
  <si>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</si>
  <si>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883314278</t>
  </si>
  <si>
    <t>https://podminky.urs.cz/item/CS_URS_2022_02/162751117</t>
  </si>
  <si>
    <t>"pro VV SP stanovena odvozová vzd. 20 km</t>
  </si>
  <si>
    <t>"100% výkopku na trvalou skládku</t>
  </si>
  <si>
    <t>41,892 " VV viz. 122251103</t>
  </si>
  <si>
    <t>20,295 " VV viz. 132354201</t>
  </si>
  <si>
    <t>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</si>
  <si>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</si>
  <si>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</si>
  <si>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-1269253999</t>
  </si>
  <si>
    <t>https://podminky.urs.cz/item/CS_URS_2022_02/162751119</t>
  </si>
  <si>
    <t>62,187 " VV viz. 162751117</t>
  </si>
  <si>
    <t>62,187*10 'Přepočtené koeficientem množství</t>
  </si>
  <si>
    <t>7</t>
  </si>
  <si>
    <t>171201231</t>
  </si>
  <si>
    <t>Poplatek za uložení stavebního odpadu na recyklační skládce (skládkovné) zeminy a kamení zatříděného do Katalogu odpadů pod kódem 17 05 04</t>
  </si>
  <si>
    <t>t</t>
  </si>
  <si>
    <t>-57070567</t>
  </si>
  <si>
    <t>https://podminky.urs.cz/item/CS_URS_2022_02/171201231</t>
  </si>
  <si>
    <t>"pro VV SP stanovena objemová hmotnost výkopku 1750 kg/m3</t>
  </si>
  <si>
    <t>62,187*1,75 'Přepočtené koeficientem množství</t>
  </si>
  <si>
    <t>8</t>
  </si>
  <si>
    <t>171251201</t>
  </si>
  <si>
    <t>Uložení sypaniny na skládky nebo meziskládky bez hutnění s upravením uložené sypaniny do předepsaného tvaru</t>
  </si>
  <si>
    <t>1169811359</t>
  </si>
  <si>
    <t>https://podminky.urs.cz/item/CS_URS_2022_02/171251201</t>
  </si>
  <si>
    <t>9</t>
  </si>
  <si>
    <t>174151101</t>
  </si>
  <si>
    <t>Zásyp sypaninou z jakékoliv horniny strojně s uložením výkopku ve vrstvách se zhutněním jam, šachet, rýh nebo kolem objektů v těchto vykopávkách</t>
  </si>
  <si>
    <t>1772612044</t>
  </si>
  <si>
    <t>https://podminky.urs.cz/item/CS_URS_2022_02/174151101</t>
  </si>
  <si>
    <t>"zpětný zásyp nakupovaným nesedavým materiálem</t>
  </si>
  <si>
    <t>"odpočet ŠTP lože" -(3,200+2,600+6,500)*1,000*0,100</t>
  </si>
  <si>
    <t>"odpočet ŠTP obsypu" -(3,200+2,600+6,500)*1,000*0,500</t>
  </si>
  <si>
    <t>10</t>
  </si>
  <si>
    <t>M</t>
  </si>
  <si>
    <t>58344171</t>
  </si>
  <si>
    <t>štěrkodrť frakce 0/32</t>
  </si>
  <si>
    <t>-764576735</t>
  </si>
  <si>
    <t>12,915*2 'Přepočtené koeficientem množství</t>
  </si>
  <si>
    <t>11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</si>
  <si>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</si>
  <si>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</si>
  <si>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-379204539</t>
  </si>
  <si>
    <t>https://podminky.urs.cz/item/CS_URS_2022_02/175151101</t>
  </si>
  <si>
    <t>"min. 0,2 m nad vrchol potrubí</t>
  </si>
  <si>
    <t>(3,200+2,600+6,500)*1,000*0,500</t>
  </si>
  <si>
    <t>"odpočet potrubí DN 200" -(Pi*(0,100)^2)*(3,200+2,600+6,500)</t>
  </si>
  <si>
    <t>12</t>
  </si>
  <si>
    <t>58337302</t>
  </si>
  <si>
    <t>štěrkopísek frakce 0/16</t>
  </si>
  <si>
    <t>175801719</t>
  </si>
  <si>
    <t>5,764*2 'Přepočtené koeficientem množství</t>
  </si>
  <si>
    <t>13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</si>
  <si>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</si>
  <si>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</si>
  <si>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74258293</t>
  </si>
  <si>
    <t>https://podminky.urs.cz/item/CS_URS_2022_02/181111111</t>
  </si>
  <si>
    <t>"nová zeleň - trávník</t>
  </si>
  <si>
    <t>"dílčí plochy do 20 m2" 6,570+3,030+4,000+0,740+1,910+2,100+1,510+9,100+2,310+12,750+6,870+3,000+2,180+3,580</t>
  </si>
  <si>
    <t>14</t>
  </si>
  <si>
    <t>181311103</t>
  </si>
  <si>
    <t>Rozprostření a urovnání ornice v rovině nebo ve svahu sklonu do 1:5 ručně při souvislé ploše, tl. vrstvy do 200 mm</t>
  </si>
  <si>
    <t>1750338451</t>
  </si>
  <si>
    <t>https://podminky.urs.cz/item/CS_URS_2022_02/181311103</t>
  </si>
  <si>
    <t>10371500</t>
  </si>
  <si>
    <t>substrát pro trávníky VL</t>
  </si>
  <si>
    <t>-854677848</t>
  </si>
  <si>
    <t>59,65*0,22 'Přepočtené koeficientem množství</t>
  </si>
  <si>
    <t>16</t>
  </si>
  <si>
    <t>181411141</t>
  </si>
  <si>
    <t>Založení trávníku na půdě předem připravené plochy do 1000 m2 výsevem včetně utažení parterového v rovině nebo na svahu do 1:5</t>
  </si>
  <si>
    <t>-463775672</t>
  </si>
  <si>
    <t>https://podminky.urs.cz/item/CS_URS_2022_02/181411141</t>
  </si>
  <si>
    <t>17</t>
  </si>
  <si>
    <t>00572100</t>
  </si>
  <si>
    <t>osivo jetelotráva intenzivní víceletá</t>
  </si>
  <si>
    <t>kg</t>
  </si>
  <si>
    <t>1293473140</t>
  </si>
  <si>
    <t>59,65*0,035 'Přepočtené koeficientem množství</t>
  </si>
  <si>
    <t>18</t>
  </si>
  <si>
    <t>181951112</t>
  </si>
  <si>
    <t>Úprava pláně vyrovnáním výškových rozdílů strojně v hornině třídy těžitelnosti I, skupiny 1 až 3 se zhutněním</t>
  </si>
  <si>
    <t>1298458800</t>
  </si>
  <si>
    <t>https://podminky.urs.cz/item/CS_URS_2022_02/181951112</t>
  </si>
  <si>
    <t>"asf. komunikace viz. skladba 1" 11,050+3,180</t>
  </si>
  <si>
    <t>"vjezdy bet. dlažba viz. skladba 2" 10,550+11,860+12,680+10,990+13,490</t>
  </si>
  <si>
    <t>"vjezdy bet. dlažba viz. skladba 2A" 25,440+34,070+34,730</t>
  </si>
  <si>
    <t>"chodník bet. dlažba viz. skladba 3" 1,490+5,020</t>
  </si>
  <si>
    <t>19</t>
  </si>
  <si>
    <t>183403153</t>
  </si>
  <si>
    <t>Obdělání půdy hrabáním v rovině nebo na svahu do 1:5</t>
  </si>
  <si>
    <t>-175786067</t>
  </si>
  <si>
    <t>https://podminky.urs.cz/item/CS_URS_2022_02/183403153</t>
  </si>
  <si>
    <t>"2x křížem" 59,650*2 " VV viz. 181411141</t>
  </si>
  <si>
    <t>20</t>
  </si>
  <si>
    <t>183403161</t>
  </si>
  <si>
    <t>Obdělání půdy válením v rovině nebo na svahu do 1:5</t>
  </si>
  <si>
    <t>-1145257870</t>
  </si>
  <si>
    <t>https://podminky.urs.cz/item/CS_URS_2022_02/183403161</t>
  </si>
  <si>
    <t>"3x křížem" 59,650*3 " VV viz. 181411141</t>
  </si>
  <si>
    <t>183451351</t>
  </si>
  <si>
    <t>Provzdušnění travnatých ploch hloubky do 100 mm, průměru provzdušňovacích otvorů do 25 mm s přísevem travního osiva, souvislé plochy do 1000 m2 v rovině nebo na svahu do 1:5</t>
  </si>
  <si>
    <t>472833948</t>
  </si>
  <si>
    <t>https://podminky.urs.cz/item/CS_URS_2022_02/183451351</t>
  </si>
  <si>
    <t>"1. seč" 59,650 " VV viz. 181411141</t>
  </si>
  <si>
    <t>22</t>
  </si>
  <si>
    <t>-2146814587</t>
  </si>
  <si>
    <t>59,65*0,015 'Přepočtené koeficientem množství</t>
  </si>
  <si>
    <t>23</t>
  </si>
  <si>
    <t>184813511</t>
  </si>
  <si>
    <t>Chemické odplevelení půdy před založením kultury, trávníku nebo zpevněných ploch ručně o jakékoli výměře postřikem na široko v rovině nebo na svahu do 1:5</t>
  </si>
  <si>
    <t>-1144209278</t>
  </si>
  <si>
    <t>https://podminky.urs.cz/item/CS_URS_2022_02/184813511</t>
  </si>
  <si>
    <t>59,650 " VV viz. 181411141</t>
  </si>
  <si>
    <t>24</t>
  </si>
  <si>
    <t>184813521</t>
  </si>
  <si>
    <t>Chemické odplevelení po založení kultury ručně postřikem na široko v rovině nebo na svahu do 1:5</t>
  </si>
  <si>
    <t>-1745190373</t>
  </si>
  <si>
    <t>https://podminky.urs.cz/item/CS_URS_2022_02/184813521</t>
  </si>
  <si>
    <t>25</t>
  </si>
  <si>
    <t>185803111</t>
  </si>
  <si>
    <t>Ošetření trávníku jednorázové v rovině nebo na svahu do 1:5</t>
  </si>
  <si>
    <t>1387749032</t>
  </si>
  <si>
    <t>https://podminky.urs.cz/item/CS_URS_2022_02/185803111</t>
  </si>
  <si>
    <t>26</t>
  </si>
  <si>
    <t>185804215</t>
  </si>
  <si>
    <t>Vypletí v rovině nebo na svahu do 1:5 trávníku po výsevu</t>
  </si>
  <si>
    <t>-1279630161</t>
  </si>
  <si>
    <t>https://podminky.urs.cz/item/CS_URS_2022_02/185804215</t>
  </si>
  <si>
    <t>27</t>
  </si>
  <si>
    <t>185804311</t>
  </si>
  <si>
    <t>Zalití rostlin vodou plochy záhonů jednotlivě do 20 m2</t>
  </si>
  <si>
    <t>1486258692</t>
  </si>
  <si>
    <t>https://podminky.urs.cz/item/CS_URS_2022_02/185804311</t>
  </si>
  <si>
    <t>"vydatnost 15 litrů/m2/zálivka</t>
  </si>
  <si>
    <t>"dílčí plochy do 20 m2" 6,570+3,030+4,000+0,740+1,910+2,100+1,510+9,100+2,310+12,750+6,870+3,000+2,180+3,580 = 59,650"</t>
  </si>
  <si>
    <t>"1x při výsadbě" 59,650*15,00/1000 " VV viz. 181411141</t>
  </si>
  <si>
    <t>"1x denně po dobu min. 5 dnů po výsadbě" (59,650*15,00/1000)*5 " VV viz. 181411141</t>
  </si>
  <si>
    <t>"1x při první seči" 59,650*15,00/1000 " VV viz. 181411141</t>
  </si>
  <si>
    <t>28</t>
  </si>
  <si>
    <t>185851121</t>
  </si>
  <si>
    <t>Dovoz vody pro zálivku rostlin na vzdálenost do 1000 m</t>
  </si>
  <si>
    <t>1829227001</t>
  </si>
  <si>
    <t>https://podminky.urs.cz/item/CS_URS_2022_02/185851121</t>
  </si>
  <si>
    <t>"pro VV SP stanovena dovozová vzd. 5 km</t>
  </si>
  <si>
    <t>6,264 " VV viz. 185804311</t>
  </si>
  <si>
    <t>29</t>
  </si>
  <si>
    <t>185851129</t>
  </si>
  <si>
    <t>Dovoz vody pro zálivku rostlin Příplatek k ceně za každých dalších i započatých 1000 m</t>
  </si>
  <si>
    <t>-1122074878</t>
  </si>
  <si>
    <t>https://podminky.urs.cz/item/CS_URS_2022_02/185851129</t>
  </si>
  <si>
    <t>6,264 " VV viz. 185851121</t>
  </si>
  <si>
    <t>6,264*4 'Přepočtené koeficientem množství</t>
  </si>
  <si>
    <t>Vodorovné konstrukce</t>
  </si>
  <si>
    <t>30</t>
  </si>
  <si>
    <t>451573111</t>
  </si>
  <si>
    <t>Lože pod potrubí, stoky a drobné objekty v otevřeném výkopu z písku a štěrkopísku do 63 mm</t>
  </si>
  <si>
    <t>615977255</t>
  </si>
  <si>
    <t>https://podminky.urs.cz/item/CS_URS_2022_02/451573111</t>
  </si>
  <si>
    <t>(3,200+2,600+6,500)*1,000*0,100</t>
  </si>
  <si>
    <t>31</t>
  </si>
  <si>
    <t>RKON0002</t>
  </si>
  <si>
    <t>Podklad nebo lože pod dlažbu (přídlažbu) v ploše vodorovné nebo ve sklonu do 1:5, tloušťky od 50 do 100 mm z betonu prostého vyztuženého sítí</t>
  </si>
  <si>
    <t>R - položka</t>
  </si>
  <si>
    <t>-950881295</t>
  </si>
  <si>
    <t>"D.102-3_Vzorový_příčný_řez_a_detail_napojení</t>
  </si>
  <si>
    <t>"vjezdy skladba 2A (zesílená skladba)</t>
  </si>
  <si>
    <t>"beton C 25/30 XF2</t>
  </si>
  <si>
    <t>"hladká bet. dlažba" 25,440+34,070+34,730</t>
  </si>
  <si>
    <t>Mezisoučet " skladba 2A (bet. dlažba tl. 80/100 mm)</t>
  </si>
  <si>
    <t>Komunikace pozemní</t>
  </si>
  <si>
    <t>32</t>
  </si>
  <si>
    <t>564851011</t>
  </si>
  <si>
    <t>Podklad ze štěrkodrti ŠD s rozprostřením a zhutněním plochy jednotlivě do 100 m2, po zhutnění tl. 150 mm</t>
  </si>
  <si>
    <t>-1037671117</t>
  </si>
  <si>
    <t>https://podminky.urs.cz/item/CS_URS_2022_02/564851011</t>
  </si>
  <si>
    <t>"vjezdy skladba 2</t>
  </si>
  <si>
    <t>"hladká bet. dlažba" 10,550+11,860+12,680+10,990+13,490</t>
  </si>
  <si>
    <t>Mezisoučet " skladba 2 (bet. dlažba tl. 80 mm)</t>
  </si>
  <si>
    <t>"chodník viz. skladba 3</t>
  </si>
  <si>
    <t>"hladká bet. dlažba" 1,490+5,020</t>
  </si>
  <si>
    <t>Mezisoučet " skladba 3 (bet. dlažba tl. 60 mm)</t>
  </si>
  <si>
    <t>33</t>
  </si>
  <si>
    <t>564851012</t>
  </si>
  <si>
    <t>Podklad ze štěrkodrti ŠD s rozprostřením a zhutněním plochy jednotlivě do 100 m2, po zhutnění tl. 160 mm</t>
  </si>
  <si>
    <t>1860445784</t>
  </si>
  <si>
    <t>https://podminky.urs.cz/item/CS_URS_2022_02/564851012</t>
  </si>
  <si>
    <t>34</t>
  </si>
  <si>
    <t>564851111</t>
  </si>
  <si>
    <t>Podklad ze štěrkodrti ŠD s rozprostřením a zhutněním plochy přes 100 m2, po zhutnění tl. 150 mm</t>
  </si>
  <si>
    <t>1229566810</t>
  </si>
  <si>
    <t>https://podminky.urs.cz/item/CS_URS_2022_02/564851111</t>
  </si>
  <si>
    <t>35</t>
  </si>
  <si>
    <t>564871011</t>
  </si>
  <si>
    <t>Podklad ze štěrkodrti ŠD s rozprostřením a zhutněním plochy jednotlivě do 100 m2, po zhutnění tl. 250 mm</t>
  </si>
  <si>
    <t>-1385674478</t>
  </si>
  <si>
    <t>https://podminky.urs.cz/item/CS_URS_2022_02/564871011</t>
  </si>
  <si>
    <t>"komunikace viz. skladba 1</t>
  </si>
  <si>
    <t>11,050+3,180</t>
  </si>
  <si>
    <t>Mezisoučet " skladba 1</t>
  </si>
  <si>
    <t>36</t>
  </si>
  <si>
    <t>565156101</t>
  </si>
  <si>
    <t>Asfaltový beton vrstva podkladní ACP 22 (obalované kamenivo hrubozrnné - OKH) s rozprostřením a zhutněním v pruhu šířky do 1,5 m, po zhutnění tl. 70 mm</t>
  </si>
  <si>
    <t>439185998</t>
  </si>
  <si>
    <t>https://podminky.urs.cz/item/CS_URS_2022_02/565156101</t>
  </si>
  <si>
    <t>37</t>
  </si>
  <si>
    <t>567122111</t>
  </si>
  <si>
    <t>Podklad ze směsi stmelené cementem SC bez dilatačních spár, s rozprostřením a zhutněním SC C 8/10 (KSC I), po zhutnění tl. 120 mm</t>
  </si>
  <si>
    <t>-481488451</t>
  </si>
  <si>
    <t>https://podminky.urs.cz/item/CS_URS_2022_02/567122111</t>
  </si>
  <si>
    <t>38</t>
  </si>
  <si>
    <t>567122114</t>
  </si>
  <si>
    <t>Podklad ze směsi stmelené cementem SC bez dilatačních spár, s rozprostřením a zhutněním SC C 8/10 (KSC I), po zhutnění tl. 150 mm</t>
  </si>
  <si>
    <t>299007081</t>
  </si>
  <si>
    <t>https://podminky.urs.cz/item/CS_URS_2022_02/567122114</t>
  </si>
  <si>
    <t>39</t>
  </si>
  <si>
    <t>567132112</t>
  </si>
  <si>
    <t>Podklad ze směsi stmelené cementem SC bez dilatačních spár, s rozprostřením a zhutněním SC C 8/10 (KSC I), po zhutnění tl. 170 mm</t>
  </si>
  <si>
    <t>277048311</t>
  </si>
  <si>
    <t>https://podminky.urs.cz/item/CS_URS_2022_02/567132112</t>
  </si>
  <si>
    <t>40</t>
  </si>
  <si>
    <t>571901111</t>
  </si>
  <si>
    <t>Posyp podkladu nebo krytu s rozprostřením a zhutněním kamenivem drceným nebo těženým, v množství do 5 kg/m2</t>
  </si>
  <si>
    <t>2843573</t>
  </si>
  <si>
    <t>https://podminky.urs.cz/item/CS_URS_2022_02/571901111</t>
  </si>
  <si>
    <t>11,050+3,180+2,080+2,330+5,270+0,790+2,950+13,550+10,680+17,890</t>
  </si>
  <si>
    <t>41</t>
  </si>
  <si>
    <t>573111112</t>
  </si>
  <si>
    <t>Postřik infiltrační PI z asfaltu silničního s posypem kamenivem, v množství 1,00 kg/m2</t>
  </si>
  <si>
    <t>-1323418471</t>
  </si>
  <si>
    <t>https://podminky.urs.cz/item/CS_URS_2022_02/573111112</t>
  </si>
  <si>
    <t>42</t>
  </si>
  <si>
    <t>573211107</t>
  </si>
  <si>
    <t>Postřik spojovací PS bez posypu kamenivem z asfaltu silničního, v množství 0,30 kg/m2</t>
  </si>
  <si>
    <t>1022108796</t>
  </si>
  <si>
    <t>https://podminky.urs.cz/item/CS_URS_2022_02/573211107</t>
  </si>
  <si>
    <t>(11,050+3,180)*2</t>
  </si>
  <si>
    <t>"komunikace viz. skladba 1A (napojení přes odskoky)</t>
  </si>
  <si>
    <t>2,080+2,330+5,270+0,790+2,950</t>
  </si>
  <si>
    <t>Mezisoučet " skladba 1A (napojení přes odskoky)</t>
  </si>
  <si>
    <t>"komunikace viz. skladba 1 (výměna obrusné vrstvy)</t>
  </si>
  <si>
    <t>13,550+10,680+17,890</t>
  </si>
  <si>
    <t>Mezisoučet " skladba 1 (výměna obrusné vrstvy)</t>
  </si>
  <si>
    <t>43</t>
  </si>
  <si>
    <t>577134111</t>
  </si>
  <si>
    <t>Asfaltový beton vrstva obrusná ACO 11 (ABS) s rozprostřením a se zhutněním z nemodifikovaného asfaltu v pruhu šířky do 3 m tř. I, po zhutnění tl. 40 mm</t>
  </si>
  <si>
    <t>90212877</t>
  </si>
  <si>
    <t>https://podminky.urs.cz/item/CS_URS_2022_02/577134111</t>
  </si>
  <si>
    <t>44</t>
  </si>
  <si>
    <t>577165112</t>
  </si>
  <si>
    <t>Asfaltový beton vrstva ložní ACL 16 (ABH) s rozprostřením a zhutněním z nemodifikovaného asfaltu v pruhu šířky do 3 m, po zhutnění tl. 70 mm</t>
  </si>
  <si>
    <t>1412257218</t>
  </si>
  <si>
    <t>https://podminky.urs.cz/item/CS_URS_2022_02/577165112</t>
  </si>
  <si>
    <t>45</t>
  </si>
  <si>
    <t>578901111</t>
  </si>
  <si>
    <t>Zdrsňovací posyp litého asfaltu z kameniva drobného drceného obaleného asfaltem se zaválcováním a s odstraněním přebytečného materiálu s povrchu, v množství 4 kg/m2</t>
  </si>
  <si>
    <t>-971259591</t>
  </si>
  <si>
    <t>https://podminky.urs.cz/item/CS_URS_2022_02/578901111</t>
  </si>
  <si>
    <t>46</t>
  </si>
  <si>
    <t>596211120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</si>
  <si>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plochy do 50 m2</t>
  </si>
  <si>
    <t>472626116</t>
  </si>
  <si>
    <t>https://podminky.urs.cz/item/CS_URS_2022_02/596211120</t>
  </si>
  <si>
    <t>47</t>
  </si>
  <si>
    <t>59245018</t>
  </si>
  <si>
    <t>dlažba tvar obdélník betonová 200x100x60mm přírodní</t>
  </si>
  <si>
    <t>2003194850</t>
  </si>
  <si>
    <t>"hladká bet. dlažba" 1,490+5,020 " VV viz. 596211120</t>
  </si>
  <si>
    <t>6,51*1,03 'Přepočtené koeficientem množství</t>
  </si>
  <si>
    <t>48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</si>
  <si>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</si>
  <si>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</si>
  <si>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-644624406</t>
  </si>
  <si>
    <t>https://podminky.urs.cz/item/CS_URS_2022_02/596212210</t>
  </si>
  <si>
    <t>49</t>
  </si>
  <si>
    <t>59245213</t>
  </si>
  <si>
    <t>dlažba zámková tvaru I 196x161x80mm přírodní</t>
  </si>
  <si>
    <t>149836771</t>
  </si>
  <si>
    <t>59,57*1,03 'Přepočtené koeficientem množství</t>
  </si>
  <si>
    <t>50</t>
  </si>
  <si>
    <t>596212312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</si>
  <si>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100 mm skupiny A, pro plochy do 300 m2</t>
  </si>
  <si>
    <t>-772303804</t>
  </si>
  <si>
    <t>https://podminky.urs.cz/item/CS_URS_2022_02/596212312</t>
  </si>
  <si>
    <t>51</t>
  </si>
  <si>
    <t>59245220</t>
  </si>
  <si>
    <t>dlažba zámková tvaru I 196x161x100mm přírodní</t>
  </si>
  <si>
    <t>-915440836</t>
  </si>
  <si>
    <t>94,24*1,02 'Přepočtené koeficientem množství</t>
  </si>
  <si>
    <t>Trubní vedení</t>
  </si>
  <si>
    <t>52</t>
  </si>
  <si>
    <t>871353121</t>
  </si>
  <si>
    <t>Montáž kanalizačního potrubí z plastů z tvrdého PVC těsněných gumovým kroužkem v otevřeném výkopu ve sklonu do 20 % DN 200</t>
  </si>
  <si>
    <t>m</t>
  </si>
  <si>
    <t>1620474007</t>
  </si>
  <si>
    <t>https://podminky.urs.cz/item/CS_URS_2022_02/871353121</t>
  </si>
  <si>
    <t>3,200+2,600+6,500</t>
  </si>
  <si>
    <t>53</t>
  </si>
  <si>
    <t>28611176</t>
  </si>
  <si>
    <t>trubka kanalizační PVC DN 200x1000mm SN10</t>
  </si>
  <si>
    <t>1060491691</t>
  </si>
  <si>
    <t>12,3*1,03 'Přepočtené koeficientem množství</t>
  </si>
  <si>
    <t>54</t>
  </si>
  <si>
    <t>877350440</t>
  </si>
  <si>
    <t>Montáž tvarovek na kanalizačním plastovém potrubí z polypropylenu PP korugovaného nebo žebrovaného šachtových vložek DN 200</t>
  </si>
  <si>
    <t>kus</t>
  </si>
  <si>
    <t>-1818950041</t>
  </si>
  <si>
    <t>https://podminky.urs.cz/item/CS_URS_2022_02/877350440</t>
  </si>
  <si>
    <t>"napojení odvod. žlabu do RŠ" 1,000</t>
  </si>
  <si>
    <t>"napojení odvod. štěrb. žlabu do UV" 1,000</t>
  </si>
  <si>
    <t>55</t>
  </si>
  <si>
    <t>28612251</t>
  </si>
  <si>
    <t>vložka šachtová kanalizační DN 200</t>
  </si>
  <si>
    <t>-9031807</t>
  </si>
  <si>
    <t>2*1,03 'Přepočtené koeficientem množství</t>
  </si>
  <si>
    <t>56</t>
  </si>
  <si>
    <t>877355211</t>
  </si>
  <si>
    <t>Montáž tvarovek na kanalizačním potrubí z trub z plastu z tvrdého PVC nebo z polypropylenu v otevřeném výkopu jednoosých DN 200</t>
  </si>
  <si>
    <t>-575346853</t>
  </si>
  <si>
    <t>https://podminky.urs.cz/item/CS_URS_2022_02/877355211</t>
  </si>
  <si>
    <t>"napojení odvod. žlabů - 3x K-45°/přípojku</t>
  </si>
  <si>
    <t>3,000*3</t>
  </si>
  <si>
    <t>57</t>
  </si>
  <si>
    <t>28611366</t>
  </si>
  <si>
    <t>koleno kanalizace PVC KG 200x45°</t>
  </si>
  <si>
    <t>877635690</t>
  </si>
  <si>
    <t>9*1,03 'Přepočtené koeficientem množství</t>
  </si>
  <si>
    <t>58</t>
  </si>
  <si>
    <t>877355251</t>
  </si>
  <si>
    <t>Montáž tvarovek na kanalizačním potrubí z trub z plastu z tvrdého PVC nebo z polypropylenu v otevřeném výkopu nalepovacích hrdel (samostatných) DN 200</t>
  </si>
  <si>
    <t>-1535387439</t>
  </si>
  <si>
    <t>https://podminky.urs.cz/item/CS_URS_2022_02/877355251</t>
  </si>
  <si>
    <t>"napojení odv. žlabu do dešť. kanalizace" 1,000</t>
  </si>
  <si>
    <t>59</t>
  </si>
  <si>
    <t>28611712</t>
  </si>
  <si>
    <t>nalepovací hrdlo samostatné kanalizace plastové KG DN 200</t>
  </si>
  <si>
    <t>-703784427</t>
  </si>
  <si>
    <t>1*1,03 'Přepočtené koeficientem množství</t>
  </si>
  <si>
    <t>Ostatní konstrukce a práce, bourání</t>
  </si>
  <si>
    <t>60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</si>
  <si>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</si>
  <si>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</si>
  <si>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331508911</t>
  </si>
  <si>
    <t>https://podminky.urs.cz/item/CS_URS_2022_02/916131213</t>
  </si>
  <si>
    <t>"D.102-5_Situace_obrub</t>
  </si>
  <si>
    <t>"bet. obruba 150x250 mm</t>
  </si>
  <si>
    <t>1,960+1,690+3,000+2,530+4,950+4,150</t>
  </si>
  <si>
    <t>Mezisoučet " bet. obruba 150x250 mm</t>
  </si>
  <si>
    <t>"bet. obruba 150x150 mm</t>
  </si>
  <si>
    <t>3,370+2,910+3,330+3,440+1,100+9,770</t>
  </si>
  <si>
    <t>Mezisoučet " bet. obruba 150x150 mm</t>
  </si>
  <si>
    <t>61</t>
  </si>
  <si>
    <t>59217032</t>
  </si>
  <si>
    <t>obrubník betonový silniční 1000x150x150mm</t>
  </si>
  <si>
    <t>-379795451</t>
  </si>
  <si>
    <t>23,92*1,02 'Přepočtené koeficientem množství</t>
  </si>
  <si>
    <t>62</t>
  </si>
  <si>
    <t>59217031</t>
  </si>
  <si>
    <t>obrubník betonový silniční 1000x150x250mm</t>
  </si>
  <si>
    <t>-1923682179</t>
  </si>
  <si>
    <t>18,28*1,02 'Přepočtené koeficientem množství</t>
  </si>
  <si>
    <t>63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</si>
  <si>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</si>
  <si>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</si>
  <si>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115267746</t>
  </si>
  <si>
    <t>https://podminky.urs.cz/item/CS_URS_2022_02/916231213</t>
  </si>
  <si>
    <t>"bet. obruba 50x200 mm</t>
  </si>
  <si>
    <t>0,840+0,840+3,980</t>
  </si>
  <si>
    <t>Mezisoučet " bet. obruba 50x200 mm</t>
  </si>
  <si>
    <t>"bet. obruba 80x250 mm</t>
  </si>
  <si>
    <t>9,600+10,140+10,060+9,360+10,530</t>
  </si>
  <si>
    <t>Mezisoučet " bet. obruba 80x250 mm</t>
  </si>
  <si>
    <t>64</t>
  </si>
  <si>
    <t>59217011</t>
  </si>
  <si>
    <t>obrubník betonový zahradní 500x50x200mm</t>
  </si>
  <si>
    <t>-1483920366</t>
  </si>
  <si>
    <t>5,66*1,02 'Přepočtené koeficientem množství</t>
  </si>
  <si>
    <t>65</t>
  </si>
  <si>
    <t>59217012</t>
  </si>
  <si>
    <t>obrubník betonový zahradní 500x80x250mm</t>
  </si>
  <si>
    <t>2051069559</t>
  </si>
  <si>
    <t>49,69*1,02 'Přepočtené koeficientem množství</t>
  </si>
  <si>
    <t>66</t>
  </si>
  <si>
    <t>916991121</t>
  </si>
  <si>
    <t>Lože pod obrubníky, krajníky nebo obruby z dlažebních kostek z betonu prostého</t>
  </si>
  <si>
    <t>587186500</t>
  </si>
  <si>
    <t>https://podminky.urs.cz/item/CS_URS_2022_02/916991121</t>
  </si>
  <si>
    <t>"příplatek za rozšířené lože nad základní lože v položce</t>
  </si>
  <si>
    <t>42,200*0,350*0,100</t>
  </si>
  <si>
    <t>67</t>
  </si>
  <si>
    <t>919726123</t>
  </si>
  <si>
    <t>Geotextilie netkaná pro ochranu, separaci nebo filtraci měrná hmotnost přes 300 do 500 g/m2</t>
  </si>
  <si>
    <t>917716482</t>
  </si>
  <si>
    <t>https://podminky.urs.cz/item/CS_URS_2022_02/919726123</t>
  </si>
  <si>
    <t>68</t>
  </si>
  <si>
    <t>935113111</t>
  </si>
  <si>
    <t>Osazení odvodňovacího žlabu s krycím roštem polymerbetonového šířky do 200 mm</t>
  </si>
  <si>
    <t>2057176049</t>
  </si>
  <si>
    <t>https://podminky.urs.cz/item/CS_URS_2022_02/935113111</t>
  </si>
  <si>
    <t>"vjezd" 4,500+5,500</t>
  </si>
  <si>
    <t>69</t>
  </si>
  <si>
    <t>59227103</t>
  </si>
  <si>
    <t>žlab odvodňovací z polymerbetonu bez spádu dna pozinkovaná hrana š 200mm</t>
  </si>
  <si>
    <t>1535438686</t>
  </si>
  <si>
    <t>70</t>
  </si>
  <si>
    <t>59223077</t>
  </si>
  <si>
    <t>vpusť polymerbetonová s integrovaným těsněním a můstkovým litinovým roštem pro horizontální připojení potrubí 500x250x650</t>
  </si>
  <si>
    <t>461169429</t>
  </si>
  <si>
    <t>71</t>
  </si>
  <si>
    <t>56241035</t>
  </si>
  <si>
    <t>rošt mřížkový D400 litina pro žlab š 200mm</t>
  </si>
  <si>
    <t>1610204977</t>
  </si>
  <si>
    <t>72</t>
  </si>
  <si>
    <t>935114112</t>
  </si>
  <si>
    <t>Štěrbinový odvodňovací betonový žlab se základem z betonu prostého a s obetonováním rozměru 220x260 mm (mikroštěrbinový) se spádem dna 0,5 %</t>
  </si>
  <si>
    <t>-1557874400</t>
  </si>
  <si>
    <t>https://podminky.urs.cz/item/CS_URS_2022_02/935114112</t>
  </si>
  <si>
    <t>"vjezd" 8,000</t>
  </si>
  <si>
    <t>73</t>
  </si>
  <si>
    <t>938908411</t>
  </si>
  <si>
    <t>Čištění vozovek splachováním vodou povrchu podkladu nebo krytu živičného, betonového nebo dlážděného</t>
  </si>
  <si>
    <t>224679689</t>
  </si>
  <si>
    <t>https://podminky.urs.cz/item/CS_URS_2022_02/938908411</t>
  </si>
  <si>
    <t>"asf. komunikace viz. skladba 1A (napojení přes odskoky)" 2,080+2,330+5,270+0,790+2,950</t>
  </si>
  <si>
    <t>"asf. komunikace viz. skladba 1 (výměna obrusné vrstvy)" 13,550+10,680+17,890</t>
  </si>
  <si>
    <t>74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</si>
  <si>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</si>
  <si>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</si>
  <si>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1222400378</t>
  </si>
  <si>
    <t>https://podminky.urs.cz/item/CS_URS_2022_02/938909311</t>
  </si>
  <si>
    <t>230,090 " VV viz. 938908411</t>
  </si>
  <si>
    <t>75</t>
  </si>
  <si>
    <t>939591040</t>
  </si>
  <si>
    <t>Výztuž konstrukcí pozemních komunikací ze sítí svařovaných</t>
  </si>
  <si>
    <t>-1821285147</t>
  </si>
  <si>
    <t>https://podminky.urs.cz/item/CS_URS_2022_02/939591040</t>
  </si>
  <si>
    <t>"1x KARI 8/8-100x100 mm (7,90 kg/m2)</t>
  </si>
  <si>
    <t>"hladká bet. dlažba" (25,440+34,070+34,730)*7,90*0,001</t>
  </si>
  <si>
    <t>"přípočet 30% na prostřih a stykování sítí" 0,744*30/100</t>
  </si>
  <si>
    <t>76</t>
  </si>
  <si>
    <t>977151126</t>
  </si>
  <si>
    <t>Jádrové vrty diamantovými korunkami do stavebních materiálů (železobetonu, betonu, cihel, obkladů, dlažeb, kamene) průměru přes 200 do 225 mm</t>
  </si>
  <si>
    <t>-205606896</t>
  </si>
  <si>
    <t>https://podminky.urs.cz/item/CS_URS_2022_02/977151126</t>
  </si>
  <si>
    <t>"napojení odvod. žlabu do RŠ" 0,150*1</t>
  </si>
  <si>
    <t>"napojení odvod. štěrb. žlabu do UV" 0,080*1</t>
  </si>
  <si>
    <t>77</t>
  </si>
  <si>
    <t>977151911</t>
  </si>
  <si>
    <t>Jádrové vrty diamantovými korunkami do stavebních materiálů (železobetonu, betonu, cihel, obkladů, dlažeb, kamene) Příplatek k cenám za práci ve stísněném prostoru</t>
  </si>
  <si>
    <t>129873715</t>
  </si>
  <si>
    <t>https://podminky.urs.cz/item/CS_URS_2022_02/977151911</t>
  </si>
  <si>
    <t>0,230 " VV viz. 977151126</t>
  </si>
  <si>
    <t>997</t>
  </si>
  <si>
    <t>Přesun sutě</t>
  </si>
  <si>
    <t>78</t>
  </si>
  <si>
    <t>997221551</t>
  </si>
  <si>
    <t>Vodorovná doprava suti bez naložení, ale se složením a s hrubým urovnáním ze sypkých materiálů, na vzdálenost do 1 km</t>
  </si>
  <si>
    <t>1785687534</t>
  </si>
  <si>
    <t>https://podminky.urs.cz/item/CS_URS_2022_02/997221551</t>
  </si>
  <si>
    <t>"pro VV SP stanovena skládka stav. suti ve vzd. 20 km</t>
  </si>
  <si>
    <t>"uliční smetky" 2,301+4,602</t>
  </si>
  <si>
    <t>79</t>
  </si>
  <si>
    <t>997221559</t>
  </si>
  <si>
    <t>Vodorovná doprava suti bez naložení, ale se složením a s hrubým urovnáním Příplatek k ceně za každý další i započatý 1 km přes 1 km</t>
  </si>
  <si>
    <t>-830446912</t>
  </si>
  <si>
    <t>https://podminky.urs.cz/item/CS_URS_2022_02/997221559</t>
  </si>
  <si>
    <t>6,903 " VV viz. 997221551</t>
  </si>
  <si>
    <t>6,903*19 'Přepočtené koeficientem množství</t>
  </si>
  <si>
    <t>80</t>
  </si>
  <si>
    <t>997221561</t>
  </si>
  <si>
    <t>Vodorovná doprava suti bez naložení, ale se složením a s hrubým urovnáním z kusových materiálů, na vzdálenost do 1 km</t>
  </si>
  <si>
    <t>796721970</t>
  </si>
  <si>
    <t>https://podminky.urs.cz/item/CS_URS_2022_02/997221561</t>
  </si>
  <si>
    <t>"jádr. vývrt" 0,020</t>
  </si>
  <si>
    <t>81</t>
  </si>
  <si>
    <t>997221569</t>
  </si>
  <si>
    <t>958469834</t>
  </si>
  <si>
    <t>https://podminky.urs.cz/item/CS_URS_2022_02/997221569</t>
  </si>
  <si>
    <t>0,020 " VV viz. 997221561</t>
  </si>
  <si>
    <t>0,02*19 'Přepočtené koeficientem množství</t>
  </si>
  <si>
    <t>82</t>
  </si>
  <si>
    <t>997221611</t>
  </si>
  <si>
    <t>Nakládání na dopravní prostředky pro vodorovnou dopravu suti</t>
  </si>
  <si>
    <t>-848281232</t>
  </si>
  <si>
    <t>https://podminky.urs.cz/item/CS_URS_2022_02/997221611</t>
  </si>
  <si>
    <t>83</t>
  </si>
  <si>
    <t>997221861</t>
  </si>
  <si>
    <t>Poplatek za uložení stavebního odpadu na recyklační skládce (skládkovné) z prostého betonu zatříděného do Katalogu odpadů pod kódem 17 01 01</t>
  </si>
  <si>
    <t>1226810764</t>
  </si>
  <si>
    <t>https://podminky.urs.cz/item/CS_URS_2022_02/997221861</t>
  </si>
  <si>
    <t>84</t>
  </si>
  <si>
    <t>997221873</t>
  </si>
  <si>
    <t>-441500420</t>
  </si>
  <si>
    <t>https://podminky.urs.cz/item/CS_URS_2022_02/997221873</t>
  </si>
  <si>
    <t>998</t>
  </si>
  <si>
    <t>Přesun hmot</t>
  </si>
  <si>
    <t>85</t>
  </si>
  <si>
    <t>998223011</t>
  </si>
  <si>
    <t>Přesun hmot pro pozemní komunikace s krytem dlážděným dopravní vzdálenost do 200 m jakékoliv délky objektu</t>
  </si>
  <si>
    <t>-1666131500</t>
  </si>
  <si>
    <t>https://podminky.urs.cz/item/CS_URS_2022_02/998223011</t>
  </si>
  <si>
    <t>86</t>
  </si>
  <si>
    <t>998223091</t>
  </si>
  <si>
    <t>Přesun hmot pro pozemní komunikace s krytem dlážděným Příplatek k ceně za zvětšený přesun přes vymezenou největší dopravní vzdálenost do 1000 m</t>
  </si>
  <si>
    <t>-410614595</t>
  </si>
  <si>
    <t>https://podminky.urs.cz/item/CS_URS_2022_02/998223091</t>
  </si>
  <si>
    <t>SO 103 - Komunikace a ostatní plochy ul. Březová</t>
  </si>
  <si>
    <t>113107023</t>
  </si>
  <si>
    <t>Odstranění podkladů nebo krytů při překopech inženýrských sítí s přemístěním hmot na skládku ve vzdálenosti do 3 m nebo s naložením na dopravní prostředek ručně z kameniva hrubého drceného, o tl. vrstvy přes 200 do 300 mm</t>
  </si>
  <si>
    <t>-1193799148</t>
  </si>
  <si>
    <t>https://podminky.urs.cz/item/CS_URS_2022_02/113107023</t>
  </si>
  <si>
    <t>"D.103-2_Situace</t>
  </si>
  <si>
    <t>"D.103-3_Detail_napojení</t>
  </si>
  <si>
    <t>"podkladní vrstva ŠD tl. 250 mm</t>
  </si>
  <si>
    <t>((19,000+18,750)/2)*1,250</t>
  </si>
  <si>
    <t>113107032</t>
  </si>
  <si>
    <t>Odstranění podkladů nebo krytů při překopech inženýrských sítí s přemístěním hmot na skládku ve vzdálenosti do 3 m nebo s naložením na dopravní prostředek ručně z betonu prostého, o tl. vrstvy přes 150 do 300 mm</t>
  </si>
  <si>
    <t>-1175994610</t>
  </si>
  <si>
    <t>https://podminky.urs.cz/item/CS_URS_2022_02/113107032</t>
  </si>
  <si>
    <t>"podkladní vrstva KSC tl. 170 mm</t>
  </si>
  <si>
    <t>((19,000+18,750)/2)*1,350</t>
  </si>
  <si>
    <t>113107042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</si>
  <si>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</si>
  <si>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748692541</t>
  </si>
  <si>
    <t>https://podminky.urs.cz/item/CS_URS_2022_02/113107042</t>
  </si>
  <si>
    <t>"překop komunikace pro štěrbinový žlab</t>
  </si>
  <si>
    <t>"ložná vrstva ACL tl. 70 mm</t>
  </si>
  <si>
    <t>((19,000+18,750)/2)*1,650</t>
  </si>
  <si>
    <t>"podkladní vrstva ACP tl 60 mm</t>
  </si>
  <si>
    <t>((19,000+18,750)/2)*1,500</t>
  </si>
  <si>
    <t>113154112</t>
  </si>
  <si>
    <t>Frézování živičného podkladu nebo krytu s naložením na dopravní prostředek plochy do 500 m2 bez překážek v trase pruhu šířky do 0,5 m, tloušťky vrstvy 40 mm</t>
  </si>
  <si>
    <t>-54755974</t>
  </si>
  <si>
    <t>https://podminky.urs.cz/item/CS_URS_2022_02/113154112</t>
  </si>
  <si>
    <t>"obrusná vrstva ACO tl. 40 mm</t>
  </si>
  <si>
    <t>((19,000+18,750)/2)*1,900</t>
  </si>
  <si>
    <t>113202111</t>
  </si>
  <si>
    <t>Vytrhání obrub s vybouráním lože, s přemístěním hmot na skládku na vzdálenost do 3 m nebo s naložením na dopravní prostředek z krajníků nebo obrubníků stojatých</t>
  </si>
  <si>
    <t>-465781650</t>
  </si>
  <si>
    <t>https://podminky.urs.cz/item/CS_URS_2022_02/113202111</t>
  </si>
  <si>
    <t>1,000</t>
  </si>
  <si>
    <t>119002411</t>
  </si>
  <si>
    <t>Pomocné konstrukce při zabezpečení výkopu vodorovné pojízdné z tlustého ocelového plechu šířky výkopu do 1 m zřízení</t>
  </si>
  <si>
    <t>2059351695</t>
  </si>
  <si>
    <t>https://podminky.urs.cz/item/CS_URS_2022_02/119002411</t>
  </si>
  <si>
    <t>(6,000*2,000)*2</t>
  </si>
  <si>
    <t>119002412</t>
  </si>
  <si>
    <t>Pomocné konstrukce při zabezpečení výkopu vodorovné pojízdné z tlustého ocelového plechu šířky výkopu do 1 m odstranění</t>
  </si>
  <si>
    <t>1550650833</t>
  </si>
  <si>
    <t>https://podminky.urs.cz/item/CS_URS_2022_02/119002412</t>
  </si>
  <si>
    <t>24,000 " VV viz. 119002411</t>
  </si>
  <si>
    <t>119003141</t>
  </si>
  <si>
    <t>Pomocné konstrukce při zabezpečení výkopu svislé plastový plot zřízení</t>
  </si>
  <si>
    <t>-1827799700</t>
  </si>
  <si>
    <t>https://podminky.urs.cz/item/CS_URS_2022_02/119003141</t>
  </si>
  <si>
    <t>"překop komunikace pro štěrbinový žlab" 19,000*2+3,000*2</t>
  </si>
  <si>
    <t>"výkop z zeleni" 8,000*2+3,000</t>
  </si>
  <si>
    <t>119003142</t>
  </si>
  <si>
    <t>Pomocné konstrukce při zabezpečení výkopu svislé plastový plot odstranění</t>
  </si>
  <si>
    <t>1598578950</t>
  </si>
  <si>
    <t>https://podminky.urs.cz/item/CS_URS_2022_02/119003142</t>
  </si>
  <si>
    <t>63,000 " VV viz. 119003141</t>
  </si>
  <si>
    <t>132212221</t>
  </si>
  <si>
    <t>Hloubení zapažených rýh šířky přes 800 do 2 000 mm ručně s urovnáním dna do předepsaného profilu a spádu v hornině třídy těžitelnosti I skupiny 3 soudržných</t>
  </si>
  <si>
    <t>2130110084</t>
  </si>
  <si>
    <t>https://podminky.urs.cz/item/CS_URS_2022_02/132212221</t>
  </si>
  <si>
    <t>"D.103-5_Vzorový_výkres_napojení_žlabu</t>
  </si>
  <si>
    <t>"napojení na stáv. dešť. kanalizaci" 6,000*1,000*1,900</t>
  </si>
  <si>
    <t>-1389629473</t>
  </si>
  <si>
    <t>"napojení na stáv. dešť. kanalizaci" 6,000*2*1,900</t>
  </si>
  <si>
    <t>885265085</t>
  </si>
  <si>
    <t>22,800 " VV viz. 151101101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</si>
  <si>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</si>
  <si>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</si>
  <si>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-76718596</t>
  </si>
  <si>
    <t>https://podminky.urs.cz/item/CS_URS_2022_02/162751137</t>
  </si>
  <si>
    <t>"pro VV SP stanovena skládka ve vzd. 20 km</t>
  </si>
  <si>
    <t>"přebytečný výkopek na trvalou skládku</t>
  </si>
  <si>
    <t>11,400-6,600 " VV viz. 132212221 - 174111101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</si>
  <si>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</si>
  <si>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</si>
  <si>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683702896</t>
  </si>
  <si>
    <t>https://podminky.urs.cz/item/CS_URS_2022_02/162751139</t>
  </si>
  <si>
    <t>4,800 " VV viz. 162751137</t>
  </si>
  <si>
    <t>4,8*10 'Přepočtené koeficientem množství</t>
  </si>
  <si>
    <t>167111102</t>
  </si>
  <si>
    <t>Nakládání, skládání a překládání neulehlého výkopku nebo sypaniny ručně nakládání, z hornin třídy těžitelnosti II, skupiny 4 a 5</t>
  </si>
  <si>
    <t>-146542564</t>
  </si>
  <si>
    <t>https://podminky.urs.cz/item/CS_URS_2022_02/167111102</t>
  </si>
  <si>
    <t>"přebytečný výkopek k odvozu na trvalu skládku</t>
  </si>
  <si>
    <t>11,400 " VV viz. 132212221</t>
  </si>
  <si>
    <t>-6,600 " VV viz. 174111101</t>
  </si>
  <si>
    <t>731742765</t>
  </si>
  <si>
    <t>4,8*1,75 'Přepočtené koeficientem množství</t>
  </si>
  <si>
    <t>-71822757</t>
  </si>
  <si>
    <t>174111101</t>
  </si>
  <si>
    <t>Zásyp sypaninou z jakékoliv horniny ručně s uložením výkopku ve vrstvách se zhutněním jam, šachet, rýh nebo kolem objektů v těchto vykopávkách</t>
  </si>
  <si>
    <t>736958075</t>
  </si>
  <si>
    <t>https://podminky.urs.cz/item/CS_URS_2022_02/174111101</t>
  </si>
  <si>
    <t>"zpětný zásyp původním prohozeným výkopkem</t>
  </si>
  <si>
    <t>"odpočet ŠTP lože" -6,000*1,000*0,100</t>
  </si>
  <si>
    <t>"odpočet ŠTP obsypu" -6,000*1,000*0,500</t>
  </si>
  <si>
    <t>"odpočet ornice" -6,000*1,000*0,200</t>
  </si>
  <si>
    <t>174111109</t>
  </si>
  <si>
    <t>Zásyp sypaninou z jakékoliv horniny ručně Příplatek k ceně za prohození sypaniny sítem</t>
  </si>
  <si>
    <t>-1174207990</t>
  </si>
  <si>
    <t>https://podminky.urs.cz/item/CS_URS_2022_02/174111109</t>
  </si>
  <si>
    <t>6,600 " VV viz. 174111101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</si>
  <si>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</si>
  <si>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</si>
  <si>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-689533338</t>
  </si>
  <si>
    <t>https://podminky.urs.cz/item/CS_URS_2022_02/175111101</t>
  </si>
  <si>
    <t>"napojení na stáv. dešť. kanalizaci" 6,000*1,000*0,500</t>
  </si>
  <si>
    <t>"odpočet potrubí DN 200" -(Pi*(0,100)^2)*6,000</t>
  </si>
  <si>
    <t>1369217418</t>
  </si>
  <si>
    <t>2,812*2 'Přepočtené koeficientem množství</t>
  </si>
  <si>
    <t>47300566</t>
  </si>
  <si>
    <t>"napojení na stáv. dešť. kanalizaci v zeleni" 6,000*1,000</t>
  </si>
  <si>
    <t>387490255</t>
  </si>
  <si>
    <t>-540114376</t>
  </si>
  <si>
    <t>6*0,21 'Přepočtené koeficientem množství</t>
  </si>
  <si>
    <t>130381396</t>
  </si>
  <si>
    <t>-686909982</t>
  </si>
  <si>
    <t>6*0,035 'Přepočtené koeficientem množství</t>
  </si>
  <si>
    <t>947795563</t>
  </si>
  <si>
    <t>"napojení na stáv. dešť. kanalizaci v zeleni</t>
  </si>
  <si>
    <t>"2x křížem" 6,000*1,000*2</t>
  </si>
  <si>
    <t>-51499956</t>
  </si>
  <si>
    <t>"3x křížem" 6,000*1,000*3</t>
  </si>
  <si>
    <t>-562175085</t>
  </si>
  <si>
    <t>"1. seč" 6,000*1,000</t>
  </si>
  <si>
    <t>864467951</t>
  </si>
  <si>
    <t>6*0,015 'Přepočtené koeficientem množství</t>
  </si>
  <si>
    <t>-1105628690</t>
  </si>
  <si>
    <t>-117204861</t>
  </si>
  <si>
    <t>2001389194</t>
  </si>
  <si>
    <t>-72959341</t>
  </si>
  <si>
    <t>638470686</t>
  </si>
  <si>
    <t>"vydatnost zálivky : 15 litrů/m2/zálivka</t>
  </si>
  <si>
    <t>"při výsadbě" 6,000*15,00/1000</t>
  </si>
  <si>
    <t>"1x denně po dobu 5 dnů po výsadbě" (6,000*15,00/1000)*5</t>
  </si>
  <si>
    <t>"1. seč" 6,000*15,00/1000</t>
  </si>
  <si>
    <t>1609498297</t>
  </si>
  <si>
    <t>"pro VV SP stanovena dovozová vzdálenost 5 km</t>
  </si>
  <si>
    <t>0,630 " VV viz. 185804311</t>
  </si>
  <si>
    <t>1132820869</t>
  </si>
  <si>
    <t>0,630 " VV viz. 185851121</t>
  </si>
  <si>
    <t>0,63*4 'Přepočtené koeficientem množství</t>
  </si>
  <si>
    <t>-1454959276</t>
  </si>
  <si>
    <t>"štěrbinový žlab" 18,800*1,050*0,200</t>
  </si>
  <si>
    <t>"napojovací potrubí" 6,000*1,000*0,100</t>
  </si>
  <si>
    <t>566901234</t>
  </si>
  <si>
    <t>Vyspravení podkladu po překopech inženýrských sítí plochy přes 15 m2 s rozprostřením a zhutněním štěrkodrtí tl. 250 mm</t>
  </si>
  <si>
    <t>-1004072271</t>
  </si>
  <si>
    <t>https://podminky.urs.cz/item/CS_URS_2022_02/566901234</t>
  </si>
  <si>
    <t>"odpočet štěrbin. žlabu" -18,800*0,400</t>
  </si>
  <si>
    <t>566901261</t>
  </si>
  <si>
    <t>Vyspravení podkladu po překopech inženýrských sítí plochy přes 15 m2 s rozprostřením a zhutněním obalovaným kamenivem ACP (OK) tl. 100 mm</t>
  </si>
  <si>
    <t>2069514275</t>
  </si>
  <si>
    <t>https://podminky.urs.cz/item/CS_URS_2022_02/566901261</t>
  </si>
  <si>
    <t>566901273</t>
  </si>
  <si>
    <t>Vyspravení podkladu po překopech inženýrských sítí plochy přes 15 m2 s rozprostřením a zhutněním směsí zpevněnou cementem SC C 20/25 (PB I) tl. 200 mm</t>
  </si>
  <si>
    <t>-837115209</t>
  </si>
  <si>
    <t>https://podminky.urs.cz/item/CS_URS_2022_02/566901273</t>
  </si>
  <si>
    <t>572341111</t>
  </si>
  <si>
    <t>Vyspravení krytu komunikací po překopech inženýrských sítí plochy přes 15 m2 asfaltovým betonem ACO (AB), po zhutnění tl. přes 30 do 50 mm</t>
  </si>
  <si>
    <t>-1695850377</t>
  </si>
  <si>
    <t>https://podminky.urs.cz/item/CS_URS_2022_02/572341111</t>
  </si>
  <si>
    <t>572341112</t>
  </si>
  <si>
    <t>Vyspravení krytu komunikací po překopech inženýrských sítí plochy přes 15 m2 asfaltovým betonem ACO (AB), po zhutnění tl. přes 50 do 70 mm</t>
  </si>
  <si>
    <t>-232525942</t>
  </si>
  <si>
    <t>https://podminky.urs.cz/item/CS_URS_2022_02/572341112</t>
  </si>
  <si>
    <t>-945006014</t>
  </si>
  <si>
    <t>"napojení na stáv. dešť. kanalizaci" 6,000</t>
  </si>
  <si>
    <t>458250779</t>
  </si>
  <si>
    <t>6*1,03 'Přepočtené koeficientem množství</t>
  </si>
  <si>
    <t>-354562773</t>
  </si>
  <si>
    <t>-1613109763</t>
  </si>
  <si>
    <t>3*1,03 'Přepočtené koeficientem množství</t>
  </si>
  <si>
    <t>877375122</t>
  </si>
  <si>
    <t>Montáž nalepovací odbočné tvarovky na potrubí z kanalizačních trub z PVC DN 300</t>
  </si>
  <si>
    <t>801941105</t>
  </si>
  <si>
    <t>https://podminky.urs.cz/item/CS_URS_2022_02/877375122</t>
  </si>
  <si>
    <t>"napojení na stáv. dešť. kanalizaci" 1,000</t>
  </si>
  <si>
    <t>RMAT0001</t>
  </si>
  <si>
    <t>odbočka PVC nalepovací DN 300/200 45°</t>
  </si>
  <si>
    <t>-1268030961</t>
  </si>
  <si>
    <t>147911418</t>
  </si>
  <si>
    <t>695531191</t>
  </si>
  <si>
    <t>1*1,02 'Přepočtené koeficientem množství</t>
  </si>
  <si>
    <t>919111111</t>
  </si>
  <si>
    <t>Řezání dilatačních spár v čerstvém cementobetonovém krytu příčných nebo podélných, šířky 4 mm, hloubky do 60 mm</t>
  </si>
  <si>
    <t>-1577471699</t>
  </si>
  <si>
    <t>https://podminky.urs.cz/item/CS_URS_2022_02/919111111</t>
  </si>
  <si>
    <t>"překop komunikace pro štěrbinový žlab" 19,000+18,750</t>
  </si>
  <si>
    <t>"bet. obruba" 1,000*2</t>
  </si>
  <si>
    <t>919111212</t>
  </si>
  <si>
    <t>Řezání dilatačních spár v čerstvém cementobetonovém krytu vytvoření komůrky pro těsnící zálivku šířky 10 mm, hloubky 20 mm</t>
  </si>
  <si>
    <t>-228458584</t>
  </si>
  <si>
    <t>https://podminky.urs.cz/item/CS_URS_2022_02/919111212</t>
  </si>
  <si>
    <t>39,750 " VV viz. 919111111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</si>
  <si>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</si>
  <si>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</si>
  <si>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2040589514</t>
  </si>
  <si>
    <t>https://podminky.urs.cz/item/CS_URS_2022_02/919122111</t>
  </si>
  <si>
    <t>919125111</t>
  </si>
  <si>
    <t>Těsnění svislé spáry mezi živičným krytem a ostatními prvky asfaltovou páskou samolepicí šířky 35 mm tl. 8 mm</t>
  </si>
  <si>
    <t>-2096974894</t>
  </si>
  <si>
    <t>https://podminky.urs.cz/item/CS_URS_2022_02/919125111</t>
  </si>
  <si>
    <t>"štěrbinový žlab" 2*18,800</t>
  </si>
  <si>
    <t>-2115106425</t>
  </si>
  <si>
    <t>"štěrbinový žlab" 1,400*18,800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</si>
  <si>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</si>
  <si>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</si>
  <si>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-1161097188</t>
  </si>
  <si>
    <t>https://podminky.urs.cz/item/CS_URS_2022_02/919732211</t>
  </si>
  <si>
    <t>919735111</t>
  </si>
  <si>
    <t>Řezání stávajícího živičného krytu nebo podkladu hloubky do 50 mm</t>
  </si>
  <si>
    <t>-180824579</t>
  </si>
  <si>
    <t>https://podminky.urs.cz/item/CS_URS_2022_02/919735111</t>
  </si>
  <si>
    <t>"obrusná vrstva</t>
  </si>
  <si>
    <t>919735112</t>
  </si>
  <si>
    <t>Řezání stávajícího živičného krytu nebo podkladu hloubky přes 50 do 100 mm</t>
  </si>
  <si>
    <t>698649012</t>
  </si>
  <si>
    <t>https://podminky.urs.cz/item/CS_URS_2022_02/919735112</t>
  </si>
  <si>
    <t>"ložná vrstva + podkladní vrstva</t>
  </si>
  <si>
    <t>"překop komunikace pro štěrbinový žlab" (19,000+18,750)*2</t>
  </si>
  <si>
    <t>919735124</t>
  </si>
  <si>
    <t>Řezání stávajícího betonového krytu nebo podkladu hloubky přes 150 do 200 mm</t>
  </si>
  <si>
    <t>-222282369</t>
  </si>
  <si>
    <t>https://podminky.urs.cz/item/CS_URS_2022_02/919735124</t>
  </si>
  <si>
    <t>"podkladní vrstva</t>
  </si>
  <si>
    <t>935114122</t>
  </si>
  <si>
    <t>Štěrbinový odvodňovací betonový žlab se základem z betonu prostého a s obetonováním rozměru 450x500 mm bez obrubníku se spádem dna 0,5 %</t>
  </si>
  <si>
    <t>-1812254780</t>
  </si>
  <si>
    <t>https://podminky.urs.cz/item/CS_URS_2022_02/935114122</t>
  </si>
  <si>
    <t>18,800</t>
  </si>
  <si>
    <t>1391241930</t>
  </si>
  <si>
    <t>"pro VV SP stanovena skládka suti ve vzd. 20 km</t>
  </si>
  <si>
    <t>"podkl. drc. kamenivo" 10,381</t>
  </si>
  <si>
    <t>"asfaltová fréza" 3,299</t>
  </si>
  <si>
    <t>-216522399</t>
  </si>
  <si>
    <t>13,680 " VV viz. 997221551</t>
  </si>
  <si>
    <t>13,68*19 'Přepočtené koeficientem množství</t>
  </si>
  <si>
    <t>1668749851</t>
  </si>
  <si>
    <t>"beton (KSC)" 15,926</t>
  </si>
  <si>
    <t>"asfaltové kry" 13,081</t>
  </si>
  <si>
    <t>"bet. obruba" 0,205</t>
  </si>
  <si>
    <t>1895723076</t>
  </si>
  <si>
    <t>29,212 " VV viz. 997221561</t>
  </si>
  <si>
    <t>29,212*19 'Přepočtené koeficientem množství</t>
  </si>
  <si>
    <t>945471919</t>
  </si>
  <si>
    <t>-961732008</t>
  </si>
  <si>
    <t>1801457736</t>
  </si>
  <si>
    <t>997221875</t>
  </si>
  <si>
    <t>Poplatek za uložení stavebního odpadu na recyklační skládce (skládkovné) asfaltového bez obsahu dehtu zatříděného do Katalogu odpadů pod kódem 17 03 02</t>
  </si>
  <si>
    <t>-1203308434</t>
  </si>
  <si>
    <t>https://podminky.urs.cz/item/CS_URS_2022_02/997221875</t>
  </si>
  <si>
    <t>998229111</t>
  </si>
  <si>
    <t>Přesun hmot ruční pro pozemní komunikace s naložením a složením na vzdálenost do 50 m, s krytem z kameniva, monolitickým betonovým nebo živičným</t>
  </si>
  <si>
    <t>-512561569</t>
  </si>
  <si>
    <t>https://podminky.urs.cz/item/CS_URS_2022_02/998229111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</si>
  <si>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</si>
  <si>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</si>
  <si>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</si>
  <si>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</si>
  <si>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</si>
  <si>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</si>
  <si>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</si>
  <si>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</si>
  <si>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</si>
  <si>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</si>
  <si>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</si>
  <si>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</si>
  <si>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</si>
  <si>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</si>
  <si>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</si>
  <si>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</si>
  <si>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</si>
  <si>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</si>
  <si>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</si>
  <si>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</si>
  <si>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</si>
  <si>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</si>
  <si>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</si>
  <si>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</si>
  <si>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</si>
  <si>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</si>
  <si>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</si>
  <si>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</si>
  <si>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</si>
  <si>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</si>
  <si>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</si>
  <si>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</si>
  <si>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</si>
  <si>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</si>
  <si>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</si>
  <si>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</si>
  <si>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</si>
  <si>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</si>
  <si>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</si>
  <si>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</si>
  <si>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</si>
  <si>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</si>
  <si>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</si>
  <si>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</si>
  <si>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</si>
  <si>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</si>
  <si>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</si>
  <si>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</si>
  <si>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</si>
  <si>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</si>
  <si>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</si>
  <si>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</si>
  <si>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</si>
  <si>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</si>
  <si>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</si>
  <si>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</si>
  <si>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</si>
  <si>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</si>
  <si>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</si>
  <si>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</si>
  <si>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</si>
  <si>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</si>
  <si>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</si>
  <si>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</si>
  <si>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</si>
  <si>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</si>
  <si>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</si>
  <si>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</si>
  <si>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</si>
  <si>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</si>
  <si>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</si>
  <si>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</si>
  <si>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</si>
  <si>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</si>
  <si>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</si>
  <si>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</si>
  <si>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</si>
  <si>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</si>
  <si>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</si>
  <si>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</si>
  <si>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</si>
  <si>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</si>
  <si>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</si>
  <si>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</si>
  <si>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</si>
  <si>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</si>
  <si>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</si>
  <si>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</si>
  <si>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</si>
  <si>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</si>
  <si>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</si>
  <si>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</si>
  <si>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</si>
  <si>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</si>
  <si>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</si>
  <si>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</si>
  <si>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</si>
  <si>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</si>
  <si>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</si>
  <si>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</si>
  <si>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</si>
  <si>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</si>
  <si>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</si>
  <si>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</si>
  <si>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</si>
  <si>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</si>
  <si>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</si>
  <si>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</si>
  <si>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</si>
  <si>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</si>
  <si>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</si>
  <si>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</si>
  <si>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</si>
  <si>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</si>
  <si>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</si>
  <si>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</si>
  <si>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</si>
  <si>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</si>
  <si>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</si>
  <si>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</si>
  <si>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</si>
  <si>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</si>
  <si>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</si>
  <si>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</si>
  <si>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</si>
  <si>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</si>
  <si>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</si>
  <si>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</si>
  <si>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</si>
  <si>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</si>
  <si>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</si>
  <si>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</si>
  <si>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</si>
  <si>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</si>
  <si>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</si>
  <si>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</si>
  <si>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</si>
  <si>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</si>
  <si>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</si>
  <si>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</si>
  <si>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</si>
  <si>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</si>
  <si>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</si>
  <si>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</si>
  <si>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</si>
  <si>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</si>
  <si>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</si>
  <si>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</si>
  <si>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</si>
  <si>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</si>
  <si>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</si>
  <si>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</si>
  <si>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</si>
  <si>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</si>
  <si>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</si>
  <si>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</si>
  <si>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</si>
  <si>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</si>
  <si>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</si>
  <si>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</si>
  <si>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</si>
  <si>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</si>
  <si>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</si>
  <si>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</si>
  <si>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</si>
  <si>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</si>
  <si>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</si>
  <si>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</si>
  <si>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</si>
  <si>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</si>
  <si>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</si>
  <si>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</si>
  <si>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</si>
  <si>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</si>
  <si>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</si>
  <si>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</si>
  <si>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</si>
  <si>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</si>
  <si>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</si>
  <si>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</si>
  <si>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</si>
  <si>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</si>
  <si>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</si>
  <si>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</si>
  <si>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</si>
  <si>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Všeobecné podmínky k ceně díla</t>
  </si>
  <si>
    <r>
      <t>1)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Nabídková cena obsahuje veškeré práce a dodávky, které jsou zřejmé z projektové dokumentace, zejména technické zprávy, výkresů, výkazu výměr a výpisů materiálů.</t>
    </r>
  </si>
  <si>
    <r>
      <t>2)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Pro stanovení ceny je nutné prostudovat veškeré dostupné podklady a zejména prohlédnout vlastní staveniště.</t>
    </r>
  </si>
  <si>
    <r>
      <t>3)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Věcné ani výměrové údaje ve všech soupisech prací a dodávek nesmějí být zhotovitelem při zpracování nabídky měněny. Výměry materiálů ve specifikacích jsou uvedeny v teoretické (vypočítané) výměře, náklady na prořez či ztratné zohlední dodavatel v jednotkové ceně. Celkové ceny jednotlivých položek i kapitol budou odpovídat uvedené věcné náplni a výměrám v soupisu prací a dodávek.</t>
    </r>
  </si>
  <si>
    <r>
      <t>4)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Zhotovitel při vypracování nabídky zohlední všechny údaje a požadavky uvedené v projektu a v technických standardech. Pokud tak neučiní, nebude v průběhu provádění stavby brán zřetel na jeho eventuální požadavky na uznání víceprací vyplývajících z údajů a požadavků uvedených ve výše zmíněné projektové dokumentaci.</t>
    </r>
  </si>
  <si>
    <r>
      <t>5)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Výkaz výměr, dodávek a prací nemusí být úplný a vyčerpávající. Je souhrnný, tzn.že poskytuje ucelený přehled o rozsahu dodávky pomocí položek, které mají vliv na celkovou a pevnou cenu díla. Je pouze jednou částí dokumentace. Uchazeč je povinen při sestavování rozpočtu kontrolovat VV s PD. Pokud narazí při sestavování nabídkového rozpočtu na nesrovnalost mezi PD a VV je povinen o tom neprodleně informovat zadavatele. Pokud tak neučiní, nebude brán zřetel na případně pozdější požadované vícepráce a vícenáklady.</t>
    </r>
  </si>
  <si>
    <r>
      <t>6)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Jsou-li ve výkazu výměr uvedeny odkazy na obchodní firmy, názvy nebo specifická označení výrobků apod., jsou takové odkazy pouze informativní a zadavatel umožňuje použít i jiných, zejména kvalitativně a technicky stejných řešení.</t>
    </r>
  </si>
  <si>
    <r>
      <t>7)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Nabídka a jednotková cena zahrnuje, pokud není v následujících specifikacích uvedeno jinak, dodávku a montáž materiálu a výrobku podle níže uvedené specifikace, včetně dopravy na staveniště, povinných zkoušek materiálů, vzorků a prací ve smyslu platných norem a předpisů. Předmětem díla a povinností zhotovitele je dále provedení veškerých kotevních a spojovacích prvků, pomocných konstrukcí, stavebních připomoci a ostatních prací přímo nespecifikovaných v těchto podkladech a projektové dokumentaci, ale nezbytných pro zhotovení a plnou funkčnost a požadovanou kvalitu díla.</t>
    </r>
  </si>
  <si>
    <r>
      <t>8)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Do nabídky budou započítány i náklady na stavební přípomoce pro provedení technických instalací jako např. zemní práce, zásypy, obsypy, zhotovení nik, chrániček a těsnění prostupů požárních a akustických a náklady na výpomocné práce pro práce dokončovací a pro technologie včetně potřebných lešení, pažení a jiných dočasných konstrukcí.</t>
    </r>
  </si>
  <si>
    <r>
      <t>9)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Cena díla zahrnuje i veškeré náklady potřebné k provedení díla, tj. včetně věcí opatřených zhotovitelem k provedení díla, včetně nákladů na napojení na objekty stávající nebo budované, pomocných prací, výrobků, materiálů, revizí, kontrol, prohlídek, předepsaných zkoušek, posudků, nákladů na požární dohled a nákladů na bezpečnost práce.</t>
    </r>
  </si>
  <si>
    <r>
      <t>10)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Do cen budou započítány všechny nezbytné režijní náklady stavby, náklady na průběžný úklid stavby a okolí a náklady na závěrečný úklid stavby a okolí.</t>
    </r>
  </si>
  <si>
    <r>
      <t>11)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ceně budou zahrnuty náklady na střežení staveniště po celou dobu výstavby včetně nákladů pojištění rizik při realizaci stavby.</t>
    </r>
  </si>
  <si>
    <r>
      <t>12)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Součástí ceny díla je vytýčení, ochrana a zajištění veškerých stávajících inženýrských sítí (křižujících nebo v souběhu s prováděnými pracemi). Tyto práce a dodávky jsou součástí nabídky a nebudou zvlášť hrazeny.</t>
    </r>
  </si>
  <si>
    <r>
      <t>13)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Cena díla obsahuje náklady na napojení a rozvody staveništních médií  a ceny médií spotřebovaných při realizaci díla.</t>
    </r>
  </si>
  <si>
    <r>
      <t>14)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Uchazeč má právo navštívit staveniště. Doporučuje se, aby každý uchazeč před zpracováním nabídky budoucí staveniště navštívil a podrobně se seznámil se všemi podmínkami a okolnostmi staveniště, které mohou ovlivnit jeho nabídku.</t>
    </r>
  </si>
  <si>
    <r>
      <t>15)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Dodatečné požadavky, zejména na prodloužení lhůt, úpravu kvality prací, zvýšení ceny z titulu nedokonalého zhodnocení situace či nedostatečných informací, nebudou akceptovány.</t>
    </r>
  </si>
  <si>
    <r>
      <t>16)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Veškeré případné vícenáklady, které vyplynou v průběhu stavby a pokud nebudou vyvolány dodatečnými požadavky objednatele, jsou součástí celkové nabídkové ceny a nebudou zvlášť hrazeny.</t>
    </r>
  </si>
  <si>
    <r>
      <t>17)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Všechny použité stavební materiály a technická zařízení musí splňovat požadavky platných příslušných norem ČSN a EN (v případě nesouladu platí přísnější) na jejich použití v daných stavebních konstrukcích a zhotovitel je povinen doložit jejich certifikáty o vhodnosti pro použití pro dané stavební konstrukce.</t>
    </r>
  </si>
  <si>
    <r>
      <t>18)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Výroba konstrukcí, stavebních prvků nebo příprava stavebních hmot a směsí ve vlastní výrobně zhotovitele mimo staveniště nezakládá nárok na zvýšení jednotkové ceny.</t>
    </r>
  </si>
  <si>
    <r>
      <t>19)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Zhotovitel provede všechny povinné zkoušky, zkoušky rozvodů a zařízení technického vybavení budov, přípojek a venkovních nadzemních a podzemních vedení, vyhotoví potřebné protokoly o nich, zajistí revizní zprávy, návody na obsluhu zařízení v českém jazyce, případně zajistí proškolení a zajistí pokud je to nutné, odsouhlasení a převzetí díla správce sítí. Rovněž provede pasport přilehlých nemovitostí a vyhotoví zprávu s fotodokumentací. Náklady na výše uvedené práce je nutno zahrnout do jednotkových cen a nebudou zvlášť hrazeny.</t>
    </r>
  </si>
  <si>
    <r>
      <t>20)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Veškeré prostupy potrubí a kabelů požárně dělícími konstrukcemi musí být utěsněny dle ustanovení ČSN 73 0802, čl.8.6.1. systémovými atestovanými hmotami s požární odolností shodnou s požární odolností konstrukce, kterou prostupují. Náklady je nutno zahrnout do jednotkových cen.</t>
    </r>
  </si>
  <si>
    <r>
      <t>21)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průběhu provádění prací budou respektovány všechny příslušné platné předpisy a požadavky BOZP. Náklady vyplývající z jejich dodržení jsou součástí jednotkové ceny a nebudou zvlášť hrazeny.</t>
    </r>
  </si>
  <si>
    <r>
      <t>22)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Vzorky materiálů : výsledný materiál musí odpovídat kvalitou, barvou a jakostí povrchu materiálovým vzorkům, které je povinen zhotovitel předložit k odsouhlasení objednateli v dostatečném předstihu před zahájením prací.</t>
    </r>
  </si>
  <si>
    <r>
      <t>23)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dostatečném předstihu před zahájením výroby je zhotovitel povinen předložit objednateli, architektovi a projektantovi k odsouhlasení dílenské výkresy, včetně výrobních detailů atypických prvků a katalogové materiály typových výrobků a předloží vzorky materiálů a konstrukcí. Náklady na tyto práce je nutné zahrnout do jednotkové ceny a nebudou zvlášť hrazeny. Teprve na základě písemného souhlasu objednatele je možné zahájit výrobu.</t>
    </r>
  </si>
  <si>
    <r>
      <t>24)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Barva všech výrobků musí být odsouhlasena objednatelem, architektem a projektantem.</t>
    </r>
  </si>
  <si>
    <r>
      <t>25)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případě, že zhotovitel zváží nutnost doplnit výkaz výměr o další položky nutné k provedení díla, uvede tyto včetně ocenění na samostatnou přílohu, kterou doplní za výkaz výměr.</t>
    </r>
  </si>
  <si>
    <r>
      <t>26)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Cena nebude v průběhu stavby zvyšována z titulu inflace nebo kurzovních rozdílů.</t>
    </r>
  </si>
  <si>
    <r>
      <t>27)</t>
    </r>
    <r>
      <rPr>
        <sz val="10"/>
        <rFont val="Times New Roman"/>
        <family val="1"/>
      </rPr>
      <t xml:space="preserve">   </t>
    </r>
    <r>
      <rPr>
        <sz val="10"/>
        <rFont val="Calibri"/>
        <family val="2"/>
      </rPr>
      <t>Pevná nabídková cena musí zahrnovat veškeré náklady spojené s úplným dokončením díla včetně veškerých průvodních činností a nákladů spojených s realizací a předáním díla.</t>
    </r>
  </si>
  <si>
    <r>
      <t>28)</t>
    </r>
    <r>
      <rPr>
        <sz val="10"/>
        <rFont val="Times New Roman"/>
        <family val="1"/>
      </rPr>
      <t xml:space="preserve">   </t>
    </r>
    <r>
      <rPr>
        <sz val="10"/>
        <rFont val="Calibri"/>
        <family val="2"/>
      </rPr>
      <t xml:space="preserve"> DPH bude uvedena zvlášť.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</si>
</sst>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8"/>
      <name val="MS Sans Serif"/>
      <family val="2"/>
    </font>
    <font>
      <b/>
      <sz val="10"/>
      <color rgb="FF8DB3E2"/>
      <name val="Calibri"/>
      <family val="2"/>
    </font>
    <font>
      <sz val="10"/>
      <name val="Calibri"/>
      <family val="2"/>
    </font>
    <font>
      <sz val="7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>
      <alignment/>
      <protection locked="0"/>
    </xf>
  </cellStyleXfs>
  <cellXfs count="3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51" fillId="0" borderId="0" xfId="21" applyFont="1" applyAlignment="1" applyProtection="1">
      <alignment vertical="top"/>
      <protection locked="0"/>
    </xf>
    <xf numFmtId="0" fontId="50" fillId="0" borderId="0" xfId="21" applyAlignment="1" applyProtection="1">
      <alignment vertical="top"/>
      <protection locked="0"/>
    </xf>
    <xf numFmtId="0" fontId="52" fillId="0" borderId="0" xfId="21" applyFont="1" applyAlignment="1" applyProtection="1">
      <alignment horizontal="justify" vertical="top"/>
      <protection locked="0"/>
    </xf>
    <xf numFmtId="0" fontId="52" fillId="0" borderId="0" xfId="21" applyFont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2251103" TargetMode="External" /><Relationship Id="rId2" Type="http://schemas.openxmlformats.org/officeDocument/2006/relationships/hyperlink" Target="https://podminky.urs.cz/item/CS_URS_2022_02/132354201" TargetMode="External" /><Relationship Id="rId3" Type="http://schemas.openxmlformats.org/officeDocument/2006/relationships/hyperlink" Target="https://podminky.urs.cz/item/CS_URS_2022_02/151101101" TargetMode="External" /><Relationship Id="rId4" Type="http://schemas.openxmlformats.org/officeDocument/2006/relationships/hyperlink" Target="https://podminky.urs.cz/item/CS_URS_2022_02/151101111" TargetMode="External" /><Relationship Id="rId5" Type="http://schemas.openxmlformats.org/officeDocument/2006/relationships/hyperlink" Target="https://podminky.urs.cz/item/CS_URS_2022_02/162751117" TargetMode="External" /><Relationship Id="rId6" Type="http://schemas.openxmlformats.org/officeDocument/2006/relationships/hyperlink" Target="https://podminky.urs.cz/item/CS_URS_2022_02/162751119" TargetMode="External" /><Relationship Id="rId7" Type="http://schemas.openxmlformats.org/officeDocument/2006/relationships/hyperlink" Target="https://podminky.urs.cz/item/CS_URS_2022_02/171201231" TargetMode="External" /><Relationship Id="rId8" Type="http://schemas.openxmlformats.org/officeDocument/2006/relationships/hyperlink" Target="https://podminky.urs.cz/item/CS_URS_2022_02/171251201" TargetMode="External" /><Relationship Id="rId9" Type="http://schemas.openxmlformats.org/officeDocument/2006/relationships/hyperlink" Target="https://podminky.urs.cz/item/CS_URS_2022_02/174151101" TargetMode="External" /><Relationship Id="rId10" Type="http://schemas.openxmlformats.org/officeDocument/2006/relationships/hyperlink" Target="https://podminky.urs.cz/item/CS_URS_2022_02/175151101" TargetMode="External" /><Relationship Id="rId11" Type="http://schemas.openxmlformats.org/officeDocument/2006/relationships/hyperlink" Target="https://podminky.urs.cz/item/CS_URS_2022_02/181111111" TargetMode="External" /><Relationship Id="rId12" Type="http://schemas.openxmlformats.org/officeDocument/2006/relationships/hyperlink" Target="https://podminky.urs.cz/item/CS_URS_2022_02/181311103" TargetMode="External" /><Relationship Id="rId13" Type="http://schemas.openxmlformats.org/officeDocument/2006/relationships/hyperlink" Target="https://podminky.urs.cz/item/CS_URS_2022_02/181411141" TargetMode="External" /><Relationship Id="rId14" Type="http://schemas.openxmlformats.org/officeDocument/2006/relationships/hyperlink" Target="https://podminky.urs.cz/item/CS_URS_2022_02/181951112" TargetMode="External" /><Relationship Id="rId15" Type="http://schemas.openxmlformats.org/officeDocument/2006/relationships/hyperlink" Target="https://podminky.urs.cz/item/CS_URS_2022_02/183403153" TargetMode="External" /><Relationship Id="rId16" Type="http://schemas.openxmlformats.org/officeDocument/2006/relationships/hyperlink" Target="https://podminky.urs.cz/item/CS_URS_2022_02/183403161" TargetMode="External" /><Relationship Id="rId17" Type="http://schemas.openxmlformats.org/officeDocument/2006/relationships/hyperlink" Target="https://podminky.urs.cz/item/CS_URS_2022_02/183451351" TargetMode="External" /><Relationship Id="rId18" Type="http://schemas.openxmlformats.org/officeDocument/2006/relationships/hyperlink" Target="https://podminky.urs.cz/item/CS_URS_2022_02/184813511" TargetMode="External" /><Relationship Id="rId19" Type="http://schemas.openxmlformats.org/officeDocument/2006/relationships/hyperlink" Target="https://podminky.urs.cz/item/CS_URS_2022_02/184813521" TargetMode="External" /><Relationship Id="rId20" Type="http://schemas.openxmlformats.org/officeDocument/2006/relationships/hyperlink" Target="https://podminky.urs.cz/item/CS_URS_2022_02/185803111" TargetMode="External" /><Relationship Id="rId21" Type="http://schemas.openxmlformats.org/officeDocument/2006/relationships/hyperlink" Target="https://podminky.urs.cz/item/CS_URS_2022_02/185804215" TargetMode="External" /><Relationship Id="rId22" Type="http://schemas.openxmlformats.org/officeDocument/2006/relationships/hyperlink" Target="https://podminky.urs.cz/item/CS_URS_2022_02/185804311" TargetMode="External" /><Relationship Id="rId23" Type="http://schemas.openxmlformats.org/officeDocument/2006/relationships/hyperlink" Target="https://podminky.urs.cz/item/CS_URS_2022_02/185851121" TargetMode="External" /><Relationship Id="rId24" Type="http://schemas.openxmlformats.org/officeDocument/2006/relationships/hyperlink" Target="https://podminky.urs.cz/item/CS_URS_2022_02/185851129" TargetMode="External" /><Relationship Id="rId25" Type="http://schemas.openxmlformats.org/officeDocument/2006/relationships/hyperlink" Target="https://podminky.urs.cz/item/CS_URS_2022_02/451573111" TargetMode="External" /><Relationship Id="rId26" Type="http://schemas.openxmlformats.org/officeDocument/2006/relationships/hyperlink" Target="https://podminky.urs.cz/item/CS_URS_2022_02/564851011" TargetMode="External" /><Relationship Id="rId27" Type="http://schemas.openxmlformats.org/officeDocument/2006/relationships/hyperlink" Target="https://podminky.urs.cz/item/CS_URS_2022_02/564851012" TargetMode="External" /><Relationship Id="rId28" Type="http://schemas.openxmlformats.org/officeDocument/2006/relationships/hyperlink" Target="https://podminky.urs.cz/item/CS_URS_2022_02/564851111" TargetMode="External" /><Relationship Id="rId29" Type="http://schemas.openxmlformats.org/officeDocument/2006/relationships/hyperlink" Target="https://podminky.urs.cz/item/CS_URS_2022_02/564871011" TargetMode="External" /><Relationship Id="rId30" Type="http://schemas.openxmlformats.org/officeDocument/2006/relationships/hyperlink" Target="https://podminky.urs.cz/item/CS_URS_2022_02/565156101" TargetMode="External" /><Relationship Id="rId31" Type="http://schemas.openxmlformats.org/officeDocument/2006/relationships/hyperlink" Target="https://podminky.urs.cz/item/CS_URS_2022_02/567122111" TargetMode="External" /><Relationship Id="rId32" Type="http://schemas.openxmlformats.org/officeDocument/2006/relationships/hyperlink" Target="https://podminky.urs.cz/item/CS_URS_2022_02/567122114" TargetMode="External" /><Relationship Id="rId33" Type="http://schemas.openxmlformats.org/officeDocument/2006/relationships/hyperlink" Target="https://podminky.urs.cz/item/CS_URS_2022_02/567132112" TargetMode="External" /><Relationship Id="rId34" Type="http://schemas.openxmlformats.org/officeDocument/2006/relationships/hyperlink" Target="https://podminky.urs.cz/item/CS_URS_2022_02/571901111" TargetMode="External" /><Relationship Id="rId35" Type="http://schemas.openxmlformats.org/officeDocument/2006/relationships/hyperlink" Target="https://podminky.urs.cz/item/CS_URS_2022_02/573111112" TargetMode="External" /><Relationship Id="rId36" Type="http://schemas.openxmlformats.org/officeDocument/2006/relationships/hyperlink" Target="https://podminky.urs.cz/item/CS_URS_2022_02/573211107" TargetMode="External" /><Relationship Id="rId37" Type="http://schemas.openxmlformats.org/officeDocument/2006/relationships/hyperlink" Target="https://podminky.urs.cz/item/CS_URS_2022_02/577134111" TargetMode="External" /><Relationship Id="rId38" Type="http://schemas.openxmlformats.org/officeDocument/2006/relationships/hyperlink" Target="https://podminky.urs.cz/item/CS_URS_2022_02/577165112" TargetMode="External" /><Relationship Id="rId39" Type="http://schemas.openxmlformats.org/officeDocument/2006/relationships/hyperlink" Target="https://podminky.urs.cz/item/CS_URS_2022_02/578901111" TargetMode="External" /><Relationship Id="rId40" Type="http://schemas.openxmlformats.org/officeDocument/2006/relationships/hyperlink" Target="https://podminky.urs.cz/item/CS_URS_2022_02/596211120" TargetMode="External" /><Relationship Id="rId41" Type="http://schemas.openxmlformats.org/officeDocument/2006/relationships/hyperlink" Target="https://podminky.urs.cz/item/CS_URS_2022_02/596212210" TargetMode="External" /><Relationship Id="rId42" Type="http://schemas.openxmlformats.org/officeDocument/2006/relationships/hyperlink" Target="https://podminky.urs.cz/item/CS_URS_2022_02/596212312" TargetMode="External" /><Relationship Id="rId43" Type="http://schemas.openxmlformats.org/officeDocument/2006/relationships/hyperlink" Target="https://podminky.urs.cz/item/CS_URS_2022_02/871353121" TargetMode="External" /><Relationship Id="rId44" Type="http://schemas.openxmlformats.org/officeDocument/2006/relationships/hyperlink" Target="https://podminky.urs.cz/item/CS_URS_2022_02/877350440" TargetMode="External" /><Relationship Id="rId45" Type="http://schemas.openxmlformats.org/officeDocument/2006/relationships/hyperlink" Target="https://podminky.urs.cz/item/CS_URS_2022_02/877355211" TargetMode="External" /><Relationship Id="rId46" Type="http://schemas.openxmlformats.org/officeDocument/2006/relationships/hyperlink" Target="https://podminky.urs.cz/item/CS_URS_2022_02/877355251" TargetMode="External" /><Relationship Id="rId47" Type="http://schemas.openxmlformats.org/officeDocument/2006/relationships/hyperlink" Target="https://podminky.urs.cz/item/CS_URS_2022_02/916131213" TargetMode="External" /><Relationship Id="rId48" Type="http://schemas.openxmlformats.org/officeDocument/2006/relationships/hyperlink" Target="https://podminky.urs.cz/item/CS_URS_2022_02/916231213" TargetMode="External" /><Relationship Id="rId49" Type="http://schemas.openxmlformats.org/officeDocument/2006/relationships/hyperlink" Target="https://podminky.urs.cz/item/CS_URS_2022_02/916991121" TargetMode="External" /><Relationship Id="rId50" Type="http://schemas.openxmlformats.org/officeDocument/2006/relationships/hyperlink" Target="https://podminky.urs.cz/item/CS_URS_2022_02/919726123" TargetMode="External" /><Relationship Id="rId51" Type="http://schemas.openxmlformats.org/officeDocument/2006/relationships/hyperlink" Target="https://podminky.urs.cz/item/CS_URS_2022_02/935113111" TargetMode="External" /><Relationship Id="rId52" Type="http://schemas.openxmlformats.org/officeDocument/2006/relationships/hyperlink" Target="https://podminky.urs.cz/item/CS_URS_2022_02/935114112" TargetMode="External" /><Relationship Id="rId53" Type="http://schemas.openxmlformats.org/officeDocument/2006/relationships/hyperlink" Target="https://podminky.urs.cz/item/CS_URS_2022_02/938908411" TargetMode="External" /><Relationship Id="rId54" Type="http://schemas.openxmlformats.org/officeDocument/2006/relationships/hyperlink" Target="https://podminky.urs.cz/item/CS_URS_2022_02/938909311" TargetMode="External" /><Relationship Id="rId55" Type="http://schemas.openxmlformats.org/officeDocument/2006/relationships/hyperlink" Target="https://podminky.urs.cz/item/CS_URS_2022_02/939591040" TargetMode="External" /><Relationship Id="rId56" Type="http://schemas.openxmlformats.org/officeDocument/2006/relationships/hyperlink" Target="https://podminky.urs.cz/item/CS_URS_2022_02/977151126" TargetMode="External" /><Relationship Id="rId57" Type="http://schemas.openxmlformats.org/officeDocument/2006/relationships/hyperlink" Target="https://podminky.urs.cz/item/CS_URS_2022_02/977151911" TargetMode="External" /><Relationship Id="rId58" Type="http://schemas.openxmlformats.org/officeDocument/2006/relationships/hyperlink" Target="https://podminky.urs.cz/item/CS_URS_2022_02/997221551" TargetMode="External" /><Relationship Id="rId59" Type="http://schemas.openxmlformats.org/officeDocument/2006/relationships/hyperlink" Target="https://podminky.urs.cz/item/CS_URS_2022_02/997221559" TargetMode="External" /><Relationship Id="rId60" Type="http://schemas.openxmlformats.org/officeDocument/2006/relationships/hyperlink" Target="https://podminky.urs.cz/item/CS_URS_2022_02/997221561" TargetMode="External" /><Relationship Id="rId61" Type="http://schemas.openxmlformats.org/officeDocument/2006/relationships/hyperlink" Target="https://podminky.urs.cz/item/CS_URS_2022_02/997221569" TargetMode="External" /><Relationship Id="rId62" Type="http://schemas.openxmlformats.org/officeDocument/2006/relationships/hyperlink" Target="https://podminky.urs.cz/item/CS_URS_2022_02/997221611" TargetMode="External" /><Relationship Id="rId63" Type="http://schemas.openxmlformats.org/officeDocument/2006/relationships/hyperlink" Target="https://podminky.urs.cz/item/CS_URS_2022_02/997221861" TargetMode="External" /><Relationship Id="rId64" Type="http://schemas.openxmlformats.org/officeDocument/2006/relationships/hyperlink" Target="https://podminky.urs.cz/item/CS_URS_2022_02/997221873" TargetMode="External" /><Relationship Id="rId65" Type="http://schemas.openxmlformats.org/officeDocument/2006/relationships/hyperlink" Target="https://podminky.urs.cz/item/CS_URS_2022_02/998223011" TargetMode="External" /><Relationship Id="rId66" Type="http://schemas.openxmlformats.org/officeDocument/2006/relationships/hyperlink" Target="https://podminky.urs.cz/item/CS_URS_2022_02/998223091" TargetMode="External" /><Relationship Id="rId67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023" TargetMode="External" /><Relationship Id="rId2" Type="http://schemas.openxmlformats.org/officeDocument/2006/relationships/hyperlink" Target="https://podminky.urs.cz/item/CS_URS_2022_02/113107032" TargetMode="External" /><Relationship Id="rId3" Type="http://schemas.openxmlformats.org/officeDocument/2006/relationships/hyperlink" Target="https://podminky.urs.cz/item/CS_URS_2022_02/113107042" TargetMode="External" /><Relationship Id="rId4" Type="http://schemas.openxmlformats.org/officeDocument/2006/relationships/hyperlink" Target="https://podminky.urs.cz/item/CS_URS_2022_02/113154112" TargetMode="External" /><Relationship Id="rId5" Type="http://schemas.openxmlformats.org/officeDocument/2006/relationships/hyperlink" Target="https://podminky.urs.cz/item/CS_URS_2022_02/113202111" TargetMode="External" /><Relationship Id="rId6" Type="http://schemas.openxmlformats.org/officeDocument/2006/relationships/hyperlink" Target="https://podminky.urs.cz/item/CS_URS_2022_02/119002411" TargetMode="External" /><Relationship Id="rId7" Type="http://schemas.openxmlformats.org/officeDocument/2006/relationships/hyperlink" Target="https://podminky.urs.cz/item/CS_URS_2022_02/119002412" TargetMode="External" /><Relationship Id="rId8" Type="http://schemas.openxmlformats.org/officeDocument/2006/relationships/hyperlink" Target="https://podminky.urs.cz/item/CS_URS_2022_02/119003141" TargetMode="External" /><Relationship Id="rId9" Type="http://schemas.openxmlformats.org/officeDocument/2006/relationships/hyperlink" Target="https://podminky.urs.cz/item/CS_URS_2022_02/119003142" TargetMode="External" /><Relationship Id="rId10" Type="http://schemas.openxmlformats.org/officeDocument/2006/relationships/hyperlink" Target="https://podminky.urs.cz/item/CS_URS_2022_02/132212221" TargetMode="External" /><Relationship Id="rId11" Type="http://schemas.openxmlformats.org/officeDocument/2006/relationships/hyperlink" Target="https://podminky.urs.cz/item/CS_URS_2022_02/151101101" TargetMode="External" /><Relationship Id="rId12" Type="http://schemas.openxmlformats.org/officeDocument/2006/relationships/hyperlink" Target="https://podminky.urs.cz/item/CS_URS_2022_02/151101111" TargetMode="External" /><Relationship Id="rId13" Type="http://schemas.openxmlformats.org/officeDocument/2006/relationships/hyperlink" Target="https://podminky.urs.cz/item/CS_URS_2022_02/162751137" TargetMode="External" /><Relationship Id="rId14" Type="http://schemas.openxmlformats.org/officeDocument/2006/relationships/hyperlink" Target="https://podminky.urs.cz/item/CS_URS_2022_02/162751139" TargetMode="External" /><Relationship Id="rId15" Type="http://schemas.openxmlformats.org/officeDocument/2006/relationships/hyperlink" Target="https://podminky.urs.cz/item/CS_URS_2022_02/167111102" TargetMode="External" /><Relationship Id="rId16" Type="http://schemas.openxmlformats.org/officeDocument/2006/relationships/hyperlink" Target="https://podminky.urs.cz/item/CS_URS_2022_02/171201231" TargetMode="External" /><Relationship Id="rId17" Type="http://schemas.openxmlformats.org/officeDocument/2006/relationships/hyperlink" Target="https://podminky.urs.cz/item/CS_URS_2022_02/171251201" TargetMode="External" /><Relationship Id="rId18" Type="http://schemas.openxmlformats.org/officeDocument/2006/relationships/hyperlink" Target="https://podminky.urs.cz/item/CS_URS_2022_02/174111101" TargetMode="External" /><Relationship Id="rId19" Type="http://schemas.openxmlformats.org/officeDocument/2006/relationships/hyperlink" Target="https://podminky.urs.cz/item/CS_URS_2022_02/174111109" TargetMode="External" /><Relationship Id="rId20" Type="http://schemas.openxmlformats.org/officeDocument/2006/relationships/hyperlink" Target="https://podminky.urs.cz/item/CS_URS_2022_02/175111101" TargetMode="External" /><Relationship Id="rId21" Type="http://schemas.openxmlformats.org/officeDocument/2006/relationships/hyperlink" Target="https://podminky.urs.cz/item/CS_URS_2022_02/181111111" TargetMode="External" /><Relationship Id="rId22" Type="http://schemas.openxmlformats.org/officeDocument/2006/relationships/hyperlink" Target="https://podminky.urs.cz/item/CS_URS_2022_02/181311103" TargetMode="External" /><Relationship Id="rId23" Type="http://schemas.openxmlformats.org/officeDocument/2006/relationships/hyperlink" Target="https://podminky.urs.cz/item/CS_URS_2022_02/181411141" TargetMode="External" /><Relationship Id="rId24" Type="http://schemas.openxmlformats.org/officeDocument/2006/relationships/hyperlink" Target="https://podminky.urs.cz/item/CS_URS_2022_02/183403153" TargetMode="External" /><Relationship Id="rId25" Type="http://schemas.openxmlformats.org/officeDocument/2006/relationships/hyperlink" Target="https://podminky.urs.cz/item/CS_URS_2022_02/183403161" TargetMode="External" /><Relationship Id="rId26" Type="http://schemas.openxmlformats.org/officeDocument/2006/relationships/hyperlink" Target="https://podminky.urs.cz/item/CS_URS_2022_02/183451351" TargetMode="External" /><Relationship Id="rId27" Type="http://schemas.openxmlformats.org/officeDocument/2006/relationships/hyperlink" Target="https://podminky.urs.cz/item/CS_URS_2022_02/184813511" TargetMode="External" /><Relationship Id="rId28" Type="http://schemas.openxmlformats.org/officeDocument/2006/relationships/hyperlink" Target="https://podminky.urs.cz/item/CS_URS_2022_02/184813521" TargetMode="External" /><Relationship Id="rId29" Type="http://schemas.openxmlformats.org/officeDocument/2006/relationships/hyperlink" Target="https://podminky.urs.cz/item/CS_URS_2022_02/185803111" TargetMode="External" /><Relationship Id="rId30" Type="http://schemas.openxmlformats.org/officeDocument/2006/relationships/hyperlink" Target="https://podminky.urs.cz/item/CS_URS_2022_02/185804215" TargetMode="External" /><Relationship Id="rId31" Type="http://schemas.openxmlformats.org/officeDocument/2006/relationships/hyperlink" Target="https://podminky.urs.cz/item/CS_URS_2022_02/185804311" TargetMode="External" /><Relationship Id="rId32" Type="http://schemas.openxmlformats.org/officeDocument/2006/relationships/hyperlink" Target="https://podminky.urs.cz/item/CS_URS_2022_02/185851121" TargetMode="External" /><Relationship Id="rId33" Type="http://schemas.openxmlformats.org/officeDocument/2006/relationships/hyperlink" Target="https://podminky.urs.cz/item/CS_URS_2022_02/185851129" TargetMode="External" /><Relationship Id="rId34" Type="http://schemas.openxmlformats.org/officeDocument/2006/relationships/hyperlink" Target="https://podminky.urs.cz/item/CS_URS_2022_02/451573111" TargetMode="External" /><Relationship Id="rId35" Type="http://schemas.openxmlformats.org/officeDocument/2006/relationships/hyperlink" Target="https://podminky.urs.cz/item/CS_URS_2022_02/566901234" TargetMode="External" /><Relationship Id="rId36" Type="http://schemas.openxmlformats.org/officeDocument/2006/relationships/hyperlink" Target="https://podminky.urs.cz/item/CS_URS_2022_02/566901261" TargetMode="External" /><Relationship Id="rId37" Type="http://schemas.openxmlformats.org/officeDocument/2006/relationships/hyperlink" Target="https://podminky.urs.cz/item/CS_URS_2022_02/566901273" TargetMode="External" /><Relationship Id="rId38" Type="http://schemas.openxmlformats.org/officeDocument/2006/relationships/hyperlink" Target="https://podminky.urs.cz/item/CS_URS_2022_02/572341111" TargetMode="External" /><Relationship Id="rId39" Type="http://schemas.openxmlformats.org/officeDocument/2006/relationships/hyperlink" Target="https://podminky.urs.cz/item/CS_URS_2022_02/572341112" TargetMode="External" /><Relationship Id="rId40" Type="http://schemas.openxmlformats.org/officeDocument/2006/relationships/hyperlink" Target="https://podminky.urs.cz/item/CS_URS_2022_02/871353121" TargetMode="External" /><Relationship Id="rId41" Type="http://schemas.openxmlformats.org/officeDocument/2006/relationships/hyperlink" Target="https://podminky.urs.cz/item/CS_URS_2022_02/877355211" TargetMode="External" /><Relationship Id="rId42" Type="http://schemas.openxmlformats.org/officeDocument/2006/relationships/hyperlink" Target="https://podminky.urs.cz/item/CS_URS_2022_02/877375122" TargetMode="External" /><Relationship Id="rId43" Type="http://schemas.openxmlformats.org/officeDocument/2006/relationships/hyperlink" Target="https://podminky.urs.cz/item/CS_URS_2022_02/916131213" TargetMode="External" /><Relationship Id="rId44" Type="http://schemas.openxmlformats.org/officeDocument/2006/relationships/hyperlink" Target="https://podminky.urs.cz/item/CS_URS_2022_02/919111111" TargetMode="External" /><Relationship Id="rId45" Type="http://schemas.openxmlformats.org/officeDocument/2006/relationships/hyperlink" Target="https://podminky.urs.cz/item/CS_URS_2022_02/919111212" TargetMode="External" /><Relationship Id="rId46" Type="http://schemas.openxmlformats.org/officeDocument/2006/relationships/hyperlink" Target="https://podminky.urs.cz/item/CS_URS_2022_02/919122111" TargetMode="External" /><Relationship Id="rId47" Type="http://schemas.openxmlformats.org/officeDocument/2006/relationships/hyperlink" Target="https://podminky.urs.cz/item/CS_URS_2022_02/919125111" TargetMode="External" /><Relationship Id="rId48" Type="http://schemas.openxmlformats.org/officeDocument/2006/relationships/hyperlink" Target="https://podminky.urs.cz/item/CS_URS_2022_02/919726123" TargetMode="External" /><Relationship Id="rId49" Type="http://schemas.openxmlformats.org/officeDocument/2006/relationships/hyperlink" Target="https://podminky.urs.cz/item/CS_URS_2022_02/919732211" TargetMode="External" /><Relationship Id="rId50" Type="http://schemas.openxmlformats.org/officeDocument/2006/relationships/hyperlink" Target="https://podminky.urs.cz/item/CS_URS_2022_02/919735111" TargetMode="External" /><Relationship Id="rId51" Type="http://schemas.openxmlformats.org/officeDocument/2006/relationships/hyperlink" Target="https://podminky.urs.cz/item/CS_URS_2022_02/919735112" TargetMode="External" /><Relationship Id="rId52" Type="http://schemas.openxmlformats.org/officeDocument/2006/relationships/hyperlink" Target="https://podminky.urs.cz/item/CS_URS_2022_02/919735124" TargetMode="External" /><Relationship Id="rId53" Type="http://schemas.openxmlformats.org/officeDocument/2006/relationships/hyperlink" Target="https://podminky.urs.cz/item/CS_URS_2022_02/935114122" TargetMode="External" /><Relationship Id="rId54" Type="http://schemas.openxmlformats.org/officeDocument/2006/relationships/hyperlink" Target="https://podminky.urs.cz/item/CS_URS_2022_02/997221551" TargetMode="External" /><Relationship Id="rId55" Type="http://schemas.openxmlformats.org/officeDocument/2006/relationships/hyperlink" Target="https://podminky.urs.cz/item/CS_URS_2022_02/997221559" TargetMode="External" /><Relationship Id="rId56" Type="http://schemas.openxmlformats.org/officeDocument/2006/relationships/hyperlink" Target="https://podminky.urs.cz/item/CS_URS_2022_02/997221561" TargetMode="External" /><Relationship Id="rId57" Type="http://schemas.openxmlformats.org/officeDocument/2006/relationships/hyperlink" Target="https://podminky.urs.cz/item/CS_URS_2022_02/997221569" TargetMode="External" /><Relationship Id="rId58" Type="http://schemas.openxmlformats.org/officeDocument/2006/relationships/hyperlink" Target="https://podminky.urs.cz/item/CS_URS_2022_02/997221611" TargetMode="External" /><Relationship Id="rId59" Type="http://schemas.openxmlformats.org/officeDocument/2006/relationships/hyperlink" Target="https://podminky.urs.cz/item/CS_URS_2022_02/997221861" TargetMode="External" /><Relationship Id="rId60" Type="http://schemas.openxmlformats.org/officeDocument/2006/relationships/hyperlink" Target="https://podminky.urs.cz/item/CS_URS_2022_02/997221873" TargetMode="External" /><Relationship Id="rId61" Type="http://schemas.openxmlformats.org/officeDocument/2006/relationships/hyperlink" Target="https://podminky.urs.cz/item/CS_URS_2022_02/997221875" TargetMode="External" /><Relationship Id="rId62" Type="http://schemas.openxmlformats.org/officeDocument/2006/relationships/hyperlink" Target="https://podminky.urs.cz/item/CS_URS_2022_02/998229111" TargetMode="External" /><Relationship Id="rId6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" customHeight="1"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S2" s="18" t="s">
        <v>6</v>
      </c>
      <c r="BT2" s="18" t="s">
        <v>7</v>
      </c>
    </row>
    <row r="3" spans="2:72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73" t="s">
        <v>14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R5" s="21"/>
      <c r="BE5" s="270" t="s">
        <v>15</v>
      </c>
      <c r="BS5" s="18" t="s">
        <v>6</v>
      </c>
    </row>
    <row r="6" spans="2:71" ht="36.9" customHeight="1">
      <c r="B6" s="21"/>
      <c r="D6" s="27" t="s">
        <v>16</v>
      </c>
      <c r="K6" s="275" t="s">
        <v>17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R6" s="21"/>
      <c r="BE6" s="271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21</v>
      </c>
      <c r="AR7" s="21"/>
      <c r="BE7" s="271"/>
      <c r="BS7" s="18" t="s">
        <v>6</v>
      </c>
    </row>
    <row r="8" spans="2:7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271"/>
      <c r="BS8" s="18" t="s">
        <v>6</v>
      </c>
    </row>
    <row r="9" spans="2:71" ht="29.25" customHeight="1">
      <c r="B9" s="21"/>
      <c r="D9" s="25" t="s">
        <v>26</v>
      </c>
      <c r="K9" s="30" t="s">
        <v>27</v>
      </c>
      <c r="AK9" s="25" t="s">
        <v>28</v>
      </c>
      <c r="AN9" s="30" t="s">
        <v>29</v>
      </c>
      <c r="AR9" s="21"/>
      <c r="BE9" s="271"/>
      <c r="BS9" s="18" t="s">
        <v>6</v>
      </c>
    </row>
    <row r="10" spans="2:71" ht="12" customHeight="1">
      <c r="B10" s="21"/>
      <c r="D10" s="28" t="s">
        <v>30</v>
      </c>
      <c r="AK10" s="28" t="s">
        <v>31</v>
      </c>
      <c r="AN10" s="26" t="s">
        <v>32</v>
      </c>
      <c r="AR10" s="21"/>
      <c r="BE10" s="271"/>
      <c r="BS10" s="18" t="s">
        <v>6</v>
      </c>
    </row>
    <row r="11" spans="2:71" ht="18.45" customHeight="1">
      <c r="B11" s="21"/>
      <c r="E11" s="26" t="s">
        <v>33</v>
      </c>
      <c r="AK11" s="28" t="s">
        <v>34</v>
      </c>
      <c r="AN11" s="26" t="s">
        <v>32</v>
      </c>
      <c r="AR11" s="21"/>
      <c r="BE11" s="271"/>
      <c r="BS11" s="18" t="s">
        <v>6</v>
      </c>
    </row>
    <row r="12" spans="2:71" ht="6.9" customHeight="1">
      <c r="B12" s="21"/>
      <c r="AR12" s="21"/>
      <c r="BE12" s="271"/>
      <c r="BS12" s="18" t="s">
        <v>6</v>
      </c>
    </row>
    <row r="13" spans="2:71" ht="12" customHeight="1">
      <c r="B13" s="21"/>
      <c r="D13" s="28" t="s">
        <v>35</v>
      </c>
      <c r="AK13" s="28" t="s">
        <v>31</v>
      </c>
      <c r="AN13" s="31" t="s">
        <v>36</v>
      </c>
      <c r="AR13" s="21"/>
      <c r="BE13" s="271"/>
      <c r="BS13" s="18" t="s">
        <v>6</v>
      </c>
    </row>
    <row r="14" spans="2:71" ht="13.2">
      <c r="B14" s="21"/>
      <c r="E14" s="276" t="s">
        <v>36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8" t="s">
        <v>34</v>
      </c>
      <c r="AN14" s="31" t="s">
        <v>36</v>
      </c>
      <c r="AR14" s="21"/>
      <c r="BE14" s="271"/>
      <c r="BS14" s="18" t="s">
        <v>6</v>
      </c>
    </row>
    <row r="15" spans="2:71" ht="6.9" customHeight="1">
      <c r="B15" s="21"/>
      <c r="AR15" s="21"/>
      <c r="BE15" s="271"/>
      <c r="BS15" s="18" t="s">
        <v>4</v>
      </c>
    </row>
    <row r="16" spans="2:71" ht="12" customHeight="1">
      <c r="B16" s="21"/>
      <c r="D16" s="28" t="s">
        <v>37</v>
      </c>
      <c r="AK16" s="28" t="s">
        <v>31</v>
      </c>
      <c r="AN16" s="26" t="s">
        <v>32</v>
      </c>
      <c r="AR16" s="21"/>
      <c r="BE16" s="271"/>
      <c r="BS16" s="18" t="s">
        <v>4</v>
      </c>
    </row>
    <row r="17" spans="2:71" ht="18.45" customHeight="1">
      <c r="B17" s="21"/>
      <c r="E17" s="26" t="s">
        <v>38</v>
      </c>
      <c r="AK17" s="28" t="s">
        <v>34</v>
      </c>
      <c r="AN17" s="26" t="s">
        <v>32</v>
      </c>
      <c r="AR17" s="21"/>
      <c r="BE17" s="271"/>
      <c r="BS17" s="18" t="s">
        <v>39</v>
      </c>
    </row>
    <row r="18" spans="2:71" ht="6.9" customHeight="1">
      <c r="B18" s="21"/>
      <c r="AR18" s="21"/>
      <c r="BE18" s="271"/>
      <c r="BS18" s="18" t="s">
        <v>6</v>
      </c>
    </row>
    <row r="19" spans="2:71" ht="12" customHeight="1">
      <c r="B19" s="21"/>
      <c r="D19" s="28" t="s">
        <v>40</v>
      </c>
      <c r="AK19" s="28" t="s">
        <v>31</v>
      </c>
      <c r="AN19" s="26" t="s">
        <v>32</v>
      </c>
      <c r="AR19" s="21"/>
      <c r="BE19" s="271"/>
      <c r="BS19" s="18" t="s">
        <v>6</v>
      </c>
    </row>
    <row r="20" spans="2:71" ht="18.45" customHeight="1">
      <c r="B20" s="21"/>
      <c r="E20" s="26" t="s">
        <v>41</v>
      </c>
      <c r="AK20" s="28" t="s">
        <v>34</v>
      </c>
      <c r="AN20" s="26" t="s">
        <v>32</v>
      </c>
      <c r="AR20" s="21"/>
      <c r="BE20" s="271"/>
      <c r="BS20" s="18" t="s">
        <v>4</v>
      </c>
    </row>
    <row r="21" spans="2:57" ht="6.9" customHeight="1">
      <c r="B21" s="21"/>
      <c r="AR21" s="21"/>
      <c r="BE21" s="271"/>
    </row>
    <row r="22" spans="2:57" ht="12" customHeight="1">
      <c r="B22" s="21"/>
      <c r="D22" s="28" t="s">
        <v>42</v>
      </c>
      <c r="AR22" s="21"/>
      <c r="BE22" s="271"/>
    </row>
    <row r="23" spans="2:57" ht="47.25" customHeight="1">
      <c r="B23" s="21"/>
      <c r="E23" s="278" t="s">
        <v>43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R23" s="21"/>
      <c r="BE23" s="271"/>
    </row>
    <row r="24" spans="2:57" ht="6.9" customHeight="1">
      <c r="B24" s="21"/>
      <c r="AR24" s="21"/>
      <c r="BE24" s="271"/>
    </row>
    <row r="25" spans="2:57" ht="6.9" customHeight="1">
      <c r="B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1"/>
      <c r="BE25" s="271"/>
    </row>
    <row r="26" spans="2:57" s="1" customFormat="1" ht="25.95" customHeight="1">
      <c r="B26" s="34"/>
      <c r="D26" s="35" t="s">
        <v>44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9">
        <f>ROUND(AG54,2)</f>
        <v>0</v>
      </c>
      <c r="AL26" s="280"/>
      <c r="AM26" s="280"/>
      <c r="AN26" s="280"/>
      <c r="AO26" s="280"/>
      <c r="AR26" s="34"/>
      <c r="BE26" s="271"/>
    </row>
    <row r="27" spans="2:57" s="1" customFormat="1" ht="6.9" customHeight="1">
      <c r="B27" s="34"/>
      <c r="AR27" s="34"/>
      <c r="BE27" s="271"/>
    </row>
    <row r="28" spans="2:57" s="1" customFormat="1" ht="13.2">
      <c r="B28" s="34"/>
      <c r="L28" s="281" t="s">
        <v>45</v>
      </c>
      <c r="M28" s="281"/>
      <c r="N28" s="281"/>
      <c r="O28" s="281"/>
      <c r="P28" s="281"/>
      <c r="W28" s="281" t="s">
        <v>46</v>
      </c>
      <c r="X28" s="281"/>
      <c r="Y28" s="281"/>
      <c r="Z28" s="281"/>
      <c r="AA28" s="281"/>
      <c r="AB28" s="281"/>
      <c r="AC28" s="281"/>
      <c r="AD28" s="281"/>
      <c r="AE28" s="281"/>
      <c r="AK28" s="281" t="s">
        <v>47</v>
      </c>
      <c r="AL28" s="281"/>
      <c r="AM28" s="281"/>
      <c r="AN28" s="281"/>
      <c r="AO28" s="281"/>
      <c r="AR28" s="34"/>
      <c r="BE28" s="271"/>
    </row>
    <row r="29" spans="2:57" s="2" customFormat="1" ht="14.4" customHeight="1">
      <c r="B29" s="38"/>
      <c r="D29" s="28" t="s">
        <v>48</v>
      </c>
      <c r="F29" s="28" t="s">
        <v>49</v>
      </c>
      <c r="L29" s="284">
        <v>0.21</v>
      </c>
      <c r="M29" s="283"/>
      <c r="N29" s="283"/>
      <c r="O29" s="283"/>
      <c r="P29" s="283"/>
      <c r="W29" s="282">
        <f>ROUND(AZ54,2)</f>
        <v>0</v>
      </c>
      <c r="X29" s="283"/>
      <c r="Y29" s="283"/>
      <c r="Z29" s="283"/>
      <c r="AA29" s="283"/>
      <c r="AB29" s="283"/>
      <c r="AC29" s="283"/>
      <c r="AD29" s="283"/>
      <c r="AE29" s="283"/>
      <c r="AK29" s="282">
        <f>ROUND(AV54,2)</f>
        <v>0</v>
      </c>
      <c r="AL29" s="283"/>
      <c r="AM29" s="283"/>
      <c r="AN29" s="283"/>
      <c r="AO29" s="283"/>
      <c r="AR29" s="38"/>
      <c r="BE29" s="272"/>
    </row>
    <row r="30" spans="2:57" s="2" customFormat="1" ht="14.4" customHeight="1">
      <c r="B30" s="38"/>
      <c r="F30" s="28" t="s">
        <v>50</v>
      </c>
      <c r="L30" s="284">
        <v>0.15</v>
      </c>
      <c r="M30" s="283"/>
      <c r="N30" s="283"/>
      <c r="O30" s="283"/>
      <c r="P30" s="283"/>
      <c r="W30" s="282">
        <f>ROUND(BA54,2)</f>
        <v>0</v>
      </c>
      <c r="X30" s="283"/>
      <c r="Y30" s="283"/>
      <c r="Z30" s="283"/>
      <c r="AA30" s="283"/>
      <c r="AB30" s="283"/>
      <c r="AC30" s="283"/>
      <c r="AD30" s="283"/>
      <c r="AE30" s="283"/>
      <c r="AK30" s="282">
        <f>ROUND(AW54,2)</f>
        <v>0</v>
      </c>
      <c r="AL30" s="283"/>
      <c r="AM30" s="283"/>
      <c r="AN30" s="283"/>
      <c r="AO30" s="283"/>
      <c r="AR30" s="38"/>
      <c r="BE30" s="272"/>
    </row>
    <row r="31" spans="2:57" s="2" customFormat="1" ht="14.4" customHeight="1" hidden="1">
      <c r="B31" s="38"/>
      <c r="F31" s="28" t="s">
        <v>51</v>
      </c>
      <c r="L31" s="284">
        <v>0.21</v>
      </c>
      <c r="M31" s="283"/>
      <c r="N31" s="283"/>
      <c r="O31" s="283"/>
      <c r="P31" s="283"/>
      <c r="W31" s="282">
        <f>ROUND(BB54,2)</f>
        <v>0</v>
      </c>
      <c r="X31" s="283"/>
      <c r="Y31" s="283"/>
      <c r="Z31" s="283"/>
      <c r="AA31" s="283"/>
      <c r="AB31" s="283"/>
      <c r="AC31" s="283"/>
      <c r="AD31" s="283"/>
      <c r="AE31" s="283"/>
      <c r="AK31" s="282">
        <v>0</v>
      </c>
      <c r="AL31" s="283"/>
      <c r="AM31" s="283"/>
      <c r="AN31" s="283"/>
      <c r="AO31" s="283"/>
      <c r="AR31" s="38"/>
      <c r="BE31" s="272"/>
    </row>
    <row r="32" spans="2:57" s="2" customFormat="1" ht="14.4" customHeight="1" hidden="1">
      <c r="B32" s="38"/>
      <c r="F32" s="28" t="s">
        <v>52</v>
      </c>
      <c r="L32" s="284">
        <v>0.15</v>
      </c>
      <c r="M32" s="283"/>
      <c r="N32" s="283"/>
      <c r="O32" s="283"/>
      <c r="P32" s="283"/>
      <c r="W32" s="282">
        <f>ROUND(BC54,2)</f>
        <v>0</v>
      </c>
      <c r="X32" s="283"/>
      <c r="Y32" s="283"/>
      <c r="Z32" s="283"/>
      <c r="AA32" s="283"/>
      <c r="AB32" s="283"/>
      <c r="AC32" s="283"/>
      <c r="AD32" s="283"/>
      <c r="AE32" s="283"/>
      <c r="AK32" s="282">
        <v>0</v>
      </c>
      <c r="AL32" s="283"/>
      <c r="AM32" s="283"/>
      <c r="AN32" s="283"/>
      <c r="AO32" s="283"/>
      <c r="AR32" s="38"/>
      <c r="BE32" s="272"/>
    </row>
    <row r="33" spans="2:44" s="2" customFormat="1" ht="14.4" customHeight="1" hidden="1">
      <c r="B33" s="38"/>
      <c r="F33" s="28" t="s">
        <v>53</v>
      </c>
      <c r="L33" s="284">
        <v>0</v>
      </c>
      <c r="M33" s="283"/>
      <c r="N33" s="283"/>
      <c r="O33" s="283"/>
      <c r="P33" s="283"/>
      <c r="W33" s="282">
        <f>ROUND(BD54,2)</f>
        <v>0</v>
      </c>
      <c r="X33" s="283"/>
      <c r="Y33" s="283"/>
      <c r="Z33" s="283"/>
      <c r="AA33" s="283"/>
      <c r="AB33" s="283"/>
      <c r="AC33" s="283"/>
      <c r="AD33" s="283"/>
      <c r="AE33" s="283"/>
      <c r="AK33" s="282">
        <v>0</v>
      </c>
      <c r="AL33" s="283"/>
      <c r="AM33" s="283"/>
      <c r="AN33" s="283"/>
      <c r="AO33" s="283"/>
      <c r="AR33" s="38"/>
    </row>
    <row r="34" spans="2:44" s="1" customFormat="1" ht="6.9" customHeight="1">
      <c r="B34" s="34"/>
      <c r="AR34" s="34"/>
    </row>
    <row r="35" spans="2:44" s="1" customFormat="1" ht="25.95" customHeight="1">
      <c r="B35" s="34"/>
      <c r="C35" s="39"/>
      <c r="D35" s="40" t="s">
        <v>54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55</v>
      </c>
      <c r="U35" s="41"/>
      <c r="V35" s="41"/>
      <c r="W35" s="41"/>
      <c r="X35" s="285" t="s">
        <v>56</v>
      </c>
      <c r="Y35" s="286"/>
      <c r="Z35" s="286"/>
      <c r="AA35" s="286"/>
      <c r="AB35" s="286"/>
      <c r="AC35" s="41"/>
      <c r="AD35" s="41"/>
      <c r="AE35" s="41"/>
      <c r="AF35" s="41"/>
      <c r="AG35" s="41"/>
      <c r="AH35" s="41"/>
      <c r="AI35" s="41"/>
      <c r="AJ35" s="41"/>
      <c r="AK35" s="287">
        <f>SUM(AK26:AK33)</f>
        <v>0</v>
      </c>
      <c r="AL35" s="286"/>
      <c r="AM35" s="286"/>
      <c r="AN35" s="286"/>
      <c r="AO35" s="288"/>
      <c r="AP35" s="39"/>
      <c r="AQ35" s="39"/>
      <c r="AR35" s="34"/>
    </row>
    <row r="36" spans="2:44" s="1" customFormat="1" ht="6.9" customHeight="1">
      <c r="B36" s="34"/>
      <c r="AR36" s="34"/>
    </row>
    <row r="37" spans="2:44" s="1" customFormat="1" ht="6.9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</row>
    <row r="41" spans="2:44" s="1" customFormat="1" ht="6.9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</row>
    <row r="42" spans="2:44" s="1" customFormat="1" ht="24.9" customHeight="1">
      <c r="B42" s="34"/>
      <c r="C42" s="22" t="s">
        <v>57</v>
      </c>
      <c r="AR42" s="34"/>
    </row>
    <row r="43" spans="2:44" s="1" customFormat="1" ht="6.9" customHeight="1">
      <c r="B43" s="34"/>
      <c r="AR43" s="34"/>
    </row>
    <row r="44" spans="2:44" s="3" customFormat="1" ht="12" customHeight="1">
      <c r="B44" s="47"/>
      <c r="C44" s="28" t="s">
        <v>13</v>
      </c>
      <c r="L44" s="3" t="str">
        <f>K5</f>
        <v>R23-002</v>
      </c>
      <c r="AR44" s="47"/>
    </row>
    <row r="45" spans="2:44" s="4" customFormat="1" ht="36.9" customHeight="1">
      <c r="B45" s="48"/>
      <c r="C45" s="49" t="s">
        <v>16</v>
      </c>
      <c r="L45" s="289" t="str">
        <f>K6</f>
        <v>Město Dobříš - stavební úpravy komunikace a chodníků v ul. Pražská (III/1 1628)</v>
      </c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R45" s="48"/>
    </row>
    <row r="46" spans="2:44" s="1" customFormat="1" ht="6.9" customHeight="1">
      <c r="B46" s="34"/>
      <c r="AR46" s="34"/>
    </row>
    <row r="47" spans="2:44" s="1" customFormat="1" ht="12" customHeight="1">
      <c r="B47" s="34"/>
      <c r="C47" s="28" t="s">
        <v>22</v>
      </c>
      <c r="L47" s="50" t="str">
        <f>IF(K8="","",K8)</f>
        <v>Dobříš, ul. Pražská</v>
      </c>
      <c r="AI47" s="28" t="s">
        <v>24</v>
      </c>
      <c r="AM47" s="291" t="str">
        <f>IF(AN8="","",AN8)</f>
        <v>17. 3. 2023</v>
      </c>
      <c r="AN47" s="291"/>
      <c r="AR47" s="34"/>
    </row>
    <row r="48" spans="2:44" s="1" customFormat="1" ht="6.9" customHeight="1">
      <c r="B48" s="34"/>
      <c r="AR48" s="34"/>
    </row>
    <row r="49" spans="2:56" s="1" customFormat="1" ht="15.15" customHeight="1">
      <c r="B49" s="34"/>
      <c r="C49" s="28" t="s">
        <v>30</v>
      </c>
      <c r="L49" s="3" t="str">
        <f>IF(E11="","",E11)</f>
        <v>Město Dobříš</v>
      </c>
      <c r="AI49" s="28" t="s">
        <v>37</v>
      </c>
      <c r="AM49" s="292" t="str">
        <f>IF(E17="","",E17)</f>
        <v>DOPAS s.r.o.</v>
      </c>
      <c r="AN49" s="293"/>
      <c r="AO49" s="293"/>
      <c r="AP49" s="293"/>
      <c r="AR49" s="34"/>
      <c r="AS49" s="294" t="s">
        <v>58</v>
      </c>
      <c r="AT49" s="295"/>
      <c r="AU49" s="52"/>
      <c r="AV49" s="52"/>
      <c r="AW49" s="52"/>
      <c r="AX49" s="52"/>
      <c r="AY49" s="52"/>
      <c r="AZ49" s="52"/>
      <c r="BA49" s="52"/>
      <c r="BB49" s="52"/>
      <c r="BC49" s="52"/>
      <c r="BD49" s="53"/>
    </row>
    <row r="50" spans="2:56" s="1" customFormat="1" ht="15.15" customHeight="1">
      <c r="B50" s="34"/>
      <c r="C50" s="28" t="s">
        <v>35</v>
      </c>
      <c r="L50" s="3" t="str">
        <f>IF(E14="Vyplň údaj","",E14)</f>
        <v/>
      </c>
      <c r="AI50" s="28" t="s">
        <v>40</v>
      </c>
      <c r="AM50" s="292" t="str">
        <f>IF(E20="","",E20)</f>
        <v>L. Štuller</v>
      </c>
      <c r="AN50" s="293"/>
      <c r="AO50" s="293"/>
      <c r="AP50" s="293"/>
      <c r="AR50" s="34"/>
      <c r="AS50" s="296"/>
      <c r="AT50" s="297"/>
      <c r="BD50" s="55"/>
    </row>
    <row r="51" spans="2:56" s="1" customFormat="1" ht="10.8" customHeight="1">
      <c r="B51" s="34"/>
      <c r="AR51" s="34"/>
      <c r="AS51" s="296"/>
      <c r="AT51" s="297"/>
      <c r="BD51" s="55"/>
    </row>
    <row r="52" spans="2:56" s="1" customFormat="1" ht="29.25" customHeight="1">
      <c r="B52" s="34"/>
      <c r="C52" s="298" t="s">
        <v>59</v>
      </c>
      <c r="D52" s="299"/>
      <c r="E52" s="299"/>
      <c r="F52" s="299"/>
      <c r="G52" s="299"/>
      <c r="H52" s="56"/>
      <c r="I52" s="300" t="s">
        <v>60</v>
      </c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301" t="s">
        <v>61</v>
      </c>
      <c r="AH52" s="299"/>
      <c r="AI52" s="299"/>
      <c r="AJ52" s="299"/>
      <c r="AK52" s="299"/>
      <c r="AL52" s="299"/>
      <c r="AM52" s="299"/>
      <c r="AN52" s="300" t="s">
        <v>62</v>
      </c>
      <c r="AO52" s="299"/>
      <c r="AP52" s="299"/>
      <c r="AQ52" s="57" t="s">
        <v>63</v>
      </c>
      <c r="AR52" s="34"/>
      <c r="AS52" s="58" t="s">
        <v>64</v>
      </c>
      <c r="AT52" s="59" t="s">
        <v>65</v>
      </c>
      <c r="AU52" s="59" t="s">
        <v>66</v>
      </c>
      <c r="AV52" s="59" t="s">
        <v>67</v>
      </c>
      <c r="AW52" s="59" t="s">
        <v>68</v>
      </c>
      <c r="AX52" s="59" t="s">
        <v>69</v>
      </c>
      <c r="AY52" s="59" t="s">
        <v>70</v>
      </c>
      <c r="AZ52" s="59" t="s">
        <v>71</v>
      </c>
      <c r="BA52" s="59" t="s">
        <v>72</v>
      </c>
      <c r="BB52" s="59" t="s">
        <v>73</v>
      </c>
      <c r="BC52" s="59" t="s">
        <v>74</v>
      </c>
      <c r="BD52" s="60" t="s">
        <v>75</v>
      </c>
    </row>
    <row r="53" spans="2:56" s="1" customFormat="1" ht="10.8" customHeight="1">
      <c r="B53" s="34"/>
      <c r="AR53" s="34"/>
      <c r="AS53" s="61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3"/>
    </row>
    <row r="54" spans="2:90" s="5" customFormat="1" ht="32.4" customHeight="1">
      <c r="B54" s="62"/>
      <c r="C54" s="63" t="s">
        <v>76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309">
        <f>ROUND(AG55+AG57,2)</f>
        <v>0</v>
      </c>
      <c r="AH54" s="309"/>
      <c r="AI54" s="309"/>
      <c r="AJ54" s="309"/>
      <c r="AK54" s="309"/>
      <c r="AL54" s="309"/>
      <c r="AM54" s="309"/>
      <c r="AN54" s="310">
        <f>SUM(AG54,AT54)</f>
        <v>0</v>
      </c>
      <c r="AO54" s="310"/>
      <c r="AP54" s="310"/>
      <c r="AQ54" s="66" t="s">
        <v>32</v>
      </c>
      <c r="AR54" s="62"/>
      <c r="AS54" s="67">
        <f>ROUND(AS55+AS57,2)</f>
        <v>0</v>
      </c>
      <c r="AT54" s="68">
        <f>ROUND(SUM(AV54:AW54),2)</f>
        <v>0</v>
      </c>
      <c r="AU54" s="69">
        <f>ROUND(AU55+AU57,5)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ROUND(AZ55+AZ57,2)</f>
        <v>0</v>
      </c>
      <c r="BA54" s="68">
        <f>ROUND(BA55+BA57,2)</f>
        <v>0</v>
      </c>
      <c r="BB54" s="68">
        <f>ROUND(BB55+BB57,2)</f>
        <v>0</v>
      </c>
      <c r="BC54" s="68">
        <f>ROUND(BC55+BC57,2)</f>
        <v>0</v>
      </c>
      <c r="BD54" s="70">
        <f>ROUND(BD55+BD57,2)</f>
        <v>0</v>
      </c>
      <c r="BS54" s="71" t="s">
        <v>77</v>
      </c>
      <c r="BT54" s="71" t="s">
        <v>78</v>
      </c>
      <c r="BU54" s="72" t="s">
        <v>79</v>
      </c>
      <c r="BV54" s="71" t="s">
        <v>80</v>
      </c>
      <c r="BW54" s="71" t="s">
        <v>5</v>
      </c>
      <c r="BX54" s="71" t="s">
        <v>81</v>
      </c>
      <c r="CL54" s="71" t="s">
        <v>19</v>
      </c>
    </row>
    <row r="55" spans="2:91" s="6" customFormat="1" ht="16.5" customHeight="1">
      <c r="B55" s="73"/>
      <c r="C55" s="74"/>
      <c r="D55" s="305" t="s">
        <v>82</v>
      </c>
      <c r="E55" s="305"/>
      <c r="F55" s="305"/>
      <c r="G55" s="305"/>
      <c r="H55" s="305"/>
      <c r="I55" s="75"/>
      <c r="J55" s="305" t="s">
        <v>83</v>
      </c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4">
        <f>ROUND(AG56,2)</f>
        <v>0</v>
      </c>
      <c r="AH55" s="303"/>
      <c r="AI55" s="303"/>
      <c r="AJ55" s="303"/>
      <c r="AK55" s="303"/>
      <c r="AL55" s="303"/>
      <c r="AM55" s="303"/>
      <c r="AN55" s="302">
        <f>SUM(AG55,AT55)</f>
        <v>0</v>
      </c>
      <c r="AO55" s="303"/>
      <c r="AP55" s="303"/>
      <c r="AQ55" s="76" t="s">
        <v>84</v>
      </c>
      <c r="AR55" s="73"/>
      <c r="AS55" s="77">
        <f>ROUND(AS56,2)</f>
        <v>0</v>
      </c>
      <c r="AT55" s="78">
        <f>ROUND(SUM(AV55:AW55),2)</f>
        <v>0</v>
      </c>
      <c r="AU55" s="79">
        <f>ROUND(AU56,5)</f>
        <v>0</v>
      </c>
      <c r="AV55" s="78">
        <f>ROUND(AZ55*L29,2)</f>
        <v>0</v>
      </c>
      <c r="AW55" s="78">
        <f>ROUND(BA55*L30,2)</f>
        <v>0</v>
      </c>
      <c r="AX55" s="78">
        <f>ROUND(BB55*L29,2)</f>
        <v>0</v>
      </c>
      <c r="AY55" s="78">
        <f>ROUND(BC55*L30,2)</f>
        <v>0</v>
      </c>
      <c r="AZ55" s="78">
        <f>ROUND(AZ56,2)</f>
        <v>0</v>
      </c>
      <c r="BA55" s="78">
        <f>ROUND(BA56,2)</f>
        <v>0</v>
      </c>
      <c r="BB55" s="78">
        <f>ROUND(BB56,2)</f>
        <v>0</v>
      </c>
      <c r="BC55" s="78">
        <f>ROUND(BC56,2)</f>
        <v>0</v>
      </c>
      <c r="BD55" s="80">
        <f>ROUND(BD56,2)</f>
        <v>0</v>
      </c>
      <c r="BS55" s="81" t="s">
        <v>77</v>
      </c>
      <c r="BT55" s="81" t="s">
        <v>85</v>
      </c>
      <c r="BU55" s="81" t="s">
        <v>79</v>
      </c>
      <c r="BV55" s="81" t="s">
        <v>80</v>
      </c>
      <c r="BW55" s="81" t="s">
        <v>86</v>
      </c>
      <c r="BX55" s="81" t="s">
        <v>5</v>
      </c>
      <c r="CL55" s="81" t="s">
        <v>32</v>
      </c>
      <c r="CM55" s="81" t="s">
        <v>87</v>
      </c>
    </row>
    <row r="56" spans="1:90" s="3" customFormat="1" ht="23.25" customHeight="1">
      <c r="A56" s="82" t="s">
        <v>88</v>
      </c>
      <c r="B56" s="47"/>
      <c r="C56" s="9"/>
      <c r="D56" s="9"/>
      <c r="E56" s="308" t="s">
        <v>89</v>
      </c>
      <c r="F56" s="308"/>
      <c r="G56" s="308"/>
      <c r="H56" s="308"/>
      <c r="I56" s="308"/>
      <c r="J56" s="9"/>
      <c r="K56" s="308" t="s">
        <v>90</v>
      </c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6">
        <f>'SO 102.2 - neuznatelné ná...'!J32</f>
        <v>0</v>
      </c>
      <c r="AH56" s="307"/>
      <c r="AI56" s="307"/>
      <c r="AJ56" s="307"/>
      <c r="AK56" s="307"/>
      <c r="AL56" s="307"/>
      <c r="AM56" s="307"/>
      <c r="AN56" s="306">
        <f>SUM(AG56,AT56)</f>
        <v>0</v>
      </c>
      <c r="AO56" s="307"/>
      <c r="AP56" s="307"/>
      <c r="AQ56" s="83" t="s">
        <v>91</v>
      </c>
      <c r="AR56" s="47"/>
      <c r="AS56" s="84">
        <v>0</v>
      </c>
      <c r="AT56" s="85">
        <f>ROUND(SUM(AV56:AW56),2)</f>
        <v>0</v>
      </c>
      <c r="AU56" s="86">
        <f>'SO 102.2 - neuznatelné ná...'!P93</f>
        <v>0</v>
      </c>
      <c r="AV56" s="85">
        <f>'SO 102.2 - neuznatelné ná...'!J35</f>
        <v>0</v>
      </c>
      <c r="AW56" s="85">
        <f>'SO 102.2 - neuznatelné ná...'!J36</f>
        <v>0</v>
      </c>
      <c r="AX56" s="85">
        <f>'SO 102.2 - neuznatelné ná...'!J37</f>
        <v>0</v>
      </c>
      <c r="AY56" s="85">
        <f>'SO 102.2 - neuznatelné ná...'!J38</f>
        <v>0</v>
      </c>
      <c r="AZ56" s="85">
        <f>'SO 102.2 - neuznatelné ná...'!F35</f>
        <v>0</v>
      </c>
      <c r="BA56" s="85">
        <f>'SO 102.2 - neuznatelné ná...'!F36</f>
        <v>0</v>
      </c>
      <c r="BB56" s="85">
        <f>'SO 102.2 - neuznatelné ná...'!F37</f>
        <v>0</v>
      </c>
      <c r="BC56" s="85">
        <f>'SO 102.2 - neuznatelné ná...'!F38</f>
        <v>0</v>
      </c>
      <c r="BD56" s="87">
        <f>'SO 102.2 - neuznatelné ná...'!F39</f>
        <v>0</v>
      </c>
      <c r="BT56" s="26" t="s">
        <v>87</v>
      </c>
      <c r="BV56" s="26" t="s">
        <v>80</v>
      </c>
      <c r="BW56" s="26" t="s">
        <v>92</v>
      </c>
      <c r="BX56" s="26" t="s">
        <v>86</v>
      </c>
      <c r="CL56" s="26" t="s">
        <v>32</v>
      </c>
    </row>
    <row r="57" spans="1:91" s="6" customFormat="1" ht="24.75" customHeight="1">
      <c r="A57" s="82" t="s">
        <v>88</v>
      </c>
      <c r="B57" s="73"/>
      <c r="C57" s="74"/>
      <c r="D57" s="305" t="s">
        <v>93</v>
      </c>
      <c r="E57" s="305"/>
      <c r="F57" s="305"/>
      <c r="G57" s="305"/>
      <c r="H57" s="305"/>
      <c r="I57" s="75"/>
      <c r="J57" s="305" t="s">
        <v>94</v>
      </c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2">
        <f>'SO 103 - Komunikace a ost...'!J30</f>
        <v>0</v>
      </c>
      <c r="AH57" s="303"/>
      <c r="AI57" s="303"/>
      <c r="AJ57" s="303"/>
      <c r="AK57" s="303"/>
      <c r="AL57" s="303"/>
      <c r="AM57" s="303"/>
      <c r="AN57" s="302">
        <f>SUM(AG57,AT57)</f>
        <v>0</v>
      </c>
      <c r="AO57" s="303"/>
      <c r="AP57" s="303"/>
      <c r="AQ57" s="76" t="s">
        <v>84</v>
      </c>
      <c r="AR57" s="73"/>
      <c r="AS57" s="88">
        <v>0</v>
      </c>
      <c r="AT57" s="89">
        <f>ROUND(SUM(AV57:AW57),2)</f>
        <v>0</v>
      </c>
      <c r="AU57" s="90">
        <f>'SO 103 - Komunikace a ost...'!P87</f>
        <v>0</v>
      </c>
      <c r="AV57" s="89">
        <f>'SO 103 - Komunikace a ost...'!J33</f>
        <v>0</v>
      </c>
      <c r="AW57" s="89">
        <f>'SO 103 - Komunikace a ost...'!J34</f>
        <v>0</v>
      </c>
      <c r="AX57" s="89">
        <f>'SO 103 - Komunikace a ost...'!J35</f>
        <v>0</v>
      </c>
      <c r="AY57" s="89">
        <f>'SO 103 - Komunikace a ost...'!J36</f>
        <v>0</v>
      </c>
      <c r="AZ57" s="89">
        <f>'SO 103 - Komunikace a ost...'!F33</f>
        <v>0</v>
      </c>
      <c r="BA57" s="89">
        <f>'SO 103 - Komunikace a ost...'!F34</f>
        <v>0</v>
      </c>
      <c r="BB57" s="89">
        <f>'SO 103 - Komunikace a ost...'!F35</f>
        <v>0</v>
      </c>
      <c r="BC57" s="89">
        <f>'SO 103 - Komunikace a ost...'!F36</f>
        <v>0</v>
      </c>
      <c r="BD57" s="91">
        <f>'SO 103 - Komunikace a ost...'!F37</f>
        <v>0</v>
      </c>
      <c r="BT57" s="81" t="s">
        <v>85</v>
      </c>
      <c r="BV57" s="81" t="s">
        <v>80</v>
      </c>
      <c r="BW57" s="81" t="s">
        <v>95</v>
      </c>
      <c r="BX57" s="81" t="s">
        <v>5</v>
      </c>
      <c r="CL57" s="81" t="s">
        <v>32</v>
      </c>
      <c r="CM57" s="81" t="s">
        <v>87</v>
      </c>
    </row>
    <row r="58" spans="2:44" s="1" customFormat="1" ht="30" customHeight="1">
      <c r="B58" s="34"/>
      <c r="AR58" s="34"/>
    </row>
    <row r="59" spans="2:44" s="1" customFormat="1" ht="6.9" customHeigh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34"/>
    </row>
  </sheetData>
  <sheetProtection algorithmName="SHA-512" hashValue="IrgOVo0N2ryfgnlTRqDfcoheveiO2hKa+Ny2PpeUYT/3yjdRYeEx47lV8ykQbXi8u/PuJSOete0P0I827M/GLg==" saltValue="7YBWOvXpXwlcdHrqkuk/d4EtuXqaJs0akv+1mcD+OsU2+yoH9hiAEgiB9PT973mQ/B8m31V0SjfjZjC8d9IwMw==" spinCount="100000" sheet="1" objects="1" scenarios="1" formatColumns="0" formatRows="0"/>
  <mergeCells count="50">
    <mergeCell ref="AR2:BE2"/>
    <mergeCell ref="AN56:AP56"/>
    <mergeCell ref="AG56:AM56"/>
    <mergeCell ref="E56:I56"/>
    <mergeCell ref="K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6" location="'SO 102.2 - neuznatelné ná...'!C2" display="/"/>
    <hyperlink ref="A57" location="'SO 103 - Komunikace a o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BF09-B252-4337-8174-646B0C768460}">
  <sheetPr>
    <pageSetUpPr fitToPage="1"/>
  </sheetPr>
  <dimension ref="A1:A107"/>
  <sheetViews>
    <sheetView tabSelected="1" view="pageLayout" workbookViewId="0" topLeftCell="A7"/>
  </sheetViews>
  <sheetFormatPr defaultColWidth="9.140625" defaultRowHeight="12"/>
  <cols>
    <col min="1" max="1" width="112.00390625" style="324" customWidth="1"/>
    <col min="2" max="256" width="9.140625" style="324" customWidth="1"/>
    <col min="257" max="257" width="112.00390625" style="324" customWidth="1"/>
    <col min="258" max="512" width="9.140625" style="324" customWidth="1"/>
    <col min="513" max="513" width="112.00390625" style="324" customWidth="1"/>
    <col min="514" max="768" width="9.140625" style="324" customWidth="1"/>
    <col min="769" max="769" width="112.00390625" style="324" customWidth="1"/>
    <col min="770" max="1024" width="9.140625" style="324" customWidth="1"/>
    <col min="1025" max="1025" width="112.00390625" style="324" customWidth="1"/>
    <col min="1026" max="1280" width="9.140625" style="324" customWidth="1"/>
    <col min="1281" max="1281" width="112.00390625" style="324" customWidth="1"/>
    <col min="1282" max="1536" width="9.140625" style="324" customWidth="1"/>
    <col min="1537" max="1537" width="112.00390625" style="324" customWidth="1"/>
    <col min="1538" max="1792" width="9.140625" style="324" customWidth="1"/>
    <col min="1793" max="1793" width="112.00390625" style="324" customWidth="1"/>
    <col min="1794" max="2048" width="9.140625" style="324" customWidth="1"/>
    <col min="2049" max="2049" width="112.00390625" style="324" customWidth="1"/>
    <col min="2050" max="2304" width="9.140625" style="324" customWidth="1"/>
    <col min="2305" max="2305" width="112.00390625" style="324" customWidth="1"/>
    <col min="2306" max="2560" width="9.140625" style="324" customWidth="1"/>
    <col min="2561" max="2561" width="112.00390625" style="324" customWidth="1"/>
    <col min="2562" max="2816" width="9.140625" style="324" customWidth="1"/>
    <col min="2817" max="2817" width="112.00390625" style="324" customWidth="1"/>
    <col min="2818" max="3072" width="9.140625" style="324" customWidth="1"/>
    <col min="3073" max="3073" width="112.00390625" style="324" customWidth="1"/>
    <col min="3074" max="3328" width="9.140625" style="324" customWidth="1"/>
    <col min="3329" max="3329" width="112.00390625" style="324" customWidth="1"/>
    <col min="3330" max="3584" width="9.140625" style="324" customWidth="1"/>
    <col min="3585" max="3585" width="112.00390625" style="324" customWidth="1"/>
    <col min="3586" max="3840" width="9.140625" style="324" customWidth="1"/>
    <col min="3841" max="3841" width="112.00390625" style="324" customWidth="1"/>
    <col min="3842" max="4096" width="9.140625" style="324" customWidth="1"/>
    <col min="4097" max="4097" width="112.00390625" style="324" customWidth="1"/>
    <col min="4098" max="4352" width="9.140625" style="324" customWidth="1"/>
    <col min="4353" max="4353" width="112.00390625" style="324" customWidth="1"/>
    <col min="4354" max="4608" width="9.140625" style="324" customWidth="1"/>
    <col min="4609" max="4609" width="112.00390625" style="324" customWidth="1"/>
    <col min="4610" max="4864" width="9.140625" style="324" customWidth="1"/>
    <col min="4865" max="4865" width="112.00390625" style="324" customWidth="1"/>
    <col min="4866" max="5120" width="9.140625" style="324" customWidth="1"/>
    <col min="5121" max="5121" width="112.00390625" style="324" customWidth="1"/>
    <col min="5122" max="5376" width="9.140625" style="324" customWidth="1"/>
    <col min="5377" max="5377" width="112.00390625" style="324" customWidth="1"/>
    <col min="5378" max="5632" width="9.140625" style="324" customWidth="1"/>
    <col min="5633" max="5633" width="112.00390625" style="324" customWidth="1"/>
    <col min="5634" max="5888" width="9.140625" style="324" customWidth="1"/>
    <col min="5889" max="5889" width="112.00390625" style="324" customWidth="1"/>
    <col min="5890" max="6144" width="9.140625" style="324" customWidth="1"/>
    <col min="6145" max="6145" width="112.00390625" style="324" customWidth="1"/>
    <col min="6146" max="6400" width="9.140625" style="324" customWidth="1"/>
    <col min="6401" max="6401" width="112.00390625" style="324" customWidth="1"/>
    <col min="6402" max="6656" width="9.140625" style="324" customWidth="1"/>
    <col min="6657" max="6657" width="112.00390625" style="324" customWidth="1"/>
    <col min="6658" max="6912" width="9.140625" style="324" customWidth="1"/>
    <col min="6913" max="6913" width="112.00390625" style="324" customWidth="1"/>
    <col min="6914" max="7168" width="9.140625" style="324" customWidth="1"/>
    <col min="7169" max="7169" width="112.00390625" style="324" customWidth="1"/>
    <col min="7170" max="7424" width="9.140625" style="324" customWidth="1"/>
    <col min="7425" max="7425" width="112.00390625" style="324" customWidth="1"/>
    <col min="7426" max="7680" width="9.140625" style="324" customWidth="1"/>
    <col min="7681" max="7681" width="112.00390625" style="324" customWidth="1"/>
    <col min="7682" max="7936" width="9.140625" style="324" customWidth="1"/>
    <col min="7937" max="7937" width="112.00390625" style="324" customWidth="1"/>
    <col min="7938" max="8192" width="9.140625" style="324" customWidth="1"/>
    <col min="8193" max="8193" width="112.00390625" style="324" customWidth="1"/>
    <col min="8194" max="8448" width="9.140625" style="324" customWidth="1"/>
    <col min="8449" max="8449" width="112.00390625" style="324" customWidth="1"/>
    <col min="8450" max="8704" width="9.140625" style="324" customWidth="1"/>
    <col min="8705" max="8705" width="112.00390625" style="324" customWidth="1"/>
    <col min="8706" max="8960" width="9.140625" style="324" customWidth="1"/>
    <col min="8961" max="8961" width="112.00390625" style="324" customWidth="1"/>
    <col min="8962" max="9216" width="9.140625" style="324" customWidth="1"/>
    <col min="9217" max="9217" width="112.00390625" style="324" customWidth="1"/>
    <col min="9218" max="9472" width="9.140625" style="324" customWidth="1"/>
    <col min="9473" max="9473" width="112.00390625" style="324" customWidth="1"/>
    <col min="9474" max="9728" width="9.140625" style="324" customWidth="1"/>
    <col min="9729" max="9729" width="112.00390625" style="324" customWidth="1"/>
    <col min="9730" max="9984" width="9.140625" style="324" customWidth="1"/>
    <col min="9985" max="9985" width="112.00390625" style="324" customWidth="1"/>
    <col min="9986" max="10240" width="9.140625" style="324" customWidth="1"/>
    <col min="10241" max="10241" width="112.00390625" style="324" customWidth="1"/>
    <col min="10242" max="10496" width="9.140625" style="324" customWidth="1"/>
    <col min="10497" max="10497" width="112.00390625" style="324" customWidth="1"/>
    <col min="10498" max="10752" width="9.140625" style="324" customWidth="1"/>
    <col min="10753" max="10753" width="112.00390625" style="324" customWidth="1"/>
    <col min="10754" max="11008" width="9.140625" style="324" customWidth="1"/>
    <col min="11009" max="11009" width="112.00390625" style="324" customWidth="1"/>
    <col min="11010" max="11264" width="9.140625" style="324" customWidth="1"/>
    <col min="11265" max="11265" width="112.00390625" style="324" customWidth="1"/>
    <col min="11266" max="11520" width="9.140625" style="324" customWidth="1"/>
    <col min="11521" max="11521" width="112.00390625" style="324" customWidth="1"/>
    <col min="11522" max="11776" width="9.140625" style="324" customWidth="1"/>
    <col min="11777" max="11777" width="112.00390625" style="324" customWidth="1"/>
    <col min="11778" max="12032" width="9.140625" style="324" customWidth="1"/>
    <col min="12033" max="12033" width="112.00390625" style="324" customWidth="1"/>
    <col min="12034" max="12288" width="9.140625" style="324" customWidth="1"/>
    <col min="12289" max="12289" width="112.00390625" style="324" customWidth="1"/>
    <col min="12290" max="12544" width="9.140625" style="324" customWidth="1"/>
    <col min="12545" max="12545" width="112.00390625" style="324" customWidth="1"/>
    <col min="12546" max="12800" width="9.140625" style="324" customWidth="1"/>
    <col min="12801" max="12801" width="112.00390625" style="324" customWidth="1"/>
    <col min="12802" max="13056" width="9.140625" style="324" customWidth="1"/>
    <col min="13057" max="13057" width="112.00390625" style="324" customWidth="1"/>
    <col min="13058" max="13312" width="9.140625" style="324" customWidth="1"/>
    <col min="13313" max="13313" width="112.00390625" style="324" customWidth="1"/>
    <col min="13314" max="13568" width="9.140625" style="324" customWidth="1"/>
    <col min="13569" max="13569" width="112.00390625" style="324" customWidth="1"/>
    <col min="13570" max="13824" width="9.140625" style="324" customWidth="1"/>
    <col min="13825" max="13825" width="112.00390625" style="324" customWidth="1"/>
    <col min="13826" max="14080" width="9.140625" style="324" customWidth="1"/>
    <col min="14081" max="14081" width="112.00390625" style="324" customWidth="1"/>
    <col min="14082" max="14336" width="9.140625" style="324" customWidth="1"/>
    <col min="14337" max="14337" width="112.00390625" style="324" customWidth="1"/>
    <col min="14338" max="14592" width="9.140625" style="324" customWidth="1"/>
    <col min="14593" max="14593" width="112.00390625" style="324" customWidth="1"/>
    <col min="14594" max="14848" width="9.140625" style="324" customWidth="1"/>
    <col min="14849" max="14849" width="112.00390625" style="324" customWidth="1"/>
    <col min="14850" max="15104" width="9.140625" style="324" customWidth="1"/>
    <col min="15105" max="15105" width="112.00390625" style="324" customWidth="1"/>
    <col min="15106" max="15360" width="9.140625" style="324" customWidth="1"/>
    <col min="15361" max="15361" width="112.00390625" style="324" customWidth="1"/>
    <col min="15362" max="15616" width="9.140625" style="324" customWidth="1"/>
    <col min="15617" max="15617" width="112.00390625" style="324" customWidth="1"/>
    <col min="15618" max="15872" width="9.140625" style="324" customWidth="1"/>
    <col min="15873" max="15873" width="112.00390625" style="324" customWidth="1"/>
    <col min="15874" max="16128" width="9.140625" style="324" customWidth="1"/>
    <col min="16129" max="16129" width="112.00390625" style="324" customWidth="1"/>
    <col min="16130" max="16384" width="9.140625" style="324" customWidth="1"/>
  </cols>
  <sheetData>
    <row r="1" ht="51" customHeight="1">
      <c r="A1" s="323" t="s">
        <v>1113</v>
      </c>
    </row>
    <row r="2" ht="51" customHeight="1">
      <c r="A2" s="325" t="s">
        <v>1114</v>
      </c>
    </row>
    <row r="3" ht="51" customHeight="1">
      <c r="A3" s="325" t="s">
        <v>1115</v>
      </c>
    </row>
    <row r="4" ht="78" customHeight="1">
      <c r="A4" s="325" t="s">
        <v>1116</v>
      </c>
    </row>
    <row r="5" ht="63.75" customHeight="1">
      <c r="A5" s="325" t="s">
        <v>1117</v>
      </c>
    </row>
    <row r="6" ht="80.4" customHeight="1">
      <c r="A6" s="325" t="s">
        <v>1118</v>
      </c>
    </row>
    <row r="7" ht="64.5" customHeight="1">
      <c r="A7" s="325" t="s">
        <v>1119</v>
      </c>
    </row>
    <row r="8" ht="104.25" customHeight="1">
      <c r="A8" s="325" t="s">
        <v>1120</v>
      </c>
    </row>
    <row r="9" ht="77.25" customHeight="1">
      <c r="A9" s="325" t="s">
        <v>1121</v>
      </c>
    </row>
    <row r="10" ht="79.5" customHeight="1">
      <c r="A10" s="325" t="s">
        <v>1122</v>
      </c>
    </row>
    <row r="11" ht="51" customHeight="1">
      <c r="A11" s="325" t="s">
        <v>1123</v>
      </c>
    </row>
    <row r="12" ht="51" customHeight="1">
      <c r="A12" s="325" t="s">
        <v>1124</v>
      </c>
    </row>
    <row r="13" ht="51" customHeight="1">
      <c r="A13" s="325" t="s">
        <v>1125</v>
      </c>
    </row>
    <row r="14" ht="51" customHeight="1">
      <c r="A14" s="325" t="s">
        <v>1126</v>
      </c>
    </row>
    <row r="15" ht="51" customHeight="1">
      <c r="A15" s="325" t="s">
        <v>1127</v>
      </c>
    </row>
    <row r="16" ht="51" customHeight="1">
      <c r="A16" s="325" t="s">
        <v>1128</v>
      </c>
    </row>
    <row r="17" ht="51" customHeight="1">
      <c r="A17" s="325" t="s">
        <v>1129</v>
      </c>
    </row>
    <row r="18" ht="51" customHeight="1">
      <c r="A18" s="325" t="s">
        <v>1130</v>
      </c>
    </row>
    <row r="19" ht="51" customHeight="1">
      <c r="A19" s="325" t="s">
        <v>1131</v>
      </c>
    </row>
    <row r="20" ht="90.75" customHeight="1">
      <c r="A20" s="325" t="s">
        <v>1132</v>
      </c>
    </row>
    <row r="21" ht="64.5" customHeight="1">
      <c r="A21" s="325" t="s">
        <v>1133</v>
      </c>
    </row>
    <row r="22" ht="51" customHeight="1">
      <c r="A22" s="325" t="s">
        <v>1134</v>
      </c>
    </row>
    <row r="23" ht="66" customHeight="1">
      <c r="A23" s="325" t="s">
        <v>1135</v>
      </c>
    </row>
    <row r="24" ht="78" customHeight="1">
      <c r="A24" s="325" t="s">
        <v>1136</v>
      </c>
    </row>
    <row r="25" ht="51" customHeight="1">
      <c r="A25" s="325" t="s">
        <v>1137</v>
      </c>
    </row>
    <row r="26" ht="51" customHeight="1">
      <c r="A26" s="325" t="s">
        <v>1138</v>
      </c>
    </row>
    <row r="27" ht="51" customHeight="1">
      <c r="A27" s="325" t="s">
        <v>1139</v>
      </c>
    </row>
    <row r="28" ht="51" customHeight="1">
      <c r="A28" s="325" t="s">
        <v>1140</v>
      </c>
    </row>
    <row r="29" ht="51" customHeight="1">
      <c r="A29" s="325" t="s">
        <v>1141</v>
      </c>
    </row>
    <row r="31" ht="13.8">
      <c r="A31" s="326"/>
    </row>
    <row r="32" ht="13.8">
      <c r="A32" s="326"/>
    </row>
    <row r="33" ht="13.8">
      <c r="A33" s="326"/>
    </row>
    <row r="34" ht="13.8">
      <c r="A34" s="326"/>
    </row>
    <row r="35" ht="13.8">
      <c r="A35" s="326"/>
    </row>
    <row r="36" ht="13.8">
      <c r="A36" s="326"/>
    </row>
    <row r="37" ht="13.8">
      <c r="A37" s="326"/>
    </row>
    <row r="38" ht="13.8">
      <c r="A38" s="326"/>
    </row>
    <row r="39" ht="13.8">
      <c r="A39" s="326"/>
    </row>
    <row r="40" ht="13.8">
      <c r="A40" s="326"/>
    </row>
    <row r="41" ht="13.8">
      <c r="A41" s="326"/>
    </row>
    <row r="42" ht="13.8">
      <c r="A42" s="326"/>
    </row>
    <row r="43" ht="13.8">
      <c r="A43" s="326"/>
    </row>
    <row r="44" ht="13.8">
      <c r="A44" s="326"/>
    </row>
    <row r="45" ht="13.8">
      <c r="A45" s="326"/>
    </row>
    <row r="46" ht="13.8">
      <c r="A46" s="326"/>
    </row>
    <row r="47" ht="13.8">
      <c r="A47" s="326"/>
    </row>
    <row r="48" ht="13.8">
      <c r="A48" s="326"/>
    </row>
    <row r="49" ht="13.8">
      <c r="A49" s="326"/>
    </row>
    <row r="50" ht="13.8">
      <c r="A50" s="326"/>
    </row>
    <row r="51" ht="13.8">
      <c r="A51" s="326"/>
    </row>
    <row r="52" ht="13.8">
      <c r="A52" s="326"/>
    </row>
    <row r="53" ht="13.8">
      <c r="A53" s="326"/>
    </row>
    <row r="54" ht="13.8">
      <c r="A54" s="326"/>
    </row>
    <row r="55" ht="13.8">
      <c r="A55" s="326"/>
    </row>
    <row r="56" ht="13.8">
      <c r="A56" s="326"/>
    </row>
    <row r="57" ht="13.8">
      <c r="A57" s="326"/>
    </row>
    <row r="58" ht="13.8">
      <c r="A58" s="326"/>
    </row>
    <row r="59" ht="13.8">
      <c r="A59" s="326"/>
    </row>
    <row r="60" ht="13.8">
      <c r="A60" s="326"/>
    </row>
    <row r="61" ht="13.8">
      <c r="A61" s="326"/>
    </row>
    <row r="62" ht="13.8">
      <c r="A62" s="326"/>
    </row>
    <row r="63" ht="13.8">
      <c r="A63" s="326"/>
    </row>
    <row r="64" ht="13.8">
      <c r="A64" s="326"/>
    </row>
    <row r="65" ht="13.8">
      <c r="A65" s="326"/>
    </row>
    <row r="66" ht="13.8">
      <c r="A66" s="326"/>
    </row>
    <row r="67" ht="13.8">
      <c r="A67" s="326"/>
    </row>
    <row r="68" ht="13.8">
      <c r="A68" s="326"/>
    </row>
    <row r="69" ht="13.8">
      <c r="A69" s="326"/>
    </row>
    <row r="70" ht="13.8">
      <c r="A70" s="326"/>
    </row>
    <row r="71" ht="13.8">
      <c r="A71" s="326"/>
    </row>
    <row r="72" ht="13.8">
      <c r="A72" s="326"/>
    </row>
    <row r="73" ht="13.8">
      <c r="A73" s="326"/>
    </row>
    <row r="74" ht="13.8">
      <c r="A74" s="326"/>
    </row>
    <row r="75" ht="13.8">
      <c r="A75" s="326"/>
    </row>
    <row r="76" ht="13.8">
      <c r="A76" s="326"/>
    </row>
    <row r="77" ht="13.8">
      <c r="A77" s="326"/>
    </row>
    <row r="78" ht="13.8">
      <c r="A78" s="326"/>
    </row>
    <row r="79" ht="13.8">
      <c r="A79" s="326"/>
    </row>
    <row r="80" ht="13.8">
      <c r="A80" s="326"/>
    </row>
    <row r="81" ht="13.8">
      <c r="A81" s="326"/>
    </row>
    <row r="82" ht="13.8">
      <c r="A82" s="326"/>
    </row>
    <row r="83" ht="13.8">
      <c r="A83" s="326"/>
    </row>
    <row r="84" ht="13.8">
      <c r="A84" s="326"/>
    </row>
    <row r="85" ht="13.8">
      <c r="A85" s="326"/>
    </row>
    <row r="86" ht="13.8">
      <c r="A86" s="326"/>
    </row>
    <row r="87" ht="13.8">
      <c r="A87" s="326"/>
    </row>
    <row r="88" ht="13.8">
      <c r="A88" s="326"/>
    </row>
    <row r="89" ht="13.8">
      <c r="A89" s="326"/>
    </row>
    <row r="90" ht="13.8">
      <c r="A90" s="326"/>
    </row>
    <row r="91" ht="13.8">
      <c r="A91" s="326"/>
    </row>
    <row r="92" ht="13.8">
      <c r="A92" s="326"/>
    </row>
    <row r="93" ht="13.8">
      <c r="A93" s="326"/>
    </row>
    <row r="94" ht="13.8">
      <c r="A94" s="326"/>
    </row>
    <row r="95" ht="13.8">
      <c r="A95" s="326"/>
    </row>
    <row r="96" ht="13.8">
      <c r="A96" s="326"/>
    </row>
    <row r="97" ht="13.8">
      <c r="A97" s="326"/>
    </row>
    <row r="98" ht="13.8">
      <c r="A98" s="326"/>
    </row>
    <row r="99" ht="13.8">
      <c r="A99" s="326"/>
    </row>
    <row r="100" ht="13.8">
      <c r="A100" s="326"/>
    </row>
    <row r="101" ht="13.8">
      <c r="A101" s="326"/>
    </row>
    <row r="102" ht="13.8">
      <c r="A102" s="326"/>
    </row>
    <row r="103" ht="13.8">
      <c r="A103" s="326"/>
    </row>
    <row r="104" ht="13.8">
      <c r="A104" s="326"/>
    </row>
    <row r="105" ht="13.8">
      <c r="A105" s="326"/>
    </row>
    <row r="106" ht="13.8">
      <c r="A106" s="326"/>
    </row>
    <row r="107" ht="13.8">
      <c r="A107" s="326"/>
    </row>
  </sheetData>
  <printOptions/>
  <pageMargins left="0.7086614173228347" right="0.7086614173228347" top="0.9448818897637796" bottom="0.7874015748031497" header="0.31496062992125984" footer="0.31496062992125984"/>
  <pageSetup fitToHeight="100" fitToWidth="1" horizontalDpi="600" verticalDpi="600" orientation="portrait" paperSize="9" scale="98" r:id="rId1"/>
  <headerFooter>
    <oddHeader>&amp;CDOPAS s.r.o.</oddHeader>
    <oddFooter>&amp;LVOP&amp;C&amp;P z &amp;N&amp;Rčást - Všeobecné podmínky k ceně díla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9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18" t="s">
        <v>92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</row>
    <row r="4" spans="2:46" ht="24.9" customHeight="1">
      <c r="B4" s="21"/>
      <c r="D4" s="22" t="s">
        <v>96</v>
      </c>
      <c r="L4" s="21"/>
      <c r="M4" s="92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6.25" customHeight="1">
      <c r="B7" s="21"/>
      <c r="E7" s="311" t="str">
        <f>'Rekapitulace stavby'!K6</f>
        <v>Město Dobříš - stavební úpravy komunikace a chodníků v ul. Pražská (III/1 1628)</v>
      </c>
      <c r="F7" s="312"/>
      <c r="G7" s="312"/>
      <c r="H7" s="312"/>
      <c r="L7" s="21"/>
    </row>
    <row r="8" spans="2:12" ht="12" customHeight="1">
      <c r="B8" s="21"/>
      <c r="D8" s="28" t="s">
        <v>97</v>
      </c>
      <c r="L8" s="21"/>
    </row>
    <row r="9" spans="2:12" s="1" customFormat="1" ht="16.5" customHeight="1">
      <c r="B9" s="34"/>
      <c r="E9" s="311" t="s">
        <v>98</v>
      </c>
      <c r="F9" s="313"/>
      <c r="G9" s="313"/>
      <c r="H9" s="313"/>
      <c r="L9" s="34"/>
    </row>
    <row r="10" spans="2:12" s="1" customFormat="1" ht="12" customHeight="1">
      <c r="B10" s="34"/>
      <c r="D10" s="28" t="s">
        <v>99</v>
      </c>
      <c r="L10" s="34"/>
    </row>
    <row r="11" spans="2:12" s="1" customFormat="1" ht="16.5" customHeight="1">
      <c r="B11" s="34"/>
      <c r="E11" s="289" t="s">
        <v>100</v>
      </c>
      <c r="F11" s="313"/>
      <c r="G11" s="313"/>
      <c r="H11" s="313"/>
      <c r="L11" s="34"/>
    </row>
    <row r="12" spans="2:12" s="1" customFormat="1" ht="10.2">
      <c r="B12" s="34"/>
      <c r="L12" s="34"/>
    </row>
    <row r="13" spans="2:12" s="1" customFormat="1" ht="12" customHeight="1">
      <c r="B13" s="34"/>
      <c r="D13" s="28" t="s">
        <v>18</v>
      </c>
      <c r="F13" s="26" t="s">
        <v>32</v>
      </c>
      <c r="I13" s="28" t="s">
        <v>20</v>
      </c>
      <c r="J13" s="26" t="s">
        <v>32</v>
      </c>
      <c r="L13" s="34"/>
    </row>
    <row r="14" spans="2:12" s="1" customFormat="1" ht="12" customHeight="1">
      <c r="B14" s="34"/>
      <c r="D14" s="28" t="s">
        <v>22</v>
      </c>
      <c r="F14" s="26" t="s">
        <v>23</v>
      </c>
      <c r="I14" s="28" t="s">
        <v>24</v>
      </c>
      <c r="J14" s="51" t="str">
        <f>'Rekapitulace stavby'!AN8</f>
        <v>17. 3. 2023</v>
      </c>
      <c r="L14" s="34"/>
    </row>
    <row r="15" spans="2:12" s="1" customFormat="1" ht="10.8" customHeight="1">
      <c r="B15" s="34"/>
      <c r="L15" s="34"/>
    </row>
    <row r="16" spans="2:12" s="1" customFormat="1" ht="12" customHeight="1">
      <c r="B16" s="34"/>
      <c r="D16" s="28" t="s">
        <v>30</v>
      </c>
      <c r="I16" s="28" t="s">
        <v>31</v>
      </c>
      <c r="J16" s="26" t="s">
        <v>32</v>
      </c>
      <c r="L16" s="34"/>
    </row>
    <row r="17" spans="2:12" s="1" customFormat="1" ht="18" customHeight="1">
      <c r="B17" s="34"/>
      <c r="E17" s="26" t="s">
        <v>33</v>
      </c>
      <c r="I17" s="28" t="s">
        <v>34</v>
      </c>
      <c r="J17" s="26" t="s">
        <v>32</v>
      </c>
      <c r="L17" s="34"/>
    </row>
    <row r="18" spans="2:12" s="1" customFormat="1" ht="6.9" customHeight="1">
      <c r="B18" s="34"/>
      <c r="L18" s="34"/>
    </row>
    <row r="19" spans="2:12" s="1" customFormat="1" ht="12" customHeight="1">
      <c r="B19" s="34"/>
      <c r="D19" s="28" t="s">
        <v>35</v>
      </c>
      <c r="I19" s="28" t="s">
        <v>31</v>
      </c>
      <c r="J19" s="29" t="str">
        <f>'Rekapitulace stavby'!AN13</f>
        <v>Vyplň údaj</v>
      </c>
      <c r="L19" s="34"/>
    </row>
    <row r="20" spans="2:12" s="1" customFormat="1" ht="18" customHeight="1">
      <c r="B20" s="34"/>
      <c r="E20" s="314" t="str">
        <f>'Rekapitulace stavby'!E14</f>
        <v>Vyplň údaj</v>
      </c>
      <c r="F20" s="273"/>
      <c r="G20" s="273"/>
      <c r="H20" s="273"/>
      <c r="I20" s="28" t="s">
        <v>34</v>
      </c>
      <c r="J20" s="29" t="str">
        <f>'Rekapitulace stavby'!AN14</f>
        <v>Vyplň údaj</v>
      </c>
      <c r="L20" s="34"/>
    </row>
    <row r="21" spans="2:12" s="1" customFormat="1" ht="6.9" customHeight="1">
      <c r="B21" s="34"/>
      <c r="L21" s="34"/>
    </row>
    <row r="22" spans="2:12" s="1" customFormat="1" ht="12" customHeight="1">
      <c r="B22" s="34"/>
      <c r="D22" s="28" t="s">
        <v>37</v>
      </c>
      <c r="I22" s="28" t="s">
        <v>31</v>
      </c>
      <c r="J22" s="26" t="s">
        <v>32</v>
      </c>
      <c r="L22" s="34"/>
    </row>
    <row r="23" spans="2:12" s="1" customFormat="1" ht="18" customHeight="1">
      <c r="B23" s="34"/>
      <c r="E23" s="26" t="s">
        <v>38</v>
      </c>
      <c r="I23" s="28" t="s">
        <v>34</v>
      </c>
      <c r="J23" s="26" t="s">
        <v>32</v>
      </c>
      <c r="L23" s="34"/>
    </row>
    <row r="24" spans="2:12" s="1" customFormat="1" ht="6.9" customHeight="1">
      <c r="B24" s="34"/>
      <c r="L24" s="34"/>
    </row>
    <row r="25" spans="2:12" s="1" customFormat="1" ht="12" customHeight="1">
      <c r="B25" s="34"/>
      <c r="D25" s="28" t="s">
        <v>40</v>
      </c>
      <c r="I25" s="28" t="s">
        <v>31</v>
      </c>
      <c r="J25" s="26" t="s">
        <v>32</v>
      </c>
      <c r="L25" s="34"/>
    </row>
    <row r="26" spans="2:12" s="1" customFormat="1" ht="18" customHeight="1">
      <c r="B26" s="34"/>
      <c r="E26" s="26" t="s">
        <v>41</v>
      </c>
      <c r="I26" s="28" t="s">
        <v>34</v>
      </c>
      <c r="J26" s="26" t="s">
        <v>32</v>
      </c>
      <c r="L26" s="34"/>
    </row>
    <row r="27" spans="2:12" s="1" customFormat="1" ht="6.9" customHeight="1">
      <c r="B27" s="34"/>
      <c r="L27" s="34"/>
    </row>
    <row r="28" spans="2:12" s="1" customFormat="1" ht="12" customHeight="1">
      <c r="B28" s="34"/>
      <c r="D28" s="28" t="s">
        <v>42</v>
      </c>
      <c r="L28" s="34"/>
    </row>
    <row r="29" spans="2:12" s="7" customFormat="1" ht="71.25" customHeight="1">
      <c r="B29" s="93"/>
      <c r="E29" s="278" t="s">
        <v>43</v>
      </c>
      <c r="F29" s="278"/>
      <c r="G29" s="278"/>
      <c r="H29" s="278"/>
      <c r="L29" s="93"/>
    </row>
    <row r="30" spans="2:12" s="1" customFormat="1" ht="6.9" customHeight="1">
      <c r="B30" s="34"/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25.35" customHeight="1">
      <c r="B32" s="34"/>
      <c r="D32" s="94" t="s">
        <v>44</v>
      </c>
      <c r="J32" s="65">
        <f>ROUND(J93,2)</f>
        <v>0</v>
      </c>
      <c r="L32" s="34"/>
    </row>
    <row r="33" spans="2:12" s="1" customFormat="1" ht="6.9" customHeight="1">
      <c r="B33" s="34"/>
      <c r="D33" s="52"/>
      <c r="E33" s="52"/>
      <c r="F33" s="52"/>
      <c r="G33" s="52"/>
      <c r="H33" s="52"/>
      <c r="I33" s="52"/>
      <c r="J33" s="52"/>
      <c r="K33" s="52"/>
      <c r="L33" s="34"/>
    </row>
    <row r="34" spans="2:12" s="1" customFormat="1" ht="14.4" customHeight="1">
      <c r="B34" s="34"/>
      <c r="F34" s="37" t="s">
        <v>46</v>
      </c>
      <c r="I34" s="37" t="s">
        <v>45</v>
      </c>
      <c r="J34" s="37" t="s">
        <v>47</v>
      </c>
      <c r="L34" s="34"/>
    </row>
    <row r="35" spans="2:12" s="1" customFormat="1" ht="14.4" customHeight="1">
      <c r="B35" s="34"/>
      <c r="D35" s="54" t="s">
        <v>48</v>
      </c>
      <c r="E35" s="28" t="s">
        <v>49</v>
      </c>
      <c r="F35" s="85">
        <f>ROUND((SUM(BE93:BE589)),2)</f>
        <v>0</v>
      </c>
      <c r="I35" s="95">
        <v>0.21</v>
      </c>
      <c r="J35" s="85">
        <f>ROUND(((SUM(BE93:BE589))*I35),2)</f>
        <v>0</v>
      </c>
      <c r="L35" s="34"/>
    </row>
    <row r="36" spans="2:12" s="1" customFormat="1" ht="14.4" customHeight="1">
      <c r="B36" s="34"/>
      <c r="E36" s="28" t="s">
        <v>50</v>
      </c>
      <c r="F36" s="85">
        <f>ROUND((SUM(BF93:BF589)),2)</f>
        <v>0</v>
      </c>
      <c r="I36" s="95">
        <v>0.15</v>
      </c>
      <c r="J36" s="85">
        <f>ROUND(((SUM(BF93:BF589))*I36),2)</f>
        <v>0</v>
      </c>
      <c r="L36" s="34"/>
    </row>
    <row r="37" spans="2:12" s="1" customFormat="1" ht="14.4" customHeight="1" hidden="1">
      <c r="B37" s="34"/>
      <c r="E37" s="28" t="s">
        <v>51</v>
      </c>
      <c r="F37" s="85">
        <f>ROUND((SUM(BG93:BG589)),2)</f>
        <v>0</v>
      </c>
      <c r="I37" s="95">
        <v>0.21</v>
      </c>
      <c r="J37" s="85">
        <f>0</f>
        <v>0</v>
      </c>
      <c r="L37" s="34"/>
    </row>
    <row r="38" spans="2:12" s="1" customFormat="1" ht="14.4" customHeight="1" hidden="1">
      <c r="B38" s="34"/>
      <c r="E38" s="28" t="s">
        <v>52</v>
      </c>
      <c r="F38" s="85">
        <f>ROUND((SUM(BH93:BH589)),2)</f>
        <v>0</v>
      </c>
      <c r="I38" s="95">
        <v>0.15</v>
      </c>
      <c r="J38" s="85">
        <f>0</f>
        <v>0</v>
      </c>
      <c r="L38" s="34"/>
    </row>
    <row r="39" spans="2:12" s="1" customFormat="1" ht="14.4" customHeight="1" hidden="1">
      <c r="B39" s="34"/>
      <c r="E39" s="28" t="s">
        <v>53</v>
      </c>
      <c r="F39" s="85">
        <f>ROUND((SUM(BI93:BI589)),2)</f>
        <v>0</v>
      </c>
      <c r="I39" s="95">
        <v>0</v>
      </c>
      <c r="J39" s="85">
        <f>0</f>
        <v>0</v>
      </c>
      <c r="L39" s="34"/>
    </row>
    <row r="40" spans="2:12" s="1" customFormat="1" ht="6.9" customHeight="1">
      <c r="B40" s="34"/>
      <c r="L40" s="34"/>
    </row>
    <row r="41" spans="2:12" s="1" customFormat="1" ht="25.35" customHeight="1">
      <c r="B41" s="34"/>
      <c r="C41" s="96"/>
      <c r="D41" s="97" t="s">
        <v>54</v>
      </c>
      <c r="E41" s="56"/>
      <c r="F41" s="56"/>
      <c r="G41" s="98" t="s">
        <v>55</v>
      </c>
      <c r="H41" s="99" t="s">
        <v>56</v>
      </c>
      <c r="I41" s="56"/>
      <c r="J41" s="100">
        <f>SUM(J32:J39)</f>
        <v>0</v>
      </c>
      <c r="K41" s="101"/>
      <c r="L41" s="34"/>
    </row>
    <row r="42" spans="2:12" s="1" customFormat="1" ht="14.4" customHeight="1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34"/>
    </row>
    <row r="46" spans="2:12" s="1" customFormat="1" ht="6.9" customHeight="1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34"/>
    </row>
    <row r="47" spans="2:12" s="1" customFormat="1" ht="24.9" customHeight="1">
      <c r="B47" s="34"/>
      <c r="C47" s="22" t="s">
        <v>101</v>
      </c>
      <c r="L47" s="34"/>
    </row>
    <row r="48" spans="2:12" s="1" customFormat="1" ht="6.9" customHeight="1">
      <c r="B48" s="34"/>
      <c r="L48" s="34"/>
    </row>
    <row r="49" spans="2:12" s="1" customFormat="1" ht="12" customHeight="1">
      <c r="B49" s="34"/>
      <c r="C49" s="28" t="s">
        <v>16</v>
      </c>
      <c r="L49" s="34"/>
    </row>
    <row r="50" spans="2:12" s="1" customFormat="1" ht="26.25" customHeight="1">
      <c r="B50" s="34"/>
      <c r="E50" s="311" t="str">
        <f>E7</f>
        <v>Město Dobříš - stavební úpravy komunikace a chodníků v ul. Pražská (III/1 1628)</v>
      </c>
      <c r="F50" s="312"/>
      <c r="G50" s="312"/>
      <c r="H50" s="312"/>
      <c r="L50" s="34"/>
    </row>
    <row r="51" spans="2:12" ht="12" customHeight="1">
      <c r="B51" s="21"/>
      <c r="C51" s="28" t="s">
        <v>97</v>
      </c>
      <c r="L51" s="21"/>
    </row>
    <row r="52" spans="2:12" s="1" customFormat="1" ht="16.5" customHeight="1">
      <c r="B52" s="34"/>
      <c r="E52" s="311" t="s">
        <v>98</v>
      </c>
      <c r="F52" s="313"/>
      <c r="G52" s="313"/>
      <c r="H52" s="313"/>
      <c r="L52" s="34"/>
    </row>
    <row r="53" spans="2:12" s="1" customFormat="1" ht="12" customHeight="1">
      <c r="B53" s="34"/>
      <c r="C53" s="28" t="s">
        <v>99</v>
      </c>
      <c r="L53" s="34"/>
    </row>
    <row r="54" spans="2:12" s="1" customFormat="1" ht="16.5" customHeight="1">
      <c r="B54" s="34"/>
      <c r="E54" s="289" t="str">
        <f>E11</f>
        <v>SO 102.2 - neuznatelné náklady</v>
      </c>
      <c r="F54" s="313"/>
      <c r="G54" s="313"/>
      <c r="H54" s="313"/>
      <c r="L54" s="34"/>
    </row>
    <row r="55" spans="2:12" s="1" customFormat="1" ht="6.9" customHeight="1">
      <c r="B55" s="34"/>
      <c r="L55" s="34"/>
    </row>
    <row r="56" spans="2:12" s="1" customFormat="1" ht="12" customHeight="1">
      <c r="B56" s="34"/>
      <c r="C56" s="28" t="s">
        <v>22</v>
      </c>
      <c r="F56" s="26" t="str">
        <f>F14</f>
        <v>Dobříš, ul. Pražská</v>
      </c>
      <c r="I56" s="28" t="s">
        <v>24</v>
      </c>
      <c r="J56" s="51" t="str">
        <f>IF(J14="","",J14)</f>
        <v>17. 3. 2023</v>
      </c>
      <c r="L56" s="34"/>
    </row>
    <row r="57" spans="2:12" s="1" customFormat="1" ht="6.9" customHeight="1">
      <c r="B57" s="34"/>
      <c r="L57" s="34"/>
    </row>
    <row r="58" spans="2:12" s="1" customFormat="1" ht="15.15" customHeight="1">
      <c r="B58" s="34"/>
      <c r="C58" s="28" t="s">
        <v>30</v>
      </c>
      <c r="F58" s="26" t="str">
        <f>E17</f>
        <v>Město Dobříš</v>
      </c>
      <c r="I58" s="28" t="s">
        <v>37</v>
      </c>
      <c r="J58" s="32" t="str">
        <f>E23</f>
        <v>DOPAS s.r.o.</v>
      </c>
      <c r="L58" s="34"/>
    </row>
    <row r="59" spans="2:12" s="1" customFormat="1" ht="15.15" customHeight="1">
      <c r="B59" s="34"/>
      <c r="C59" s="28" t="s">
        <v>35</v>
      </c>
      <c r="F59" s="26" t="str">
        <f>IF(E20="","",E20)</f>
        <v>Vyplň údaj</v>
      </c>
      <c r="I59" s="28" t="s">
        <v>40</v>
      </c>
      <c r="J59" s="32" t="str">
        <f>E26</f>
        <v>L. Štuller</v>
      </c>
      <c r="L59" s="34"/>
    </row>
    <row r="60" spans="2:12" s="1" customFormat="1" ht="10.35" customHeight="1">
      <c r="B60" s="34"/>
      <c r="L60" s="34"/>
    </row>
    <row r="61" spans="2:12" s="1" customFormat="1" ht="29.25" customHeight="1">
      <c r="B61" s="34"/>
      <c r="C61" s="102" t="s">
        <v>102</v>
      </c>
      <c r="D61" s="96"/>
      <c r="E61" s="96"/>
      <c r="F61" s="96"/>
      <c r="G61" s="96"/>
      <c r="H61" s="96"/>
      <c r="I61" s="96"/>
      <c r="J61" s="103" t="s">
        <v>103</v>
      </c>
      <c r="K61" s="96"/>
      <c r="L61" s="34"/>
    </row>
    <row r="62" spans="2:12" s="1" customFormat="1" ht="10.35" customHeight="1">
      <c r="B62" s="34"/>
      <c r="L62" s="34"/>
    </row>
    <row r="63" spans="2:47" s="1" customFormat="1" ht="22.8" customHeight="1">
      <c r="B63" s="34"/>
      <c r="C63" s="104" t="s">
        <v>76</v>
      </c>
      <c r="J63" s="65">
        <f>J93</f>
        <v>0</v>
      </c>
      <c r="L63" s="34"/>
      <c r="AU63" s="18" t="s">
        <v>104</v>
      </c>
    </row>
    <row r="64" spans="2:12" s="8" customFormat="1" ht="24.9" customHeight="1">
      <c r="B64" s="105"/>
      <c r="D64" s="106" t="s">
        <v>105</v>
      </c>
      <c r="E64" s="107"/>
      <c r="F64" s="107"/>
      <c r="G64" s="107"/>
      <c r="H64" s="107"/>
      <c r="I64" s="107"/>
      <c r="J64" s="108">
        <f>J94</f>
        <v>0</v>
      </c>
      <c r="L64" s="105"/>
    </row>
    <row r="65" spans="2:12" s="9" customFormat="1" ht="19.95" customHeight="1">
      <c r="B65" s="109"/>
      <c r="D65" s="110" t="s">
        <v>106</v>
      </c>
      <c r="E65" s="111"/>
      <c r="F65" s="111"/>
      <c r="G65" s="111"/>
      <c r="H65" s="111"/>
      <c r="I65" s="111"/>
      <c r="J65" s="112">
        <f>J95</f>
        <v>0</v>
      </c>
      <c r="L65" s="109"/>
    </row>
    <row r="66" spans="2:12" s="9" customFormat="1" ht="19.95" customHeight="1">
      <c r="B66" s="109"/>
      <c r="D66" s="110" t="s">
        <v>107</v>
      </c>
      <c r="E66" s="111"/>
      <c r="F66" s="111"/>
      <c r="G66" s="111"/>
      <c r="H66" s="111"/>
      <c r="I66" s="111"/>
      <c r="J66" s="112">
        <f>J249</f>
        <v>0</v>
      </c>
      <c r="L66" s="109"/>
    </row>
    <row r="67" spans="2:12" s="9" customFormat="1" ht="19.95" customHeight="1">
      <c r="B67" s="109"/>
      <c r="D67" s="110" t="s">
        <v>108</v>
      </c>
      <c r="E67" s="111"/>
      <c r="F67" s="111"/>
      <c r="G67" s="111"/>
      <c r="H67" s="111"/>
      <c r="I67" s="111"/>
      <c r="J67" s="112">
        <f>J264</f>
        <v>0</v>
      </c>
      <c r="L67" s="109"/>
    </row>
    <row r="68" spans="2:12" s="9" customFormat="1" ht="19.95" customHeight="1">
      <c r="B68" s="109"/>
      <c r="D68" s="110" t="s">
        <v>109</v>
      </c>
      <c r="E68" s="111"/>
      <c r="F68" s="111"/>
      <c r="G68" s="111"/>
      <c r="H68" s="111"/>
      <c r="I68" s="111"/>
      <c r="J68" s="112">
        <f>J435</f>
        <v>0</v>
      </c>
      <c r="L68" s="109"/>
    </row>
    <row r="69" spans="2:12" s="9" customFormat="1" ht="19.95" customHeight="1">
      <c r="B69" s="109"/>
      <c r="D69" s="110" t="s">
        <v>110</v>
      </c>
      <c r="E69" s="111"/>
      <c r="F69" s="111"/>
      <c r="G69" s="111"/>
      <c r="H69" s="111"/>
      <c r="I69" s="111"/>
      <c r="J69" s="112">
        <f>J467</f>
        <v>0</v>
      </c>
      <c r="L69" s="109"/>
    </row>
    <row r="70" spans="2:12" s="9" customFormat="1" ht="19.95" customHeight="1">
      <c r="B70" s="109"/>
      <c r="D70" s="110" t="s">
        <v>111</v>
      </c>
      <c r="E70" s="111"/>
      <c r="F70" s="111"/>
      <c r="G70" s="111"/>
      <c r="H70" s="111"/>
      <c r="I70" s="111"/>
      <c r="J70" s="112">
        <f>J555</f>
        <v>0</v>
      </c>
      <c r="L70" s="109"/>
    </row>
    <row r="71" spans="2:12" s="9" customFormat="1" ht="19.95" customHeight="1">
      <c r="B71" s="109"/>
      <c r="D71" s="110" t="s">
        <v>112</v>
      </c>
      <c r="E71" s="111"/>
      <c r="F71" s="111"/>
      <c r="G71" s="111"/>
      <c r="H71" s="111"/>
      <c r="I71" s="111"/>
      <c r="J71" s="112">
        <f>J585</f>
        <v>0</v>
      </c>
      <c r="L71" s="109"/>
    </row>
    <row r="72" spans="2:12" s="1" customFormat="1" ht="21.75" customHeight="1">
      <c r="B72" s="34"/>
      <c r="L72" s="34"/>
    </row>
    <row r="73" spans="2:12" s="1" customFormat="1" ht="6.9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4"/>
    </row>
    <row r="77" spans="2:12" s="1" customFormat="1" ht="6.9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4"/>
    </row>
    <row r="78" spans="2:12" s="1" customFormat="1" ht="24.9" customHeight="1">
      <c r="B78" s="34"/>
      <c r="C78" s="22" t="s">
        <v>113</v>
      </c>
      <c r="L78" s="34"/>
    </row>
    <row r="79" spans="2:12" s="1" customFormat="1" ht="6.9" customHeight="1">
      <c r="B79" s="34"/>
      <c r="L79" s="34"/>
    </row>
    <row r="80" spans="2:12" s="1" customFormat="1" ht="12" customHeight="1">
      <c r="B80" s="34"/>
      <c r="C80" s="28" t="s">
        <v>16</v>
      </c>
      <c r="L80" s="34"/>
    </row>
    <row r="81" spans="2:12" s="1" customFormat="1" ht="26.25" customHeight="1">
      <c r="B81" s="34"/>
      <c r="E81" s="311" t="str">
        <f>E7</f>
        <v>Město Dobříš - stavební úpravy komunikace a chodníků v ul. Pražská (III/1 1628)</v>
      </c>
      <c r="F81" s="312"/>
      <c r="G81" s="312"/>
      <c r="H81" s="312"/>
      <c r="L81" s="34"/>
    </row>
    <row r="82" spans="2:12" ht="12" customHeight="1">
      <c r="B82" s="21"/>
      <c r="C82" s="28" t="s">
        <v>97</v>
      </c>
      <c r="L82" s="21"/>
    </row>
    <row r="83" spans="2:12" s="1" customFormat="1" ht="16.5" customHeight="1">
      <c r="B83" s="34"/>
      <c r="E83" s="311" t="s">
        <v>98</v>
      </c>
      <c r="F83" s="313"/>
      <c r="G83" s="313"/>
      <c r="H83" s="313"/>
      <c r="L83" s="34"/>
    </row>
    <row r="84" spans="2:12" s="1" customFormat="1" ht="12" customHeight="1">
      <c r="B84" s="34"/>
      <c r="C84" s="28" t="s">
        <v>99</v>
      </c>
      <c r="L84" s="34"/>
    </row>
    <row r="85" spans="2:12" s="1" customFormat="1" ht="16.5" customHeight="1">
      <c r="B85" s="34"/>
      <c r="E85" s="289" t="str">
        <f>E11</f>
        <v>SO 102.2 - neuznatelné náklady</v>
      </c>
      <c r="F85" s="313"/>
      <c r="G85" s="313"/>
      <c r="H85" s="313"/>
      <c r="L85" s="34"/>
    </row>
    <row r="86" spans="2:12" s="1" customFormat="1" ht="6.9" customHeight="1">
      <c r="B86" s="34"/>
      <c r="L86" s="34"/>
    </row>
    <row r="87" spans="2:12" s="1" customFormat="1" ht="12" customHeight="1">
      <c r="B87" s="34"/>
      <c r="C87" s="28" t="s">
        <v>22</v>
      </c>
      <c r="F87" s="26" t="str">
        <f>F14</f>
        <v>Dobříš, ul. Pražská</v>
      </c>
      <c r="I87" s="28" t="s">
        <v>24</v>
      </c>
      <c r="J87" s="51" t="str">
        <f>IF(J14="","",J14)</f>
        <v>17. 3. 2023</v>
      </c>
      <c r="L87" s="34"/>
    </row>
    <row r="88" spans="2:12" s="1" customFormat="1" ht="6.9" customHeight="1">
      <c r="B88" s="34"/>
      <c r="L88" s="34"/>
    </row>
    <row r="89" spans="2:12" s="1" customFormat="1" ht="15.15" customHeight="1">
      <c r="B89" s="34"/>
      <c r="C89" s="28" t="s">
        <v>30</v>
      </c>
      <c r="F89" s="26" t="str">
        <f>E17</f>
        <v>Město Dobříš</v>
      </c>
      <c r="I89" s="28" t="s">
        <v>37</v>
      </c>
      <c r="J89" s="32" t="str">
        <f>E23</f>
        <v>DOPAS s.r.o.</v>
      </c>
      <c r="L89" s="34"/>
    </row>
    <row r="90" spans="2:12" s="1" customFormat="1" ht="15.15" customHeight="1">
      <c r="B90" s="34"/>
      <c r="C90" s="28" t="s">
        <v>35</v>
      </c>
      <c r="F90" s="26" t="str">
        <f>IF(E20="","",E20)</f>
        <v>Vyplň údaj</v>
      </c>
      <c r="I90" s="28" t="s">
        <v>40</v>
      </c>
      <c r="J90" s="32" t="str">
        <f>E26</f>
        <v>L. Štuller</v>
      </c>
      <c r="L90" s="34"/>
    </row>
    <row r="91" spans="2:12" s="1" customFormat="1" ht="10.35" customHeight="1">
      <c r="B91" s="34"/>
      <c r="L91" s="34"/>
    </row>
    <row r="92" spans="2:20" s="10" customFormat="1" ht="29.25" customHeight="1">
      <c r="B92" s="113"/>
      <c r="C92" s="114" t="s">
        <v>114</v>
      </c>
      <c r="D92" s="115" t="s">
        <v>63</v>
      </c>
      <c r="E92" s="115" t="s">
        <v>59</v>
      </c>
      <c r="F92" s="115" t="s">
        <v>60</v>
      </c>
      <c r="G92" s="115" t="s">
        <v>115</v>
      </c>
      <c r="H92" s="115" t="s">
        <v>116</v>
      </c>
      <c r="I92" s="115" t="s">
        <v>117</v>
      </c>
      <c r="J92" s="115" t="s">
        <v>103</v>
      </c>
      <c r="K92" s="116" t="s">
        <v>118</v>
      </c>
      <c r="L92" s="113"/>
      <c r="M92" s="58" t="s">
        <v>32</v>
      </c>
      <c r="N92" s="59" t="s">
        <v>48</v>
      </c>
      <c r="O92" s="59" t="s">
        <v>119</v>
      </c>
      <c r="P92" s="59" t="s">
        <v>120</v>
      </c>
      <c r="Q92" s="59" t="s">
        <v>121</v>
      </c>
      <c r="R92" s="59" t="s">
        <v>122</v>
      </c>
      <c r="S92" s="59" t="s">
        <v>123</v>
      </c>
      <c r="T92" s="60" t="s">
        <v>124</v>
      </c>
    </row>
    <row r="93" spans="2:63" s="1" customFormat="1" ht="22.8" customHeight="1">
      <c r="B93" s="34"/>
      <c r="C93" s="63" t="s">
        <v>125</v>
      </c>
      <c r="J93" s="117">
        <f>BK93</f>
        <v>0</v>
      </c>
      <c r="L93" s="34"/>
      <c r="M93" s="61"/>
      <c r="N93" s="52"/>
      <c r="O93" s="52"/>
      <c r="P93" s="118">
        <f>P94</f>
        <v>0</v>
      </c>
      <c r="Q93" s="52"/>
      <c r="R93" s="118">
        <f>R94</f>
        <v>79.90952858</v>
      </c>
      <c r="S93" s="52"/>
      <c r="T93" s="119">
        <f>T94</f>
        <v>6.9227099999999995</v>
      </c>
      <c r="AT93" s="18" t="s">
        <v>77</v>
      </c>
      <c r="AU93" s="18" t="s">
        <v>104</v>
      </c>
      <c r="BK93" s="120">
        <f>BK94</f>
        <v>0</v>
      </c>
    </row>
    <row r="94" spans="2:63" s="11" customFormat="1" ht="25.95" customHeight="1">
      <c r="B94" s="121"/>
      <c r="D94" s="122" t="s">
        <v>77</v>
      </c>
      <c r="E94" s="123" t="s">
        <v>126</v>
      </c>
      <c r="F94" s="123" t="s">
        <v>127</v>
      </c>
      <c r="I94" s="124"/>
      <c r="J94" s="125">
        <f>BK94</f>
        <v>0</v>
      </c>
      <c r="L94" s="121"/>
      <c r="M94" s="126"/>
      <c r="P94" s="127">
        <f>P95+P249+P264+P435+P467+P555+P585</f>
        <v>0</v>
      </c>
      <c r="R94" s="127">
        <f>R95+R249+R264+R435+R467+R555+R585</f>
        <v>79.90952858</v>
      </c>
      <c r="T94" s="128">
        <f>T95+T249+T264+T435+T467+T555+T585</f>
        <v>6.9227099999999995</v>
      </c>
      <c r="AR94" s="122" t="s">
        <v>85</v>
      </c>
      <c r="AT94" s="129" t="s">
        <v>77</v>
      </c>
      <c r="AU94" s="129" t="s">
        <v>78</v>
      </c>
      <c r="AY94" s="122" t="s">
        <v>128</v>
      </c>
      <c r="BK94" s="130">
        <f>BK95+BK249+BK264+BK435+BK467+BK555+BK585</f>
        <v>0</v>
      </c>
    </row>
    <row r="95" spans="2:63" s="11" customFormat="1" ht="22.8" customHeight="1">
      <c r="B95" s="121"/>
      <c r="D95" s="122" t="s">
        <v>77</v>
      </c>
      <c r="E95" s="131" t="s">
        <v>85</v>
      </c>
      <c r="F95" s="131" t="s">
        <v>129</v>
      </c>
      <c r="I95" s="124"/>
      <c r="J95" s="132">
        <f>BK95</f>
        <v>0</v>
      </c>
      <c r="L95" s="121"/>
      <c r="M95" s="126"/>
      <c r="P95" s="127">
        <f>SUM(P96:P248)</f>
        <v>0</v>
      </c>
      <c r="R95" s="127">
        <f>SUM(R96:R248)</f>
        <v>0.0370786</v>
      </c>
      <c r="T95" s="128">
        <f>SUM(T96:T248)</f>
        <v>0</v>
      </c>
      <c r="AR95" s="122" t="s">
        <v>85</v>
      </c>
      <c r="AT95" s="129" t="s">
        <v>77</v>
      </c>
      <c r="AU95" s="129" t="s">
        <v>85</v>
      </c>
      <c r="AY95" s="122" t="s">
        <v>128</v>
      </c>
      <c r="BK95" s="130">
        <f>SUM(BK96:BK248)</f>
        <v>0</v>
      </c>
    </row>
    <row r="96" spans="2:65" s="1" customFormat="1" ht="33" customHeight="1">
      <c r="B96" s="34"/>
      <c r="C96" s="133" t="s">
        <v>85</v>
      </c>
      <c r="D96" s="133" t="s">
        <v>130</v>
      </c>
      <c r="E96" s="134" t="s">
        <v>131</v>
      </c>
      <c r="F96" s="135" t="s">
        <v>132</v>
      </c>
      <c r="G96" s="136" t="s">
        <v>133</v>
      </c>
      <c r="H96" s="137">
        <v>41.892</v>
      </c>
      <c r="I96" s="138"/>
      <c r="J96" s="139">
        <f>ROUND(I96*H96,2)</f>
        <v>0</v>
      </c>
      <c r="K96" s="135" t="s">
        <v>134</v>
      </c>
      <c r="L96" s="34"/>
      <c r="M96" s="140" t="s">
        <v>32</v>
      </c>
      <c r="N96" s="141" t="s">
        <v>49</v>
      </c>
      <c r="P96" s="142">
        <f>O96*H96</f>
        <v>0</v>
      </c>
      <c r="Q96" s="142">
        <v>0</v>
      </c>
      <c r="R96" s="142">
        <f>Q96*H96</f>
        <v>0</v>
      </c>
      <c r="S96" s="142">
        <v>0</v>
      </c>
      <c r="T96" s="143">
        <f>S96*H96</f>
        <v>0</v>
      </c>
      <c r="AR96" s="144" t="s">
        <v>135</v>
      </c>
      <c r="AT96" s="144" t="s">
        <v>130</v>
      </c>
      <c r="AU96" s="144" t="s">
        <v>87</v>
      </c>
      <c r="AY96" s="18" t="s">
        <v>128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85</v>
      </c>
      <c r="BK96" s="145">
        <f>ROUND(I96*H96,2)</f>
        <v>0</v>
      </c>
      <c r="BL96" s="18" t="s">
        <v>135</v>
      </c>
      <c r="BM96" s="144" t="s">
        <v>136</v>
      </c>
    </row>
    <row r="97" spans="2:47" s="1" customFormat="1" ht="10.2">
      <c r="B97" s="34"/>
      <c r="D97" s="146" t="s">
        <v>137</v>
      </c>
      <c r="F97" s="147" t="s">
        <v>138</v>
      </c>
      <c r="I97" s="148"/>
      <c r="L97" s="34"/>
      <c r="M97" s="149"/>
      <c r="T97" s="55"/>
      <c r="AT97" s="18" t="s">
        <v>137</v>
      </c>
      <c r="AU97" s="18" t="s">
        <v>87</v>
      </c>
    </row>
    <row r="98" spans="2:51" s="12" customFormat="1" ht="10.2">
      <c r="B98" s="150"/>
      <c r="D98" s="151" t="s">
        <v>139</v>
      </c>
      <c r="E98" s="152" t="s">
        <v>32</v>
      </c>
      <c r="F98" s="153" t="s">
        <v>140</v>
      </c>
      <c r="H98" s="152" t="s">
        <v>32</v>
      </c>
      <c r="I98" s="154"/>
      <c r="L98" s="150"/>
      <c r="M98" s="155"/>
      <c r="T98" s="156"/>
      <c r="AT98" s="152" t="s">
        <v>139</v>
      </c>
      <c r="AU98" s="152" t="s">
        <v>87</v>
      </c>
      <c r="AV98" s="12" t="s">
        <v>85</v>
      </c>
      <c r="AW98" s="12" t="s">
        <v>39</v>
      </c>
      <c r="AX98" s="12" t="s">
        <v>78</v>
      </c>
      <c r="AY98" s="152" t="s">
        <v>128</v>
      </c>
    </row>
    <row r="99" spans="2:51" s="13" customFormat="1" ht="10.2">
      <c r="B99" s="157"/>
      <c r="D99" s="151" t="s">
        <v>139</v>
      </c>
      <c r="E99" s="158" t="s">
        <v>32</v>
      </c>
      <c r="F99" s="159" t="s">
        <v>141</v>
      </c>
      <c r="H99" s="160">
        <v>41.892</v>
      </c>
      <c r="I99" s="161"/>
      <c r="L99" s="157"/>
      <c r="M99" s="162"/>
      <c r="T99" s="163"/>
      <c r="AT99" s="158" t="s">
        <v>139</v>
      </c>
      <c r="AU99" s="158" t="s">
        <v>87</v>
      </c>
      <c r="AV99" s="13" t="s">
        <v>87</v>
      </c>
      <c r="AW99" s="13" t="s">
        <v>39</v>
      </c>
      <c r="AX99" s="13" t="s">
        <v>78</v>
      </c>
      <c r="AY99" s="158" t="s">
        <v>128</v>
      </c>
    </row>
    <row r="100" spans="2:51" s="14" customFormat="1" ht="10.2">
      <c r="B100" s="164"/>
      <c r="D100" s="151" t="s">
        <v>139</v>
      </c>
      <c r="E100" s="165" t="s">
        <v>32</v>
      </c>
      <c r="F100" s="166" t="s">
        <v>142</v>
      </c>
      <c r="H100" s="167">
        <v>41.892</v>
      </c>
      <c r="I100" s="168"/>
      <c r="L100" s="164"/>
      <c r="M100" s="169"/>
      <c r="T100" s="170"/>
      <c r="AT100" s="165" t="s">
        <v>139</v>
      </c>
      <c r="AU100" s="165" t="s">
        <v>87</v>
      </c>
      <c r="AV100" s="14" t="s">
        <v>135</v>
      </c>
      <c r="AW100" s="14" t="s">
        <v>39</v>
      </c>
      <c r="AX100" s="14" t="s">
        <v>85</v>
      </c>
      <c r="AY100" s="165" t="s">
        <v>128</v>
      </c>
    </row>
    <row r="101" spans="2:65" s="1" customFormat="1" ht="44.25" customHeight="1">
      <c r="B101" s="34"/>
      <c r="C101" s="133" t="s">
        <v>87</v>
      </c>
      <c r="D101" s="133" t="s">
        <v>130</v>
      </c>
      <c r="E101" s="134" t="s">
        <v>143</v>
      </c>
      <c r="F101" s="135" t="s">
        <v>144</v>
      </c>
      <c r="G101" s="136" t="s">
        <v>133</v>
      </c>
      <c r="H101" s="137">
        <v>20.295</v>
      </c>
      <c r="I101" s="138"/>
      <c r="J101" s="139">
        <f>ROUND(I101*H101,2)</f>
        <v>0</v>
      </c>
      <c r="K101" s="135" t="s">
        <v>134</v>
      </c>
      <c r="L101" s="34"/>
      <c r="M101" s="140" t="s">
        <v>32</v>
      </c>
      <c r="N101" s="141" t="s">
        <v>49</v>
      </c>
      <c r="P101" s="142">
        <f>O101*H101</f>
        <v>0</v>
      </c>
      <c r="Q101" s="142">
        <v>0</v>
      </c>
      <c r="R101" s="142">
        <f>Q101*H101</f>
        <v>0</v>
      </c>
      <c r="S101" s="142">
        <v>0</v>
      </c>
      <c r="T101" s="143">
        <f>S101*H101</f>
        <v>0</v>
      </c>
      <c r="AR101" s="144" t="s">
        <v>135</v>
      </c>
      <c r="AT101" s="144" t="s">
        <v>130</v>
      </c>
      <c r="AU101" s="144" t="s">
        <v>87</v>
      </c>
      <c r="AY101" s="18" t="s">
        <v>128</v>
      </c>
      <c r="BE101" s="145">
        <f>IF(N101="základní",J101,0)</f>
        <v>0</v>
      </c>
      <c r="BF101" s="145">
        <f>IF(N101="snížená",J101,0)</f>
        <v>0</v>
      </c>
      <c r="BG101" s="145">
        <f>IF(N101="zákl. přenesená",J101,0)</f>
        <v>0</v>
      </c>
      <c r="BH101" s="145">
        <f>IF(N101="sníž. přenesená",J101,0)</f>
        <v>0</v>
      </c>
      <c r="BI101" s="145">
        <f>IF(N101="nulová",J101,0)</f>
        <v>0</v>
      </c>
      <c r="BJ101" s="18" t="s">
        <v>85</v>
      </c>
      <c r="BK101" s="145">
        <f>ROUND(I101*H101,2)</f>
        <v>0</v>
      </c>
      <c r="BL101" s="18" t="s">
        <v>135</v>
      </c>
      <c r="BM101" s="144" t="s">
        <v>145</v>
      </c>
    </row>
    <row r="102" spans="2:47" s="1" customFormat="1" ht="10.2">
      <c r="B102" s="34"/>
      <c r="D102" s="146" t="s">
        <v>137</v>
      </c>
      <c r="F102" s="147" t="s">
        <v>146</v>
      </c>
      <c r="I102" s="148"/>
      <c r="L102" s="34"/>
      <c r="M102" s="149"/>
      <c r="T102" s="55"/>
      <c r="AT102" s="18" t="s">
        <v>137</v>
      </c>
      <c r="AU102" s="18" t="s">
        <v>87</v>
      </c>
    </row>
    <row r="103" spans="2:51" s="12" customFormat="1" ht="10.2">
      <c r="B103" s="150"/>
      <c r="D103" s="151" t="s">
        <v>139</v>
      </c>
      <c r="E103" s="152" t="s">
        <v>32</v>
      </c>
      <c r="F103" s="153" t="s">
        <v>147</v>
      </c>
      <c r="H103" s="152" t="s">
        <v>32</v>
      </c>
      <c r="I103" s="154"/>
      <c r="L103" s="150"/>
      <c r="M103" s="155"/>
      <c r="T103" s="156"/>
      <c r="AT103" s="152" t="s">
        <v>139</v>
      </c>
      <c r="AU103" s="152" t="s">
        <v>87</v>
      </c>
      <c r="AV103" s="12" t="s">
        <v>85</v>
      </c>
      <c r="AW103" s="12" t="s">
        <v>39</v>
      </c>
      <c r="AX103" s="12" t="s">
        <v>78</v>
      </c>
      <c r="AY103" s="152" t="s">
        <v>128</v>
      </c>
    </row>
    <row r="104" spans="2:51" s="12" customFormat="1" ht="10.2">
      <c r="B104" s="150"/>
      <c r="D104" s="151" t="s">
        <v>139</v>
      </c>
      <c r="E104" s="152" t="s">
        <v>32</v>
      </c>
      <c r="F104" s="153" t="s">
        <v>148</v>
      </c>
      <c r="H104" s="152" t="s">
        <v>32</v>
      </c>
      <c r="I104" s="154"/>
      <c r="L104" s="150"/>
      <c r="M104" s="155"/>
      <c r="T104" s="156"/>
      <c r="AT104" s="152" t="s">
        <v>139</v>
      </c>
      <c r="AU104" s="152" t="s">
        <v>87</v>
      </c>
      <c r="AV104" s="12" t="s">
        <v>85</v>
      </c>
      <c r="AW104" s="12" t="s">
        <v>39</v>
      </c>
      <c r="AX104" s="12" t="s">
        <v>78</v>
      </c>
      <c r="AY104" s="152" t="s">
        <v>128</v>
      </c>
    </row>
    <row r="105" spans="2:51" s="13" customFormat="1" ht="10.2">
      <c r="B105" s="157"/>
      <c r="D105" s="151" t="s">
        <v>139</v>
      </c>
      <c r="E105" s="158" t="s">
        <v>32</v>
      </c>
      <c r="F105" s="159" t="s">
        <v>149</v>
      </c>
      <c r="H105" s="160">
        <v>20.295</v>
      </c>
      <c r="I105" s="161"/>
      <c r="L105" s="157"/>
      <c r="M105" s="162"/>
      <c r="T105" s="163"/>
      <c r="AT105" s="158" t="s">
        <v>139</v>
      </c>
      <c r="AU105" s="158" t="s">
        <v>87</v>
      </c>
      <c r="AV105" s="13" t="s">
        <v>87</v>
      </c>
      <c r="AW105" s="13" t="s">
        <v>39</v>
      </c>
      <c r="AX105" s="13" t="s">
        <v>78</v>
      </c>
      <c r="AY105" s="158" t="s">
        <v>128</v>
      </c>
    </row>
    <row r="106" spans="2:51" s="14" customFormat="1" ht="10.2">
      <c r="B106" s="164"/>
      <c r="D106" s="151" t="s">
        <v>139</v>
      </c>
      <c r="E106" s="165" t="s">
        <v>32</v>
      </c>
      <c r="F106" s="166" t="s">
        <v>142</v>
      </c>
      <c r="H106" s="167">
        <v>20.295</v>
      </c>
      <c r="I106" s="168"/>
      <c r="L106" s="164"/>
      <c r="M106" s="169"/>
      <c r="T106" s="170"/>
      <c r="AT106" s="165" t="s">
        <v>139</v>
      </c>
      <c r="AU106" s="165" t="s">
        <v>87</v>
      </c>
      <c r="AV106" s="14" t="s">
        <v>135</v>
      </c>
      <c r="AW106" s="14" t="s">
        <v>39</v>
      </c>
      <c r="AX106" s="14" t="s">
        <v>85</v>
      </c>
      <c r="AY106" s="165" t="s">
        <v>128</v>
      </c>
    </row>
    <row r="107" spans="2:65" s="1" customFormat="1" ht="37.8" customHeight="1">
      <c r="B107" s="34"/>
      <c r="C107" s="133" t="s">
        <v>150</v>
      </c>
      <c r="D107" s="133" t="s">
        <v>130</v>
      </c>
      <c r="E107" s="134" t="s">
        <v>151</v>
      </c>
      <c r="F107" s="135" t="s">
        <v>152</v>
      </c>
      <c r="G107" s="136" t="s">
        <v>153</v>
      </c>
      <c r="H107" s="137">
        <v>40.59</v>
      </c>
      <c r="I107" s="138"/>
      <c r="J107" s="139">
        <f>ROUND(I107*H107,2)</f>
        <v>0</v>
      </c>
      <c r="K107" s="135" t="s">
        <v>134</v>
      </c>
      <c r="L107" s="34"/>
      <c r="M107" s="140" t="s">
        <v>32</v>
      </c>
      <c r="N107" s="141" t="s">
        <v>49</v>
      </c>
      <c r="P107" s="142">
        <f>O107*H107</f>
        <v>0</v>
      </c>
      <c r="Q107" s="142">
        <v>0.00084</v>
      </c>
      <c r="R107" s="142">
        <f>Q107*H107</f>
        <v>0.034095600000000004</v>
      </c>
      <c r="S107" s="142">
        <v>0</v>
      </c>
      <c r="T107" s="143">
        <f>S107*H107</f>
        <v>0</v>
      </c>
      <c r="AR107" s="144" t="s">
        <v>135</v>
      </c>
      <c r="AT107" s="144" t="s">
        <v>130</v>
      </c>
      <c r="AU107" s="144" t="s">
        <v>87</v>
      </c>
      <c r="AY107" s="18" t="s">
        <v>128</v>
      </c>
      <c r="BE107" s="145">
        <f>IF(N107="základní",J107,0)</f>
        <v>0</v>
      </c>
      <c r="BF107" s="145">
        <f>IF(N107="snížená",J107,0)</f>
        <v>0</v>
      </c>
      <c r="BG107" s="145">
        <f>IF(N107="zákl. přenesená",J107,0)</f>
        <v>0</v>
      </c>
      <c r="BH107" s="145">
        <f>IF(N107="sníž. přenesená",J107,0)</f>
        <v>0</v>
      </c>
      <c r="BI107" s="145">
        <f>IF(N107="nulová",J107,0)</f>
        <v>0</v>
      </c>
      <c r="BJ107" s="18" t="s">
        <v>85</v>
      </c>
      <c r="BK107" s="145">
        <f>ROUND(I107*H107,2)</f>
        <v>0</v>
      </c>
      <c r="BL107" s="18" t="s">
        <v>135</v>
      </c>
      <c r="BM107" s="144" t="s">
        <v>154</v>
      </c>
    </row>
    <row r="108" spans="2:47" s="1" customFormat="1" ht="10.2">
      <c r="B108" s="34"/>
      <c r="D108" s="146" t="s">
        <v>137</v>
      </c>
      <c r="F108" s="147" t="s">
        <v>155</v>
      </c>
      <c r="I108" s="148"/>
      <c r="L108" s="34"/>
      <c r="M108" s="149"/>
      <c r="T108" s="55"/>
      <c r="AT108" s="18" t="s">
        <v>137</v>
      </c>
      <c r="AU108" s="18" t="s">
        <v>87</v>
      </c>
    </row>
    <row r="109" spans="2:51" s="12" customFormat="1" ht="10.2">
      <c r="B109" s="150"/>
      <c r="D109" s="151" t="s">
        <v>139</v>
      </c>
      <c r="E109" s="152" t="s">
        <v>32</v>
      </c>
      <c r="F109" s="153" t="s">
        <v>147</v>
      </c>
      <c r="H109" s="152" t="s">
        <v>32</v>
      </c>
      <c r="I109" s="154"/>
      <c r="L109" s="150"/>
      <c r="M109" s="155"/>
      <c r="T109" s="156"/>
      <c r="AT109" s="152" t="s">
        <v>139</v>
      </c>
      <c r="AU109" s="152" t="s">
        <v>87</v>
      </c>
      <c r="AV109" s="12" t="s">
        <v>85</v>
      </c>
      <c r="AW109" s="12" t="s">
        <v>39</v>
      </c>
      <c r="AX109" s="12" t="s">
        <v>78</v>
      </c>
      <c r="AY109" s="152" t="s">
        <v>128</v>
      </c>
    </row>
    <row r="110" spans="2:51" s="12" customFormat="1" ht="10.2">
      <c r="B110" s="150"/>
      <c r="D110" s="151" t="s">
        <v>139</v>
      </c>
      <c r="E110" s="152" t="s">
        <v>32</v>
      </c>
      <c r="F110" s="153" t="s">
        <v>148</v>
      </c>
      <c r="H110" s="152" t="s">
        <v>32</v>
      </c>
      <c r="I110" s="154"/>
      <c r="L110" s="150"/>
      <c r="M110" s="155"/>
      <c r="T110" s="156"/>
      <c r="AT110" s="152" t="s">
        <v>139</v>
      </c>
      <c r="AU110" s="152" t="s">
        <v>87</v>
      </c>
      <c r="AV110" s="12" t="s">
        <v>85</v>
      </c>
      <c r="AW110" s="12" t="s">
        <v>39</v>
      </c>
      <c r="AX110" s="12" t="s">
        <v>78</v>
      </c>
      <c r="AY110" s="152" t="s">
        <v>128</v>
      </c>
    </row>
    <row r="111" spans="2:51" s="13" customFormat="1" ht="10.2">
      <c r="B111" s="157"/>
      <c r="D111" s="151" t="s">
        <v>139</v>
      </c>
      <c r="E111" s="158" t="s">
        <v>32</v>
      </c>
      <c r="F111" s="159" t="s">
        <v>156</v>
      </c>
      <c r="H111" s="160">
        <v>40.59</v>
      </c>
      <c r="I111" s="161"/>
      <c r="L111" s="157"/>
      <c r="M111" s="162"/>
      <c r="T111" s="163"/>
      <c r="AT111" s="158" t="s">
        <v>139</v>
      </c>
      <c r="AU111" s="158" t="s">
        <v>87</v>
      </c>
      <c r="AV111" s="13" t="s">
        <v>87</v>
      </c>
      <c r="AW111" s="13" t="s">
        <v>39</v>
      </c>
      <c r="AX111" s="13" t="s">
        <v>78</v>
      </c>
      <c r="AY111" s="158" t="s">
        <v>128</v>
      </c>
    </row>
    <row r="112" spans="2:51" s="14" customFormat="1" ht="10.2">
      <c r="B112" s="164"/>
      <c r="D112" s="151" t="s">
        <v>139</v>
      </c>
      <c r="E112" s="165" t="s">
        <v>32</v>
      </c>
      <c r="F112" s="166" t="s">
        <v>142</v>
      </c>
      <c r="H112" s="167">
        <v>40.59</v>
      </c>
      <c r="I112" s="168"/>
      <c r="L112" s="164"/>
      <c r="M112" s="169"/>
      <c r="T112" s="170"/>
      <c r="AT112" s="165" t="s">
        <v>139</v>
      </c>
      <c r="AU112" s="165" t="s">
        <v>87</v>
      </c>
      <c r="AV112" s="14" t="s">
        <v>135</v>
      </c>
      <c r="AW112" s="14" t="s">
        <v>39</v>
      </c>
      <c r="AX112" s="14" t="s">
        <v>85</v>
      </c>
      <c r="AY112" s="165" t="s">
        <v>128</v>
      </c>
    </row>
    <row r="113" spans="2:65" s="1" customFormat="1" ht="44.25" customHeight="1">
      <c r="B113" s="34"/>
      <c r="C113" s="133" t="s">
        <v>135</v>
      </c>
      <c r="D113" s="133" t="s">
        <v>130</v>
      </c>
      <c r="E113" s="134" t="s">
        <v>157</v>
      </c>
      <c r="F113" s="135" t="s">
        <v>158</v>
      </c>
      <c r="G113" s="136" t="s">
        <v>153</v>
      </c>
      <c r="H113" s="137">
        <v>40.59</v>
      </c>
      <c r="I113" s="138"/>
      <c r="J113" s="139">
        <f>ROUND(I113*H113,2)</f>
        <v>0</v>
      </c>
      <c r="K113" s="135" t="s">
        <v>134</v>
      </c>
      <c r="L113" s="34"/>
      <c r="M113" s="140" t="s">
        <v>32</v>
      </c>
      <c r="N113" s="141" t="s">
        <v>49</v>
      </c>
      <c r="P113" s="142">
        <f>O113*H113</f>
        <v>0</v>
      </c>
      <c r="Q113" s="142">
        <v>0</v>
      </c>
      <c r="R113" s="142">
        <f>Q113*H113</f>
        <v>0</v>
      </c>
      <c r="S113" s="142">
        <v>0</v>
      </c>
      <c r="T113" s="143">
        <f>S113*H113</f>
        <v>0</v>
      </c>
      <c r="AR113" s="144" t="s">
        <v>135</v>
      </c>
      <c r="AT113" s="144" t="s">
        <v>130</v>
      </c>
      <c r="AU113" s="144" t="s">
        <v>87</v>
      </c>
      <c r="AY113" s="18" t="s">
        <v>128</v>
      </c>
      <c r="BE113" s="145">
        <f>IF(N113="základní",J113,0)</f>
        <v>0</v>
      </c>
      <c r="BF113" s="145">
        <f>IF(N113="snížená",J113,0)</f>
        <v>0</v>
      </c>
      <c r="BG113" s="145">
        <f>IF(N113="zákl. přenesená",J113,0)</f>
        <v>0</v>
      </c>
      <c r="BH113" s="145">
        <f>IF(N113="sníž. přenesená",J113,0)</f>
        <v>0</v>
      </c>
      <c r="BI113" s="145">
        <f>IF(N113="nulová",J113,0)</f>
        <v>0</v>
      </c>
      <c r="BJ113" s="18" t="s">
        <v>85</v>
      </c>
      <c r="BK113" s="145">
        <f>ROUND(I113*H113,2)</f>
        <v>0</v>
      </c>
      <c r="BL113" s="18" t="s">
        <v>135</v>
      </c>
      <c r="BM113" s="144" t="s">
        <v>159</v>
      </c>
    </row>
    <row r="114" spans="2:47" s="1" customFormat="1" ht="10.2">
      <c r="B114" s="34"/>
      <c r="D114" s="146" t="s">
        <v>137</v>
      </c>
      <c r="F114" s="147" t="s">
        <v>160</v>
      </c>
      <c r="I114" s="148"/>
      <c r="L114" s="34"/>
      <c r="M114" s="149"/>
      <c r="T114" s="55"/>
      <c r="AT114" s="18" t="s">
        <v>137</v>
      </c>
      <c r="AU114" s="18" t="s">
        <v>87</v>
      </c>
    </row>
    <row r="115" spans="2:51" s="13" customFormat="1" ht="10.2">
      <c r="B115" s="157"/>
      <c r="D115" s="151" t="s">
        <v>139</v>
      </c>
      <c r="E115" s="158" t="s">
        <v>32</v>
      </c>
      <c r="F115" s="159" t="s">
        <v>161</v>
      </c>
      <c r="H115" s="160">
        <v>40.59</v>
      </c>
      <c r="I115" s="161"/>
      <c r="L115" s="157"/>
      <c r="M115" s="162"/>
      <c r="T115" s="163"/>
      <c r="AT115" s="158" t="s">
        <v>139</v>
      </c>
      <c r="AU115" s="158" t="s">
        <v>87</v>
      </c>
      <c r="AV115" s="13" t="s">
        <v>87</v>
      </c>
      <c r="AW115" s="13" t="s">
        <v>39</v>
      </c>
      <c r="AX115" s="13" t="s">
        <v>85</v>
      </c>
      <c r="AY115" s="158" t="s">
        <v>128</v>
      </c>
    </row>
    <row r="116" spans="2:65" s="1" customFormat="1" ht="62.7" customHeight="1">
      <c r="B116" s="34"/>
      <c r="C116" s="133" t="s">
        <v>162</v>
      </c>
      <c r="D116" s="133" t="s">
        <v>130</v>
      </c>
      <c r="E116" s="134" t="s">
        <v>163</v>
      </c>
      <c r="F116" s="135" t="s">
        <v>164</v>
      </c>
      <c r="G116" s="136" t="s">
        <v>133</v>
      </c>
      <c r="H116" s="137">
        <v>62.187</v>
      </c>
      <c r="I116" s="138"/>
      <c r="J116" s="139">
        <f>ROUND(I116*H116,2)</f>
        <v>0</v>
      </c>
      <c r="K116" s="135" t="s">
        <v>134</v>
      </c>
      <c r="L116" s="34"/>
      <c r="M116" s="140" t="s">
        <v>32</v>
      </c>
      <c r="N116" s="141" t="s">
        <v>49</v>
      </c>
      <c r="P116" s="142">
        <f>O116*H116</f>
        <v>0</v>
      </c>
      <c r="Q116" s="142">
        <v>0</v>
      </c>
      <c r="R116" s="142">
        <f>Q116*H116</f>
        <v>0</v>
      </c>
      <c r="S116" s="142">
        <v>0</v>
      </c>
      <c r="T116" s="143">
        <f>S116*H116</f>
        <v>0</v>
      </c>
      <c r="AR116" s="144" t="s">
        <v>135</v>
      </c>
      <c r="AT116" s="144" t="s">
        <v>130</v>
      </c>
      <c r="AU116" s="144" t="s">
        <v>87</v>
      </c>
      <c r="AY116" s="18" t="s">
        <v>128</v>
      </c>
      <c r="BE116" s="145">
        <f>IF(N116="základní",J116,0)</f>
        <v>0</v>
      </c>
      <c r="BF116" s="145">
        <f>IF(N116="snížená",J116,0)</f>
        <v>0</v>
      </c>
      <c r="BG116" s="145">
        <f>IF(N116="zákl. přenesená",J116,0)</f>
        <v>0</v>
      </c>
      <c r="BH116" s="145">
        <f>IF(N116="sníž. přenesená",J116,0)</f>
        <v>0</v>
      </c>
      <c r="BI116" s="145">
        <f>IF(N116="nulová",J116,0)</f>
        <v>0</v>
      </c>
      <c r="BJ116" s="18" t="s">
        <v>85</v>
      </c>
      <c r="BK116" s="145">
        <f>ROUND(I116*H116,2)</f>
        <v>0</v>
      </c>
      <c r="BL116" s="18" t="s">
        <v>135</v>
      </c>
      <c r="BM116" s="144" t="s">
        <v>165</v>
      </c>
    </row>
    <row r="117" spans="2:47" s="1" customFormat="1" ht="10.2">
      <c r="B117" s="34"/>
      <c r="D117" s="146" t="s">
        <v>137</v>
      </c>
      <c r="F117" s="147" t="s">
        <v>166</v>
      </c>
      <c r="I117" s="148"/>
      <c r="L117" s="34"/>
      <c r="M117" s="149"/>
      <c r="T117" s="55"/>
      <c r="AT117" s="18" t="s">
        <v>137</v>
      </c>
      <c r="AU117" s="18" t="s">
        <v>87</v>
      </c>
    </row>
    <row r="118" spans="2:51" s="12" customFormat="1" ht="10.2">
      <c r="B118" s="150"/>
      <c r="D118" s="151" t="s">
        <v>139</v>
      </c>
      <c r="E118" s="152" t="s">
        <v>32</v>
      </c>
      <c r="F118" s="153" t="s">
        <v>167</v>
      </c>
      <c r="H118" s="152" t="s">
        <v>32</v>
      </c>
      <c r="I118" s="154"/>
      <c r="L118" s="150"/>
      <c r="M118" s="155"/>
      <c r="T118" s="156"/>
      <c r="AT118" s="152" t="s">
        <v>139</v>
      </c>
      <c r="AU118" s="152" t="s">
        <v>87</v>
      </c>
      <c r="AV118" s="12" t="s">
        <v>85</v>
      </c>
      <c r="AW118" s="12" t="s">
        <v>39</v>
      </c>
      <c r="AX118" s="12" t="s">
        <v>78</v>
      </c>
      <c r="AY118" s="152" t="s">
        <v>128</v>
      </c>
    </row>
    <row r="119" spans="2:51" s="12" customFormat="1" ht="10.2">
      <c r="B119" s="150"/>
      <c r="D119" s="151" t="s">
        <v>139</v>
      </c>
      <c r="E119" s="152" t="s">
        <v>32</v>
      </c>
      <c r="F119" s="153" t="s">
        <v>168</v>
      </c>
      <c r="H119" s="152" t="s">
        <v>32</v>
      </c>
      <c r="I119" s="154"/>
      <c r="L119" s="150"/>
      <c r="M119" s="155"/>
      <c r="T119" s="156"/>
      <c r="AT119" s="152" t="s">
        <v>139</v>
      </c>
      <c r="AU119" s="152" t="s">
        <v>87</v>
      </c>
      <c r="AV119" s="12" t="s">
        <v>85</v>
      </c>
      <c r="AW119" s="12" t="s">
        <v>39</v>
      </c>
      <c r="AX119" s="12" t="s">
        <v>78</v>
      </c>
      <c r="AY119" s="152" t="s">
        <v>128</v>
      </c>
    </row>
    <row r="120" spans="2:51" s="13" customFormat="1" ht="10.2">
      <c r="B120" s="157"/>
      <c r="D120" s="151" t="s">
        <v>139</v>
      </c>
      <c r="E120" s="158" t="s">
        <v>32</v>
      </c>
      <c r="F120" s="159" t="s">
        <v>169</v>
      </c>
      <c r="H120" s="160">
        <v>41.892</v>
      </c>
      <c r="I120" s="161"/>
      <c r="L120" s="157"/>
      <c r="M120" s="162"/>
      <c r="T120" s="163"/>
      <c r="AT120" s="158" t="s">
        <v>139</v>
      </c>
      <c r="AU120" s="158" t="s">
        <v>87</v>
      </c>
      <c r="AV120" s="13" t="s">
        <v>87</v>
      </c>
      <c r="AW120" s="13" t="s">
        <v>39</v>
      </c>
      <c r="AX120" s="13" t="s">
        <v>78</v>
      </c>
      <c r="AY120" s="158" t="s">
        <v>128</v>
      </c>
    </row>
    <row r="121" spans="2:51" s="13" customFormat="1" ht="10.2">
      <c r="B121" s="157"/>
      <c r="D121" s="151" t="s">
        <v>139</v>
      </c>
      <c r="E121" s="158" t="s">
        <v>32</v>
      </c>
      <c r="F121" s="159" t="s">
        <v>170</v>
      </c>
      <c r="H121" s="160">
        <v>20.295</v>
      </c>
      <c r="I121" s="161"/>
      <c r="L121" s="157"/>
      <c r="M121" s="162"/>
      <c r="T121" s="163"/>
      <c r="AT121" s="158" t="s">
        <v>139</v>
      </c>
      <c r="AU121" s="158" t="s">
        <v>87</v>
      </c>
      <c r="AV121" s="13" t="s">
        <v>87</v>
      </c>
      <c r="AW121" s="13" t="s">
        <v>39</v>
      </c>
      <c r="AX121" s="13" t="s">
        <v>78</v>
      </c>
      <c r="AY121" s="158" t="s">
        <v>128</v>
      </c>
    </row>
    <row r="122" spans="2:51" s="14" customFormat="1" ht="10.2">
      <c r="B122" s="164"/>
      <c r="D122" s="151" t="s">
        <v>139</v>
      </c>
      <c r="E122" s="165" t="s">
        <v>32</v>
      </c>
      <c r="F122" s="166" t="s">
        <v>142</v>
      </c>
      <c r="H122" s="167">
        <v>62.187</v>
      </c>
      <c r="I122" s="168"/>
      <c r="L122" s="164"/>
      <c r="M122" s="169"/>
      <c r="T122" s="170"/>
      <c r="AT122" s="165" t="s">
        <v>139</v>
      </c>
      <c r="AU122" s="165" t="s">
        <v>87</v>
      </c>
      <c r="AV122" s="14" t="s">
        <v>135</v>
      </c>
      <c r="AW122" s="14" t="s">
        <v>39</v>
      </c>
      <c r="AX122" s="14" t="s">
        <v>85</v>
      </c>
      <c r="AY122" s="165" t="s">
        <v>128</v>
      </c>
    </row>
    <row r="123" spans="2:65" s="1" customFormat="1" ht="66.75" customHeight="1">
      <c r="B123" s="34"/>
      <c r="C123" s="133" t="s">
        <v>171</v>
      </c>
      <c r="D123" s="133" t="s">
        <v>130</v>
      </c>
      <c r="E123" s="134" t="s">
        <v>172</v>
      </c>
      <c r="F123" s="135" t="s">
        <v>173</v>
      </c>
      <c r="G123" s="136" t="s">
        <v>133</v>
      </c>
      <c r="H123" s="137">
        <v>621.87</v>
      </c>
      <c r="I123" s="138"/>
      <c r="J123" s="139">
        <f>ROUND(I123*H123,2)</f>
        <v>0</v>
      </c>
      <c r="K123" s="135" t="s">
        <v>134</v>
      </c>
      <c r="L123" s="34"/>
      <c r="M123" s="140" t="s">
        <v>32</v>
      </c>
      <c r="N123" s="141" t="s">
        <v>49</v>
      </c>
      <c r="P123" s="142">
        <f>O123*H123</f>
        <v>0</v>
      </c>
      <c r="Q123" s="142">
        <v>0</v>
      </c>
      <c r="R123" s="142">
        <f>Q123*H123</f>
        <v>0</v>
      </c>
      <c r="S123" s="142">
        <v>0</v>
      </c>
      <c r="T123" s="143">
        <f>S123*H123</f>
        <v>0</v>
      </c>
      <c r="AR123" s="144" t="s">
        <v>135</v>
      </c>
      <c r="AT123" s="144" t="s">
        <v>130</v>
      </c>
      <c r="AU123" s="144" t="s">
        <v>87</v>
      </c>
      <c r="AY123" s="18" t="s">
        <v>128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8" t="s">
        <v>85</v>
      </c>
      <c r="BK123" s="145">
        <f>ROUND(I123*H123,2)</f>
        <v>0</v>
      </c>
      <c r="BL123" s="18" t="s">
        <v>135</v>
      </c>
      <c r="BM123" s="144" t="s">
        <v>174</v>
      </c>
    </row>
    <row r="124" spans="2:47" s="1" customFormat="1" ht="10.2">
      <c r="B124" s="34"/>
      <c r="D124" s="146" t="s">
        <v>137</v>
      </c>
      <c r="F124" s="147" t="s">
        <v>175</v>
      </c>
      <c r="I124" s="148"/>
      <c r="L124" s="34"/>
      <c r="M124" s="149"/>
      <c r="T124" s="55"/>
      <c r="AT124" s="18" t="s">
        <v>137</v>
      </c>
      <c r="AU124" s="18" t="s">
        <v>87</v>
      </c>
    </row>
    <row r="125" spans="2:51" s="13" customFormat="1" ht="10.2">
      <c r="B125" s="157"/>
      <c r="D125" s="151" t="s">
        <v>139</v>
      </c>
      <c r="E125" s="158" t="s">
        <v>32</v>
      </c>
      <c r="F125" s="159" t="s">
        <v>176</v>
      </c>
      <c r="H125" s="160">
        <v>62.187</v>
      </c>
      <c r="I125" s="161"/>
      <c r="L125" s="157"/>
      <c r="M125" s="162"/>
      <c r="T125" s="163"/>
      <c r="AT125" s="158" t="s">
        <v>139</v>
      </c>
      <c r="AU125" s="158" t="s">
        <v>87</v>
      </c>
      <c r="AV125" s="13" t="s">
        <v>87</v>
      </c>
      <c r="AW125" s="13" t="s">
        <v>39</v>
      </c>
      <c r="AX125" s="13" t="s">
        <v>85</v>
      </c>
      <c r="AY125" s="158" t="s">
        <v>128</v>
      </c>
    </row>
    <row r="126" spans="2:51" s="13" customFormat="1" ht="10.2">
      <c r="B126" s="157"/>
      <c r="D126" s="151" t="s">
        <v>139</v>
      </c>
      <c r="F126" s="159" t="s">
        <v>177</v>
      </c>
      <c r="H126" s="160">
        <v>621.87</v>
      </c>
      <c r="I126" s="161"/>
      <c r="L126" s="157"/>
      <c r="M126" s="162"/>
      <c r="T126" s="163"/>
      <c r="AT126" s="158" t="s">
        <v>139</v>
      </c>
      <c r="AU126" s="158" t="s">
        <v>87</v>
      </c>
      <c r="AV126" s="13" t="s">
        <v>87</v>
      </c>
      <c r="AW126" s="13" t="s">
        <v>4</v>
      </c>
      <c r="AX126" s="13" t="s">
        <v>85</v>
      </c>
      <c r="AY126" s="158" t="s">
        <v>128</v>
      </c>
    </row>
    <row r="127" spans="2:65" s="1" customFormat="1" ht="44.25" customHeight="1">
      <c r="B127" s="34"/>
      <c r="C127" s="133" t="s">
        <v>178</v>
      </c>
      <c r="D127" s="133" t="s">
        <v>130</v>
      </c>
      <c r="E127" s="134" t="s">
        <v>179</v>
      </c>
      <c r="F127" s="135" t="s">
        <v>180</v>
      </c>
      <c r="G127" s="136" t="s">
        <v>181</v>
      </c>
      <c r="H127" s="137">
        <v>108.827</v>
      </c>
      <c r="I127" s="138"/>
      <c r="J127" s="139">
        <f>ROUND(I127*H127,2)</f>
        <v>0</v>
      </c>
      <c r="K127" s="135" t="s">
        <v>134</v>
      </c>
      <c r="L127" s="34"/>
      <c r="M127" s="140" t="s">
        <v>32</v>
      </c>
      <c r="N127" s="141" t="s">
        <v>49</v>
      </c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AR127" s="144" t="s">
        <v>135</v>
      </c>
      <c r="AT127" s="144" t="s">
        <v>130</v>
      </c>
      <c r="AU127" s="144" t="s">
        <v>87</v>
      </c>
      <c r="AY127" s="18" t="s">
        <v>128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8" t="s">
        <v>85</v>
      </c>
      <c r="BK127" s="145">
        <f>ROUND(I127*H127,2)</f>
        <v>0</v>
      </c>
      <c r="BL127" s="18" t="s">
        <v>135</v>
      </c>
      <c r="BM127" s="144" t="s">
        <v>182</v>
      </c>
    </row>
    <row r="128" spans="2:47" s="1" customFormat="1" ht="10.2">
      <c r="B128" s="34"/>
      <c r="D128" s="146" t="s">
        <v>137</v>
      </c>
      <c r="F128" s="147" t="s">
        <v>183</v>
      </c>
      <c r="I128" s="148"/>
      <c r="L128" s="34"/>
      <c r="M128" s="149"/>
      <c r="T128" s="55"/>
      <c r="AT128" s="18" t="s">
        <v>137</v>
      </c>
      <c r="AU128" s="18" t="s">
        <v>87</v>
      </c>
    </row>
    <row r="129" spans="2:51" s="12" customFormat="1" ht="20.4">
      <c r="B129" s="150"/>
      <c r="D129" s="151" t="s">
        <v>139</v>
      </c>
      <c r="E129" s="152" t="s">
        <v>32</v>
      </c>
      <c r="F129" s="153" t="s">
        <v>184</v>
      </c>
      <c r="H129" s="152" t="s">
        <v>32</v>
      </c>
      <c r="I129" s="154"/>
      <c r="L129" s="150"/>
      <c r="M129" s="155"/>
      <c r="T129" s="156"/>
      <c r="AT129" s="152" t="s">
        <v>139</v>
      </c>
      <c r="AU129" s="152" t="s">
        <v>87</v>
      </c>
      <c r="AV129" s="12" t="s">
        <v>85</v>
      </c>
      <c r="AW129" s="12" t="s">
        <v>39</v>
      </c>
      <c r="AX129" s="12" t="s">
        <v>78</v>
      </c>
      <c r="AY129" s="152" t="s">
        <v>128</v>
      </c>
    </row>
    <row r="130" spans="2:51" s="12" customFormat="1" ht="10.2">
      <c r="B130" s="150"/>
      <c r="D130" s="151" t="s">
        <v>139</v>
      </c>
      <c r="E130" s="152" t="s">
        <v>32</v>
      </c>
      <c r="F130" s="153" t="s">
        <v>168</v>
      </c>
      <c r="H130" s="152" t="s">
        <v>32</v>
      </c>
      <c r="I130" s="154"/>
      <c r="L130" s="150"/>
      <c r="M130" s="155"/>
      <c r="T130" s="156"/>
      <c r="AT130" s="152" t="s">
        <v>139</v>
      </c>
      <c r="AU130" s="152" t="s">
        <v>87</v>
      </c>
      <c r="AV130" s="12" t="s">
        <v>85</v>
      </c>
      <c r="AW130" s="12" t="s">
        <v>39</v>
      </c>
      <c r="AX130" s="12" t="s">
        <v>78</v>
      </c>
      <c r="AY130" s="152" t="s">
        <v>128</v>
      </c>
    </row>
    <row r="131" spans="2:51" s="13" customFormat="1" ht="10.2">
      <c r="B131" s="157"/>
      <c r="D131" s="151" t="s">
        <v>139</v>
      </c>
      <c r="E131" s="158" t="s">
        <v>32</v>
      </c>
      <c r="F131" s="159" t="s">
        <v>169</v>
      </c>
      <c r="H131" s="160">
        <v>41.892</v>
      </c>
      <c r="I131" s="161"/>
      <c r="L131" s="157"/>
      <c r="M131" s="162"/>
      <c r="T131" s="163"/>
      <c r="AT131" s="158" t="s">
        <v>139</v>
      </c>
      <c r="AU131" s="158" t="s">
        <v>87</v>
      </c>
      <c r="AV131" s="13" t="s">
        <v>87</v>
      </c>
      <c r="AW131" s="13" t="s">
        <v>39</v>
      </c>
      <c r="AX131" s="13" t="s">
        <v>78</v>
      </c>
      <c r="AY131" s="158" t="s">
        <v>128</v>
      </c>
    </row>
    <row r="132" spans="2:51" s="13" customFormat="1" ht="10.2">
      <c r="B132" s="157"/>
      <c r="D132" s="151" t="s">
        <v>139</v>
      </c>
      <c r="E132" s="158" t="s">
        <v>32</v>
      </c>
      <c r="F132" s="159" t="s">
        <v>170</v>
      </c>
      <c r="H132" s="160">
        <v>20.295</v>
      </c>
      <c r="I132" s="161"/>
      <c r="L132" s="157"/>
      <c r="M132" s="162"/>
      <c r="T132" s="163"/>
      <c r="AT132" s="158" t="s">
        <v>139</v>
      </c>
      <c r="AU132" s="158" t="s">
        <v>87</v>
      </c>
      <c r="AV132" s="13" t="s">
        <v>87</v>
      </c>
      <c r="AW132" s="13" t="s">
        <v>39</v>
      </c>
      <c r="AX132" s="13" t="s">
        <v>78</v>
      </c>
      <c r="AY132" s="158" t="s">
        <v>128</v>
      </c>
    </row>
    <row r="133" spans="2:51" s="14" customFormat="1" ht="10.2">
      <c r="B133" s="164"/>
      <c r="D133" s="151" t="s">
        <v>139</v>
      </c>
      <c r="E133" s="165" t="s">
        <v>32</v>
      </c>
      <c r="F133" s="166" t="s">
        <v>142</v>
      </c>
      <c r="H133" s="167">
        <v>62.187</v>
      </c>
      <c r="I133" s="168"/>
      <c r="L133" s="164"/>
      <c r="M133" s="169"/>
      <c r="T133" s="170"/>
      <c r="AT133" s="165" t="s">
        <v>139</v>
      </c>
      <c r="AU133" s="165" t="s">
        <v>87</v>
      </c>
      <c r="AV133" s="14" t="s">
        <v>135</v>
      </c>
      <c r="AW133" s="14" t="s">
        <v>39</v>
      </c>
      <c r="AX133" s="14" t="s">
        <v>85</v>
      </c>
      <c r="AY133" s="165" t="s">
        <v>128</v>
      </c>
    </row>
    <row r="134" spans="2:51" s="13" customFormat="1" ht="10.2">
      <c r="B134" s="157"/>
      <c r="D134" s="151" t="s">
        <v>139</v>
      </c>
      <c r="F134" s="159" t="s">
        <v>185</v>
      </c>
      <c r="H134" s="160">
        <v>108.827</v>
      </c>
      <c r="I134" s="161"/>
      <c r="L134" s="157"/>
      <c r="M134" s="162"/>
      <c r="T134" s="163"/>
      <c r="AT134" s="158" t="s">
        <v>139</v>
      </c>
      <c r="AU134" s="158" t="s">
        <v>87</v>
      </c>
      <c r="AV134" s="13" t="s">
        <v>87</v>
      </c>
      <c r="AW134" s="13" t="s">
        <v>4</v>
      </c>
      <c r="AX134" s="13" t="s">
        <v>85</v>
      </c>
      <c r="AY134" s="158" t="s">
        <v>128</v>
      </c>
    </row>
    <row r="135" spans="2:65" s="1" customFormat="1" ht="37.8" customHeight="1">
      <c r="B135" s="34"/>
      <c r="C135" s="133" t="s">
        <v>186</v>
      </c>
      <c r="D135" s="133" t="s">
        <v>130</v>
      </c>
      <c r="E135" s="134" t="s">
        <v>187</v>
      </c>
      <c r="F135" s="135" t="s">
        <v>188</v>
      </c>
      <c r="G135" s="136" t="s">
        <v>133</v>
      </c>
      <c r="H135" s="137">
        <v>62.187</v>
      </c>
      <c r="I135" s="138"/>
      <c r="J135" s="139">
        <f>ROUND(I135*H135,2)</f>
        <v>0</v>
      </c>
      <c r="K135" s="135" t="s">
        <v>134</v>
      </c>
      <c r="L135" s="34"/>
      <c r="M135" s="140" t="s">
        <v>32</v>
      </c>
      <c r="N135" s="141" t="s">
        <v>49</v>
      </c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AR135" s="144" t="s">
        <v>135</v>
      </c>
      <c r="AT135" s="144" t="s">
        <v>130</v>
      </c>
      <c r="AU135" s="144" t="s">
        <v>87</v>
      </c>
      <c r="AY135" s="18" t="s">
        <v>128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8" t="s">
        <v>85</v>
      </c>
      <c r="BK135" s="145">
        <f>ROUND(I135*H135,2)</f>
        <v>0</v>
      </c>
      <c r="BL135" s="18" t="s">
        <v>135</v>
      </c>
      <c r="BM135" s="144" t="s">
        <v>189</v>
      </c>
    </row>
    <row r="136" spans="2:47" s="1" customFormat="1" ht="10.2">
      <c r="B136" s="34"/>
      <c r="D136" s="146" t="s">
        <v>137</v>
      </c>
      <c r="F136" s="147" t="s">
        <v>190</v>
      </c>
      <c r="I136" s="148"/>
      <c r="L136" s="34"/>
      <c r="M136" s="149"/>
      <c r="T136" s="55"/>
      <c r="AT136" s="18" t="s">
        <v>137</v>
      </c>
      <c r="AU136" s="18" t="s">
        <v>87</v>
      </c>
    </row>
    <row r="137" spans="2:51" s="12" customFormat="1" ht="10.2">
      <c r="B137" s="150"/>
      <c r="D137" s="151" t="s">
        <v>139</v>
      </c>
      <c r="E137" s="152" t="s">
        <v>32</v>
      </c>
      <c r="F137" s="153" t="s">
        <v>168</v>
      </c>
      <c r="H137" s="152" t="s">
        <v>32</v>
      </c>
      <c r="I137" s="154"/>
      <c r="L137" s="150"/>
      <c r="M137" s="155"/>
      <c r="T137" s="156"/>
      <c r="AT137" s="152" t="s">
        <v>139</v>
      </c>
      <c r="AU137" s="152" t="s">
        <v>87</v>
      </c>
      <c r="AV137" s="12" t="s">
        <v>85</v>
      </c>
      <c r="AW137" s="12" t="s">
        <v>39</v>
      </c>
      <c r="AX137" s="12" t="s">
        <v>78</v>
      </c>
      <c r="AY137" s="152" t="s">
        <v>128</v>
      </c>
    </row>
    <row r="138" spans="2:51" s="13" customFormat="1" ht="10.2">
      <c r="B138" s="157"/>
      <c r="D138" s="151" t="s">
        <v>139</v>
      </c>
      <c r="E138" s="158" t="s">
        <v>32</v>
      </c>
      <c r="F138" s="159" t="s">
        <v>169</v>
      </c>
      <c r="H138" s="160">
        <v>41.892</v>
      </c>
      <c r="I138" s="161"/>
      <c r="L138" s="157"/>
      <c r="M138" s="162"/>
      <c r="T138" s="163"/>
      <c r="AT138" s="158" t="s">
        <v>139</v>
      </c>
      <c r="AU138" s="158" t="s">
        <v>87</v>
      </c>
      <c r="AV138" s="13" t="s">
        <v>87</v>
      </c>
      <c r="AW138" s="13" t="s">
        <v>39</v>
      </c>
      <c r="AX138" s="13" t="s">
        <v>78</v>
      </c>
      <c r="AY138" s="158" t="s">
        <v>128</v>
      </c>
    </row>
    <row r="139" spans="2:51" s="13" customFormat="1" ht="10.2">
      <c r="B139" s="157"/>
      <c r="D139" s="151" t="s">
        <v>139</v>
      </c>
      <c r="E139" s="158" t="s">
        <v>32</v>
      </c>
      <c r="F139" s="159" t="s">
        <v>170</v>
      </c>
      <c r="H139" s="160">
        <v>20.295</v>
      </c>
      <c r="I139" s="161"/>
      <c r="L139" s="157"/>
      <c r="M139" s="162"/>
      <c r="T139" s="163"/>
      <c r="AT139" s="158" t="s">
        <v>139</v>
      </c>
      <c r="AU139" s="158" t="s">
        <v>87</v>
      </c>
      <c r="AV139" s="13" t="s">
        <v>87</v>
      </c>
      <c r="AW139" s="13" t="s">
        <v>39</v>
      </c>
      <c r="AX139" s="13" t="s">
        <v>78</v>
      </c>
      <c r="AY139" s="158" t="s">
        <v>128</v>
      </c>
    </row>
    <row r="140" spans="2:51" s="14" customFormat="1" ht="10.2">
      <c r="B140" s="164"/>
      <c r="D140" s="151" t="s">
        <v>139</v>
      </c>
      <c r="E140" s="165" t="s">
        <v>32</v>
      </c>
      <c r="F140" s="166" t="s">
        <v>142</v>
      </c>
      <c r="H140" s="167">
        <v>62.187</v>
      </c>
      <c r="I140" s="168"/>
      <c r="L140" s="164"/>
      <c r="M140" s="169"/>
      <c r="T140" s="170"/>
      <c r="AT140" s="165" t="s">
        <v>139</v>
      </c>
      <c r="AU140" s="165" t="s">
        <v>87</v>
      </c>
      <c r="AV140" s="14" t="s">
        <v>135</v>
      </c>
      <c r="AW140" s="14" t="s">
        <v>39</v>
      </c>
      <c r="AX140" s="14" t="s">
        <v>85</v>
      </c>
      <c r="AY140" s="165" t="s">
        <v>128</v>
      </c>
    </row>
    <row r="141" spans="2:65" s="1" customFormat="1" ht="44.25" customHeight="1">
      <c r="B141" s="34"/>
      <c r="C141" s="133" t="s">
        <v>191</v>
      </c>
      <c r="D141" s="133" t="s">
        <v>130</v>
      </c>
      <c r="E141" s="134" t="s">
        <v>192</v>
      </c>
      <c r="F141" s="135" t="s">
        <v>193</v>
      </c>
      <c r="G141" s="136" t="s">
        <v>133</v>
      </c>
      <c r="H141" s="137">
        <v>12.915</v>
      </c>
      <c r="I141" s="138"/>
      <c r="J141" s="139">
        <f>ROUND(I141*H141,2)</f>
        <v>0</v>
      </c>
      <c r="K141" s="135" t="s">
        <v>134</v>
      </c>
      <c r="L141" s="34"/>
      <c r="M141" s="140" t="s">
        <v>32</v>
      </c>
      <c r="N141" s="141" t="s">
        <v>49</v>
      </c>
      <c r="P141" s="142">
        <f>O141*H141</f>
        <v>0</v>
      </c>
      <c r="Q141" s="142">
        <v>0</v>
      </c>
      <c r="R141" s="142">
        <f>Q141*H141</f>
        <v>0</v>
      </c>
      <c r="S141" s="142">
        <v>0</v>
      </c>
      <c r="T141" s="143">
        <f>S141*H141</f>
        <v>0</v>
      </c>
      <c r="AR141" s="144" t="s">
        <v>135</v>
      </c>
      <c r="AT141" s="144" t="s">
        <v>130</v>
      </c>
      <c r="AU141" s="144" t="s">
        <v>87</v>
      </c>
      <c r="AY141" s="18" t="s">
        <v>128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8" t="s">
        <v>85</v>
      </c>
      <c r="BK141" s="145">
        <f>ROUND(I141*H141,2)</f>
        <v>0</v>
      </c>
      <c r="BL141" s="18" t="s">
        <v>135</v>
      </c>
      <c r="BM141" s="144" t="s">
        <v>194</v>
      </c>
    </row>
    <row r="142" spans="2:47" s="1" customFormat="1" ht="10.2">
      <c r="B142" s="34"/>
      <c r="D142" s="146" t="s">
        <v>137</v>
      </c>
      <c r="F142" s="147" t="s">
        <v>195</v>
      </c>
      <c r="I142" s="148"/>
      <c r="L142" s="34"/>
      <c r="M142" s="149"/>
      <c r="T142" s="55"/>
      <c r="AT142" s="18" t="s">
        <v>137</v>
      </c>
      <c r="AU142" s="18" t="s">
        <v>87</v>
      </c>
    </row>
    <row r="143" spans="2:51" s="12" customFormat="1" ht="10.2">
      <c r="B143" s="150"/>
      <c r="D143" s="151" t="s">
        <v>139</v>
      </c>
      <c r="E143" s="152" t="s">
        <v>32</v>
      </c>
      <c r="F143" s="153" t="s">
        <v>147</v>
      </c>
      <c r="H143" s="152" t="s">
        <v>32</v>
      </c>
      <c r="I143" s="154"/>
      <c r="L143" s="150"/>
      <c r="M143" s="155"/>
      <c r="T143" s="156"/>
      <c r="AT143" s="152" t="s">
        <v>139</v>
      </c>
      <c r="AU143" s="152" t="s">
        <v>87</v>
      </c>
      <c r="AV143" s="12" t="s">
        <v>85</v>
      </c>
      <c r="AW143" s="12" t="s">
        <v>39</v>
      </c>
      <c r="AX143" s="12" t="s">
        <v>78</v>
      </c>
      <c r="AY143" s="152" t="s">
        <v>128</v>
      </c>
    </row>
    <row r="144" spans="2:51" s="12" customFormat="1" ht="10.2">
      <c r="B144" s="150"/>
      <c r="D144" s="151" t="s">
        <v>139</v>
      </c>
      <c r="E144" s="152" t="s">
        <v>32</v>
      </c>
      <c r="F144" s="153" t="s">
        <v>148</v>
      </c>
      <c r="H144" s="152" t="s">
        <v>32</v>
      </c>
      <c r="I144" s="154"/>
      <c r="L144" s="150"/>
      <c r="M144" s="155"/>
      <c r="T144" s="156"/>
      <c r="AT144" s="152" t="s">
        <v>139</v>
      </c>
      <c r="AU144" s="152" t="s">
        <v>87</v>
      </c>
      <c r="AV144" s="12" t="s">
        <v>85</v>
      </c>
      <c r="AW144" s="12" t="s">
        <v>39</v>
      </c>
      <c r="AX144" s="12" t="s">
        <v>78</v>
      </c>
      <c r="AY144" s="152" t="s">
        <v>128</v>
      </c>
    </row>
    <row r="145" spans="2:51" s="12" customFormat="1" ht="10.2">
      <c r="B145" s="150"/>
      <c r="D145" s="151" t="s">
        <v>139</v>
      </c>
      <c r="E145" s="152" t="s">
        <v>32</v>
      </c>
      <c r="F145" s="153" t="s">
        <v>196</v>
      </c>
      <c r="H145" s="152" t="s">
        <v>32</v>
      </c>
      <c r="I145" s="154"/>
      <c r="L145" s="150"/>
      <c r="M145" s="155"/>
      <c r="T145" s="156"/>
      <c r="AT145" s="152" t="s">
        <v>139</v>
      </c>
      <c r="AU145" s="152" t="s">
        <v>87</v>
      </c>
      <c r="AV145" s="12" t="s">
        <v>85</v>
      </c>
      <c r="AW145" s="12" t="s">
        <v>39</v>
      </c>
      <c r="AX145" s="12" t="s">
        <v>78</v>
      </c>
      <c r="AY145" s="152" t="s">
        <v>128</v>
      </c>
    </row>
    <row r="146" spans="2:51" s="13" customFormat="1" ht="10.2">
      <c r="B146" s="157"/>
      <c r="D146" s="151" t="s">
        <v>139</v>
      </c>
      <c r="E146" s="158" t="s">
        <v>32</v>
      </c>
      <c r="F146" s="159" t="s">
        <v>149</v>
      </c>
      <c r="H146" s="160">
        <v>20.295</v>
      </c>
      <c r="I146" s="161"/>
      <c r="L146" s="157"/>
      <c r="M146" s="162"/>
      <c r="T146" s="163"/>
      <c r="AT146" s="158" t="s">
        <v>139</v>
      </c>
      <c r="AU146" s="158" t="s">
        <v>87</v>
      </c>
      <c r="AV146" s="13" t="s">
        <v>87</v>
      </c>
      <c r="AW146" s="13" t="s">
        <v>39</v>
      </c>
      <c r="AX146" s="13" t="s">
        <v>78</v>
      </c>
      <c r="AY146" s="158" t="s">
        <v>128</v>
      </c>
    </row>
    <row r="147" spans="2:51" s="13" customFormat="1" ht="10.2">
      <c r="B147" s="157"/>
      <c r="D147" s="151" t="s">
        <v>139</v>
      </c>
      <c r="E147" s="158" t="s">
        <v>32</v>
      </c>
      <c r="F147" s="159" t="s">
        <v>197</v>
      </c>
      <c r="H147" s="160">
        <v>-1.23</v>
      </c>
      <c r="I147" s="161"/>
      <c r="L147" s="157"/>
      <c r="M147" s="162"/>
      <c r="T147" s="163"/>
      <c r="AT147" s="158" t="s">
        <v>139</v>
      </c>
      <c r="AU147" s="158" t="s">
        <v>87</v>
      </c>
      <c r="AV147" s="13" t="s">
        <v>87</v>
      </c>
      <c r="AW147" s="13" t="s">
        <v>39</v>
      </c>
      <c r="AX147" s="13" t="s">
        <v>78</v>
      </c>
      <c r="AY147" s="158" t="s">
        <v>128</v>
      </c>
    </row>
    <row r="148" spans="2:51" s="13" customFormat="1" ht="10.2">
      <c r="B148" s="157"/>
      <c r="D148" s="151" t="s">
        <v>139</v>
      </c>
      <c r="E148" s="158" t="s">
        <v>32</v>
      </c>
      <c r="F148" s="159" t="s">
        <v>198</v>
      </c>
      <c r="H148" s="160">
        <v>-6.15</v>
      </c>
      <c r="I148" s="161"/>
      <c r="L148" s="157"/>
      <c r="M148" s="162"/>
      <c r="T148" s="163"/>
      <c r="AT148" s="158" t="s">
        <v>139</v>
      </c>
      <c r="AU148" s="158" t="s">
        <v>87</v>
      </c>
      <c r="AV148" s="13" t="s">
        <v>87</v>
      </c>
      <c r="AW148" s="13" t="s">
        <v>39</v>
      </c>
      <c r="AX148" s="13" t="s">
        <v>78</v>
      </c>
      <c r="AY148" s="158" t="s">
        <v>128</v>
      </c>
    </row>
    <row r="149" spans="2:51" s="14" customFormat="1" ht="10.2">
      <c r="B149" s="164"/>
      <c r="D149" s="151" t="s">
        <v>139</v>
      </c>
      <c r="E149" s="165" t="s">
        <v>32</v>
      </c>
      <c r="F149" s="166" t="s">
        <v>142</v>
      </c>
      <c r="H149" s="167">
        <v>12.915</v>
      </c>
      <c r="I149" s="168"/>
      <c r="L149" s="164"/>
      <c r="M149" s="169"/>
      <c r="T149" s="170"/>
      <c r="AT149" s="165" t="s">
        <v>139</v>
      </c>
      <c r="AU149" s="165" t="s">
        <v>87</v>
      </c>
      <c r="AV149" s="14" t="s">
        <v>135</v>
      </c>
      <c r="AW149" s="14" t="s">
        <v>39</v>
      </c>
      <c r="AX149" s="14" t="s">
        <v>85</v>
      </c>
      <c r="AY149" s="165" t="s">
        <v>128</v>
      </c>
    </row>
    <row r="150" spans="2:65" s="1" customFormat="1" ht="16.5" customHeight="1">
      <c r="B150" s="34"/>
      <c r="C150" s="171" t="s">
        <v>199</v>
      </c>
      <c r="D150" s="171" t="s">
        <v>200</v>
      </c>
      <c r="E150" s="172" t="s">
        <v>201</v>
      </c>
      <c r="F150" s="173" t="s">
        <v>202</v>
      </c>
      <c r="G150" s="174" t="s">
        <v>181</v>
      </c>
      <c r="H150" s="175">
        <v>25.83</v>
      </c>
      <c r="I150" s="176"/>
      <c r="J150" s="177">
        <f>ROUND(I150*H150,2)</f>
        <v>0</v>
      </c>
      <c r="K150" s="173" t="s">
        <v>134</v>
      </c>
      <c r="L150" s="178"/>
      <c r="M150" s="179" t="s">
        <v>32</v>
      </c>
      <c r="N150" s="180" t="s">
        <v>49</v>
      </c>
      <c r="P150" s="142">
        <f>O150*H150</f>
        <v>0</v>
      </c>
      <c r="Q150" s="142">
        <v>0</v>
      </c>
      <c r="R150" s="142">
        <f>Q150*H150</f>
        <v>0</v>
      </c>
      <c r="S150" s="142">
        <v>0</v>
      </c>
      <c r="T150" s="143">
        <f>S150*H150</f>
        <v>0</v>
      </c>
      <c r="AR150" s="144" t="s">
        <v>186</v>
      </c>
      <c r="AT150" s="144" t="s">
        <v>200</v>
      </c>
      <c r="AU150" s="144" t="s">
        <v>87</v>
      </c>
      <c r="AY150" s="18" t="s">
        <v>128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8" t="s">
        <v>85</v>
      </c>
      <c r="BK150" s="145">
        <f>ROUND(I150*H150,2)</f>
        <v>0</v>
      </c>
      <c r="BL150" s="18" t="s">
        <v>135</v>
      </c>
      <c r="BM150" s="144" t="s">
        <v>203</v>
      </c>
    </row>
    <row r="151" spans="2:51" s="13" customFormat="1" ht="10.2">
      <c r="B151" s="157"/>
      <c r="D151" s="151" t="s">
        <v>139</v>
      </c>
      <c r="F151" s="159" t="s">
        <v>204</v>
      </c>
      <c r="H151" s="160">
        <v>25.83</v>
      </c>
      <c r="I151" s="161"/>
      <c r="L151" s="157"/>
      <c r="M151" s="162"/>
      <c r="T151" s="163"/>
      <c r="AT151" s="158" t="s">
        <v>139</v>
      </c>
      <c r="AU151" s="158" t="s">
        <v>87</v>
      </c>
      <c r="AV151" s="13" t="s">
        <v>87</v>
      </c>
      <c r="AW151" s="13" t="s">
        <v>4</v>
      </c>
      <c r="AX151" s="13" t="s">
        <v>85</v>
      </c>
      <c r="AY151" s="158" t="s">
        <v>128</v>
      </c>
    </row>
    <row r="152" spans="2:65" s="1" customFormat="1" ht="66.75" customHeight="1">
      <c r="B152" s="34"/>
      <c r="C152" s="133" t="s">
        <v>205</v>
      </c>
      <c r="D152" s="133" t="s">
        <v>130</v>
      </c>
      <c r="E152" s="134" t="s">
        <v>206</v>
      </c>
      <c r="F152" s="135" t="s">
        <v>207</v>
      </c>
      <c r="G152" s="136" t="s">
        <v>133</v>
      </c>
      <c r="H152" s="137">
        <v>5.764</v>
      </c>
      <c r="I152" s="138"/>
      <c r="J152" s="139">
        <f>ROUND(I152*H152,2)</f>
        <v>0</v>
      </c>
      <c r="K152" s="135" t="s">
        <v>134</v>
      </c>
      <c r="L152" s="34"/>
      <c r="M152" s="140" t="s">
        <v>32</v>
      </c>
      <c r="N152" s="141" t="s">
        <v>49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135</v>
      </c>
      <c r="AT152" s="144" t="s">
        <v>130</v>
      </c>
      <c r="AU152" s="144" t="s">
        <v>87</v>
      </c>
      <c r="AY152" s="18" t="s">
        <v>128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8" t="s">
        <v>85</v>
      </c>
      <c r="BK152" s="145">
        <f>ROUND(I152*H152,2)</f>
        <v>0</v>
      </c>
      <c r="BL152" s="18" t="s">
        <v>135</v>
      </c>
      <c r="BM152" s="144" t="s">
        <v>208</v>
      </c>
    </row>
    <row r="153" spans="2:47" s="1" customFormat="1" ht="10.2">
      <c r="B153" s="34"/>
      <c r="D153" s="146" t="s">
        <v>137</v>
      </c>
      <c r="F153" s="147" t="s">
        <v>209</v>
      </c>
      <c r="I153" s="148"/>
      <c r="L153" s="34"/>
      <c r="M153" s="149"/>
      <c r="T153" s="55"/>
      <c r="AT153" s="18" t="s">
        <v>137</v>
      </c>
      <c r="AU153" s="18" t="s">
        <v>87</v>
      </c>
    </row>
    <row r="154" spans="2:51" s="12" customFormat="1" ht="10.2">
      <c r="B154" s="150"/>
      <c r="D154" s="151" t="s">
        <v>139</v>
      </c>
      <c r="E154" s="152" t="s">
        <v>32</v>
      </c>
      <c r="F154" s="153" t="s">
        <v>147</v>
      </c>
      <c r="H154" s="152" t="s">
        <v>32</v>
      </c>
      <c r="I154" s="154"/>
      <c r="L154" s="150"/>
      <c r="M154" s="155"/>
      <c r="T154" s="156"/>
      <c r="AT154" s="152" t="s">
        <v>139</v>
      </c>
      <c r="AU154" s="152" t="s">
        <v>87</v>
      </c>
      <c r="AV154" s="12" t="s">
        <v>85</v>
      </c>
      <c r="AW154" s="12" t="s">
        <v>39</v>
      </c>
      <c r="AX154" s="12" t="s">
        <v>78</v>
      </c>
      <c r="AY154" s="152" t="s">
        <v>128</v>
      </c>
    </row>
    <row r="155" spans="2:51" s="12" customFormat="1" ht="10.2">
      <c r="B155" s="150"/>
      <c r="D155" s="151" t="s">
        <v>139</v>
      </c>
      <c r="E155" s="152" t="s">
        <v>32</v>
      </c>
      <c r="F155" s="153" t="s">
        <v>148</v>
      </c>
      <c r="H155" s="152" t="s">
        <v>32</v>
      </c>
      <c r="I155" s="154"/>
      <c r="L155" s="150"/>
      <c r="M155" s="155"/>
      <c r="T155" s="156"/>
      <c r="AT155" s="152" t="s">
        <v>139</v>
      </c>
      <c r="AU155" s="152" t="s">
        <v>87</v>
      </c>
      <c r="AV155" s="12" t="s">
        <v>85</v>
      </c>
      <c r="AW155" s="12" t="s">
        <v>39</v>
      </c>
      <c r="AX155" s="12" t="s">
        <v>78</v>
      </c>
      <c r="AY155" s="152" t="s">
        <v>128</v>
      </c>
    </row>
    <row r="156" spans="2:51" s="12" customFormat="1" ht="10.2">
      <c r="B156" s="150"/>
      <c r="D156" s="151" t="s">
        <v>139</v>
      </c>
      <c r="E156" s="152" t="s">
        <v>32</v>
      </c>
      <c r="F156" s="153" t="s">
        <v>210</v>
      </c>
      <c r="H156" s="152" t="s">
        <v>32</v>
      </c>
      <c r="I156" s="154"/>
      <c r="L156" s="150"/>
      <c r="M156" s="155"/>
      <c r="T156" s="156"/>
      <c r="AT156" s="152" t="s">
        <v>139</v>
      </c>
      <c r="AU156" s="152" t="s">
        <v>87</v>
      </c>
      <c r="AV156" s="12" t="s">
        <v>85</v>
      </c>
      <c r="AW156" s="12" t="s">
        <v>39</v>
      </c>
      <c r="AX156" s="12" t="s">
        <v>78</v>
      </c>
      <c r="AY156" s="152" t="s">
        <v>128</v>
      </c>
    </row>
    <row r="157" spans="2:51" s="13" customFormat="1" ht="10.2">
      <c r="B157" s="157"/>
      <c r="D157" s="151" t="s">
        <v>139</v>
      </c>
      <c r="E157" s="158" t="s">
        <v>32</v>
      </c>
      <c r="F157" s="159" t="s">
        <v>211</v>
      </c>
      <c r="H157" s="160">
        <v>6.15</v>
      </c>
      <c r="I157" s="161"/>
      <c r="L157" s="157"/>
      <c r="M157" s="162"/>
      <c r="T157" s="163"/>
      <c r="AT157" s="158" t="s">
        <v>139</v>
      </c>
      <c r="AU157" s="158" t="s">
        <v>87</v>
      </c>
      <c r="AV157" s="13" t="s">
        <v>87</v>
      </c>
      <c r="AW157" s="13" t="s">
        <v>39</v>
      </c>
      <c r="AX157" s="13" t="s">
        <v>78</v>
      </c>
      <c r="AY157" s="158" t="s">
        <v>128</v>
      </c>
    </row>
    <row r="158" spans="2:51" s="13" customFormat="1" ht="20.4">
      <c r="B158" s="157"/>
      <c r="D158" s="151" t="s">
        <v>139</v>
      </c>
      <c r="E158" s="158" t="s">
        <v>32</v>
      </c>
      <c r="F158" s="159" t="s">
        <v>212</v>
      </c>
      <c r="H158" s="160">
        <v>-0.386</v>
      </c>
      <c r="I158" s="161"/>
      <c r="L158" s="157"/>
      <c r="M158" s="162"/>
      <c r="T158" s="163"/>
      <c r="AT158" s="158" t="s">
        <v>139</v>
      </c>
      <c r="AU158" s="158" t="s">
        <v>87</v>
      </c>
      <c r="AV158" s="13" t="s">
        <v>87</v>
      </c>
      <c r="AW158" s="13" t="s">
        <v>39</v>
      </c>
      <c r="AX158" s="13" t="s">
        <v>78</v>
      </c>
      <c r="AY158" s="158" t="s">
        <v>128</v>
      </c>
    </row>
    <row r="159" spans="2:51" s="14" customFormat="1" ht="10.2">
      <c r="B159" s="164"/>
      <c r="D159" s="151" t="s">
        <v>139</v>
      </c>
      <c r="E159" s="165" t="s">
        <v>32</v>
      </c>
      <c r="F159" s="166" t="s">
        <v>142</v>
      </c>
      <c r="H159" s="167">
        <v>5.764</v>
      </c>
      <c r="I159" s="168"/>
      <c r="L159" s="164"/>
      <c r="M159" s="169"/>
      <c r="T159" s="170"/>
      <c r="AT159" s="165" t="s">
        <v>139</v>
      </c>
      <c r="AU159" s="165" t="s">
        <v>87</v>
      </c>
      <c r="AV159" s="14" t="s">
        <v>135</v>
      </c>
      <c r="AW159" s="14" t="s">
        <v>39</v>
      </c>
      <c r="AX159" s="14" t="s">
        <v>85</v>
      </c>
      <c r="AY159" s="165" t="s">
        <v>128</v>
      </c>
    </row>
    <row r="160" spans="2:65" s="1" customFormat="1" ht="16.5" customHeight="1">
      <c r="B160" s="34"/>
      <c r="C160" s="171" t="s">
        <v>213</v>
      </c>
      <c r="D160" s="171" t="s">
        <v>200</v>
      </c>
      <c r="E160" s="172" t="s">
        <v>214</v>
      </c>
      <c r="F160" s="173" t="s">
        <v>215</v>
      </c>
      <c r="G160" s="174" t="s">
        <v>181</v>
      </c>
      <c r="H160" s="175">
        <v>11.528</v>
      </c>
      <c r="I160" s="176"/>
      <c r="J160" s="177">
        <f>ROUND(I160*H160,2)</f>
        <v>0</v>
      </c>
      <c r="K160" s="173" t="s">
        <v>134</v>
      </c>
      <c r="L160" s="178"/>
      <c r="M160" s="179" t="s">
        <v>32</v>
      </c>
      <c r="N160" s="180" t="s">
        <v>49</v>
      </c>
      <c r="P160" s="142">
        <f>O160*H160</f>
        <v>0</v>
      </c>
      <c r="Q160" s="142">
        <v>0</v>
      </c>
      <c r="R160" s="142">
        <f>Q160*H160</f>
        <v>0</v>
      </c>
      <c r="S160" s="142">
        <v>0</v>
      </c>
      <c r="T160" s="143">
        <f>S160*H160</f>
        <v>0</v>
      </c>
      <c r="AR160" s="144" t="s">
        <v>186</v>
      </c>
      <c r="AT160" s="144" t="s">
        <v>200</v>
      </c>
      <c r="AU160" s="144" t="s">
        <v>87</v>
      </c>
      <c r="AY160" s="18" t="s">
        <v>128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8" t="s">
        <v>85</v>
      </c>
      <c r="BK160" s="145">
        <f>ROUND(I160*H160,2)</f>
        <v>0</v>
      </c>
      <c r="BL160" s="18" t="s">
        <v>135</v>
      </c>
      <c r="BM160" s="144" t="s">
        <v>216</v>
      </c>
    </row>
    <row r="161" spans="2:51" s="13" customFormat="1" ht="10.2">
      <c r="B161" s="157"/>
      <c r="D161" s="151" t="s">
        <v>139</v>
      </c>
      <c r="F161" s="159" t="s">
        <v>217</v>
      </c>
      <c r="H161" s="160">
        <v>11.528</v>
      </c>
      <c r="I161" s="161"/>
      <c r="L161" s="157"/>
      <c r="M161" s="162"/>
      <c r="T161" s="163"/>
      <c r="AT161" s="158" t="s">
        <v>139</v>
      </c>
      <c r="AU161" s="158" t="s">
        <v>87</v>
      </c>
      <c r="AV161" s="13" t="s">
        <v>87</v>
      </c>
      <c r="AW161" s="13" t="s">
        <v>4</v>
      </c>
      <c r="AX161" s="13" t="s">
        <v>85</v>
      </c>
      <c r="AY161" s="158" t="s">
        <v>128</v>
      </c>
    </row>
    <row r="162" spans="2:65" s="1" customFormat="1" ht="55.5" customHeight="1">
      <c r="B162" s="34"/>
      <c r="C162" s="133" t="s">
        <v>218</v>
      </c>
      <c r="D162" s="133" t="s">
        <v>130</v>
      </c>
      <c r="E162" s="134" t="s">
        <v>219</v>
      </c>
      <c r="F162" s="135" t="s">
        <v>220</v>
      </c>
      <c r="G162" s="136" t="s">
        <v>153</v>
      </c>
      <c r="H162" s="137">
        <v>59.65</v>
      </c>
      <c r="I162" s="138"/>
      <c r="J162" s="139">
        <f>ROUND(I162*H162,2)</f>
        <v>0</v>
      </c>
      <c r="K162" s="135" t="s">
        <v>134</v>
      </c>
      <c r="L162" s="34"/>
      <c r="M162" s="140" t="s">
        <v>32</v>
      </c>
      <c r="N162" s="141" t="s">
        <v>49</v>
      </c>
      <c r="P162" s="142">
        <f>O162*H162</f>
        <v>0</v>
      </c>
      <c r="Q162" s="142">
        <v>0</v>
      </c>
      <c r="R162" s="142">
        <f>Q162*H162</f>
        <v>0</v>
      </c>
      <c r="S162" s="142">
        <v>0</v>
      </c>
      <c r="T162" s="143">
        <f>S162*H162</f>
        <v>0</v>
      </c>
      <c r="AR162" s="144" t="s">
        <v>135</v>
      </c>
      <c r="AT162" s="144" t="s">
        <v>130</v>
      </c>
      <c r="AU162" s="144" t="s">
        <v>87</v>
      </c>
      <c r="AY162" s="18" t="s">
        <v>128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8" t="s">
        <v>85</v>
      </c>
      <c r="BK162" s="145">
        <f>ROUND(I162*H162,2)</f>
        <v>0</v>
      </c>
      <c r="BL162" s="18" t="s">
        <v>135</v>
      </c>
      <c r="BM162" s="144" t="s">
        <v>221</v>
      </c>
    </row>
    <row r="163" spans="2:47" s="1" customFormat="1" ht="10.2">
      <c r="B163" s="34"/>
      <c r="D163" s="146" t="s">
        <v>137</v>
      </c>
      <c r="F163" s="147" t="s">
        <v>222</v>
      </c>
      <c r="I163" s="148"/>
      <c r="L163" s="34"/>
      <c r="M163" s="149"/>
      <c r="T163" s="55"/>
      <c r="AT163" s="18" t="s">
        <v>137</v>
      </c>
      <c r="AU163" s="18" t="s">
        <v>87</v>
      </c>
    </row>
    <row r="164" spans="2:51" s="12" customFormat="1" ht="10.2">
      <c r="B164" s="150"/>
      <c r="D164" s="151" t="s">
        <v>139</v>
      </c>
      <c r="E164" s="152" t="s">
        <v>32</v>
      </c>
      <c r="F164" s="153" t="s">
        <v>140</v>
      </c>
      <c r="H164" s="152" t="s">
        <v>32</v>
      </c>
      <c r="I164" s="154"/>
      <c r="L164" s="150"/>
      <c r="M164" s="155"/>
      <c r="T164" s="156"/>
      <c r="AT164" s="152" t="s">
        <v>139</v>
      </c>
      <c r="AU164" s="152" t="s">
        <v>87</v>
      </c>
      <c r="AV164" s="12" t="s">
        <v>85</v>
      </c>
      <c r="AW164" s="12" t="s">
        <v>39</v>
      </c>
      <c r="AX164" s="12" t="s">
        <v>78</v>
      </c>
      <c r="AY164" s="152" t="s">
        <v>128</v>
      </c>
    </row>
    <row r="165" spans="2:51" s="12" customFormat="1" ht="10.2">
      <c r="B165" s="150"/>
      <c r="D165" s="151" t="s">
        <v>139</v>
      </c>
      <c r="E165" s="152" t="s">
        <v>32</v>
      </c>
      <c r="F165" s="153" t="s">
        <v>223</v>
      </c>
      <c r="H165" s="152" t="s">
        <v>32</v>
      </c>
      <c r="I165" s="154"/>
      <c r="L165" s="150"/>
      <c r="M165" s="155"/>
      <c r="T165" s="156"/>
      <c r="AT165" s="152" t="s">
        <v>139</v>
      </c>
      <c r="AU165" s="152" t="s">
        <v>87</v>
      </c>
      <c r="AV165" s="12" t="s">
        <v>85</v>
      </c>
      <c r="AW165" s="12" t="s">
        <v>39</v>
      </c>
      <c r="AX165" s="12" t="s">
        <v>78</v>
      </c>
      <c r="AY165" s="152" t="s">
        <v>128</v>
      </c>
    </row>
    <row r="166" spans="2:51" s="13" customFormat="1" ht="30.6">
      <c r="B166" s="157"/>
      <c r="D166" s="151" t="s">
        <v>139</v>
      </c>
      <c r="E166" s="158" t="s">
        <v>32</v>
      </c>
      <c r="F166" s="159" t="s">
        <v>224</v>
      </c>
      <c r="H166" s="160">
        <v>59.65</v>
      </c>
      <c r="I166" s="161"/>
      <c r="L166" s="157"/>
      <c r="M166" s="162"/>
      <c r="T166" s="163"/>
      <c r="AT166" s="158" t="s">
        <v>139</v>
      </c>
      <c r="AU166" s="158" t="s">
        <v>87</v>
      </c>
      <c r="AV166" s="13" t="s">
        <v>87</v>
      </c>
      <c r="AW166" s="13" t="s">
        <v>39</v>
      </c>
      <c r="AX166" s="13" t="s">
        <v>78</v>
      </c>
      <c r="AY166" s="158" t="s">
        <v>128</v>
      </c>
    </row>
    <row r="167" spans="2:51" s="14" customFormat="1" ht="10.2">
      <c r="B167" s="164"/>
      <c r="D167" s="151" t="s">
        <v>139</v>
      </c>
      <c r="E167" s="165" t="s">
        <v>32</v>
      </c>
      <c r="F167" s="166" t="s">
        <v>142</v>
      </c>
      <c r="H167" s="167">
        <v>59.65</v>
      </c>
      <c r="I167" s="168"/>
      <c r="L167" s="164"/>
      <c r="M167" s="169"/>
      <c r="T167" s="170"/>
      <c r="AT167" s="165" t="s">
        <v>139</v>
      </c>
      <c r="AU167" s="165" t="s">
        <v>87</v>
      </c>
      <c r="AV167" s="14" t="s">
        <v>135</v>
      </c>
      <c r="AW167" s="14" t="s">
        <v>39</v>
      </c>
      <c r="AX167" s="14" t="s">
        <v>85</v>
      </c>
      <c r="AY167" s="165" t="s">
        <v>128</v>
      </c>
    </row>
    <row r="168" spans="2:65" s="1" customFormat="1" ht="37.8" customHeight="1">
      <c r="B168" s="34"/>
      <c r="C168" s="133" t="s">
        <v>225</v>
      </c>
      <c r="D168" s="133" t="s">
        <v>130</v>
      </c>
      <c r="E168" s="134" t="s">
        <v>226</v>
      </c>
      <c r="F168" s="135" t="s">
        <v>227</v>
      </c>
      <c r="G168" s="136" t="s">
        <v>153</v>
      </c>
      <c r="H168" s="137">
        <v>59.65</v>
      </c>
      <c r="I168" s="138"/>
      <c r="J168" s="139">
        <f>ROUND(I168*H168,2)</f>
        <v>0</v>
      </c>
      <c r="K168" s="135" t="s">
        <v>134</v>
      </c>
      <c r="L168" s="34"/>
      <c r="M168" s="140" t="s">
        <v>32</v>
      </c>
      <c r="N168" s="141" t="s">
        <v>49</v>
      </c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AR168" s="144" t="s">
        <v>135</v>
      </c>
      <c r="AT168" s="144" t="s">
        <v>130</v>
      </c>
      <c r="AU168" s="144" t="s">
        <v>87</v>
      </c>
      <c r="AY168" s="18" t="s">
        <v>128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8" t="s">
        <v>85</v>
      </c>
      <c r="BK168" s="145">
        <f>ROUND(I168*H168,2)</f>
        <v>0</v>
      </c>
      <c r="BL168" s="18" t="s">
        <v>135</v>
      </c>
      <c r="BM168" s="144" t="s">
        <v>228</v>
      </c>
    </row>
    <row r="169" spans="2:47" s="1" customFormat="1" ht="10.2">
      <c r="B169" s="34"/>
      <c r="D169" s="146" t="s">
        <v>137</v>
      </c>
      <c r="F169" s="147" t="s">
        <v>229</v>
      </c>
      <c r="I169" s="148"/>
      <c r="L169" s="34"/>
      <c r="M169" s="149"/>
      <c r="T169" s="55"/>
      <c r="AT169" s="18" t="s">
        <v>137</v>
      </c>
      <c r="AU169" s="18" t="s">
        <v>87</v>
      </c>
    </row>
    <row r="170" spans="2:51" s="12" customFormat="1" ht="10.2">
      <c r="B170" s="150"/>
      <c r="D170" s="151" t="s">
        <v>139</v>
      </c>
      <c r="E170" s="152" t="s">
        <v>32</v>
      </c>
      <c r="F170" s="153" t="s">
        <v>140</v>
      </c>
      <c r="H170" s="152" t="s">
        <v>32</v>
      </c>
      <c r="I170" s="154"/>
      <c r="L170" s="150"/>
      <c r="M170" s="155"/>
      <c r="T170" s="156"/>
      <c r="AT170" s="152" t="s">
        <v>139</v>
      </c>
      <c r="AU170" s="152" t="s">
        <v>87</v>
      </c>
      <c r="AV170" s="12" t="s">
        <v>85</v>
      </c>
      <c r="AW170" s="12" t="s">
        <v>39</v>
      </c>
      <c r="AX170" s="12" t="s">
        <v>78</v>
      </c>
      <c r="AY170" s="152" t="s">
        <v>128</v>
      </c>
    </row>
    <row r="171" spans="2:51" s="12" customFormat="1" ht="10.2">
      <c r="B171" s="150"/>
      <c r="D171" s="151" t="s">
        <v>139</v>
      </c>
      <c r="E171" s="152" t="s">
        <v>32</v>
      </c>
      <c r="F171" s="153" t="s">
        <v>223</v>
      </c>
      <c r="H171" s="152" t="s">
        <v>32</v>
      </c>
      <c r="I171" s="154"/>
      <c r="L171" s="150"/>
      <c r="M171" s="155"/>
      <c r="T171" s="156"/>
      <c r="AT171" s="152" t="s">
        <v>139</v>
      </c>
      <c r="AU171" s="152" t="s">
        <v>87</v>
      </c>
      <c r="AV171" s="12" t="s">
        <v>85</v>
      </c>
      <c r="AW171" s="12" t="s">
        <v>39</v>
      </c>
      <c r="AX171" s="12" t="s">
        <v>78</v>
      </c>
      <c r="AY171" s="152" t="s">
        <v>128</v>
      </c>
    </row>
    <row r="172" spans="2:51" s="13" customFormat="1" ht="30.6">
      <c r="B172" s="157"/>
      <c r="D172" s="151" t="s">
        <v>139</v>
      </c>
      <c r="E172" s="158" t="s">
        <v>32</v>
      </c>
      <c r="F172" s="159" t="s">
        <v>224</v>
      </c>
      <c r="H172" s="160">
        <v>59.65</v>
      </c>
      <c r="I172" s="161"/>
      <c r="L172" s="157"/>
      <c r="M172" s="162"/>
      <c r="T172" s="163"/>
      <c r="AT172" s="158" t="s">
        <v>139</v>
      </c>
      <c r="AU172" s="158" t="s">
        <v>87</v>
      </c>
      <c r="AV172" s="13" t="s">
        <v>87</v>
      </c>
      <c r="AW172" s="13" t="s">
        <v>39</v>
      </c>
      <c r="AX172" s="13" t="s">
        <v>78</v>
      </c>
      <c r="AY172" s="158" t="s">
        <v>128</v>
      </c>
    </row>
    <row r="173" spans="2:51" s="14" customFormat="1" ht="10.2">
      <c r="B173" s="164"/>
      <c r="D173" s="151" t="s">
        <v>139</v>
      </c>
      <c r="E173" s="165" t="s">
        <v>32</v>
      </c>
      <c r="F173" s="166" t="s">
        <v>142</v>
      </c>
      <c r="H173" s="167">
        <v>59.65</v>
      </c>
      <c r="I173" s="168"/>
      <c r="L173" s="164"/>
      <c r="M173" s="169"/>
      <c r="T173" s="170"/>
      <c r="AT173" s="165" t="s">
        <v>139</v>
      </c>
      <c r="AU173" s="165" t="s">
        <v>87</v>
      </c>
      <c r="AV173" s="14" t="s">
        <v>135</v>
      </c>
      <c r="AW173" s="14" t="s">
        <v>39</v>
      </c>
      <c r="AX173" s="14" t="s">
        <v>85</v>
      </c>
      <c r="AY173" s="165" t="s">
        <v>128</v>
      </c>
    </row>
    <row r="174" spans="2:65" s="1" customFormat="1" ht="16.5" customHeight="1">
      <c r="B174" s="34"/>
      <c r="C174" s="171" t="s">
        <v>8</v>
      </c>
      <c r="D174" s="171" t="s">
        <v>200</v>
      </c>
      <c r="E174" s="172" t="s">
        <v>230</v>
      </c>
      <c r="F174" s="173" t="s">
        <v>231</v>
      </c>
      <c r="G174" s="174" t="s">
        <v>133</v>
      </c>
      <c r="H174" s="175">
        <v>13.123</v>
      </c>
      <c r="I174" s="176"/>
      <c r="J174" s="177">
        <f>ROUND(I174*H174,2)</f>
        <v>0</v>
      </c>
      <c r="K174" s="173" t="s">
        <v>134</v>
      </c>
      <c r="L174" s="178"/>
      <c r="M174" s="179" t="s">
        <v>32</v>
      </c>
      <c r="N174" s="180" t="s">
        <v>49</v>
      </c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AR174" s="144" t="s">
        <v>186</v>
      </c>
      <c r="AT174" s="144" t="s">
        <v>200</v>
      </c>
      <c r="AU174" s="144" t="s">
        <v>87</v>
      </c>
      <c r="AY174" s="18" t="s">
        <v>128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8" t="s">
        <v>85</v>
      </c>
      <c r="BK174" s="145">
        <f>ROUND(I174*H174,2)</f>
        <v>0</v>
      </c>
      <c r="BL174" s="18" t="s">
        <v>135</v>
      </c>
      <c r="BM174" s="144" t="s">
        <v>232</v>
      </c>
    </row>
    <row r="175" spans="2:51" s="13" customFormat="1" ht="10.2">
      <c r="B175" s="157"/>
      <c r="D175" s="151" t="s">
        <v>139</v>
      </c>
      <c r="F175" s="159" t="s">
        <v>233</v>
      </c>
      <c r="H175" s="160">
        <v>13.123</v>
      </c>
      <c r="I175" s="161"/>
      <c r="L175" s="157"/>
      <c r="M175" s="162"/>
      <c r="T175" s="163"/>
      <c r="AT175" s="158" t="s">
        <v>139</v>
      </c>
      <c r="AU175" s="158" t="s">
        <v>87</v>
      </c>
      <c r="AV175" s="13" t="s">
        <v>87</v>
      </c>
      <c r="AW175" s="13" t="s">
        <v>4</v>
      </c>
      <c r="AX175" s="13" t="s">
        <v>85</v>
      </c>
      <c r="AY175" s="158" t="s">
        <v>128</v>
      </c>
    </row>
    <row r="176" spans="2:65" s="1" customFormat="1" ht="37.8" customHeight="1">
      <c r="B176" s="34"/>
      <c r="C176" s="133" t="s">
        <v>234</v>
      </c>
      <c r="D176" s="133" t="s">
        <v>130</v>
      </c>
      <c r="E176" s="134" t="s">
        <v>235</v>
      </c>
      <c r="F176" s="135" t="s">
        <v>236</v>
      </c>
      <c r="G176" s="136" t="s">
        <v>153</v>
      </c>
      <c r="H176" s="137">
        <v>59.65</v>
      </c>
      <c r="I176" s="138"/>
      <c r="J176" s="139">
        <f>ROUND(I176*H176,2)</f>
        <v>0</v>
      </c>
      <c r="K176" s="135" t="s">
        <v>134</v>
      </c>
      <c r="L176" s="34"/>
      <c r="M176" s="140" t="s">
        <v>32</v>
      </c>
      <c r="N176" s="141" t="s">
        <v>49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135</v>
      </c>
      <c r="AT176" s="144" t="s">
        <v>130</v>
      </c>
      <c r="AU176" s="144" t="s">
        <v>87</v>
      </c>
      <c r="AY176" s="18" t="s">
        <v>128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8" t="s">
        <v>85</v>
      </c>
      <c r="BK176" s="145">
        <f>ROUND(I176*H176,2)</f>
        <v>0</v>
      </c>
      <c r="BL176" s="18" t="s">
        <v>135</v>
      </c>
      <c r="BM176" s="144" t="s">
        <v>237</v>
      </c>
    </row>
    <row r="177" spans="2:47" s="1" customFormat="1" ht="10.2">
      <c r="B177" s="34"/>
      <c r="D177" s="146" t="s">
        <v>137</v>
      </c>
      <c r="F177" s="147" t="s">
        <v>238</v>
      </c>
      <c r="I177" s="148"/>
      <c r="L177" s="34"/>
      <c r="M177" s="149"/>
      <c r="T177" s="55"/>
      <c r="AT177" s="18" t="s">
        <v>137</v>
      </c>
      <c r="AU177" s="18" t="s">
        <v>87</v>
      </c>
    </row>
    <row r="178" spans="2:51" s="12" customFormat="1" ht="10.2">
      <c r="B178" s="150"/>
      <c r="D178" s="151" t="s">
        <v>139</v>
      </c>
      <c r="E178" s="152" t="s">
        <v>32</v>
      </c>
      <c r="F178" s="153" t="s">
        <v>140</v>
      </c>
      <c r="H178" s="152" t="s">
        <v>32</v>
      </c>
      <c r="I178" s="154"/>
      <c r="L178" s="150"/>
      <c r="M178" s="155"/>
      <c r="T178" s="156"/>
      <c r="AT178" s="152" t="s">
        <v>139</v>
      </c>
      <c r="AU178" s="152" t="s">
        <v>87</v>
      </c>
      <c r="AV178" s="12" t="s">
        <v>85</v>
      </c>
      <c r="AW178" s="12" t="s">
        <v>39</v>
      </c>
      <c r="AX178" s="12" t="s">
        <v>78</v>
      </c>
      <c r="AY178" s="152" t="s">
        <v>128</v>
      </c>
    </row>
    <row r="179" spans="2:51" s="12" customFormat="1" ht="10.2">
      <c r="B179" s="150"/>
      <c r="D179" s="151" t="s">
        <v>139</v>
      </c>
      <c r="E179" s="152" t="s">
        <v>32</v>
      </c>
      <c r="F179" s="153" t="s">
        <v>223</v>
      </c>
      <c r="H179" s="152" t="s">
        <v>32</v>
      </c>
      <c r="I179" s="154"/>
      <c r="L179" s="150"/>
      <c r="M179" s="155"/>
      <c r="T179" s="156"/>
      <c r="AT179" s="152" t="s">
        <v>139</v>
      </c>
      <c r="AU179" s="152" t="s">
        <v>87</v>
      </c>
      <c r="AV179" s="12" t="s">
        <v>85</v>
      </c>
      <c r="AW179" s="12" t="s">
        <v>39</v>
      </c>
      <c r="AX179" s="12" t="s">
        <v>78</v>
      </c>
      <c r="AY179" s="152" t="s">
        <v>128</v>
      </c>
    </row>
    <row r="180" spans="2:51" s="13" customFormat="1" ht="30.6">
      <c r="B180" s="157"/>
      <c r="D180" s="151" t="s">
        <v>139</v>
      </c>
      <c r="E180" s="158" t="s">
        <v>32</v>
      </c>
      <c r="F180" s="159" t="s">
        <v>224</v>
      </c>
      <c r="H180" s="160">
        <v>59.65</v>
      </c>
      <c r="I180" s="161"/>
      <c r="L180" s="157"/>
      <c r="M180" s="162"/>
      <c r="T180" s="163"/>
      <c r="AT180" s="158" t="s">
        <v>139</v>
      </c>
      <c r="AU180" s="158" t="s">
        <v>87</v>
      </c>
      <c r="AV180" s="13" t="s">
        <v>87</v>
      </c>
      <c r="AW180" s="13" t="s">
        <v>39</v>
      </c>
      <c r="AX180" s="13" t="s">
        <v>78</v>
      </c>
      <c r="AY180" s="158" t="s">
        <v>128</v>
      </c>
    </row>
    <row r="181" spans="2:51" s="14" customFormat="1" ht="10.2">
      <c r="B181" s="164"/>
      <c r="D181" s="151" t="s">
        <v>139</v>
      </c>
      <c r="E181" s="165" t="s">
        <v>32</v>
      </c>
      <c r="F181" s="166" t="s">
        <v>142</v>
      </c>
      <c r="H181" s="167">
        <v>59.65</v>
      </c>
      <c r="I181" s="168"/>
      <c r="L181" s="164"/>
      <c r="M181" s="169"/>
      <c r="T181" s="170"/>
      <c r="AT181" s="165" t="s">
        <v>139</v>
      </c>
      <c r="AU181" s="165" t="s">
        <v>87</v>
      </c>
      <c r="AV181" s="14" t="s">
        <v>135</v>
      </c>
      <c r="AW181" s="14" t="s">
        <v>39</v>
      </c>
      <c r="AX181" s="14" t="s">
        <v>85</v>
      </c>
      <c r="AY181" s="165" t="s">
        <v>128</v>
      </c>
    </row>
    <row r="182" spans="2:65" s="1" customFormat="1" ht="16.5" customHeight="1">
      <c r="B182" s="34"/>
      <c r="C182" s="171" t="s">
        <v>239</v>
      </c>
      <c r="D182" s="171" t="s">
        <v>200</v>
      </c>
      <c r="E182" s="172" t="s">
        <v>240</v>
      </c>
      <c r="F182" s="173" t="s">
        <v>241</v>
      </c>
      <c r="G182" s="174" t="s">
        <v>242</v>
      </c>
      <c r="H182" s="175">
        <v>2.088</v>
      </c>
      <c r="I182" s="176"/>
      <c r="J182" s="177">
        <f>ROUND(I182*H182,2)</f>
        <v>0</v>
      </c>
      <c r="K182" s="173" t="s">
        <v>134</v>
      </c>
      <c r="L182" s="178"/>
      <c r="M182" s="179" t="s">
        <v>32</v>
      </c>
      <c r="N182" s="180" t="s">
        <v>49</v>
      </c>
      <c r="P182" s="142">
        <f>O182*H182</f>
        <v>0</v>
      </c>
      <c r="Q182" s="142">
        <v>0.001</v>
      </c>
      <c r="R182" s="142">
        <f>Q182*H182</f>
        <v>0.002088</v>
      </c>
      <c r="S182" s="142">
        <v>0</v>
      </c>
      <c r="T182" s="143">
        <f>S182*H182</f>
        <v>0</v>
      </c>
      <c r="AR182" s="144" t="s">
        <v>186</v>
      </c>
      <c r="AT182" s="144" t="s">
        <v>200</v>
      </c>
      <c r="AU182" s="144" t="s">
        <v>87</v>
      </c>
      <c r="AY182" s="18" t="s">
        <v>128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8" t="s">
        <v>85</v>
      </c>
      <c r="BK182" s="145">
        <f>ROUND(I182*H182,2)</f>
        <v>0</v>
      </c>
      <c r="BL182" s="18" t="s">
        <v>135</v>
      </c>
      <c r="BM182" s="144" t="s">
        <v>243</v>
      </c>
    </row>
    <row r="183" spans="2:51" s="13" customFormat="1" ht="10.2">
      <c r="B183" s="157"/>
      <c r="D183" s="151" t="s">
        <v>139</v>
      </c>
      <c r="F183" s="159" t="s">
        <v>244</v>
      </c>
      <c r="H183" s="160">
        <v>2.088</v>
      </c>
      <c r="I183" s="161"/>
      <c r="L183" s="157"/>
      <c r="M183" s="162"/>
      <c r="T183" s="163"/>
      <c r="AT183" s="158" t="s">
        <v>139</v>
      </c>
      <c r="AU183" s="158" t="s">
        <v>87</v>
      </c>
      <c r="AV183" s="13" t="s">
        <v>87</v>
      </c>
      <c r="AW183" s="13" t="s">
        <v>4</v>
      </c>
      <c r="AX183" s="13" t="s">
        <v>85</v>
      </c>
      <c r="AY183" s="158" t="s">
        <v>128</v>
      </c>
    </row>
    <row r="184" spans="2:65" s="1" customFormat="1" ht="33" customHeight="1">
      <c r="B184" s="34"/>
      <c r="C184" s="133" t="s">
        <v>245</v>
      </c>
      <c r="D184" s="133" t="s">
        <v>130</v>
      </c>
      <c r="E184" s="134" t="s">
        <v>246</v>
      </c>
      <c r="F184" s="135" t="s">
        <v>247</v>
      </c>
      <c r="G184" s="136" t="s">
        <v>153</v>
      </c>
      <c r="H184" s="137">
        <v>174.55</v>
      </c>
      <c r="I184" s="138"/>
      <c r="J184" s="139">
        <f>ROUND(I184*H184,2)</f>
        <v>0</v>
      </c>
      <c r="K184" s="135" t="s">
        <v>134</v>
      </c>
      <c r="L184" s="34"/>
      <c r="M184" s="140" t="s">
        <v>32</v>
      </c>
      <c r="N184" s="141" t="s">
        <v>49</v>
      </c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AR184" s="144" t="s">
        <v>135</v>
      </c>
      <c r="AT184" s="144" t="s">
        <v>130</v>
      </c>
      <c r="AU184" s="144" t="s">
        <v>87</v>
      </c>
      <c r="AY184" s="18" t="s">
        <v>128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8" t="s">
        <v>85</v>
      </c>
      <c r="BK184" s="145">
        <f>ROUND(I184*H184,2)</f>
        <v>0</v>
      </c>
      <c r="BL184" s="18" t="s">
        <v>135</v>
      </c>
      <c r="BM184" s="144" t="s">
        <v>248</v>
      </c>
    </row>
    <row r="185" spans="2:47" s="1" customFormat="1" ht="10.2">
      <c r="B185" s="34"/>
      <c r="D185" s="146" t="s">
        <v>137</v>
      </c>
      <c r="F185" s="147" t="s">
        <v>249</v>
      </c>
      <c r="I185" s="148"/>
      <c r="L185" s="34"/>
      <c r="M185" s="149"/>
      <c r="T185" s="55"/>
      <c r="AT185" s="18" t="s">
        <v>137</v>
      </c>
      <c r="AU185" s="18" t="s">
        <v>87</v>
      </c>
    </row>
    <row r="186" spans="2:51" s="12" customFormat="1" ht="10.2">
      <c r="B186" s="150"/>
      <c r="D186" s="151" t="s">
        <v>139</v>
      </c>
      <c r="E186" s="152" t="s">
        <v>32</v>
      </c>
      <c r="F186" s="153" t="s">
        <v>140</v>
      </c>
      <c r="H186" s="152" t="s">
        <v>32</v>
      </c>
      <c r="I186" s="154"/>
      <c r="L186" s="150"/>
      <c r="M186" s="155"/>
      <c r="T186" s="156"/>
      <c r="AT186" s="152" t="s">
        <v>139</v>
      </c>
      <c r="AU186" s="152" t="s">
        <v>87</v>
      </c>
      <c r="AV186" s="12" t="s">
        <v>85</v>
      </c>
      <c r="AW186" s="12" t="s">
        <v>39</v>
      </c>
      <c r="AX186" s="12" t="s">
        <v>78</v>
      </c>
      <c r="AY186" s="152" t="s">
        <v>128</v>
      </c>
    </row>
    <row r="187" spans="2:51" s="13" customFormat="1" ht="10.2">
      <c r="B187" s="157"/>
      <c r="D187" s="151" t="s">
        <v>139</v>
      </c>
      <c r="E187" s="158" t="s">
        <v>32</v>
      </c>
      <c r="F187" s="159" t="s">
        <v>250</v>
      </c>
      <c r="H187" s="160">
        <v>14.23</v>
      </c>
      <c r="I187" s="161"/>
      <c r="L187" s="157"/>
      <c r="M187" s="162"/>
      <c r="T187" s="163"/>
      <c r="AT187" s="158" t="s">
        <v>139</v>
      </c>
      <c r="AU187" s="158" t="s">
        <v>87</v>
      </c>
      <c r="AV187" s="13" t="s">
        <v>87</v>
      </c>
      <c r="AW187" s="13" t="s">
        <v>39</v>
      </c>
      <c r="AX187" s="13" t="s">
        <v>78</v>
      </c>
      <c r="AY187" s="158" t="s">
        <v>128</v>
      </c>
    </row>
    <row r="188" spans="2:51" s="13" customFormat="1" ht="20.4">
      <c r="B188" s="157"/>
      <c r="D188" s="151" t="s">
        <v>139</v>
      </c>
      <c r="E188" s="158" t="s">
        <v>32</v>
      </c>
      <c r="F188" s="159" t="s">
        <v>251</v>
      </c>
      <c r="H188" s="160">
        <v>59.57</v>
      </c>
      <c r="I188" s="161"/>
      <c r="L188" s="157"/>
      <c r="M188" s="162"/>
      <c r="T188" s="163"/>
      <c r="AT188" s="158" t="s">
        <v>139</v>
      </c>
      <c r="AU188" s="158" t="s">
        <v>87</v>
      </c>
      <c r="AV188" s="13" t="s">
        <v>87</v>
      </c>
      <c r="AW188" s="13" t="s">
        <v>39</v>
      </c>
      <c r="AX188" s="13" t="s">
        <v>78</v>
      </c>
      <c r="AY188" s="158" t="s">
        <v>128</v>
      </c>
    </row>
    <row r="189" spans="2:51" s="13" customFormat="1" ht="20.4">
      <c r="B189" s="157"/>
      <c r="D189" s="151" t="s">
        <v>139</v>
      </c>
      <c r="E189" s="158" t="s">
        <v>32</v>
      </c>
      <c r="F189" s="159" t="s">
        <v>252</v>
      </c>
      <c r="H189" s="160">
        <v>94.24</v>
      </c>
      <c r="I189" s="161"/>
      <c r="L189" s="157"/>
      <c r="M189" s="162"/>
      <c r="T189" s="163"/>
      <c r="AT189" s="158" t="s">
        <v>139</v>
      </c>
      <c r="AU189" s="158" t="s">
        <v>87</v>
      </c>
      <c r="AV189" s="13" t="s">
        <v>87</v>
      </c>
      <c r="AW189" s="13" t="s">
        <v>39</v>
      </c>
      <c r="AX189" s="13" t="s">
        <v>78</v>
      </c>
      <c r="AY189" s="158" t="s">
        <v>128</v>
      </c>
    </row>
    <row r="190" spans="2:51" s="13" customFormat="1" ht="10.2">
      <c r="B190" s="157"/>
      <c r="D190" s="151" t="s">
        <v>139</v>
      </c>
      <c r="E190" s="158" t="s">
        <v>32</v>
      </c>
      <c r="F190" s="159" t="s">
        <v>253</v>
      </c>
      <c r="H190" s="160">
        <v>6.51</v>
      </c>
      <c r="I190" s="161"/>
      <c r="L190" s="157"/>
      <c r="M190" s="162"/>
      <c r="T190" s="163"/>
      <c r="AT190" s="158" t="s">
        <v>139</v>
      </c>
      <c r="AU190" s="158" t="s">
        <v>87</v>
      </c>
      <c r="AV190" s="13" t="s">
        <v>87</v>
      </c>
      <c r="AW190" s="13" t="s">
        <v>39</v>
      </c>
      <c r="AX190" s="13" t="s">
        <v>78</v>
      </c>
      <c r="AY190" s="158" t="s">
        <v>128</v>
      </c>
    </row>
    <row r="191" spans="2:51" s="14" customFormat="1" ht="10.2">
      <c r="B191" s="164"/>
      <c r="D191" s="151" t="s">
        <v>139</v>
      </c>
      <c r="E191" s="165" t="s">
        <v>32</v>
      </c>
      <c r="F191" s="166" t="s">
        <v>142</v>
      </c>
      <c r="H191" s="167">
        <v>174.55</v>
      </c>
      <c r="I191" s="168"/>
      <c r="L191" s="164"/>
      <c r="M191" s="169"/>
      <c r="T191" s="170"/>
      <c r="AT191" s="165" t="s">
        <v>139</v>
      </c>
      <c r="AU191" s="165" t="s">
        <v>87</v>
      </c>
      <c r="AV191" s="14" t="s">
        <v>135</v>
      </c>
      <c r="AW191" s="14" t="s">
        <v>39</v>
      </c>
      <c r="AX191" s="14" t="s">
        <v>85</v>
      </c>
      <c r="AY191" s="165" t="s">
        <v>128</v>
      </c>
    </row>
    <row r="192" spans="2:65" s="1" customFormat="1" ht="21.75" customHeight="1">
      <c r="B192" s="34"/>
      <c r="C192" s="133" t="s">
        <v>254</v>
      </c>
      <c r="D192" s="133" t="s">
        <v>130</v>
      </c>
      <c r="E192" s="134" t="s">
        <v>255</v>
      </c>
      <c r="F192" s="135" t="s">
        <v>256</v>
      </c>
      <c r="G192" s="136" t="s">
        <v>153</v>
      </c>
      <c r="H192" s="137">
        <v>119.3</v>
      </c>
      <c r="I192" s="138"/>
      <c r="J192" s="139">
        <f>ROUND(I192*H192,2)</f>
        <v>0</v>
      </c>
      <c r="K192" s="135" t="s">
        <v>134</v>
      </c>
      <c r="L192" s="34"/>
      <c r="M192" s="140" t="s">
        <v>32</v>
      </c>
      <c r="N192" s="141" t="s">
        <v>49</v>
      </c>
      <c r="P192" s="142">
        <f>O192*H192</f>
        <v>0</v>
      </c>
      <c r="Q192" s="142">
        <v>0</v>
      </c>
      <c r="R192" s="142">
        <f>Q192*H192</f>
        <v>0</v>
      </c>
      <c r="S192" s="142">
        <v>0</v>
      </c>
      <c r="T192" s="143">
        <f>S192*H192</f>
        <v>0</v>
      </c>
      <c r="AR192" s="144" t="s">
        <v>135</v>
      </c>
      <c r="AT192" s="144" t="s">
        <v>130</v>
      </c>
      <c r="AU192" s="144" t="s">
        <v>87</v>
      </c>
      <c r="AY192" s="18" t="s">
        <v>128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8" t="s">
        <v>85</v>
      </c>
      <c r="BK192" s="145">
        <f>ROUND(I192*H192,2)</f>
        <v>0</v>
      </c>
      <c r="BL192" s="18" t="s">
        <v>135</v>
      </c>
      <c r="BM192" s="144" t="s">
        <v>257</v>
      </c>
    </row>
    <row r="193" spans="2:47" s="1" customFormat="1" ht="10.2">
      <c r="B193" s="34"/>
      <c r="D193" s="146" t="s">
        <v>137</v>
      </c>
      <c r="F193" s="147" t="s">
        <v>258</v>
      </c>
      <c r="I193" s="148"/>
      <c r="L193" s="34"/>
      <c r="M193" s="149"/>
      <c r="T193" s="55"/>
      <c r="AT193" s="18" t="s">
        <v>137</v>
      </c>
      <c r="AU193" s="18" t="s">
        <v>87</v>
      </c>
    </row>
    <row r="194" spans="2:51" s="12" customFormat="1" ht="10.2">
      <c r="B194" s="150"/>
      <c r="D194" s="151" t="s">
        <v>139</v>
      </c>
      <c r="E194" s="152" t="s">
        <v>32</v>
      </c>
      <c r="F194" s="153" t="s">
        <v>140</v>
      </c>
      <c r="H194" s="152" t="s">
        <v>32</v>
      </c>
      <c r="I194" s="154"/>
      <c r="L194" s="150"/>
      <c r="M194" s="155"/>
      <c r="T194" s="156"/>
      <c r="AT194" s="152" t="s">
        <v>139</v>
      </c>
      <c r="AU194" s="152" t="s">
        <v>87</v>
      </c>
      <c r="AV194" s="12" t="s">
        <v>85</v>
      </c>
      <c r="AW194" s="12" t="s">
        <v>39</v>
      </c>
      <c r="AX194" s="12" t="s">
        <v>78</v>
      </c>
      <c r="AY194" s="152" t="s">
        <v>128</v>
      </c>
    </row>
    <row r="195" spans="2:51" s="12" customFormat="1" ht="10.2">
      <c r="B195" s="150"/>
      <c r="D195" s="151" t="s">
        <v>139</v>
      </c>
      <c r="E195" s="152" t="s">
        <v>32</v>
      </c>
      <c r="F195" s="153" t="s">
        <v>223</v>
      </c>
      <c r="H195" s="152" t="s">
        <v>32</v>
      </c>
      <c r="I195" s="154"/>
      <c r="L195" s="150"/>
      <c r="M195" s="155"/>
      <c r="T195" s="156"/>
      <c r="AT195" s="152" t="s">
        <v>139</v>
      </c>
      <c r="AU195" s="152" t="s">
        <v>87</v>
      </c>
      <c r="AV195" s="12" t="s">
        <v>85</v>
      </c>
      <c r="AW195" s="12" t="s">
        <v>39</v>
      </c>
      <c r="AX195" s="12" t="s">
        <v>78</v>
      </c>
      <c r="AY195" s="152" t="s">
        <v>128</v>
      </c>
    </row>
    <row r="196" spans="2:51" s="13" customFormat="1" ht="10.2">
      <c r="B196" s="157"/>
      <c r="D196" s="151" t="s">
        <v>139</v>
      </c>
      <c r="E196" s="158" t="s">
        <v>32</v>
      </c>
      <c r="F196" s="159" t="s">
        <v>259</v>
      </c>
      <c r="H196" s="160">
        <v>119.3</v>
      </c>
      <c r="I196" s="161"/>
      <c r="L196" s="157"/>
      <c r="M196" s="162"/>
      <c r="T196" s="163"/>
      <c r="AT196" s="158" t="s">
        <v>139</v>
      </c>
      <c r="AU196" s="158" t="s">
        <v>87</v>
      </c>
      <c r="AV196" s="13" t="s">
        <v>87</v>
      </c>
      <c r="AW196" s="13" t="s">
        <v>39</v>
      </c>
      <c r="AX196" s="13" t="s">
        <v>78</v>
      </c>
      <c r="AY196" s="158" t="s">
        <v>128</v>
      </c>
    </row>
    <row r="197" spans="2:51" s="14" customFormat="1" ht="10.2">
      <c r="B197" s="164"/>
      <c r="D197" s="151" t="s">
        <v>139</v>
      </c>
      <c r="E197" s="165" t="s">
        <v>32</v>
      </c>
      <c r="F197" s="166" t="s">
        <v>142</v>
      </c>
      <c r="H197" s="167">
        <v>119.3</v>
      </c>
      <c r="I197" s="168"/>
      <c r="L197" s="164"/>
      <c r="M197" s="169"/>
      <c r="T197" s="170"/>
      <c r="AT197" s="165" t="s">
        <v>139</v>
      </c>
      <c r="AU197" s="165" t="s">
        <v>87</v>
      </c>
      <c r="AV197" s="14" t="s">
        <v>135</v>
      </c>
      <c r="AW197" s="14" t="s">
        <v>39</v>
      </c>
      <c r="AX197" s="14" t="s">
        <v>85</v>
      </c>
      <c r="AY197" s="165" t="s">
        <v>128</v>
      </c>
    </row>
    <row r="198" spans="2:65" s="1" customFormat="1" ht="21.75" customHeight="1">
      <c r="B198" s="34"/>
      <c r="C198" s="133" t="s">
        <v>260</v>
      </c>
      <c r="D198" s="133" t="s">
        <v>130</v>
      </c>
      <c r="E198" s="134" t="s">
        <v>261</v>
      </c>
      <c r="F198" s="135" t="s">
        <v>262</v>
      </c>
      <c r="G198" s="136" t="s">
        <v>153</v>
      </c>
      <c r="H198" s="137">
        <v>178.95</v>
      </c>
      <c r="I198" s="138"/>
      <c r="J198" s="139">
        <f>ROUND(I198*H198,2)</f>
        <v>0</v>
      </c>
      <c r="K198" s="135" t="s">
        <v>134</v>
      </c>
      <c r="L198" s="34"/>
      <c r="M198" s="140" t="s">
        <v>32</v>
      </c>
      <c r="N198" s="141" t="s">
        <v>49</v>
      </c>
      <c r="P198" s="142">
        <f>O198*H198</f>
        <v>0</v>
      </c>
      <c r="Q198" s="142">
        <v>0</v>
      </c>
      <c r="R198" s="142">
        <f>Q198*H198</f>
        <v>0</v>
      </c>
      <c r="S198" s="142">
        <v>0</v>
      </c>
      <c r="T198" s="143">
        <f>S198*H198</f>
        <v>0</v>
      </c>
      <c r="AR198" s="144" t="s">
        <v>135</v>
      </c>
      <c r="AT198" s="144" t="s">
        <v>130</v>
      </c>
      <c r="AU198" s="144" t="s">
        <v>87</v>
      </c>
      <c r="AY198" s="18" t="s">
        <v>128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8" t="s">
        <v>85</v>
      </c>
      <c r="BK198" s="145">
        <f>ROUND(I198*H198,2)</f>
        <v>0</v>
      </c>
      <c r="BL198" s="18" t="s">
        <v>135</v>
      </c>
      <c r="BM198" s="144" t="s">
        <v>263</v>
      </c>
    </row>
    <row r="199" spans="2:47" s="1" customFormat="1" ht="10.2">
      <c r="B199" s="34"/>
      <c r="D199" s="146" t="s">
        <v>137</v>
      </c>
      <c r="F199" s="147" t="s">
        <v>264</v>
      </c>
      <c r="I199" s="148"/>
      <c r="L199" s="34"/>
      <c r="M199" s="149"/>
      <c r="T199" s="55"/>
      <c r="AT199" s="18" t="s">
        <v>137</v>
      </c>
      <c r="AU199" s="18" t="s">
        <v>87</v>
      </c>
    </row>
    <row r="200" spans="2:51" s="12" customFormat="1" ht="10.2">
      <c r="B200" s="150"/>
      <c r="D200" s="151" t="s">
        <v>139</v>
      </c>
      <c r="E200" s="152" t="s">
        <v>32</v>
      </c>
      <c r="F200" s="153" t="s">
        <v>140</v>
      </c>
      <c r="H200" s="152" t="s">
        <v>32</v>
      </c>
      <c r="I200" s="154"/>
      <c r="L200" s="150"/>
      <c r="M200" s="155"/>
      <c r="T200" s="156"/>
      <c r="AT200" s="152" t="s">
        <v>139</v>
      </c>
      <c r="AU200" s="152" t="s">
        <v>87</v>
      </c>
      <c r="AV200" s="12" t="s">
        <v>85</v>
      </c>
      <c r="AW200" s="12" t="s">
        <v>39</v>
      </c>
      <c r="AX200" s="12" t="s">
        <v>78</v>
      </c>
      <c r="AY200" s="152" t="s">
        <v>128</v>
      </c>
    </row>
    <row r="201" spans="2:51" s="12" customFormat="1" ht="10.2">
      <c r="B201" s="150"/>
      <c r="D201" s="151" t="s">
        <v>139</v>
      </c>
      <c r="E201" s="152" t="s">
        <v>32</v>
      </c>
      <c r="F201" s="153" t="s">
        <v>223</v>
      </c>
      <c r="H201" s="152" t="s">
        <v>32</v>
      </c>
      <c r="I201" s="154"/>
      <c r="L201" s="150"/>
      <c r="M201" s="155"/>
      <c r="T201" s="156"/>
      <c r="AT201" s="152" t="s">
        <v>139</v>
      </c>
      <c r="AU201" s="152" t="s">
        <v>87</v>
      </c>
      <c r="AV201" s="12" t="s">
        <v>85</v>
      </c>
      <c r="AW201" s="12" t="s">
        <v>39</v>
      </c>
      <c r="AX201" s="12" t="s">
        <v>78</v>
      </c>
      <c r="AY201" s="152" t="s">
        <v>128</v>
      </c>
    </row>
    <row r="202" spans="2:51" s="13" customFormat="1" ht="10.2">
      <c r="B202" s="157"/>
      <c r="D202" s="151" t="s">
        <v>139</v>
      </c>
      <c r="E202" s="158" t="s">
        <v>32</v>
      </c>
      <c r="F202" s="159" t="s">
        <v>265</v>
      </c>
      <c r="H202" s="160">
        <v>178.95</v>
      </c>
      <c r="I202" s="161"/>
      <c r="L202" s="157"/>
      <c r="M202" s="162"/>
      <c r="T202" s="163"/>
      <c r="AT202" s="158" t="s">
        <v>139</v>
      </c>
      <c r="AU202" s="158" t="s">
        <v>87</v>
      </c>
      <c r="AV202" s="13" t="s">
        <v>87</v>
      </c>
      <c r="AW202" s="13" t="s">
        <v>39</v>
      </c>
      <c r="AX202" s="13" t="s">
        <v>78</v>
      </c>
      <c r="AY202" s="158" t="s">
        <v>128</v>
      </c>
    </row>
    <row r="203" spans="2:51" s="14" customFormat="1" ht="10.2">
      <c r="B203" s="164"/>
      <c r="D203" s="151" t="s">
        <v>139</v>
      </c>
      <c r="E203" s="165" t="s">
        <v>32</v>
      </c>
      <c r="F203" s="166" t="s">
        <v>142</v>
      </c>
      <c r="H203" s="167">
        <v>178.95</v>
      </c>
      <c r="I203" s="168"/>
      <c r="L203" s="164"/>
      <c r="M203" s="169"/>
      <c r="T203" s="170"/>
      <c r="AT203" s="165" t="s">
        <v>139</v>
      </c>
      <c r="AU203" s="165" t="s">
        <v>87</v>
      </c>
      <c r="AV203" s="14" t="s">
        <v>135</v>
      </c>
      <c r="AW203" s="14" t="s">
        <v>39</v>
      </c>
      <c r="AX203" s="14" t="s">
        <v>85</v>
      </c>
      <c r="AY203" s="165" t="s">
        <v>128</v>
      </c>
    </row>
    <row r="204" spans="2:65" s="1" customFormat="1" ht="49.05" customHeight="1">
      <c r="B204" s="34"/>
      <c r="C204" s="133" t="s">
        <v>7</v>
      </c>
      <c r="D204" s="133" t="s">
        <v>130</v>
      </c>
      <c r="E204" s="134" t="s">
        <v>266</v>
      </c>
      <c r="F204" s="135" t="s">
        <v>267</v>
      </c>
      <c r="G204" s="136" t="s">
        <v>153</v>
      </c>
      <c r="H204" s="137">
        <v>59.65</v>
      </c>
      <c r="I204" s="138"/>
      <c r="J204" s="139">
        <f>ROUND(I204*H204,2)</f>
        <v>0</v>
      </c>
      <c r="K204" s="135" t="s">
        <v>134</v>
      </c>
      <c r="L204" s="34"/>
      <c r="M204" s="140" t="s">
        <v>32</v>
      </c>
      <c r="N204" s="141" t="s">
        <v>49</v>
      </c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AR204" s="144" t="s">
        <v>135</v>
      </c>
      <c r="AT204" s="144" t="s">
        <v>130</v>
      </c>
      <c r="AU204" s="144" t="s">
        <v>87</v>
      </c>
      <c r="AY204" s="18" t="s">
        <v>128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8" t="s">
        <v>85</v>
      </c>
      <c r="BK204" s="145">
        <f>ROUND(I204*H204,2)</f>
        <v>0</v>
      </c>
      <c r="BL204" s="18" t="s">
        <v>135</v>
      </c>
      <c r="BM204" s="144" t="s">
        <v>268</v>
      </c>
    </row>
    <row r="205" spans="2:47" s="1" customFormat="1" ht="10.2">
      <c r="B205" s="34"/>
      <c r="D205" s="146" t="s">
        <v>137</v>
      </c>
      <c r="F205" s="147" t="s">
        <v>269</v>
      </c>
      <c r="I205" s="148"/>
      <c r="L205" s="34"/>
      <c r="M205" s="149"/>
      <c r="T205" s="55"/>
      <c r="AT205" s="18" t="s">
        <v>137</v>
      </c>
      <c r="AU205" s="18" t="s">
        <v>87</v>
      </c>
    </row>
    <row r="206" spans="2:51" s="12" customFormat="1" ht="10.2">
      <c r="B206" s="150"/>
      <c r="D206" s="151" t="s">
        <v>139</v>
      </c>
      <c r="E206" s="152" t="s">
        <v>32</v>
      </c>
      <c r="F206" s="153" t="s">
        <v>140</v>
      </c>
      <c r="H206" s="152" t="s">
        <v>32</v>
      </c>
      <c r="I206" s="154"/>
      <c r="L206" s="150"/>
      <c r="M206" s="155"/>
      <c r="T206" s="156"/>
      <c r="AT206" s="152" t="s">
        <v>139</v>
      </c>
      <c r="AU206" s="152" t="s">
        <v>87</v>
      </c>
      <c r="AV206" s="12" t="s">
        <v>85</v>
      </c>
      <c r="AW206" s="12" t="s">
        <v>39</v>
      </c>
      <c r="AX206" s="12" t="s">
        <v>78</v>
      </c>
      <c r="AY206" s="152" t="s">
        <v>128</v>
      </c>
    </row>
    <row r="207" spans="2:51" s="12" customFormat="1" ht="10.2">
      <c r="B207" s="150"/>
      <c r="D207" s="151" t="s">
        <v>139</v>
      </c>
      <c r="E207" s="152" t="s">
        <v>32</v>
      </c>
      <c r="F207" s="153" t="s">
        <v>223</v>
      </c>
      <c r="H207" s="152" t="s">
        <v>32</v>
      </c>
      <c r="I207" s="154"/>
      <c r="L207" s="150"/>
      <c r="M207" s="155"/>
      <c r="T207" s="156"/>
      <c r="AT207" s="152" t="s">
        <v>139</v>
      </c>
      <c r="AU207" s="152" t="s">
        <v>87</v>
      </c>
      <c r="AV207" s="12" t="s">
        <v>85</v>
      </c>
      <c r="AW207" s="12" t="s">
        <v>39</v>
      </c>
      <c r="AX207" s="12" t="s">
        <v>78</v>
      </c>
      <c r="AY207" s="152" t="s">
        <v>128</v>
      </c>
    </row>
    <row r="208" spans="2:51" s="13" customFormat="1" ht="10.2">
      <c r="B208" s="157"/>
      <c r="D208" s="151" t="s">
        <v>139</v>
      </c>
      <c r="E208" s="158" t="s">
        <v>32</v>
      </c>
      <c r="F208" s="159" t="s">
        <v>270</v>
      </c>
      <c r="H208" s="160">
        <v>59.65</v>
      </c>
      <c r="I208" s="161"/>
      <c r="L208" s="157"/>
      <c r="M208" s="162"/>
      <c r="T208" s="163"/>
      <c r="AT208" s="158" t="s">
        <v>139</v>
      </c>
      <c r="AU208" s="158" t="s">
        <v>87</v>
      </c>
      <c r="AV208" s="13" t="s">
        <v>87</v>
      </c>
      <c r="AW208" s="13" t="s">
        <v>39</v>
      </c>
      <c r="AX208" s="13" t="s">
        <v>78</v>
      </c>
      <c r="AY208" s="158" t="s">
        <v>128</v>
      </c>
    </row>
    <row r="209" spans="2:51" s="14" customFormat="1" ht="10.2">
      <c r="B209" s="164"/>
      <c r="D209" s="151" t="s">
        <v>139</v>
      </c>
      <c r="E209" s="165" t="s">
        <v>32</v>
      </c>
      <c r="F209" s="166" t="s">
        <v>142</v>
      </c>
      <c r="H209" s="167">
        <v>59.65</v>
      </c>
      <c r="I209" s="168"/>
      <c r="L209" s="164"/>
      <c r="M209" s="169"/>
      <c r="T209" s="170"/>
      <c r="AT209" s="165" t="s">
        <v>139</v>
      </c>
      <c r="AU209" s="165" t="s">
        <v>87</v>
      </c>
      <c r="AV209" s="14" t="s">
        <v>135</v>
      </c>
      <c r="AW209" s="14" t="s">
        <v>39</v>
      </c>
      <c r="AX209" s="14" t="s">
        <v>85</v>
      </c>
      <c r="AY209" s="165" t="s">
        <v>128</v>
      </c>
    </row>
    <row r="210" spans="2:65" s="1" customFormat="1" ht="16.5" customHeight="1">
      <c r="B210" s="34"/>
      <c r="C210" s="171" t="s">
        <v>271</v>
      </c>
      <c r="D210" s="171" t="s">
        <v>200</v>
      </c>
      <c r="E210" s="172" t="s">
        <v>240</v>
      </c>
      <c r="F210" s="173" t="s">
        <v>241</v>
      </c>
      <c r="G210" s="174" t="s">
        <v>242</v>
      </c>
      <c r="H210" s="175">
        <v>0.895</v>
      </c>
      <c r="I210" s="176"/>
      <c r="J210" s="177">
        <f>ROUND(I210*H210,2)</f>
        <v>0</v>
      </c>
      <c r="K210" s="173" t="s">
        <v>134</v>
      </c>
      <c r="L210" s="178"/>
      <c r="M210" s="179" t="s">
        <v>32</v>
      </c>
      <c r="N210" s="180" t="s">
        <v>49</v>
      </c>
      <c r="P210" s="142">
        <f>O210*H210</f>
        <v>0</v>
      </c>
      <c r="Q210" s="142">
        <v>0.001</v>
      </c>
      <c r="R210" s="142">
        <f>Q210*H210</f>
        <v>0.0008950000000000001</v>
      </c>
      <c r="S210" s="142">
        <v>0</v>
      </c>
      <c r="T210" s="143">
        <f>S210*H210</f>
        <v>0</v>
      </c>
      <c r="AR210" s="144" t="s">
        <v>186</v>
      </c>
      <c r="AT210" s="144" t="s">
        <v>200</v>
      </c>
      <c r="AU210" s="144" t="s">
        <v>87</v>
      </c>
      <c r="AY210" s="18" t="s">
        <v>128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8" t="s">
        <v>85</v>
      </c>
      <c r="BK210" s="145">
        <f>ROUND(I210*H210,2)</f>
        <v>0</v>
      </c>
      <c r="BL210" s="18" t="s">
        <v>135</v>
      </c>
      <c r="BM210" s="144" t="s">
        <v>272</v>
      </c>
    </row>
    <row r="211" spans="2:51" s="13" customFormat="1" ht="10.2">
      <c r="B211" s="157"/>
      <c r="D211" s="151" t="s">
        <v>139</v>
      </c>
      <c r="F211" s="159" t="s">
        <v>273</v>
      </c>
      <c r="H211" s="160">
        <v>0.895</v>
      </c>
      <c r="I211" s="161"/>
      <c r="L211" s="157"/>
      <c r="M211" s="162"/>
      <c r="T211" s="163"/>
      <c r="AT211" s="158" t="s">
        <v>139</v>
      </c>
      <c r="AU211" s="158" t="s">
        <v>87</v>
      </c>
      <c r="AV211" s="13" t="s">
        <v>87</v>
      </c>
      <c r="AW211" s="13" t="s">
        <v>4</v>
      </c>
      <c r="AX211" s="13" t="s">
        <v>85</v>
      </c>
      <c r="AY211" s="158" t="s">
        <v>128</v>
      </c>
    </row>
    <row r="212" spans="2:65" s="1" customFormat="1" ht="49.05" customHeight="1">
      <c r="B212" s="34"/>
      <c r="C212" s="133" t="s">
        <v>274</v>
      </c>
      <c r="D212" s="133" t="s">
        <v>130</v>
      </c>
      <c r="E212" s="134" t="s">
        <v>275</v>
      </c>
      <c r="F212" s="135" t="s">
        <v>276</v>
      </c>
      <c r="G212" s="136" t="s">
        <v>153</v>
      </c>
      <c r="H212" s="137">
        <v>59.65</v>
      </c>
      <c r="I212" s="138"/>
      <c r="J212" s="139">
        <f>ROUND(I212*H212,2)</f>
        <v>0</v>
      </c>
      <c r="K212" s="135" t="s">
        <v>134</v>
      </c>
      <c r="L212" s="34"/>
      <c r="M212" s="140" t="s">
        <v>32</v>
      </c>
      <c r="N212" s="141" t="s">
        <v>49</v>
      </c>
      <c r="P212" s="142">
        <f>O212*H212</f>
        <v>0</v>
      </c>
      <c r="Q212" s="142">
        <v>0</v>
      </c>
      <c r="R212" s="142">
        <f>Q212*H212</f>
        <v>0</v>
      </c>
      <c r="S212" s="142">
        <v>0</v>
      </c>
      <c r="T212" s="143">
        <f>S212*H212</f>
        <v>0</v>
      </c>
      <c r="AR212" s="144" t="s">
        <v>135</v>
      </c>
      <c r="AT212" s="144" t="s">
        <v>130</v>
      </c>
      <c r="AU212" s="144" t="s">
        <v>87</v>
      </c>
      <c r="AY212" s="18" t="s">
        <v>128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8" t="s">
        <v>85</v>
      </c>
      <c r="BK212" s="145">
        <f>ROUND(I212*H212,2)</f>
        <v>0</v>
      </c>
      <c r="BL212" s="18" t="s">
        <v>135</v>
      </c>
      <c r="BM212" s="144" t="s">
        <v>277</v>
      </c>
    </row>
    <row r="213" spans="2:47" s="1" customFormat="1" ht="10.2">
      <c r="B213" s="34"/>
      <c r="D213" s="146" t="s">
        <v>137</v>
      </c>
      <c r="F213" s="147" t="s">
        <v>278</v>
      </c>
      <c r="I213" s="148"/>
      <c r="L213" s="34"/>
      <c r="M213" s="149"/>
      <c r="T213" s="55"/>
      <c r="AT213" s="18" t="s">
        <v>137</v>
      </c>
      <c r="AU213" s="18" t="s">
        <v>87</v>
      </c>
    </row>
    <row r="214" spans="2:51" s="13" customFormat="1" ht="10.2">
      <c r="B214" s="157"/>
      <c r="D214" s="151" t="s">
        <v>139</v>
      </c>
      <c r="E214" s="158" t="s">
        <v>32</v>
      </c>
      <c r="F214" s="159" t="s">
        <v>279</v>
      </c>
      <c r="H214" s="160">
        <v>59.65</v>
      </c>
      <c r="I214" s="161"/>
      <c r="L214" s="157"/>
      <c r="M214" s="162"/>
      <c r="T214" s="163"/>
      <c r="AT214" s="158" t="s">
        <v>139</v>
      </c>
      <c r="AU214" s="158" t="s">
        <v>87</v>
      </c>
      <c r="AV214" s="13" t="s">
        <v>87</v>
      </c>
      <c r="AW214" s="13" t="s">
        <v>39</v>
      </c>
      <c r="AX214" s="13" t="s">
        <v>85</v>
      </c>
      <c r="AY214" s="158" t="s">
        <v>128</v>
      </c>
    </row>
    <row r="215" spans="2:65" s="1" customFormat="1" ht="33" customHeight="1">
      <c r="B215" s="34"/>
      <c r="C215" s="133" t="s">
        <v>280</v>
      </c>
      <c r="D215" s="133" t="s">
        <v>130</v>
      </c>
      <c r="E215" s="134" t="s">
        <v>281</v>
      </c>
      <c r="F215" s="135" t="s">
        <v>282</v>
      </c>
      <c r="G215" s="136" t="s">
        <v>153</v>
      </c>
      <c r="H215" s="137">
        <v>59.65</v>
      </c>
      <c r="I215" s="138"/>
      <c r="J215" s="139">
        <f>ROUND(I215*H215,2)</f>
        <v>0</v>
      </c>
      <c r="K215" s="135" t="s">
        <v>134</v>
      </c>
      <c r="L215" s="34"/>
      <c r="M215" s="140" t="s">
        <v>32</v>
      </c>
      <c r="N215" s="141" t="s">
        <v>49</v>
      </c>
      <c r="P215" s="142">
        <f>O215*H215</f>
        <v>0</v>
      </c>
      <c r="Q215" s="142">
        <v>0</v>
      </c>
      <c r="R215" s="142">
        <f>Q215*H215</f>
        <v>0</v>
      </c>
      <c r="S215" s="142">
        <v>0</v>
      </c>
      <c r="T215" s="143">
        <f>S215*H215</f>
        <v>0</v>
      </c>
      <c r="AR215" s="144" t="s">
        <v>135</v>
      </c>
      <c r="AT215" s="144" t="s">
        <v>130</v>
      </c>
      <c r="AU215" s="144" t="s">
        <v>87</v>
      </c>
      <c r="AY215" s="18" t="s">
        <v>128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8" t="s">
        <v>85</v>
      </c>
      <c r="BK215" s="145">
        <f>ROUND(I215*H215,2)</f>
        <v>0</v>
      </c>
      <c r="BL215" s="18" t="s">
        <v>135</v>
      </c>
      <c r="BM215" s="144" t="s">
        <v>283</v>
      </c>
    </row>
    <row r="216" spans="2:47" s="1" customFormat="1" ht="10.2">
      <c r="B216" s="34"/>
      <c r="D216" s="146" t="s">
        <v>137</v>
      </c>
      <c r="F216" s="147" t="s">
        <v>284</v>
      </c>
      <c r="I216" s="148"/>
      <c r="L216" s="34"/>
      <c r="M216" s="149"/>
      <c r="T216" s="55"/>
      <c r="AT216" s="18" t="s">
        <v>137</v>
      </c>
      <c r="AU216" s="18" t="s">
        <v>87</v>
      </c>
    </row>
    <row r="217" spans="2:51" s="13" customFormat="1" ht="10.2">
      <c r="B217" s="157"/>
      <c r="D217" s="151" t="s">
        <v>139</v>
      </c>
      <c r="E217" s="158" t="s">
        <v>32</v>
      </c>
      <c r="F217" s="159" t="s">
        <v>279</v>
      </c>
      <c r="H217" s="160">
        <v>59.65</v>
      </c>
      <c r="I217" s="161"/>
      <c r="L217" s="157"/>
      <c r="M217" s="162"/>
      <c r="T217" s="163"/>
      <c r="AT217" s="158" t="s">
        <v>139</v>
      </c>
      <c r="AU217" s="158" t="s">
        <v>87</v>
      </c>
      <c r="AV217" s="13" t="s">
        <v>87</v>
      </c>
      <c r="AW217" s="13" t="s">
        <v>39</v>
      </c>
      <c r="AX217" s="13" t="s">
        <v>85</v>
      </c>
      <c r="AY217" s="158" t="s">
        <v>128</v>
      </c>
    </row>
    <row r="218" spans="2:65" s="1" customFormat="1" ht="24.15" customHeight="1">
      <c r="B218" s="34"/>
      <c r="C218" s="133" t="s">
        <v>285</v>
      </c>
      <c r="D218" s="133" t="s">
        <v>130</v>
      </c>
      <c r="E218" s="134" t="s">
        <v>286</v>
      </c>
      <c r="F218" s="135" t="s">
        <v>287</v>
      </c>
      <c r="G218" s="136" t="s">
        <v>153</v>
      </c>
      <c r="H218" s="137">
        <v>59.65</v>
      </c>
      <c r="I218" s="138"/>
      <c r="J218" s="139">
        <f>ROUND(I218*H218,2)</f>
        <v>0</v>
      </c>
      <c r="K218" s="135" t="s">
        <v>134</v>
      </c>
      <c r="L218" s="34"/>
      <c r="M218" s="140" t="s">
        <v>32</v>
      </c>
      <c r="N218" s="141" t="s">
        <v>49</v>
      </c>
      <c r="P218" s="142">
        <f>O218*H218</f>
        <v>0</v>
      </c>
      <c r="Q218" s="142">
        <v>0</v>
      </c>
      <c r="R218" s="142">
        <f>Q218*H218</f>
        <v>0</v>
      </c>
      <c r="S218" s="142">
        <v>0</v>
      </c>
      <c r="T218" s="143">
        <f>S218*H218</f>
        <v>0</v>
      </c>
      <c r="AR218" s="144" t="s">
        <v>135</v>
      </c>
      <c r="AT218" s="144" t="s">
        <v>130</v>
      </c>
      <c r="AU218" s="144" t="s">
        <v>87</v>
      </c>
      <c r="AY218" s="18" t="s">
        <v>128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8" t="s">
        <v>85</v>
      </c>
      <c r="BK218" s="145">
        <f>ROUND(I218*H218,2)</f>
        <v>0</v>
      </c>
      <c r="BL218" s="18" t="s">
        <v>135</v>
      </c>
      <c r="BM218" s="144" t="s">
        <v>288</v>
      </c>
    </row>
    <row r="219" spans="2:47" s="1" customFormat="1" ht="10.2">
      <c r="B219" s="34"/>
      <c r="D219" s="146" t="s">
        <v>137</v>
      </c>
      <c r="F219" s="147" t="s">
        <v>289</v>
      </c>
      <c r="I219" s="148"/>
      <c r="L219" s="34"/>
      <c r="M219" s="149"/>
      <c r="T219" s="55"/>
      <c r="AT219" s="18" t="s">
        <v>137</v>
      </c>
      <c r="AU219" s="18" t="s">
        <v>87</v>
      </c>
    </row>
    <row r="220" spans="2:51" s="12" customFormat="1" ht="10.2">
      <c r="B220" s="150"/>
      <c r="D220" s="151" t="s">
        <v>139</v>
      </c>
      <c r="E220" s="152" t="s">
        <v>32</v>
      </c>
      <c r="F220" s="153" t="s">
        <v>140</v>
      </c>
      <c r="H220" s="152" t="s">
        <v>32</v>
      </c>
      <c r="I220" s="154"/>
      <c r="L220" s="150"/>
      <c r="M220" s="155"/>
      <c r="T220" s="156"/>
      <c r="AT220" s="152" t="s">
        <v>139</v>
      </c>
      <c r="AU220" s="152" t="s">
        <v>87</v>
      </c>
      <c r="AV220" s="12" t="s">
        <v>85</v>
      </c>
      <c r="AW220" s="12" t="s">
        <v>39</v>
      </c>
      <c r="AX220" s="12" t="s">
        <v>78</v>
      </c>
      <c r="AY220" s="152" t="s">
        <v>128</v>
      </c>
    </row>
    <row r="221" spans="2:51" s="12" customFormat="1" ht="10.2">
      <c r="B221" s="150"/>
      <c r="D221" s="151" t="s">
        <v>139</v>
      </c>
      <c r="E221" s="152" t="s">
        <v>32</v>
      </c>
      <c r="F221" s="153" t="s">
        <v>223</v>
      </c>
      <c r="H221" s="152" t="s">
        <v>32</v>
      </c>
      <c r="I221" s="154"/>
      <c r="L221" s="150"/>
      <c r="M221" s="155"/>
      <c r="T221" s="156"/>
      <c r="AT221" s="152" t="s">
        <v>139</v>
      </c>
      <c r="AU221" s="152" t="s">
        <v>87</v>
      </c>
      <c r="AV221" s="12" t="s">
        <v>85</v>
      </c>
      <c r="AW221" s="12" t="s">
        <v>39</v>
      </c>
      <c r="AX221" s="12" t="s">
        <v>78</v>
      </c>
      <c r="AY221" s="152" t="s">
        <v>128</v>
      </c>
    </row>
    <row r="222" spans="2:51" s="13" customFormat="1" ht="10.2">
      <c r="B222" s="157"/>
      <c r="D222" s="151" t="s">
        <v>139</v>
      </c>
      <c r="E222" s="158" t="s">
        <v>32</v>
      </c>
      <c r="F222" s="159" t="s">
        <v>270</v>
      </c>
      <c r="H222" s="160">
        <v>59.65</v>
      </c>
      <c r="I222" s="161"/>
      <c r="L222" s="157"/>
      <c r="M222" s="162"/>
      <c r="T222" s="163"/>
      <c r="AT222" s="158" t="s">
        <v>139</v>
      </c>
      <c r="AU222" s="158" t="s">
        <v>87</v>
      </c>
      <c r="AV222" s="13" t="s">
        <v>87</v>
      </c>
      <c r="AW222" s="13" t="s">
        <v>39</v>
      </c>
      <c r="AX222" s="13" t="s">
        <v>78</v>
      </c>
      <c r="AY222" s="158" t="s">
        <v>128</v>
      </c>
    </row>
    <row r="223" spans="2:51" s="14" customFormat="1" ht="10.2">
      <c r="B223" s="164"/>
      <c r="D223" s="151" t="s">
        <v>139</v>
      </c>
      <c r="E223" s="165" t="s">
        <v>32</v>
      </c>
      <c r="F223" s="166" t="s">
        <v>142</v>
      </c>
      <c r="H223" s="167">
        <v>59.65</v>
      </c>
      <c r="I223" s="168"/>
      <c r="L223" s="164"/>
      <c r="M223" s="169"/>
      <c r="T223" s="170"/>
      <c r="AT223" s="165" t="s">
        <v>139</v>
      </c>
      <c r="AU223" s="165" t="s">
        <v>87</v>
      </c>
      <c r="AV223" s="14" t="s">
        <v>135</v>
      </c>
      <c r="AW223" s="14" t="s">
        <v>39</v>
      </c>
      <c r="AX223" s="14" t="s">
        <v>85</v>
      </c>
      <c r="AY223" s="165" t="s">
        <v>128</v>
      </c>
    </row>
    <row r="224" spans="2:65" s="1" customFormat="1" ht="21.75" customHeight="1">
      <c r="B224" s="34"/>
      <c r="C224" s="133" t="s">
        <v>290</v>
      </c>
      <c r="D224" s="133" t="s">
        <v>130</v>
      </c>
      <c r="E224" s="134" t="s">
        <v>291</v>
      </c>
      <c r="F224" s="135" t="s">
        <v>292</v>
      </c>
      <c r="G224" s="136" t="s">
        <v>153</v>
      </c>
      <c r="H224" s="137">
        <v>59.65</v>
      </c>
      <c r="I224" s="138"/>
      <c r="J224" s="139">
        <f>ROUND(I224*H224,2)</f>
        <v>0</v>
      </c>
      <c r="K224" s="135" t="s">
        <v>134</v>
      </c>
      <c r="L224" s="34"/>
      <c r="M224" s="140" t="s">
        <v>32</v>
      </c>
      <c r="N224" s="141" t="s">
        <v>49</v>
      </c>
      <c r="P224" s="142">
        <f>O224*H224</f>
        <v>0</v>
      </c>
      <c r="Q224" s="142">
        <v>0</v>
      </c>
      <c r="R224" s="142">
        <f>Q224*H224</f>
        <v>0</v>
      </c>
      <c r="S224" s="142">
        <v>0</v>
      </c>
      <c r="T224" s="143">
        <f>S224*H224</f>
        <v>0</v>
      </c>
      <c r="AR224" s="144" t="s">
        <v>135</v>
      </c>
      <c r="AT224" s="144" t="s">
        <v>130</v>
      </c>
      <c r="AU224" s="144" t="s">
        <v>87</v>
      </c>
      <c r="AY224" s="18" t="s">
        <v>128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8" t="s">
        <v>85</v>
      </c>
      <c r="BK224" s="145">
        <f>ROUND(I224*H224,2)</f>
        <v>0</v>
      </c>
      <c r="BL224" s="18" t="s">
        <v>135</v>
      </c>
      <c r="BM224" s="144" t="s">
        <v>293</v>
      </c>
    </row>
    <row r="225" spans="2:47" s="1" customFormat="1" ht="10.2">
      <c r="B225" s="34"/>
      <c r="D225" s="146" t="s">
        <v>137</v>
      </c>
      <c r="F225" s="147" t="s">
        <v>294</v>
      </c>
      <c r="I225" s="148"/>
      <c r="L225" s="34"/>
      <c r="M225" s="149"/>
      <c r="T225" s="55"/>
      <c r="AT225" s="18" t="s">
        <v>137</v>
      </c>
      <c r="AU225" s="18" t="s">
        <v>87</v>
      </c>
    </row>
    <row r="226" spans="2:51" s="12" customFormat="1" ht="10.2">
      <c r="B226" s="150"/>
      <c r="D226" s="151" t="s">
        <v>139</v>
      </c>
      <c r="E226" s="152" t="s">
        <v>32</v>
      </c>
      <c r="F226" s="153" t="s">
        <v>140</v>
      </c>
      <c r="H226" s="152" t="s">
        <v>32</v>
      </c>
      <c r="I226" s="154"/>
      <c r="L226" s="150"/>
      <c r="M226" s="155"/>
      <c r="T226" s="156"/>
      <c r="AT226" s="152" t="s">
        <v>139</v>
      </c>
      <c r="AU226" s="152" t="s">
        <v>87</v>
      </c>
      <c r="AV226" s="12" t="s">
        <v>85</v>
      </c>
      <c r="AW226" s="12" t="s">
        <v>39</v>
      </c>
      <c r="AX226" s="12" t="s">
        <v>78</v>
      </c>
      <c r="AY226" s="152" t="s">
        <v>128</v>
      </c>
    </row>
    <row r="227" spans="2:51" s="12" customFormat="1" ht="10.2">
      <c r="B227" s="150"/>
      <c r="D227" s="151" t="s">
        <v>139</v>
      </c>
      <c r="E227" s="152" t="s">
        <v>32</v>
      </c>
      <c r="F227" s="153" t="s">
        <v>223</v>
      </c>
      <c r="H227" s="152" t="s">
        <v>32</v>
      </c>
      <c r="I227" s="154"/>
      <c r="L227" s="150"/>
      <c r="M227" s="155"/>
      <c r="T227" s="156"/>
      <c r="AT227" s="152" t="s">
        <v>139</v>
      </c>
      <c r="AU227" s="152" t="s">
        <v>87</v>
      </c>
      <c r="AV227" s="12" t="s">
        <v>85</v>
      </c>
      <c r="AW227" s="12" t="s">
        <v>39</v>
      </c>
      <c r="AX227" s="12" t="s">
        <v>78</v>
      </c>
      <c r="AY227" s="152" t="s">
        <v>128</v>
      </c>
    </row>
    <row r="228" spans="2:51" s="13" customFormat="1" ht="10.2">
      <c r="B228" s="157"/>
      <c r="D228" s="151" t="s">
        <v>139</v>
      </c>
      <c r="E228" s="158" t="s">
        <v>32</v>
      </c>
      <c r="F228" s="159" t="s">
        <v>270</v>
      </c>
      <c r="H228" s="160">
        <v>59.65</v>
      </c>
      <c r="I228" s="161"/>
      <c r="L228" s="157"/>
      <c r="M228" s="162"/>
      <c r="T228" s="163"/>
      <c r="AT228" s="158" t="s">
        <v>139</v>
      </c>
      <c r="AU228" s="158" t="s">
        <v>87</v>
      </c>
      <c r="AV228" s="13" t="s">
        <v>87</v>
      </c>
      <c r="AW228" s="13" t="s">
        <v>39</v>
      </c>
      <c r="AX228" s="13" t="s">
        <v>78</v>
      </c>
      <c r="AY228" s="158" t="s">
        <v>128</v>
      </c>
    </row>
    <row r="229" spans="2:51" s="14" customFormat="1" ht="10.2">
      <c r="B229" s="164"/>
      <c r="D229" s="151" t="s">
        <v>139</v>
      </c>
      <c r="E229" s="165" t="s">
        <v>32</v>
      </c>
      <c r="F229" s="166" t="s">
        <v>142</v>
      </c>
      <c r="H229" s="167">
        <v>59.65</v>
      </c>
      <c r="I229" s="168"/>
      <c r="L229" s="164"/>
      <c r="M229" s="169"/>
      <c r="T229" s="170"/>
      <c r="AT229" s="165" t="s">
        <v>139</v>
      </c>
      <c r="AU229" s="165" t="s">
        <v>87</v>
      </c>
      <c r="AV229" s="14" t="s">
        <v>135</v>
      </c>
      <c r="AW229" s="14" t="s">
        <v>39</v>
      </c>
      <c r="AX229" s="14" t="s">
        <v>85</v>
      </c>
      <c r="AY229" s="165" t="s">
        <v>128</v>
      </c>
    </row>
    <row r="230" spans="2:65" s="1" customFormat="1" ht="21.75" customHeight="1">
      <c r="B230" s="34"/>
      <c r="C230" s="133" t="s">
        <v>295</v>
      </c>
      <c r="D230" s="133" t="s">
        <v>130</v>
      </c>
      <c r="E230" s="134" t="s">
        <v>296</v>
      </c>
      <c r="F230" s="135" t="s">
        <v>297</v>
      </c>
      <c r="G230" s="136" t="s">
        <v>133</v>
      </c>
      <c r="H230" s="137">
        <v>6.264</v>
      </c>
      <c r="I230" s="138"/>
      <c r="J230" s="139">
        <f>ROUND(I230*H230,2)</f>
        <v>0</v>
      </c>
      <c r="K230" s="135" t="s">
        <v>134</v>
      </c>
      <c r="L230" s="34"/>
      <c r="M230" s="140" t="s">
        <v>32</v>
      </c>
      <c r="N230" s="141" t="s">
        <v>49</v>
      </c>
      <c r="P230" s="142">
        <f>O230*H230</f>
        <v>0</v>
      </c>
      <c r="Q230" s="142">
        <v>0</v>
      </c>
      <c r="R230" s="142">
        <f>Q230*H230</f>
        <v>0</v>
      </c>
      <c r="S230" s="142">
        <v>0</v>
      </c>
      <c r="T230" s="143">
        <f>S230*H230</f>
        <v>0</v>
      </c>
      <c r="AR230" s="144" t="s">
        <v>135</v>
      </c>
      <c r="AT230" s="144" t="s">
        <v>130</v>
      </c>
      <c r="AU230" s="144" t="s">
        <v>87</v>
      </c>
      <c r="AY230" s="18" t="s">
        <v>128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8" t="s">
        <v>85</v>
      </c>
      <c r="BK230" s="145">
        <f>ROUND(I230*H230,2)</f>
        <v>0</v>
      </c>
      <c r="BL230" s="18" t="s">
        <v>135</v>
      </c>
      <c r="BM230" s="144" t="s">
        <v>298</v>
      </c>
    </row>
    <row r="231" spans="2:47" s="1" customFormat="1" ht="10.2">
      <c r="B231" s="34"/>
      <c r="D231" s="146" t="s">
        <v>137</v>
      </c>
      <c r="F231" s="147" t="s">
        <v>299</v>
      </c>
      <c r="I231" s="148"/>
      <c r="L231" s="34"/>
      <c r="M231" s="149"/>
      <c r="T231" s="55"/>
      <c r="AT231" s="18" t="s">
        <v>137</v>
      </c>
      <c r="AU231" s="18" t="s">
        <v>87</v>
      </c>
    </row>
    <row r="232" spans="2:51" s="12" customFormat="1" ht="10.2">
      <c r="B232" s="150"/>
      <c r="D232" s="151" t="s">
        <v>139</v>
      </c>
      <c r="E232" s="152" t="s">
        <v>32</v>
      </c>
      <c r="F232" s="153" t="s">
        <v>140</v>
      </c>
      <c r="H232" s="152" t="s">
        <v>32</v>
      </c>
      <c r="I232" s="154"/>
      <c r="L232" s="150"/>
      <c r="M232" s="155"/>
      <c r="T232" s="156"/>
      <c r="AT232" s="152" t="s">
        <v>139</v>
      </c>
      <c r="AU232" s="152" t="s">
        <v>87</v>
      </c>
      <c r="AV232" s="12" t="s">
        <v>85</v>
      </c>
      <c r="AW232" s="12" t="s">
        <v>39</v>
      </c>
      <c r="AX232" s="12" t="s">
        <v>78</v>
      </c>
      <c r="AY232" s="152" t="s">
        <v>128</v>
      </c>
    </row>
    <row r="233" spans="2:51" s="12" customFormat="1" ht="10.2">
      <c r="B233" s="150"/>
      <c r="D233" s="151" t="s">
        <v>139</v>
      </c>
      <c r="E233" s="152" t="s">
        <v>32</v>
      </c>
      <c r="F233" s="153" t="s">
        <v>223</v>
      </c>
      <c r="H233" s="152" t="s">
        <v>32</v>
      </c>
      <c r="I233" s="154"/>
      <c r="L233" s="150"/>
      <c r="M233" s="155"/>
      <c r="T233" s="156"/>
      <c r="AT233" s="152" t="s">
        <v>139</v>
      </c>
      <c r="AU233" s="152" t="s">
        <v>87</v>
      </c>
      <c r="AV233" s="12" t="s">
        <v>85</v>
      </c>
      <c r="AW233" s="12" t="s">
        <v>39</v>
      </c>
      <c r="AX233" s="12" t="s">
        <v>78</v>
      </c>
      <c r="AY233" s="152" t="s">
        <v>128</v>
      </c>
    </row>
    <row r="234" spans="2:51" s="12" customFormat="1" ht="10.2">
      <c r="B234" s="150"/>
      <c r="D234" s="151" t="s">
        <v>139</v>
      </c>
      <c r="E234" s="152" t="s">
        <v>32</v>
      </c>
      <c r="F234" s="153" t="s">
        <v>300</v>
      </c>
      <c r="H234" s="152" t="s">
        <v>32</v>
      </c>
      <c r="I234" s="154"/>
      <c r="L234" s="150"/>
      <c r="M234" s="155"/>
      <c r="T234" s="156"/>
      <c r="AT234" s="152" t="s">
        <v>139</v>
      </c>
      <c r="AU234" s="152" t="s">
        <v>87</v>
      </c>
      <c r="AV234" s="12" t="s">
        <v>85</v>
      </c>
      <c r="AW234" s="12" t="s">
        <v>39</v>
      </c>
      <c r="AX234" s="12" t="s">
        <v>78</v>
      </c>
      <c r="AY234" s="152" t="s">
        <v>128</v>
      </c>
    </row>
    <row r="235" spans="2:51" s="12" customFormat="1" ht="30.6">
      <c r="B235" s="150"/>
      <c r="D235" s="151" t="s">
        <v>139</v>
      </c>
      <c r="E235" s="152" t="s">
        <v>32</v>
      </c>
      <c r="F235" s="153" t="s">
        <v>301</v>
      </c>
      <c r="H235" s="152" t="s">
        <v>32</v>
      </c>
      <c r="I235" s="154"/>
      <c r="L235" s="150"/>
      <c r="M235" s="155"/>
      <c r="T235" s="156"/>
      <c r="AT235" s="152" t="s">
        <v>139</v>
      </c>
      <c r="AU235" s="152" t="s">
        <v>87</v>
      </c>
      <c r="AV235" s="12" t="s">
        <v>85</v>
      </c>
      <c r="AW235" s="12" t="s">
        <v>39</v>
      </c>
      <c r="AX235" s="12" t="s">
        <v>78</v>
      </c>
      <c r="AY235" s="152" t="s">
        <v>128</v>
      </c>
    </row>
    <row r="236" spans="2:51" s="13" customFormat="1" ht="10.2">
      <c r="B236" s="157"/>
      <c r="D236" s="151" t="s">
        <v>139</v>
      </c>
      <c r="E236" s="158" t="s">
        <v>32</v>
      </c>
      <c r="F236" s="159" t="s">
        <v>302</v>
      </c>
      <c r="H236" s="160">
        <v>0.895</v>
      </c>
      <c r="I236" s="161"/>
      <c r="L236" s="157"/>
      <c r="M236" s="162"/>
      <c r="T236" s="163"/>
      <c r="AT236" s="158" t="s">
        <v>139</v>
      </c>
      <c r="AU236" s="158" t="s">
        <v>87</v>
      </c>
      <c r="AV236" s="13" t="s">
        <v>87</v>
      </c>
      <c r="AW236" s="13" t="s">
        <v>39</v>
      </c>
      <c r="AX236" s="13" t="s">
        <v>78</v>
      </c>
      <c r="AY236" s="158" t="s">
        <v>128</v>
      </c>
    </row>
    <row r="237" spans="2:51" s="13" customFormat="1" ht="20.4">
      <c r="B237" s="157"/>
      <c r="D237" s="151" t="s">
        <v>139</v>
      </c>
      <c r="E237" s="158" t="s">
        <v>32</v>
      </c>
      <c r="F237" s="159" t="s">
        <v>303</v>
      </c>
      <c r="H237" s="160">
        <v>4.474</v>
      </c>
      <c r="I237" s="161"/>
      <c r="L237" s="157"/>
      <c r="M237" s="162"/>
      <c r="T237" s="163"/>
      <c r="AT237" s="158" t="s">
        <v>139</v>
      </c>
      <c r="AU237" s="158" t="s">
        <v>87</v>
      </c>
      <c r="AV237" s="13" t="s">
        <v>87</v>
      </c>
      <c r="AW237" s="13" t="s">
        <v>39</v>
      </c>
      <c r="AX237" s="13" t="s">
        <v>78</v>
      </c>
      <c r="AY237" s="158" t="s">
        <v>128</v>
      </c>
    </row>
    <row r="238" spans="2:51" s="13" customFormat="1" ht="10.2">
      <c r="B238" s="157"/>
      <c r="D238" s="151" t="s">
        <v>139</v>
      </c>
      <c r="E238" s="158" t="s">
        <v>32</v>
      </c>
      <c r="F238" s="159" t="s">
        <v>304</v>
      </c>
      <c r="H238" s="160">
        <v>0.895</v>
      </c>
      <c r="I238" s="161"/>
      <c r="L238" s="157"/>
      <c r="M238" s="162"/>
      <c r="T238" s="163"/>
      <c r="AT238" s="158" t="s">
        <v>139</v>
      </c>
      <c r="AU238" s="158" t="s">
        <v>87</v>
      </c>
      <c r="AV238" s="13" t="s">
        <v>87</v>
      </c>
      <c r="AW238" s="13" t="s">
        <v>39</v>
      </c>
      <c r="AX238" s="13" t="s">
        <v>78</v>
      </c>
      <c r="AY238" s="158" t="s">
        <v>128</v>
      </c>
    </row>
    <row r="239" spans="2:51" s="14" customFormat="1" ht="10.2">
      <c r="B239" s="164"/>
      <c r="D239" s="151" t="s">
        <v>139</v>
      </c>
      <c r="E239" s="165" t="s">
        <v>32</v>
      </c>
      <c r="F239" s="166" t="s">
        <v>142</v>
      </c>
      <c r="H239" s="167">
        <v>6.264</v>
      </c>
      <c r="I239" s="168"/>
      <c r="L239" s="164"/>
      <c r="M239" s="169"/>
      <c r="T239" s="170"/>
      <c r="AT239" s="165" t="s">
        <v>139</v>
      </c>
      <c r="AU239" s="165" t="s">
        <v>87</v>
      </c>
      <c r="AV239" s="14" t="s">
        <v>135</v>
      </c>
      <c r="AW239" s="14" t="s">
        <v>39</v>
      </c>
      <c r="AX239" s="14" t="s">
        <v>85</v>
      </c>
      <c r="AY239" s="165" t="s">
        <v>128</v>
      </c>
    </row>
    <row r="240" spans="2:65" s="1" customFormat="1" ht="21.75" customHeight="1">
      <c r="B240" s="34"/>
      <c r="C240" s="133" t="s">
        <v>305</v>
      </c>
      <c r="D240" s="133" t="s">
        <v>130</v>
      </c>
      <c r="E240" s="134" t="s">
        <v>306</v>
      </c>
      <c r="F240" s="135" t="s">
        <v>307</v>
      </c>
      <c r="G240" s="136" t="s">
        <v>133</v>
      </c>
      <c r="H240" s="137">
        <v>6.264</v>
      </c>
      <c r="I240" s="138"/>
      <c r="J240" s="139">
        <f>ROUND(I240*H240,2)</f>
        <v>0</v>
      </c>
      <c r="K240" s="135" t="s">
        <v>134</v>
      </c>
      <c r="L240" s="34"/>
      <c r="M240" s="140" t="s">
        <v>32</v>
      </c>
      <c r="N240" s="141" t="s">
        <v>49</v>
      </c>
      <c r="P240" s="142">
        <f>O240*H240</f>
        <v>0</v>
      </c>
      <c r="Q240" s="142">
        <v>0</v>
      </c>
      <c r="R240" s="142">
        <f>Q240*H240</f>
        <v>0</v>
      </c>
      <c r="S240" s="142">
        <v>0</v>
      </c>
      <c r="T240" s="143">
        <f>S240*H240</f>
        <v>0</v>
      </c>
      <c r="AR240" s="144" t="s">
        <v>135</v>
      </c>
      <c r="AT240" s="144" t="s">
        <v>130</v>
      </c>
      <c r="AU240" s="144" t="s">
        <v>87</v>
      </c>
      <c r="AY240" s="18" t="s">
        <v>128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8" t="s">
        <v>85</v>
      </c>
      <c r="BK240" s="145">
        <f>ROUND(I240*H240,2)</f>
        <v>0</v>
      </c>
      <c r="BL240" s="18" t="s">
        <v>135</v>
      </c>
      <c r="BM240" s="144" t="s">
        <v>308</v>
      </c>
    </row>
    <row r="241" spans="2:47" s="1" customFormat="1" ht="10.2">
      <c r="B241" s="34"/>
      <c r="D241" s="146" t="s">
        <v>137</v>
      </c>
      <c r="F241" s="147" t="s">
        <v>309</v>
      </c>
      <c r="I241" s="148"/>
      <c r="L241" s="34"/>
      <c r="M241" s="149"/>
      <c r="T241" s="55"/>
      <c r="AT241" s="18" t="s">
        <v>137</v>
      </c>
      <c r="AU241" s="18" t="s">
        <v>87</v>
      </c>
    </row>
    <row r="242" spans="2:51" s="12" customFormat="1" ht="10.2">
      <c r="B242" s="150"/>
      <c r="D242" s="151" t="s">
        <v>139</v>
      </c>
      <c r="E242" s="152" t="s">
        <v>32</v>
      </c>
      <c r="F242" s="153" t="s">
        <v>310</v>
      </c>
      <c r="H242" s="152" t="s">
        <v>32</v>
      </c>
      <c r="I242" s="154"/>
      <c r="L242" s="150"/>
      <c r="M242" s="155"/>
      <c r="T242" s="156"/>
      <c r="AT242" s="152" t="s">
        <v>139</v>
      </c>
      <c r="AU242" s="152" t="s">
        <v>87</v>
      </c>
      <c r="AV242" s="12" t="s">
        <v>85</v>
      </c>
      <c r="AW242" s="12" t="s">
        <v>39</v>
      </c>
      <c r="AX242" s="12" t="s">
        <v>78</v>
      </c>
      <c r="AY242" s="152" t="s">
        <v>128</v>
      </c>
    </row>
    <row r="243" spans="2:51" s="13" customFormat="1" ht="10.2">
      <c r="B243" s="157"/>
      <c r="D243" s="151" t="s">
        <v>139</v>
      </c>
      <c r="E243" s="158" t="s">
        <v>32</v>
      </c>
      <c r="F243" s="159" t="s">
        <v>311</v>
      </c>
      <c r="H243" s="160">
        <v>6.264</v>
      </c>
      <c r="I243" s="161"/>
      <c r="L243" s="157"/>
      <c r="M243" s="162"/>
      <c r="T243" s="163"/>
      <c r="AT243" s="158" t="s">
        <v>139</v>
      </c>
      <c r="AU243" s="158" t="s">
        <v>87</v>
      </c>
      <c r="AV243" s="13" t="s">
        <v>87</v>
      </c>
      <c r="AW243" s="13" t="s">
        <v>39</v>
      </c>
      <c r="AX243" s="13" t="s">
        <v>78</v>
      </c>
      <c r="AY243" s="158" t="s">
        <v>128</v>
      </c>
    </row>
    <row r="244" spans="2:51" s="14" customFormat="1" ht="10.2">
      <c r="B244" s="164"/>
      <c r="D244" s="151" t="s">
        <v>139</v>
      </c>
      <c r="E244" s="165" t="s">
        <v>32</v>
      </c>
      <c r="F244" s="166" t="s">
        <v>142</v>
      </c>
      <c r="H244" s="167">
        <v>6.264</v>
      </c>
      <c r="I244" s="168"/>
      <c r="L244" s="164"/>
      <c r="M244" s="169"/>
      <c r="T244" s="170"/>
      <c r="AT244" s="165" t="s">
        <v>139</v>
      </c>
      <c r="AU244" s="165" t="s">
        <v>87</v>
      </c>
      <c r="AV244" s="14" t="s">
        <v>135</v>
      </c>
      <c r="AW244" s="14" t="s">
        <v>39</v>
      </c>
      <c r="AX244" s="14" t="s">
        <v>85</v>
      </c>
      <c r="AY244" s="165" t="s">
        <v>128</v>
      </c>
    </row>
    <row r="245" spans="2:65" s="1" customFormat="1" ht="24.15" customHeight="1">
      <c r="B245" s="34"/>
      <c r="C245" s="133" t="s">
        <v>312</v>
      </c>
      <c r="D245" s="133" t="s">
        <v>130</v>
      </c>
      <c r="E245" s="134" t="s">
        <v>313</v>
      </c>
      <c r="F245" s="135" t="s">
        <v>314</v>
      </c>
      <c r="G245" s="136" t="s">
        <v>133</v>
      </c>
      <c r="H245" s="137">
        <v>25.056</v>
      </c>
      <c r="I245" s="138"/>
      <c r="J245" s="139">
        <f>ROUND(I245*H245,2)</f>
        <v>0</v>
      </c>
      <c r="K245" s="135" t="s">
        <v>134</v>
      </c>
      <c r="L245" s="34"/>
      <c r="M245" s="140" t="s">
        <v>32</v>
      </c>
      <c r="N245" s="141" t="s">
        <v>49</v>
      </c>
      <c r="P245" s="142">
        <f>O245*H245</f>
        <v>0</v>
      </c>
      <c r="Q245" s="142">
        <v>0</v>
      </c>
      <c r="R245" s="142">
        <f>Q245*H245</f>
        <v>0</v>
      </c>
      <c r="S245" s="142">
        <v>0</v>
      </c>
      <c r="T245" s="143">
        <f>S245*H245</f>
        <v>0</v>
      </c>
      <c r="AR245" s="144" t="s">
        <v>135</v>
      </c>
      <c r="AT245" s="144" t="s">
        <v>130</v>
      </c>
      <c r="AU245" s="144" t="s">
        <v>87</v>
      </c>
      <c r="AY245" s="18" t="s">
        <v>128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8" t="s">
        <v>85</v>
      </c>
      <c r="BK245" s="145">
        <f>ROUND(I245*H245,2)</f>
        <v>0</v>
      </c>
      <c r="BL245" s="18" t="s">
        <v>135</v>
      </c>
      <c r="BM245" s="144" t="s">
        <v>315</v>
      </c>
    </row>
    <row r="246" spans="2:47" s="1" customFormat="1" ht="10.2">
      <c r="B246" s="34"/>
      <c r="D246" s="146" t="s">
        <v>137</v>
      </c>
      <c r="F246" s="147" t="s">
        <v>316</v>
      </c>
      <c r="I246" s="148"/>
      <c r="L246" s="34"/>
      <c r="M246" s="149"/>
      <c r="T246" s="55"/>
      <c r="AT246" s="18" t="s">
        <v>137</v>
      </c>
      <c r="AU246" s="18" t="s">
        <v>87</v>
      </c>
    </row>
    <row r="247" spans="2:51" s="13" customFormat="1" ht="10.2">
      <c r="B247" s="157"/>
      <c r="D247" s="151" t="s">
        <v>139</v>
      </c>
      <c r="E247" s="158" t="s">
        <v>32</v>
      </c>
      <c r="F247" s="159" t="s">
        <v>317</v>
      </c>
      <c r="H247" s="160">
        <v>6.264</v>
      </c>
      <c r="I247" s="161"/>
      <c r="L247" s="157"/>
      <c r="M247" s="162"/>
      <c r="T247" s="163"/>
      <c r="AT247" s="158" t="s">
        <v>139</v>
      </c>
      <c r="AU247" s="158" t="s">
        <v>87</v>
      </c>
      <c r="AV247" s="13" t="s">
        <v>87</v>
      </c>
      <c r="AW247" s="13" t="s">
        <v>39</v>
      </c>
      <c r="AX247" s="13" t="s">
        <v>85</v>
      </c>
      <c r="AY247" s="158" t="s">
        <v>128</v>
      </c>
    </row>
    <row r="248" spans="2:51" s="13" customFormat="1" ht="10.2">
      <c r="B248" s="157"/>
      <c r="D248" s="151" t="s">
        <v>139</v>
      </c>
      <c r="F248" s="159" t="s">
        <v>318</v>
      </c>
      <c r="H248" s="160">
        <v>25.056</v>
      </c>
      <c r="I248" s="161"/>
      <c r="L248" s="157"/>
      <c r="M248" s="162"/>
      <c r="T248" s="163"/>
      <c r="AT248" s="158" t="s">
        <v>139</v>
      </c>
      <c r="AU248" s="158" t="s">
        <v>87</v>
      </c>
      <c r="AV248" s="13" t="s">
        <v>87</v>
      </c>
      <c r="AW248" s="13" t="s">
        <v>4</v>
      </c>
      <c r="AX248" s="13" t="s">
        <v>85</v>
      </c>
      <c r="AY248" s="158" t="s">
        <v>128</v>
      </c>
    </row>
    <row r="249" spans="2:63" s="11" customFormat="1" ht="22.8" customHeight="1">
      <c r="B249" s="121"/>
      <c r="D249" s="122" t="s">
        <v>77</v>
      </c>
      <c r="E249" s="131" t="s">
        <v>135</v>
      </c>
      <c r="F249" s="131" t="s">
        <v>319</v>
      </c>
      <c r="I249" s="124"/>
      <c r="J249" s="132">
        <f>BK249</f>
        <v>0</v>
      </c>
      <c r="L249" s="121"/>
      <c r="M249" s="126"/>
      <c r="P249" s="127">
        <f>SUM(P250:P263)</f>
        <v>0</v>
      </c>
      <c r="R249" s="127">
        <f>SUM(R250:R263)</f>
        <v>0</v>
      </c>
      <c r="T249" s="128">
        <f>SUM(T250:T263)</f>
        <v>0</v>
      </c>
      <c r="AR249" s="122" t="s">
        <v>85</v>
      </c>
      <c r="AT249" s="129" t="s">
        <v>77</v>
      </c>
      <c r="AU249" s="129" t="s">
        <v>85</v>
      </c>
      <c r="AY249" s="122" t="s">
        <v>128</v>
      </c>
      <c r="BK249" s="130">
        <f>SUM(BK250:BK263)</f>
        <v>0</v>
      </c>
    </row>
    <row r="250" spans="2:65" s="1" customFormat="1" ht="33" customHeight="1">
      <c r="B250" s="34"/>
      <c r="C250" s="133" t="s">
        <v>320</v>
      </c>
      <c r="D250" s="133" t="s">
        <v>130</v>
      </c>
      <c r="E250" s="134" t="s">
        <v>321</v>
      </c>
      <c r="F250" s="135" t="s">
        <v>322</v>
      </c>
      <c r="G250" s="136" t="s">
        <v>133</v>
      </c>
      <c r="H250" s="137">
        <v>1.23</v>
      </c>
      <c r="I250" s="138"/>
      <c r="J250" s="139">
        <f>ROUND(I250*H250,2)</f>
        <v>0</v>
      </c>
      <c r="K250" s="135" t="s">
        <v>134</v>
      </c>
      <c r="L250" s="34"/>
      <c r="M250" s="140" t="s">
        <v>32</v>
      </c>
      <c r="N250" s="141" t="s">
        <v>49</v>
      </c>
      <c r="P250" s="142">
        <f>O250*H250</f>
        <v>0</v>
      </c>
      <c r="Q250" s="142">
        <v>0</v>
      </c>
      <c r="R250" s="142">
        <f>Q250*H250</f>
        <v>0</v>
      </c>
      <c r="S250" s="142">
        <v>0</v>
      </c>
      <c r="T250" s="143">
        <f>S250*H250</f>
        <v>0</v>
      </c>
      <c r="AR250" s="144" t="s">
        <v>135</v>
      </c>
      <c r="AT250" s="144" t="s">
        <v>130</v>
      </c>
      <c r="AU250" s="144" t="s">
        <v>87</v>
      </c>
      <c r="AY250" s="18" t="s">
        <v>128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8" t="s">
        <v>85</v>
      </c>
      <c r="BK250" s="145">
        <f>ROUND(I250*H250,2)</f>
        <v>0</v>
      </c>
      <c r="BL250" s="18" t="s">
        <v>135</v>
      </c>
      <c r="BM250" s="144" t="s">
        <v>323</v>
      </c>
    </row>
    <row r="251" spans="2:47" s="1" customFormat="1" ht="10.2">
      <c r="B251" s="34"/>
      <c r="D251" s="146" t="s">
        <v>137</v>
      </c>
      <c r="F251" s="147" t="s">
        <v>324</v>
      </c>
      <c r="I251" s="148"/>
      <c r="L251" s="34"/>
      <c r="M251" s="149"/>
      <c r="T251" s="55"/>
      <c r="AT251" s="18" t="s">
        <v>137</v>
      </c>
      <c r="AU251" s="18" t="s">
        <v>87</v>
      </c>
    </row>
    <row r="252" spans="2:51" s="12" customFormat="1" ht="10.2">
      <c r="B252" s="150"/>
      <c r="D252" s="151" t="s">
        <v>139</v>
      </c>
      <c r="E252" s="152" t="s">
        <v>32</v>
      </c>
      <c r="F252" s="153" t="s">
        <v>147</v>
      </c>
      <c r="H252" s="152" t="s">
        <v>32</v>
      </c>
      <c r="I252" s="154"/>
      <c r="L252" s="150"/>
      <c r="M252" s="155"/>
      <c r="T252" s="156"/>
      <c r="AT252" s="152" t="s">
        <v>139</v>
      </c>
      <c r="AU252" s="152" t="s">
        <v>87</v>
      </c>
      <c r="AV252" s="12" t="s">
        <v>85</v>
      </c>
      <c r="AW252" s="12" t="s">
        <v>39</v>
      </c>
      <c r="AX252" s="12" t="s">
        <v>78</v>
      </c>
      <c r="AY252" s="152" t="s">
        <v>128</v>
      </c>
    </row>
    <row r="253" spans="2:51" s="12" customFormat="1" ht="10.2">
      <c r="B253" s="150"/>
      <c r="D253" s="151" t="s">
        <v>139</v>
      </c>
      <c r="E253" s="152" t="s">
        <v>32</v>
      </c>
      <c r="F253" s="153" t="s">
        <v>148</v>
      </c>
      <c r="H253" s="152" t="s">
        <v>32</v>
      </c>
      <c r="I253" s="154"/>
      <c r="L253" s="150"/>
      <c r="M253" s="155"/>
      <c r="T253" s="156"/>
      <c r="AT253" s="152" t="s">
        <v>139</v>
      </c>
      <c r="AU253" s="152" t="s">
        <v>87</v>
      </c>
      <c r="AV253" s="12" t="s">
        <v>85</v>
      </c>
      <c r="AW253" s="12" t="s">
        <v>39</v>
      </c>
      <c r="AX253" s="12" t="s">
        <v>78</v>
      </c>
      <c r="AY253" s="152" t="s">
        <v>128</v>
      </c>
    </row>
    <row r="254" spans="2:51" s="13" customFormat="1" ht="10.2">
      <c r="B254" s="157"/>
      <c r="D254" s="151" t="s">
        <v>139</v>
      </c>
      <c r="E254" s="158" t="s">
        <v>32</v>
      </c>
      <c r="F254" s="159" t="s">
        <v>325</v>
      </c>
      <c r="H254" s="160">
        <v>1.23</v>
      </c>
      <c r="I254" s="161"/>
      <c r="L254" s="157"/>
      <c r="M254" s="162"/>
      <c r="T254" s="163"/>
      <c r="AT254" s="158" t="s">
        <v>139</v>
      </c>
      <c r="AU254" s="158" t="s">
        <v>87</v>
      </c>
      <c r="AV254" s="13" t="s">
        <v>87</v>
      </c>
      <c r="AW254" s="13" t="s">
        <v>39</v>
      </c>
      <c r="AX254" s="13" t="s">
        <v>78</v>
      </c>
      <c r="AY254" s="158" t="s">
        <v>128</v>
      </c>
    </row>
    <row r="255" spans="2:51" s="14" customFormat="1" ht="10.2">
      <c r="B255" s="164"/>
      <c r="D255" s="151" t="s">
        <v>139</v>
      </c>
      <c r="E255" s="165" t="s">
        <v>32</v>
      </c>
      <c r="F255" s="166" t="s">
        <v>142</v>
      </c>
      <c r="H255" s="167">
        <v>1.23</v>
      </c>
      <c r="I255" s="168"/>
      <c r="L255" s="164"/>
      <c r="M255" s="169"/>
      <c r="T255" s="170"/>
      <c r="AT255" s="165" t="s">
        <v>139</v>
      </c>
      <c r="AU255" s="165" t="s">
        <v>87</v>
      </c>
      <c r="AV255" s="14" t="s">
        <v>135</v>
      </c>
      <c r="AW255" s="14" t="s">
        <v>39</v>
      </c>
      <c r="AX255" s="14" t="s">
        <v>85</v>
      </c>
      <c r="AY255" s="165" t="s">
        <v>128</v>
      </c>
    </row>
    <row r="256" spans="2:65" s="1" customFormat="1" ht="44.25" customHeight="1">
      <c r="B256" s="34"/>
      <c r="C256" s="133" t="s">
        <v>326</v>
      </c>
      <c r="D256" s="133" t="s">
        <v>130</v>
      </c>
      <c r="E256" s="134" t="s">
        <v>327</v>
      </c>
      <c r="F256" s="135" t="s">
        <v>328</v>
      </c>
      <c r="G256" s="136" t="s">
        <v>153</v>
      </c>
      <c r="H256" s="137">
        <v>94.24</v>
      </c>
      <c r="I256" s="138"/>
      <c r="J256" s="139">
        <f>ROUND(I256*H256,2)</f>
        <v>0</v>
      </c>
      <c r="K256" s="135" t="s">
        <v>329</v>
      </c>
      <c r="L256" s="34"/>
      <c r="M256" s="140" t="s">
        <v>32</v>
      </c>
      <c r="N256" s="141" t="s">
        <v>49</v>
      </c>
      <c r="P256" s="142">
        <f>O256*H256</f>
        <v>0</v>
      </c>
      <c r="Q256" s="142">
        <v>0</v>
      </c>
      <c r="R256" s="142">
        <f>Q256*H256</f>
        <v>0</v>
      </c>
      <c r="S256" s="142">
        <v>0</v>
      </c>
      <c r="T256" s="143">
        <f>S256*H256</f>
        <v>0</v>
      </c>
      <c r="AR256" s="144" t="s">
        <v>135</v>
      </c>
      <c r="AT256" s="144" t="s">
        <v>130</v>
      </c>
      <c r="AU256" s="144" t="s">
        <v>87</v>
      </c>
      <c r="AY256" s="18" t="s">
        <v>128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8" t="s">
        <v>85</v>
      </c>
      <c r="BK256" s="145">
        <f>ROUND(I256*H256,2)</f>
        <v>0</v>
      </c>
      <c r="BL256" s="18" t="s">
        <v>135</v>
      </c>
      <c r="BM256" s="144" t="s">
        <v>330</v>
      </c>
    </row>
    <row r="257" spans="2:51" s="12" customFormat="1" ht="10.2">
      <c r="B257" s="150"/>
      <c r="D257" s="151" t="s">
        <v>139</v>
      </c>
      <c r="E257" s="152" t="s">
        <v>32</v>
      </c>
      <c r="F257" s="153" t="s">
        <v>140</v>
      </c>
      <c r="H257" s="152" t="s">
        <v>32</v>
      </c>
      <c r="I257" s="154"/>
      <c r="L257" s="150"/>
      <c r="M257" s="155"/>
      <c r="T257" s="156"/>
      <c r="AT257" s="152" t="s">
        <v>139</v>
      </c>
      <c r="AU257" s="152" t="s">
        <v>87</v>
      </c>
      <c r="AV257" s="12" t="s">
        <v>85</v>
      </c>
      <c r="AW257" s="12" t="s">
        <v>39</v>
      </c>
      <c r="AX257" s="12" t="s">
        <v>78</v>
      </c>
      <c r="AY257" s="152" t="s">
        <v>128</v>
      </c>
    </row>
    <row r="258" spans="2:51" s="12" customFormat="1" ht="10.2">
      <c r="B258" s="150"/>
      <c r="D258" s="151" t="s">
        <v>139</v>
      </c>
      <c r="E258" s="152" t="s">
        <v>32</v>
      </c>
      <c r="F258" s="153" t="s">
        <v>331</v>
      </c>
      <c r="H258" s="152" t="s">
        <v>32</v>
      </c>
      <c r="I258" s="154"/>
      <c r="L258" s="150"/>
      <c r="M258" s="155"/>
      <c r="T258" s="156"/>
      <c r="AT258" s="152" t="s">
        <v>139</v>
      </c>
      <c r="AU258" s="152" t="s">
        <v>87</v>
      </c>
      <c r="AV258" s="12" t="s">
        <v>85</v>
      </c>
      <c r="AW258" s="12" t="s">
        <v>39</v>
      </c>
      <c r="AX258" s="12" t="s">
        <v>78</v>
      </c>
      <c r="AY258" s="152" t="s">
        <v>128</v>
      </c>
    </row>
    <row r="259" spans="2:51" s="12" customFormat="1" ht="10.2">
      <c r="B259" s="150"/>
      <c r="D259" s="151" t="s">
        <v>139</v>
      </c>
      <c r="E259" s="152" t="s">
        <v>32</v>
      </c>
      <c r="F259" s="153" t="s">
        <v>332</v>
      </c>
      <c r="H259" s="152" t="s">
        <v>32</v>
      </c>
      <c r="I259" s="154"/>
      <c r="L259" s="150"/>
      <c r="M259" s="155"/>
      <c r="T259" s="156"/>
      <c r="AT259" s="152" t="s">
        <v>139</v>
      </c>
      <c r="AU259" s="152" t="s">
        <v>87</v>
      </c>
      <c r="AV259" s="12" t="s">
        <v>85</v>
      </c>
      <c r="AW259" s="12" t="s">
        <v>39</v>
      </c>
      <c r="AX259" s="12" t="s">
        <v>78</v>
      </c>
      <c r="AY259" s="152" t="s">
        <v>128</v>
      </c>
    </row>
    <row r="260" spans="2:51" s="12" customFormat="1" ht="10.2">
      <c r="B260" s="150"/>
      <c r="D260" s="151" t="s">
        <v>139</v>
      </c>
      <c r="E260" s="152" t="s">
        <v>32</v>
      </c>
      <c r="F260" s="153" t="s">
        <v>333</v>
      </c>
      <c r="H260" s="152" t="s">
        <v>32</v>
      </c>
      <c r="I260" s="154"/>
      <c r="L260" s="150"/>
      <c r="M260" s="155"/>
      <c r="T260" s="156"/>
      <c r="AT260" s="152" t="s">
        <v>139</v>
      </c>
      <c r="AU260" s="152" t="s">
        <v>87</v>
      </c>
      <c r="AV260" s="12" t="s">
        <v>85</v>
      </c>
      <c r="AW260" s="12" t="s">
        <v>39</v>
      </c>
      <c r="AX260" s="12" t="s">
        <v>78</v>
      </c>
      <c r="AY260" s="152" t="s">
        <v>128</v>
      </c>
    </row>
    <row r="261" spans="2:51" s="13" customFormat="1" ht="10.2">
      <c r="B261" s="157"/>
      <c r="D261" s="151" t="s">
        <v>139</v>
      </c>
      <c r="E261" s="158" t="s">
        <v>32</v>
      </c>
      <c r="F261" s="159" t="s">
        <v>334</v>
      </c>
      <c r="H261" s="160">
        <v>94.24</v>
      </c>
      <c r="I261" s="161"/>
      <c r="L261" s="157"/>
      <c r="M261" s="162"/>
      <c r="T261" s="163"/>
      <c r="AT261" s="158" t="s">
        <v>139</v>
      </c>
      <c r="AU261" s="158" t="s">
        <v>87</v>
      </c>
      <c r="AV261" s="13" t="s">
        <v>87</v>
      </c>
      <c r="AW261" s="13" t="s">
        <v>39</v>
      </c>
      <c r="AX261" s="13" t="s">
        <v>78</v>
      </c>
      <c r="AY261" s="158" t="s">
        <v>128</v>
      </c>
    </row>
    <row r="262" spans="2:51" s="15" customFormat="1" ht="10.2">
      <c r="B262" s="181"/>
      <c r="D262" s="151" t="s">
        <v>139</v>
      </c>
      <c r="E262" s="182" t="s">
        <v>32</v>
      </c>
      <c r="F262" s="183" t="s">
        <v>335</v>
      </c>
      <c r="H262" s="184">
        <v>94.24</v>
      </c>
      <c r="I262" s="185"/>
      <c r="L262" s="181"/>
      <c r="M262" s="186"/>
      <c r="T262" s="187"/>
      <c r="AT262" s="182" t="s">
        <v>139</v>
      </c>
      <c r="AU262" s="182" t="s">
        <v>87</v>
      </c>
      <c r="AV262" s="15" t="s">
        <v>150</v>
      </c>
      <c r="AW262" s="15" t="s">
        <v>39</v>
      </c>
      <c r="AX262" s="15" t="s">
        <v>78</v>
      </c>
      <c r="AY262" s="182" t="s">
        <v>128</v>
      </c>
    </row>
    <row r="263" spans="2:51" s="14" customFormat="1" ht="10.2">
      <c r="B263" s="164"/>
      <c r="D263" s="151" t="s">
        <v>139</v>
      </c>
      <c r="E263" s="165" t="s">
        <v>32</v>
      </c>
      <c r="F263" s="166" t="s">
        <v>142</v>
      </c>
      <c r="H263" s="167">
        <v>94.24</v>
      </c>
      <c r="I263" s="168"/>
      <c r="L263" s="164"/>
      <c r="M263" s="169"/>
      <c r="T263" s="170"/>
      <c r="AT263" s="165" t="s">
        <v>139</v>
      </c>
      <c r="AU263" s="165" t="s">
        <v>87</v>
      </c>
      <c r="AV263" s="14" t="s">
        <v>135</v>
      </c>
      <c r="AW263" s="14" t="s">
        <v>39</v>
      </c>
      <c r="AX263" s="14" t="s">
        <v>85</v>
      </c>
      <c r="AY263" s="165" t="s">
        <v>128</v>
      </c>
    </row>
    <row r="264" spans="2:63" s="11" customFormat="1" ht="22.8" customHeight="1">
      <c r="B264" s="121"/>
      <c r="D264" s="122" t="s">
        <v>77</v>
      </c>
      <c r="E264" s="131" t="s">
        <v>162</v>
      </c>
      <c r="F264" s="131" t="s">
        <v>336</v>
      </c>
      <c r="I264" s="124"/>
      <c r="J264" s="132">
        <f>BK264</f>
        <v>0</v>
      </c>
      <c r="L264" s="121"/>
      <c r="M264" s="126"/>
      <c r="P264" s="127">
        <f>SUM(P265:P434)</f>
        <v>0</v>
      </c>
      <c r="R264" s="127">
        <f>SUM(R265:R434)</f>
        <v>50.6291478</v>
      </c>
      <c r="T264" s="128">
        <f>SUM(T265:T434)</f>
        <v>0</v>
      </c>
      <c r="AR264" s="122" t="s">
        <v>85</v>
      </c>
      <c r="AT264" s="129" t="s">
        <v>77</v>
      </c>
      <c r="AU264" s="129" t="s">
        <v>85</v>
      </c>
      <c r="AY264" s="122" t="s">
        <v>128</v>
      </c>
      <c r="BK264" s="130">
        <f>SUM(BK265:BK434)</f>
        <v>0</v>
      </c>
    </row>
    <row r="265" spans="2:65" s="1" customFormat="1" ht="33" customHeight="1">
      <c r="B265" s="34"/>
      <c r="C265" s="133" t="s">
        <v>337</v>
      </c>
      <c r="D265" s="133" t="s">
        <v>130</v>
      </c>
      <c r="E265" s="134" t="s">
        <v>338</v>
      </c>
      <c r="F265" s="135" t="s">
        <v>339</v>
      </c>
      <c r="G265" s="136" t="s">
        <v>153</v>
      </c>
      <c r="H265" s="137">
        <v>66.08</v>
      </c>
      <c r="I265" s="138"/>
      <c r="J265" s="139">
        <f>ROUND(I265*H265,2)</f>
        <v>0</v>
      </c>
      <c r="K265" s="135" t="s">
        <v>134</v>
      </c>
      <c r="L265" s="34"/>
      <c r="M265" s="140" t="s">
        <v>32</v>
      </c>
      <c r="N265" s="141" t="s">
        <v>49</v>
      </c>
      <c r="P265" s="142">
        <f>O265*H265</f>
        <v>0</v>
      </c>
      <c r="Q265" s="142">
        <v>0</v>
      </c>
      <c r="R265" s="142">
        <f>Q265*H265</f>
        <v>0</v>
      </c>
      <c r="S265" s="142">
        <v>0</v>
      </c>
      <c r="T265" s="143">
        <f>S265*H265</f>
        <v>0</v>
      </c>
      <c r="AR265" s="144" t="s">
        <v>135</v>
      </c>
      <c r="AT265" s="144" t="s">
        <v>130</v>
      </c>
      <c r="AU265" s="144" t="s">
        <v>87</v>
      </c>
      <c r="AY265" s="18" t="s">
        <v>128</v>
      </c>
      <c r="BE265" s="145">
        <f>IF(N265="základní",J265,0)</f>
        <v>0</v>
      </c>
      <c r="BF265" s="145">
        <f>IF(N265="snížená",J265,0)</f>
        <v>0</v>
      </c>
      <c r="BG265" s="145">
        <f>IF(N265="zákl. přenesená",J265,0)</f>
        <v>0</v>
      </c>
      <c r="BH265" s="145">
        <f>IF(N265="sníž. přenesená",J265,0)</f>
        <v>0</v>
      </c>
      <c r="BI265" s="145">
        <f>IF(N265="nulová",J265,0)</f>
        <v>0</v>
      </c>
      <c r="BJ265" s="18" t="s">
        <v>85</v>
      </c>
      <c r="BK265" s="145">
        <f>ROUND(I265*H265,2)</f>
        <v>0</v>
      </c>
      <c r="BL265" s="18" t="s">
        <v>135</v>
      </c>
      <c r="BM265" s="144" t="s">
        <v>340</v>
      </c>
    </row>
    <row r="266" spans="2:47" s="1" customFormat="1" ht="10.2">
      <c r="B266" s="34"/>
      <c r="D266" s="146" t="s">
        <v>137</v>
      </c>
      <c r="F266" s="147" t="s">
        <v>341</v>
      </c>
      <c r="I266" s="148"/>
      <c r="L266" s="34"/>
      <c r="M266" s="149"/>
      <c r="T266" s="55"/>
      <c r="AT266" s="18" t="s">
        <v>137</v>
      </c>
      <c r="AU266" s="18" t="s">
        <v>87</v>
      </c>
    </row>
    <row r="267" spans="2:51" s="12" customFormat="1" ht="10.2">
      <c r="B267" s="150"/>
      <c r="D267" s="151" t="s">
        <v>139</v>
      </c>
      <c r="E267" s="152" t="s">
        <v>32</v>
      </c>
      <c r="F267" s="153" t="s">
        <v>140</v>
      </c>
      <c r="H267" s="152" t="s">
        <v>32</v>
      </c>
      <c r="I267" s="154"/>
      <c r="L267" s="150"/>
      <c r="M267" s="155"/>
      <c r="T267" s="156"/>
      <c r="AT267" s="152" t="s">
        <v>139</v>
      </c>
      <c r="AU267" s="152" t="s">
        <v>87</v>
      </c>
      <c r="AV267" s="12" t="s">
        <v>85</v>
      </c>
      <c r="AW267" s="12" t="s">
        <v>39</v>
      </c>
      <c r="AX267" s="12" t="s">
        <v>78</v>
      </c>
      <c r="AY267" s="152" t="s">
        <v>128</v>
      </c>
    </row>
    <row r="268" spans="2:51" s="12" customFormat="1" ht="10.2">
      <c r="B268" s="150"/>
      <c r="D268" s="151" t="s">
        <v>139</v>
      </c>
      <c r="E268" s="152" t="s">
        <v>32</v>
      </c>
      <c r="F268" s="153" t="s">
        <v>331</v>
      </c>
      <c r="H268" s="152" t="s">
        <v>32</v>
      </c>
      <c r="I268" s="154"/>
      <c r="L268" s="150"/>
      <c r="M268" s="155"/>
      <c r="T268" s="156"/>
      <c r="AT268" s="152" t="s">
        <v>139</v>
      </c>
      <c r="AU268" s="152" t="s">
        <v>87</v>
      </c>
      <c r="AV268" s="12" t="s">
        <v>85</v>
      </c>
      <c r="AW268" s="12" t="s">
        <v>39</v>
      </c>
      <c r="AX268" s="12" t="s">
        <v>78</v>
      </c>
      <c r="AY268" s="152" t="s">
        <v>128</v>
      </c>
    </row>
    <row r="269" spans="2:51" s="12" customFormat="1" ht="10.2">
      <c r="B269" s="150"/>
      <c r="D269" s="151" t="s">
        <v>139</v>
      </c>
      <c r="E269" s="152" t="s">
        <v>32</v>
      </c>
      <c r="F269" s="153" t="s">
        <v>342</v>
      </c>
      <c r="H269" s="152" t="s">
        <v>32</v>
      </c>
      <c r="I269" s="154"/>
      <c r="L269" s="150"/>
      <c r="M269" s="155"/>
      <c r="T269" s="156"/>
      <c r="AT269" s="152" t="s">
        <v>139</v>
      </c>
      <c r="AU269" s="152" t="s">
        <v>87</v>
      </c>
      <c r="AV269" s="12" t="s">
        <v>85</v>
      </c>
      <c r="AW269" s="12" t="s">
        <v>39</v>
      </c>
      <c r="AX269" s="12" t="s">
        <v>78</v>
      </c>
      <c r="AY269" s="152" t="s">
        <v>128</v>
      </c>
    </row>
    <row r="270" spans="2:51" s="13" customFormat="1" ht="20.4">
      <c r="B270" s="157"/>
      <c r="D270" s="151" t="s">
        <v>139</v>
      </c>
      <c r="E270" s="158" t="s">
        <v>32</v>
      </c>
      <c r="F270" s="159" t="s">
        <v>343</v>
      </c>
      <c r="H270" s="160">
        <v>59.57</v>
      </c>
      <c r="I270" s="161"/>
      <c r="L270" s="157"/>
      <c r="M270" s="162"/>
      <c r="T270" s="163"/>
      <c r="AT270" s="158" t="s">
        <v>139</v>
      </c>
      <c r="AU270" s="158" t="s">
        <v>87</v>
      </c>
      <c r="AV270" s="13" t="s">
        <v>87</v>
      </c>
      <c r="AW270" s="13" t="s">
        <v>39</v>
      </c>
      <c r="AX270" s="13" t="s">
        <v>78</v>
      </c>
      <c r="AY270" s="158" t="s">
        <v>128</v>
      </c>
    </row>
    <row r="271" spans="2:51" s="15" customFormat="1" ht="10.2">
      <c r="B271" s="181"/>
      <c r="D271" s="151" t="s">
        <v>139</v>
      </c>
      <c r="E271" s="182" t="s">
        <v>32</v>
      </c>
      <c r="F271" s="183" t="s">
        <v>344</v>
      </c>
      <c r="H271" s="184">
        <v>59.57</v>
      </c>
      <c r="I271" s="185"/>
      <c r="L271" s="181"/>
      <c r="M271" s="186"/>
      <c r="T271" s="187"/>
      <c r="AT271" s="182" t="s">
        <v>139</v>
      </c>
      <c r="AU271" s="182" t="s">
        <v>87</v>
      </c>
      <c r="AV271" s="15" t="s">
        <v>150</v>
      </c>
      <c r="AW271" s="15" t="s">
        <v>39</v>
      </c>
      <c r="AX271" s="15" t="s">
        <v>78</v>
      </c>
      <c r="AY271" s="182" t="s">
        <v>128</v>
      </c>
    </row>
    <row r="272" spans="2:51" s="12" customFormat="1" ht="10.2">
      <c r="B272" s="150"/>
      <c r="D272" s="151" t="s">
        <v>139</v>
      </c>
      <c r="E272" s="152" t="s">
        <v>32</v>
      </c>
      <c r="F272" s="153" t="s">
        <v>345</v>
      </c>
      <c r="H272" s="152" t="s">
        <v>32</v>
      </c>
      <c r="I272" s="154"/>
      <c r="L272" s="150"/>
      <c r="M272" s="155"/>
      <c r="T272" s="156"/>
      <c r="AT272" s="152" t="s">
        <v>139</v>
      </c>
      <c r="AU272" s="152" t="s">
        <v>87</v>
      </c>
      <c r="AV272" s="12" t="s">
        <v>85</v>
      </c>
      <c r="AW272" s="12" t="s">
        <v>39</v>
      </c>
      <c r="AX272" s="12" t="s">
        <v>78</v>
      </c>
      <c r="AY272" s="152" t="s">
        <v>128</v>
      </c>
    </row>
    <row r="273" spans="2:51" s="13" customFormat="1" ht="10.2">
      <c r="B273" s="157"/>
      <c r="D273" s="151" t="s">
        <v>139</v>
      </c>
      <c r="E273" s="158" t="s">
        <v>32</v>
      </c>
      <c r="F273" s="159" t="s">
        <v>346</v>
      </c>
      <c r="H273" s="160">
        <v>6.51</v>
      </c>
      <c r="I273" s="161"/>
      <c r="L273" s="157"/>
      <c r="M273" s="162"/>
      <c r="T273" s="163"/>
      <c r="AT273" s="158" t="s">
        <v>139</v>
      </c>
      <c r="AU273" s="158" t="s">
        <v>87</v>
      </c>
      <c r="AV273" s="13" t="s">
        <v>87</v>
      </c>
      <c r="AW273" s="13" t="s">
        <v>39</v>
      </c>
      <c r="AX273" s="13" t="s">
        <v>78</v>
      </c>
      <c r="AY273" s="158" t="s">
        <v>128</v>
      </c>
    </row>
    <row r="274" spans="2:51" s="15" customFormat="1" ht="10.2">
      <c r="B274" s="181"/>
      <c r="D274" s="151" t="s">
        <v>139</v>
      </c>
      <c r="E274" s="182" t="s">
        <v>32</v>
      </c>
      <c r="F274" s="183" t="s">
        <v>347</v>
      </c>
      <c r="H274" s="184">
        <v>6.51</v>
      </c>
      <c r="I274" s="185"/>
      <c r="L274" s="181"/>
      <c r="M274" s="186"/>
      <c r="T274" s="187"/>
      <c r="AT274" s="182" t="s">
        <v>139</v>
      </c>
      <c r="AU274" s="182" t="s">
        <v>87</v>
      </c>
      <c r="AV274" s="15" t="s">
        <v>150</v>
      </c>
      <c r="AW274" s="15" t="s">
        <v>39</v>
      </c>
      <c r="AX274" s="15" t="s">
        <v>78</v>
      </c>
      <c r="AY274" s="182" t="s">
        <v>128</v>
      </c>
    </row>
    <row r="275" spans="2:51" s="14" customFormat="1" ht="10.2">
      <c r="B275" s="164"/>
      <c r="D275" s="151" t="s">
        <v>139</v>
      </c>
      <c r="E275" s="165" t="s">
        <v>32</v>
      </c>
      <c r="F275" s="166" t="s">
        <v>142</v>
      </c>
      <c r="H275" s="167">
        <v>66.08</v>
      </c>
      <c r="I275" s="168"/>
      <c r="L275" s="164"/>
      <c r="M275" s="169"/>
      <c r="T275" s="170"/>
      <c r="AT275" s="165" t="s">
        <v>139</v>
      </c>
      <c r="AU275" s="165" t="s">
        <v>87</v>
      </c>
      <c r="AV275" s="14" t="s">
        <v>135</v>
      </c>
      <c r="AW275" s="14" t="s">
        <v>39</v>
      </c>
      <c r="AX275" s="14" t="s">
        <v>85</v>
      </c>
      <c r="AY275" s="165" t="s">
        <v>128</v>
      </c>
    </row>
    <row r="276" spans="2:65" s="1" customFormat="1" ht="33" customHeight="1">
      <c r="B276" s="34"/>
      <c r="C276" s="133" t="s">
        <v>348</v>
      </c>
      <c r="D276" s="133" t="s">
        <v>130</v>
      </c>
      <c r="E276" s="134" t="s">
        <v>349</v>
      </c>
      <c r="F276" s="135" t="s">
        <v>350</v>
      </c>
      <c r="G276" s="136" t="s">
        <v>153</v>
      </c>
      <c r="H276" s="137">
        <v>94.24</v>
      </c>
      <c r="I276" s="138"/>
      <c r="J276" s="139">
        <f>ROUND(I276*H276,2)</f>
        <v>0</v>
      </c>
      <c r="K276" s="135" t="s">
        <v>134</v>
      </c>
      <c r="L276" s="34"/>
      <c r="M276" s="140" t="s">
        <v>32</v>
      </c>
      <c r="N276" s="141" t="s">
        <v>49</v>
      </c>
      <c r="P276" s="142">
        <f>O276*H276</f>
        <v>0</v>
      </c>
      <c r="Q276" s="142">
        <v>0</v>
      </c>
      <c r="R276" s="142">
        <f>Q276*H276</f>
        <v>0</v>
      </c>
      <c r="S276" s="142">
        <v>0</v>
      </c>
      <c r="T276" s="143">
        <f>S276*H276</f>
        <v>0</v>
      </c>
      <c r="AR276" s="144" t="s">
        <v>135</v>
      </c>
      <c r="AT276" s="144" t="s">
        <v>130</v>
      </c>
      <c r="AU276" s="144" t="s">
        <v>87</v>
      </c>
      <c r="AY276" s="18" t="s">
        <v>128</v>
      </c>
      <c r="BE276" s="145">
        <f>IF(N276="základní",J276,0)</f>
        <v>0</v>
      </c>
      <c r="BF276" s="145">
        <f>IF(N276="snížená",J276,0)</f>
        <v>0</v>
      </c>
      <c r="BG276" s="145">
        <f>IF(N276="zákl. přenesená",J276,0)</f>
        <v>0</v>
      </c>
      <c r="BH276" s="145">
        <f>IF(N276="sníž. přenesená",J276,0)</f>
        <v>0</v>
      </c>
      <c r="BI276" s="145">
        <f>IF(N276="nulová",J276,0)</f>
        <v>0</v>
      </c>
      <c r="BJ276" s="18" t="s">
        <v>85</v>
      </c>
      <c r="BK276" s="145">
        <f>ROUND(I276*H276,2)</f>
        <v>0</v>
      </c>
      <c r="BL276" s="18" t="s">
        <v>135</v>
      </c>
      <c r="BM276" s="144" t="s">
        <v>351</v>
      </c>
    </row>
    <row r="277" spans="2:47" s="1" customFormat="1" ht="10.2">
      <c r="B277" s="34"/>
      <c r="D277" s="146" t="s">
        <v>137</v>
      </c>
      <c r="F277" s="147" t="s">
        <v>352</v>
      </c>
      <c r="I277" s="148"/>
      <c r="L277" s="34"/>
      <c r="M277" s="149"/>
      <c r="T277" s="55"/>
      <c r="AT277" s="18" t="s">
        <v>137</v>
      </c>
      <c r="AU277" s="18" t="s">
        <v>87</v>
      </c>
    </row>
    <row r="278" spans="2:51" s="12" customFormat="1" ht="10.2">
      <c r="B278" s="150"/>
      <c r="D278" s="151" t="s">
        <v>139</v>
      </c>
      <c r="E278" s="152" t="s">
        <v>32</v>
      </c>
      <c r="F278" s="153" t="s">
        <v>140</v>
      </c>
      <c r="H278" s="152" t="s">
        <v>32</v>
      </c>
      <c r="I278" s="154"/>
      <c r="L278" s="150"/>
      <c r="M278" s="155"/>
      <c r="T278" s="156"/>
      <c r="AT278" s="152" t="s">
        <v>139</v>
      </c>
      <c r="AU278" s="152" t="s">
        <v>87</v>
      </c>
      <c r="AV278" s="12" t="s">
        <v>85</v>
      </c>
      <c r="AW278" s="12" t="s">
        <v>39</v>
      </c>
      <c r="AX278" s="12" t="s">
        <v>78</v>
      </c>
      <c r="AY278" s="152" t="s">
        <v>128</v>
      </c>
    </row>
    <row r="279" spans="2:51" s="12" customFormat="1" ht="10.2">
      <c r="B279" s="150"/>
      <c r="D279" s="151" t="s">
        <v>139</v>
      </c>
      <c r="E279" s="152" t="s">
        <v>32</v>
      </c>
      <c r="F279" s="153" t="s">
        <v>331</v>
      </c>
      <c r="H279" s="152" t="s">
        <v>32</v>
      </c>
      <c r="I279" s="154"/>
      <c r="L279" s="150"/>
      <c r="M279" s="155"/>
      <c r="T279" s="156"/>
      <c r="AT279" s="152" t="s">
        <v>139</v>
      </c>
      <c r="AU279" s="152" t="s">
        <v>87</v>
      </c>
      <c r="AV279" s="12" t="s">
        <v>85</v>
      </c>
      <c r="AW279" s="12" t="s">
        <v>39</v>
      </c>
      <c r="AX279" s="12" t="s">
        <v>78</v>
      </c>
      <c r="AY279" s="152" t="s">
        <v>128</v>
      </c>
    </row>
    <row r="280" spans="2:51" s="12" customFormat="1" ht="10.2">
      <c r="B280" s="150"/>
      <c r="D280" s="151" t="s">
        <v>139</v>
      </c>
      <c r="E280" s="152" t="s">
        <v>32</v>
      </c>
      <c r="F280" s="153" t="s">
        <v>332</v>
      </c>
      <c r="H280" s="152" t="s">
        <v>32</v>
      </c>
      <c r="I280" s="154"/>
      <c r="L280" s="150"/>
      <c r="M280" s="155"/>
      <c r="T280" s="156"/>
      <c r="AT280" s="152" t="s">
        <v>139</v>
      </c>
      <c r="AU280" s="152" t="s">
        <v>87</v>
      </c>
      <c r="AV280" s="12" t="s">
        <v>85</v>
      </c>
      <c r="AW280" s="12" t="s">
        <v>39</v>
      </c>
      <c r="AX280" s="12" t="s">
        <v>78</v>
      </c>
      <c r="AY280" s="152" t="s">
        <v>128</v>
      </c>
    </row>
    <row r="281" spans="2:51" s="13" customFormat="1" ht="10.2">
      <c r="B281" s="157"/>
      <c r="D281" s="151" t="s">
        <v>139</v>
      </c>
      <c r="E281" s="158" t="s">
        <v>32</v>
      </c>
      <c r="F281" s="159" t="s">
        <v>334</v>
      </c>
      <c r="H281" s="160">
        <v>94.24</v>
      </c>
      <c r="I281" s="161"/>
      <c r="L281" s="157"/>
      <c r="M281" s="162"/>
      <c r="T281" s="163"/>
      <c r="AT281" s="158" t="s">
        <v>139</v>
      </c>
      <c r="AU281" s="158" t="s">
        <v>87</v>
      </c>
      <c r="AV281" s="13" t="s">
        <v>87</v>
      </c>
      <c r="AW281" s="13" t="s">
        <v>39</v>
      </c>
      <c r="AX281" s="13" t="s">
        <v>78</v>
      </c>
      <c r="AY281" s="158" t="s">
        <v>128</v>
      </c>
    </row>
    <row r="282" spans="2:51" s="15" customFormat="1" ht="10.2">
      <c r="B282" s="181"/>
      <c r="D282" s="151" t="s">
        <v>139</v>
      </c>
      <c r="E282" s="182" t="s">
        <v>32</v>
      </c>
      <c r="F282" s="183" t="s">
        <v>335</v>
      </c>
      <c r="H282" s="184">
        <v>94.24</v>
      </c>
      <c r="I282" s="185"/>
      <c r="L282" s="181"/>
      <c r="M282" s="186"/>
      <c r="T282" s="187"/>
      <c r="AT282" s="182" t="s">
        <v>139</v>
      </c>
      <c r="AU282" s="182" t="s">
        <v>87</v>
      </c>
      <c r="AV282" s="15" t="s">
        <v>150</v>
      </c>
      <c r="AW282" s="15" t="s">
        <v>39</v>
      </c>
      <c r="AX282" s="15" t="s">
        <v>78</v>
      </c>
      <c r="AY282" s="182" t="s">
        <v>128</v>
      </c>
    </row>
    <row r="283" spans="2:51" s="14" customFormat="1" ht="10.2">
      <c r="B283" s="164"/>
      <c r="D283" s="151" t="s">
        <v>139</v>
      </c>
      <c r="E283" s="165" t="s">
        <v>32</v>
      </c>
      <c r="F283" s="166" t="s">
        <v>142</v>
      </c>
      <c r="H283" s="167">
        <v>94.24</v>
      </c>
      <c r="I283" s="168"/>
      <c r="L283" s="164"/>
      <c r="M283" s="169"/>
      <c r="T283" s="170"/>
      <c r="AT283" s="165" t="s">
        <v>139</v>
      </c>
      <c r="AU283" s="165" t="s">
        <v>87</v>
      </c>
      <c r="AV283" s="14" t="s">
        <v>135</v>
      </c>
      <c r="AW283" s="14" t="s">
        <v>39</v>
      </c>
      <c r="AX283" s="14" t="s">
        <v>85</v>
      </c>
      <c r="AY283" s="165" t="s">
        <v>128</v>
      </c>
    </row>
    <row r="284" spans="2:65" s="1" customFormat="1" ht="33" customHeight="1">
      <c r="B284" s="34"/>
      <c r="C284" s="133" t="s">
        <v>353</v>
      </c>
      <c r="D284" s="133" t="s">
        <v>130</v>
      </c>
      <c r="E284" s="134" t="s">
        <v>354</v>
      </c>
      <c r="F284" s="135" t="s">
        <v>355</v>
      </c>
      <c r="G284" s="136" t="s">
        <v>153</v>
      </c>
      <c r="H284" s="137">
        <v>6.51</v>
      </c>
      <c r="I284" s="138"/>
      <c r="J284" s="139">
        <f>ROUND(I284*H284,2)</f>
        <v>0</v>
      </c>
      <c r="K284" s="135" t="s">
        <v>134</v>
      </c>
      <c r="L284" s="34"/>
      <c r="M284" s="140" t="s">
        <v>32</v>
      </c>
      <c r="N284" s="141" t="s">
        <v>49</v>
      </c>
      <c r="P284" s="142">
        <f>O284*H284</f>
        <v>0</v>
      </c>
      <c r="Q284" s="142">
        <v>0</v>
      </c>
      <c r="R284" s="142">
        <f>Q284*H284</f>
        <v>0</v>
      </c>
      <c r="S284" s="142">
        <v>0</v>
      </c>
      <c r="T284" s="143">
        <f>S284*H284</f>
        <v>0</v>
      </c>
      <c r="AR284" s="144" t="s">
        <v>135</v>
      </c>
      <c r="AT284" s="144" t="s">
        <v>130</v>
      </c>
      <c r="AU284" s="144" t="s">
        <v>87</v>
      </c>
      <c r="AY284" s="18" t="s">
        <v>128</v>
      </c>
      <c r="BE284" s="145">
        <f>IF(N284="základní",J284,0)</f>
        <v>0</v>
      </c>
      <c r="BF284" s="145">
        <f>IF(N284="snížená",J284,0)</f>
        <v>0</v>
      </c>
      <c r="BG284" s="145">
        <f>IF(N284="zákl. přenesená",J284,0)</f>
        <v>0</v>
      </c>
      <c r="BH284" s="145">
        <f>IF(N284="sníž. přenesená",J284,0)</f>
        <v>0</v>
      </c>
      <c r="BI284" s="145">
        <f>IF(N284="nulová",J284,0)</f>
        <v>0</v>
      </c>
      <c r="BJ284" s="18" t="s">
        <v>85</v>
      </c>
      <c r="BK284" s="145">
        <f>ROUND(I284*H284,2)</f>
        <v>0</v>
      </c>
      <c r="BL284" s="18" t="s">
        <v>135</v>
      </c>
      <c r="BM284" s="144" t="s">
        <v>356</v>
      </c>
    </row>
    <row r="285" spans="2:47" s="1" customFormat="1" ht="10.2">
      <c r="B285" s="34"/>
      <c r="D285" s="146" t="s">
        <v>137</v>
      </c>
      <c r="F285" s="147" t="s">
        <v>357</v>
      </c>
      <c r="I285" s="148"/>
      <c r="L285" s="34"/>
      <c r="M285" s="149"/>
      <c r="T285" s="55"/>
      <c r="AT285" s="18" t="s">
        <v>137</v>
      </c>
      <c r="AU285" s="18" t="s">
        <v>87</v>
      </c>
    </row>
    <row r="286" spans="2:51" s="12" customFormat="1" ht="10.2">
      <c r="B286" s="150"/>
      <c r="D286" s="151" t="s">
        <v>139</v>
      </c>
      <c r="E286" s="152" t="s">
        <v>32</v>
      </c>
      <c r="F286" s="153" t="s">
        <v>140</v>
      </c>
      <c r="H286" s="152" t="s">
        <v>32</v>
      </c>
      <c r="I286" s="154"/>
      <c r="L286" s="150"/>
      <c r="M286" s="155"/>
      <c r="T286" s="156"/>
      <c r="AT286" s="152" t="s">
        <v>139</v>
      </c>
      <c r="AU286" s="152" t="s">
        <v>87</v>
      </c>
      <c r="AV286" s="12" t="s">
        <v>85</v>
      </c>
      <c r="AW286" s="12" t="s">
        <v>39</v>
      </c>
      <c r="AX286" s="12" t="s">
        <v>78</v>
      </c>
      <c r="AY286" s="152" t="s">
        <v>128</v>
      </c>
    </row>
    <row r="287" spans="2:51" s="12" customFormat="1" ht="10.2">
      <c r="B287" s="150"/>
      <c r="D287" s="151" t="s">
        <v>139</v>
      </c>
      <c r="E287" s="152" t="s">
        <v>32</v>
      </c>
      <c r="F287" s="153" t="s">
        <v>331</v>
      </c>
      <c r="H287" s="152" t="s">
        <v>32</v>
      </c>
      <c r="I287" s="154"/>
      <c r="L287" s="150"/>
      <c r="M287" s="155"/>
      <c r="T287" s="156"/>
      <c r="AT287" s="152" t="s">
        <v>139</v>
      </c>
      <c r="AU287" s="152" t="s">
        <v>87</v>
      </c>
      <c r="AV287" s="12" t="s">
        <v>85</v>
      </c>
      <c r="AW287" s="12" t="s">
        <v>39</v>
      </c>
      <c r="AX287" s="12" t="s">
        <v>78</v>
      </c>
      <c r="AY287" s="152" t="s">
        <v>128</v>
      </c>
    </row>
    <row r="288" spans="2:51" s="12" customFormat="1" ht="10.2">
      <c r="B288" s="150"/>
      <c r="D288" s="151" t="s">
        <v>139</v>
      </c>
      <c r="E288" s="152" t="s">
        <v>32</v>
      </c>
      <c r="F288" s="153" t="s">
        <v>345</v>
      </c>
      <c r="H288" s="152" t="s">
        <v>32</v>
      </c>
      <c r="I288" s="154"/>
      <c r="L288" s="150"/>
      <c r="M288" s="155"/>
      <c r="T288" s="156"/>
      <c r="AT288" s="152" t="s">
        <v>139</v>
      </c>
      <c r="AU288" s="152" t="s">
        <v>87</v>
      </c>
      <c r="AV288" s="12" t="s">
        <v>85</v>
      </c>
      <c r="AW288" s="12" t="s">
        <v>39</v>
      </c>
      <c r="AX288" s="12" t="s">
        <v>78</v>
      </c>
      <c r="AY288" s="152" t="s">
        <v>128</v>
      </c>
    </row>
    <row r="289" spans="2:51" s="13" customFormat="1" ht="10.2">
      <c r="B289" s="157"/>
      <c r="D289" s="151" t="s">
        <v>139</v>
      </c>
      <c r="E289" s="158" t="s">
        <v>32</v>
      </c>
      <c r="F289" s="159" t="s">
        <v>346</v>
      </c>
      <c r="H289" s="160">
        <v>6.51</v>
      </c>
      <c r="I289" s="161"/>
      <c r="L289" s="157"/>
      <c r="M289" s="162"/>
      <c r="T289" s="163"/>
      <c r="AT289" s="158" t="s">
        <v>139</v>
      </c>
      <c r="AU289" s="158" t="s">
        <v>87</v>
      </c>
      <c r="AV289" s="13" t="s">
        <v>87</v>
      </c>
      <c r="AW289" s="13" t="s">
        <v>39</v>
      </c>
      <c r="AX289" s="13" t="s">
        <v>78</v>
      </c>
      <c r="AY289" s="158" t="s">
        <v>128</v>
      </c>
    </row>
    <row r="290" spans="2:51" s="15" customFormat="1" ht="10.2">
      <c r="B290" s="181"/>
      <c r="D290" s="151" t="s">
        <v>139</v>
      </c>
      <c r="E290" s="182" t="s">
        <v>32</v>
      </c>
      <c r="F290" s="183" t="s">
        <v>347</v>
      </c>
      <c r="H290" s="184">
        <v>6.51</v>
      </c>
      <c r="I290" s="185"/>
      <c r="L290" s="181"/>
      <c r="M290" s="186"/>
      <c r="T290" s="187"/>
      <c r="AT290" s="182" t="s">
        <v>139</v>
      </c>
      <c r="AU290" s="182" t="s">
        <v>87</v>
      </c>
      <c r="AV290" s="15" t="s">
        <v>150</v>
      </c>
      <c r="AW290" s="15" t="s">
        <v>39</v>
      </c>
      <c r="AX290" s="15" t="s">
        <v>78</v>
      </c>
      <c r="AY290" s="182" t="s">
        <v>128</v>
      </c>
    </row>
    <row r="291" spans="2:51" s="14" customFormat="1" ht="10.2">
      <c r="B291" s="164"/>
      <c r="D291" s="151" t="s">
        <v>139</v>
      </c>
      <c r="E291" s="165" t="s">
        <v>32</v>
      </c>
      <c r="F291" s="166" t="s">
        <v>142</v>
      </c>
      <c r="H291" s="167">
        <v>6.51</v>
      </c>
      <c r="I291" s="168"/>
      <c r="L291" s="164"/>
      <c r="M291" s="169"/>
      <c r="T291" s="170"/>
      <c r="AT291" s="165" t="s">
        <v>139</v>
      </c>
      <c r="AU291" s="165" t="s">
        <v>87</v>
      </c>
      <c r="AV291" s="14" t="s">
        <v>135</v>
      </c>
      <c r="AW291" s="14" t="s">
        <v>39</v>
      </c>
      <c r="AX291" s="14" t="s">
        <v>85</v>
      </c>
      <c r="AY291" s="165" t="s">
        <v>128</v>
      </c>
    </row>
    <row r="292" spans="2:65" s="1" customFormat="1" ht="33" customHeight="1">
      <c r="B292" s="34"/>
      <c r="C292" s="133" t="s">
        <v>358</v>
      </c>
      <c r="D292" s="133" t="s">
        <v>130</v>
      </c>
      <c r="E292" s="134" t="s">
        <v>359</v>
      </c>
      <c r="F292" s="135" t="s">
        <v>360</v>
      </c>
      <c r="G292" s="136" t="s">
        <v>153</v>
      </c>
      <c r="H292" s="137">
        <v>14.23</v>
      </c>
      <c r="I292" s="138"/>
      <c r="J292" s="139">
        <f>ROUND(I292*H292,2)</f>
        <v>0</v>
      </c>
      <c r="K292" s="135" t="s">
        <v>134</v>
      </c>
      <c r="L292" s="34"/>
      <c r="M292" s="140" t="s">
        <v>32</v>
      </c>
      <c r="N292" s="141" t="s">
        <v>49</v>
      </c>
      <c r="P292" s="142">
        <f>O292*H292</f>
        <v>0</v>
      </c>
      <c r="Q292" s="142">
        <v>0</v>
      </c>
      <c r="R292" s="142">
        <f>Q292*H292</f>
        <v>0</v>
      </c>
      <c r="S292" s="142">
        <v>0</v>
      </c>
      <c r="T292" s="143">
        <f>S292*H292</f>
        <v>0</v>
      </c>
      <c r="AR292" s="144" t="s">
        <v>135</v>
      </c>
      <c r="AT292" s="144" t="s">
        <v>130</v>
      </c>
      <c r="AU292" s="144" t="s">
        <v>87</v>
      </c>
      <c r="AY292" s="18" t="s">
        <v>128</v>
      </c>
      <c r="BE292" s="145">
        <f>IF(N292="základní",J292,0)</f>
        <v>0</v>
      </c>
      <c r="BF292" s="145">
        <f>IF(N292="snížená",J292,0)</f>
        <v>0</v>
      </c>
      <c r="BG292" s="145">
        <f>IF(N292="zákl. přenesená",J292,0)</f>
        <v>0</v>
      </c>
      <c r="BH292" s="145">
        <f>IF(N292="sníž. přenesená",J292,0)</f>
        <v>0</v>
      </c>
      <c r="BI292" s="145">
        <f>IF(N292="nulová",J292,0)</f>
        <v>0</v>
      </c>
      <c r="BJ292" s="18" t="s">
        <v>85</v>
      </c>
      <c r="BK292" s="145">
        <f>ROUND(I292*H292,2)</f>
        <v>0</v>
      </c>
      <c r="BL292" s="18" t="s">
        <v>135</v>
      </c>
      <c r="BM292" s="144" t="s">
        <v>361</v>
      </c>
    </row>
    <row r="293" spans="2:47" s="1" customFormat="1" ht="10.2">
      <c r="B293" s="34"/>
      <c r="D293" s="146" t="s">
        <v>137</v>
      </c>
      <c r="F293" s="147" t="s">
        <v>362</v>
      </c>
      <c r="I293" s="148"/>
      <c r="L293" s="34"/>
      <c r="M293" s="149"/>
      <c r="T293" s="55"/>
      <c r="AT293" s="18" t="s">
        <v>137</v>
      </c>
      <c r="AU293" s="18" t="s">
        <v>87</v>
      </c>
    </row>
    <row r="294" spans="2:51" s="12" customFormat="1" ht="10.2">
      <c r="B294" s="150"/>
      <c r="D294" s="151" t="s">
        <v>139</v>
      </c>
      <c r="E294" s="152" t="s">
        <v>32</v>
      </c>
      <c r="F294" s="153" t="s">
        <v>140</v>
      </c>
      <c r="H294" s="152" t="s">
        <v>32</v>
      </c>
      <c r="I294" s="154"/>
      <c r="L294" s="150"/>
      <c r="M294" s="155"/>
      <c r="T294" s="156"/>
      <c r="AT294" s="152" t="s">
        <v>139</v>
      </c>
      <c r="AU294" s="152" t="s">
        <v>87</v>
      </c>
      <c r="AV294" s="12" t="s">
        <v>85</v>
      </c>
      <c r="AW294" s="12" t="s">
        <v>39</v>
      </c>
      <c r="AX294" s="12" t="s">
        <v>78</v>
      </c>
      <c r="AY294" s="152" t="s">
        <v>128</v>
      </c>
    </row>
    <row r="295" spans="2:51" s="12" customFormat="1" ht="10.2">
      <c r="B295" s="150"/>
      <c r="D295" s="151" t="s">
        <v>139</v>
      </c>
      <c r="E295" s="152" t="s">
        <v>32</v>
      </c>
      <c r="F295" s="153" t="s">
        <v>331</v>
      </c>
      <c r="H295" s="152" t="s">
        <v>32</v>
      </c>
      <c r="I295" s="154"/>
      <c r="L295" s="150"/>
      <c r="M295" s="155"/>
      <c r="T295" s="156"/>
      <c r="AT295" s="152" t="s">
        <v>139</v>
      </c>
      <c r="AU295" s="152" t="s">
        <v>87</v>
      </c>
      <c r="AV295" s="12" t="s">
        <v>85</v>
      </c>
      <c r="AW295" s="12" t="s">
        <v>39</v>
      </c>
      <c r="AX295" s="12" t="s">
        <v>78</v>
      </c>
      <c r="AY295" s="152" t="s">
        <v>128</v>
      </c>
    </row>
    <row r="296" spans="2:51" s="12" customFormat="1" ht="10.2">
      <c r="B296" s="150"/>
      <c r="D296" s="151" t="s">
        <v>139</v>
      </c>
      <c r="E296" s="152" t="s">
        <v>32</v>
      </c>
      <c r="F296" s="153" t="s">
        <v>363</v>
      </c>
      <c r="H296" s="152" t="s">
        <v>32</v>
      </c>
      <c r="I296" s="154"/>
      <c r="L296" s="150"/>
      <c r="M296" s="155"/>
      <c r="T296" s="156"/>
      <c r="AT296" s="152" t="s">
        <v>139</v>
      </c>
      <c r="AU296" s="152" t="s">
        <v>87</v>
      </c>
      <c r="AV296" s="12" t="s">
        <v>85</v>
      </c>
      <c r="AW296" s="12" t="s">
        <v>39</v>
      </c>
      <c r="AX296" s="12" t="s">
        <v>78</v>
      </c>
      <c r="AY296" s="152" t="s">
        <v>128</v>
      </c>
    </row>
    <row r="297" spans="2:51" s="13" customFormat="1" ht="10.2">
      <c r="B297" s="157"/>
      <c r="D297" s="151" t="s">
        <v>139</v>
      </c>
      <c r="E297" s="158" t="s">
        <v>32</v>
      </c>
      <c r="F297" s="159" t="s">
        <v>364</v>
      </c>
      <c r="H297" s="160">
        <v>14.23</v>
      </c>
      <c r="I297" s="161"/>
      <c r="L297" s="157"/>
      <c r="M297" s="162"/>
      <c r="T297" s="163"/>
      <c r="AT297" s="158" t="s">
        <v>139</v>
      </c>
      <c r="AU297" s="158" t="s">
        <v>87</v>
      </c>
      <c r="AV297" s="13" t="s">
        <v>87</v>
      </c>
      <c r="AW297" s="13" t="s">
        <v>39</v>
      </c>
      <c r="AX297" s="13" t="s">
        <v>78</v>
      </c>
      <c r="AY297" s="158" t="s">
        <v>128</v>
      </c>
    </row>
    <row r="298" spans="2:51" s="15" customFormat="1" ht="10.2">
      <c r="B298" s="181"/>
      <c r="D298" s="151" t="s">
        <v>139</v>
      </c>
      <c r="E298" s="182" t="s">
        <v>32</v>
      </c>
      <c r="F298" s="183" t="s">
        <v>365</v>
      </c>
      <c r="H298" s="184">
        <v>14.23</v>
      </c>
      <c r="I298" s="185"/>
      <c r="L298" s="181"/>
      <c r="M298" s="186"/>
      <c r="T298" s="187"/>
      <c r="AT298" s="182" t="s">
        <v>139</v>
      </c>
      <c r="AU298" s="182" t="s">
        <v>87</v>
      </c>
      <c r="AV298" s="15" t="s">
        <v>150</v>
      </c>
      <c r="AW298" s="15" t="s">
        <v>39</v>
      </c>
      <c r="AX298" s="15" t="s">
        <v>78</v>
      </c>
      <c r="AY298" s="182" t="s">
        <v>128</v>
      </c>
    </row>
    <row r="299" spans="2:51" s="14" customFormat="1" ht="10.2">
      <c r="B299" s="164"/>
      <c r="D299" s="151" t="s">
        <v>139</v>
      </c>
      <c r="E299" s="165" t="s">
        <v>32</v>
      </c>
      <c r="F299" s="166" t="s">
        <v>142</v>
      </c>
      <c r="H299" s="167">
        <v>14.23</v>
      </c>
      <c r="I299" s="168"/>
      <c r="L299" s="164"/>
      <c r="M299" s="169"/>
      <c r="T299" s="170"/>
      <c r="AT299" s="165" t="s">
        <v>139</v>
      </c>
      <c r="AU299" s="165" t="s">
        <v>87</v>
      </c>
      <c r="AV299" s="14" t="s">
        <v>135</v>
      </c>
      <c r="AW299" s="14" t="s">
        <v>39</v>
      </c>
      <c r="AX299" s="14" t="s">
        <v>85</v>
      </c>
      <c r="AY299" s="165" t="s">
        <v>128</v>
      </c>
    </row>
    <row r="300" spans="2:65" s="1" customFormat="1" ht="49.05" customHeight="1">
      <c r="B300" s="34"/>
      <c r="C300" s="133" t="s">
        <v>366</v>
      </c>
      <c r="D300" s="133" t="s">
        <v>130</v>
      </c>
      <c r="E300" s="134" t="s">
        <v>367</v>
      </c>
      <c r="F300" s="135" t="s">
        <v>368</v>
      </c>
      <c r="G300" s="136" t="s">
        <v>153</v>
      </c>
      <c r="H300" s="137">
        <v>14.23</v>
      </c>
      <c r="I300" s="138"/>
      <c r="J300" s="139">
        <f>ROUND(I300*H300,2)</f>
        <v>0</v>
      </c>
      <c r="K300" s="135" t="s">
        <v>134</v>
      </c>
      <c r="L300" s="34"/>
      <c r="M300" s="140" t="s">
        <v>32</v>
      </c>
      <c r="N300" s="141" t="s">
        <v>49</v>
      </c>
      <c r="P300" s="142">
        <f>O300*H300</f>
        <v>0</v>
      </c>
      <c r="Q300" s="142">
        <v>0</v>
      </c>
      <c r="R300" s="142">
        <f>Q300*H300</f>
        <v>0</v>
      </c>
      <c r="S300" s="142">
        <v>0</v>
      </c>
      <c r="T300" s="143">
        <f>S300*H300</f>
        <v>0</v>
      </c>
      <c r="AR300" s="144" t="s">
        <v>135</v>
      </c>
      <c r="AT300" s="144" t="s">
        <v>130</v>
      </c>
      <c r="AU300" s="144" t="s">
        <v>87</v>
      </c>
      <c r="AY300" s="18" t="s">
        <v>128</v>
      </c>
      <c r="BE300" s="145">
        <f>IF(N300="základní",J300,0)</f>
        <v>0</v>
      </c>
      <c r="BF300" s="145">
        <f>IF(N300="snížená",J300,0)</f>
        <v>0</v>
      </c>
      <c r="BG300" s="145">
        <f>IF(N300="zákl. přenesená",J300,0)</f>
        <v>0</v>
      </c>
      <c r="BH300" s="145">
        <f>IF(N300="sníž. přenesená",J300,0)</f>
        <v>0</v>
      </c>
      <c r="BI300" s="145">
        <f>IF(N300="nulová",J300,0)</f>
        <v>0</v>
      </c>
      <c r="BJ300" s="18" t="s">
        <v>85</v>
      </c>
      <c r="BK300" s="145">
        <f>ROUND(I300*H300,2)</f>
        <v>0</v>
      </c>
      <c r="BL300" s="18" t="s">
        <v>135</v>
      </c>
      <c r="BM300" s="144" t="s">
        <v>369</v>
      </c>
    </row>
    <row r="301" spans="2:47" s="1" customFormat="1" ht="10.2">
      <c r="B301" s="34"/>
      <c r="D301" s="146" t="s">
        <v>137</v>
      </c>
      <c r="F301" s="147" t="s">
        <v>370</v>
      </c>
      <c r="I301" s="148"/>
      <c r="L301" s="34"/>
      <c r="M301" s="149"/>
      <c r="T301" s="55"/>
      <c r="AT301" s="18" t="s">
        <v>137</v>
      </c>
      <c r="AU301" s="18" t="s">
        <v>87</v>
      </c>
    </row>
    <row r="302" spans="2:51" s="12" customFormat="1" ht="10.2">
      <c r="B302" s="150"/>
      <c r="D302" s="151" t="s">
        <v>139</v>
      </c>
      <c r="E302" s="152" t="s">
        <v>32</v>
      </c>
      <c r="F302" s="153" t="s">
        <v>140</v>
      </c>
      <c r="H302" s="152" t="s">
        <v>32</v>
      </c>
      <c r="I302" s="154"/>
      <c r="L302" s="150"/>
      <c r="M302" s="155"/>
      <c r="T302" s="156"/>
      <c r="AT302" s="152" t="s">
        <v>139</v>
      </c>
      <c r="AU302" s="152" t="s">
        <v>87</v>
      </c>
      <c r="AV302" s="12" t="s">
        <v>85</v>
      </c>
      <c r="AW302" s="12" t="s">
        <v>39</v>
      </c>
      <c r="AX302" s="12" t="s">
        <v>78</v>
      </c>
      <c r="AY302" s="152" t="s">
        <v>128</v>
      </c>
    </row>
    <row r="303" spans="2:51" s="12" customFormat="1" ht="10.2">
      <c r="B303" s="150"/>
      <c r="D303" s="151" t="s">
        <v>139</v>
      </c>
      <c r="E303" s="152" t="s">
        <v>32</v>
      </c>
      <c r="F303" s="153" t="s">
        <v>331</v>
      </c>
      <c r="H303" s="152" t="s">
        <v>32</v>
      </c>
      <c r="I303" s="154"/>
      <c r="L303" s="150"/>
      <c r="M303" s="155"/>
      <c r="T303" s="156"/>
      <c r="AT303" s="152" t="s">
        <v>139</v>
      </c>
      <c r="AU303" s="152" t="s">
        <v>87</v>
      </c>
      <c r="AV303" s="12" t="s">
        <v>85</v>
      </c>
      <c r="AW303" s="12" t="s">
        <v>39</v>
      </c>
      <c r="AX303" s="12" t="s">
        <v>78</v>
      </c>
      <c r="AY303" s="152" t="s">
        <v>128</v>
      </c>
    </row>
    <row r="304" spans="2:51" s="12" customFormat="1" ht="10.2">
      <c r="B304" s="150"/>
      <c r="D304" s="151" t="s">
        <v>139</v>
      </c>
      <c r="E304" s="152" t="s">
        <v>32</v>
      </c>
      <c r="F304" s="153" t="s">
        <v>363</v>
      </c>
      <c r="H304" s="152" t="s">
        <v>32</v>
      </c>
      <c r="I304" s="154"/>
      <c r="L304" s="150"/>
      <c r="M304" s="155"/>
      <c r="T304" s="156"/>
      <c r="AT304" s="152" t="s">
        <v>139</v>
      </c>
      <c r="AU304" s="152" t="s">
        <v>87</v>
      </c>
      <c r="AV304" s="12" t="s">
        <v>85</v>
      </c>
      <c r="AW304" s="12" t="s">
        <v>39</v>
      </c>
      <c r="AX304" s="12" t="s">
        <v>78</v>
      </c>
      <c r="AY304" s="152" t="s">
        <v>128</v>
      </c>
    </row>
    <row r="305" spans="2:51" s="13" customFormat="1" ht="10.2">
      <c r="B305" s="157"/>
      <c r="D305" s="151" t="s">
        <v>139</v>
      </c>
      <c r="E305" s="158" t="s">
        <v>32</v>
      </c>
      <c r="F305" s="159" t="s">
        <v>364</v>
      </c>
      <c r="H305" s="160">
        <v>14.23</v>
      </c>
      <c r="I305" s="161"/>
      <c r="L305" s="157"/>
      <c r="M305" s="162"/>
      <c r="T305" s="163"/>
      <c r="AT305" s="158" t="s">
        <v>139</v>
      </c>
      <c r="AU305" s="158" t="s">
        <v>87</v>
      </c>
      <c r="AV305" s="13" t="s">
        <v>87</v>
      </c>
      <c r="AW305" s="13" t="s">
        <v>39</v>
      </c>
      <c r="AX305" s="13" t="s">
        <v>78</v>
      </c>
      <c r="AY305" s="158" t="s">
        <v>128</v>
      </c>
    </row>
    <row r="306" spans="2:51" s="15" customFormat="1" ht="10.2">
      <c r="B306" s="181"/>
      <c r="D306" s="151" t="s">
        <v>139</v>
      </c>
      <c r="E306" s="182" t="s">
        <v>32</v>
      </c>
      <c r="F306" s="183" t="s">
        <v>365</v>
      </c>
      <c r="H306" s="184">
        <v>14.23</v>
      </c>
      <c r="I306" s="185"/>
      <c r="L306" s="181"/>
      <c r="M306" s="186"/>
      <c r="T306" s="187"/>
      <c r="AT306" s="182" t="s">
        <v>139</v>
      </c>
      <c r="AU306" s="182" t="s">
        <v>87</v>
      </c>
      <c r="AV306" s="15" t="s">
        <v>150</v>
      </c>
      <c r="AW306" s="15" t="s">
        <v>39</v>
      </c>
      <c r="AX306" s="15" t="s">
        <v>78</v>
      </c>
      <c r="AY306" s="182" t="s">
        <v>128</v>
      </c>
    </row>
    <row r="307" spans="2:51" s="14" customFormat="1" ht="10.2">
      <c r="B307" s="164"/>
      <c r="D307" s="151" t="s">
        <v>139</v>
      </c>
      <c r="E307" s="165" t="s">
        <v>32</v>
      </c>
      <c r="F307" s="166" t="s">
        <v>142</v>
      </c>
      <c r="H307" s="167">
        <v>14.23</v>
      </c>
      <c r="I307" s="168"/>
      <c r="L307" s="164"/>
      <c r="M307" s="169"/>
      <c r="T307" s="170"/>
      <c r="AT307" s="165" t="s">
        <v>139</v>
      </c>
      <c r="AU307" s="165" t="s">
        <v>87</v>
      </c>
      <c r="AV307" s="14" t="s">
        <v>135</v>
      </c>
      <c r="AW307" s="14" t="s">
        <v>39</v>
      </c>
      <c r="AX307" s="14" t="s">
        <v>85</v>
      </c>
      <c r="AY307" s="165" t="s">
        <v>128</v>
      </c>
    </row>
    <row r="308" spans="2:65" s="1" customFormat="1" ht="37.8" customHeight="1">
      <c r="B308" s="34"/>
      <c r="C308" s="133" t="s">
        <v>371</v>
      </c>
      <c r="D308" s="133" t="s">
        <v>130</v>
      </c>
      <c r="E308" s="134" t="s">
        <v>372</v>
      </c>
      <c r="F308" s="135" t="s">
        <v>373</v>
      </c>
      <c r="G308" s="136" t="s">
        <v>153</v>
      </c>
      <c r="H308" s="137">
        <v>59.57</v>
      </c>
      <c r="I308" s="138"/>
      <c r="J308" s="139">
        <f>ROUND(I308*H308,2)</f>
        <v>0</v>
      </c>
      <c r="K308" s="135" t="s">
        <v>134</v>
      </c>
      <c r="L308" s="34"/>
      <c r="M308" s="140" t="s">
        <v>32</v>
      </c>
      <c r="N308" s="141" t="s">
        <v>49</v>
      </c>
      <c r="P308" s="142">
        <f>O308*H308</f>
        <v>0</v>
      </c>
      <c r="Q308" s="142">
        <v>0</v>
      </c>
      <c r="R308" s="142">
        <f>Q308*H308</f>
        <v>0</v>
      </c>
      <c r="S308" s="142">
        <v>0</v>
      </c>
      <c r="T308" s="143">
        <f>S308*H308</f>
        <v>0</v>
      </c>
      <c r="AR308" s="144" t="s">
        <v>135</v>
      </c>
      <c r="AT308" s="144" t="s">
        <v>130</v>
      </c>
      <c r="AU308" s="144" t="s">
        <v>87</v>
      </c>
      <c r="AY308" s="18" t="s">
        <v>128</v>
      </c>
      <c r="BE308" s="145">
        <f>IF(N308="základní",J308,0)</f>
        <v>0</v>
      </c>
      <c r="BF308" s="145">
        <f>IF(N308="snížená",J308,0)</f>
        <v>0</v>
      </c>
      <c r="BG308" s="145">
        <f>IF(N308="zákl. přenesená",J308,0)</f>
        <v>0</v>
      </c>
      <c r="BH308" s="145">
        <f>IF(N308="sníž. přenesená",J308,0)</f>
        <v>0</v>
      </c>
      <c r="BI308" s="145">
        <f>IF(N308="nulová",J308,0)</f>
        <v>0</v>
      </c>
      <c r="BJ308" s="18" t="s">
        <v>85</v>
      </c>
      <c r="BK308" s="145">
        <f>ROUND(I308*H308,2)</f>
        <v>0</v>
      </c>
      <c r="BL308" s="18" t="s">
        <v>135</v>
      </c>
      <c r="BM308" s="144" t="s">
        <v>374</v>
      </c>
    </row>
    <row r="309" spans="2:47" s="1" customFormat="1" ht="10.2">
      <c r="B309" s="34"/>
      <c r="D309" s="146" t="s">
        <v>137</v>
      </c>
      <c r="F309" s="147" t="s">
        <v>375</v>
      </c>
      <c r="I309" s="148"/>
      <c r="L309" s="34"/>
      <c r="M309" s="149"/>
      <c r="T309" s="55"/>
      <c r="AT309" s="18" t="s">
        <v>137</v>
      </c>
      <c r="AU309" s="18" t="s">
        <v>87</v>
      </c>
    </row>
    <row r="310" spans="2:51" s="12" customFormat="1" ht="10.2">
      <c r="B310" s="150"/>
      <c r="D310" s="151" t="s">
        <v>139</v>
      </c>
      <c r="E310" s="152" t="s">
        <v>32</v>
      </c>
      <c r="F310" s="153" t="s">
        <v>140</v>
      </c>
      <c r="H310" s="152" t="s">
        <v>32</v>
      </c>
      <c r="I310" s="154"/>
      <c r="L310" s="150"/>
      <c r="M310" s="155"/>
      <c r="T310" s="156"/>
      <c r="AT310" s="152" t="s">
        <v>139</v>
      </c>
      <c r="AU310" s="152" t="s">
        <v>87</v>
      </c>
      <c r="AV310" s="12" t="s">
        <v>85</v>
      </c>
      <c r="AW310" s="12" t="s">
        <v>39</v>
      </c>
      <c r="AX310" s="12" t="s">
        <v>78</v>
      </c>
      <c r="AY310" s="152" t="s">
        <v>128</v>
      </c>
    </row>
    <row r="311" spans="2:51" s="12" customFormat="1" ht="10.2">
      <c r="B311" s="150"/>
      <c r="D311" s="151" t="s">
        <v>139</v>
      </c>
      <c r="E311" s="152" t="s">
        <v>32</v>
      </c>
      <c r="F311" s="153" t="s">
        <v>331</v>
      </c>
      <c r="H311" s="152" t="s">
        <v>32</v>
      </c>
      <c r="I311" s="154"/>
      <c r="L311" s="150"/>
      <c r="M311" s="155"/>
      <c r="T311" s="156"/>
      <c r="AT311" s="152" t="s">
        <v>139</v>
      </c>
      <c r="AU311" s="152" t="s">
        <v>87</v>
      </c>
      <c r="AV311" s="12" t="s">
        <v>85</v>
      </c>
      <c r="AW311" s="12" t="s">
        <v>39</v>
      </c>
      <c r="AX311" s="12" t="s">
        <v>78</v>
      </c>
      <c r="AY311" s="152" t="s">
        <v>128</v>
      </c>
    </row>
    <row r="312" spans="2:51" s="12" customFormat="1" ht="10.2">
      <c r="B312" s="150"/>
      <c r="D312" s="151" t="s">
        <v>139</v>
      </c>
      <c r="E312" s="152" t="s">
        <v>32</v>
      </c>
      <c r="F312" s="153" t="s">
        <v>342</v>
      </c>
      <c r="H312" s="152" t="s">
        <v>32</v>
      </c>
      <c r="I312" s="154"/>
      <c r="L312" s="150"/>
      <c r="M312" s="155"/>
      <c r="T312" s="156"/>
      <c r="AT312" s="152" t="s">
        <v>139</v>
      </c>
      <c r="AU312" s="152" t="s">
        <v>87</v>
      </c>
      <c r="AV312" s="12" t="s">
        <v>85</v>
      </c>
      <c r="AW312" s="12" t="s">
        <v>39</v>
      </c>
      <c r="AX312" s="12" t="s">
        <v>78</v>
      </c>
      <c r="AY312" s="152" t="s">
        <v>128</v>
      </c>
    </row>
    <row r="313" spans="2:51" s="13" customFormat="1" ht="20.4">
      <c r="B313" s="157"/>
      <c r="D313" s="151" t="s">
        <v>139</v>
      </c>
      <c r="E313" s="158" t="s">
        <v>32</v>
      </c>
      <c r="F313" s="159" t="s">
        <v>343</v>
      </c>
      <c r="H313" s="160">
        <v>59.57</v>
      </c>
      <c r="I313" s="161"/>
      <c r="L313" s="157"/>
      <c r="M313" s="162"/>
      <c r="T313" s="163"/>
      <c r="AT313" s="158" t="s">
        <v>139</v>
      </c>
      <c r="AU313" s="158" t="s">
        <v>87</v>
      </c>
      <c r="AV313" s="13" t="s">
        <v>87</v>
      </c>
      <c r="AW313" s="13" t="s">
        <v>39</v>
      </c>
      <c r="AX313" s="13" t="s">
        <v>78</v>
      </c>
      <c r="AY313" s="158" t="s">
        <v>128</v>
      </c>
    </row>
    <row r="314" spans="2:51" s="15" customFormat="1" ht="10.2">
      <c r="B314" s="181"/>
      <c r="D314" s="151" t="s">
        <v>139</v>
      </c>
      <c r="E314" s="182" t="s">
        <v>32</v>
      </c>
      <c r="F314" s="183" t="s">
        <v>344</v>
      </c>
      <c r="H314" s="184">
        <v>59.57</v>
      </c>
      <c r="I314" s="185"/>
      <c r="L314" s="181"/>
      <c r="M314" s="186"/>
      <c r="T314" s="187"/>
      <c r="AT314" s="182" t="s">
        <v>139</v>
      </c>
      <c r="AU314" s="182" t="s">
        <v>87</v>
      </c>
      <c r="AV314" s="15" t="s">
        <v>150</v>
      </c>
      <c r="AW314" s="15" t="s">
        <v>39</v>
      </c>
      <c r="AX314" s="15" t="s">
        <v>78</v>
      </c>
      <c r="AY314" s="182" t="s">
        <v>128</v>
      </c>
    </row>
    <row r="315" spans="2:51" s="14" customFormat="1" ht="10.2">
      <c r="B315" s="164"/>
      <c r="D315" s="151" t="s">
        <v>139</v>
      </c>
      <c r="E315" s="165" t="s">
        <v>32</v>
      </c>
      <c r="F315" s="166" t="s">
        <v>142</v>
      </c>
      <c r="H315" s="167">
        <v>59.57</v>
      </c>
      <c r="I315" s="168"/>
      <c r="L315" s="164"/>
      <c r="M315" s="169"/>
      <c r="T315" s="170"/>
      <c r="AT315" s="165" t="s">
        <v>139</v>
      </c>
      <c r="AU315" s="165" t="s">
        <v>87</v>
      </c>
      <c r="AV315" s="14" t="s">
        <v>135</v>
      </c>
      <c r="AW315" s="14" t="s">
        <v>39</v>
      </c>
      <c r="AX315" s="14" t="s">
        <v>85</v>
      </c>
      <c r="AY315" s="165" t="s">
        <v>128</v>
      </c>
    </row>
    <row r="316" spans="2:65" s="1" customFormat="1" ht="37.8" customHeight="1">
      <c r="B316" s="34"/>
      <c r="C316" s="133" t="s">
        <v>376</v>
      </c>
      <c r="D316" s="133" t="s">
        <v>130</v>
      </c>
      <c r="E316" s="134" t="s">
        <v>377</v>
      </c>
      <c r="F316" s="135" t="s">
        <v>378</v>
      </c>
      <c r="G316" s="136" t="s">
        <v>153</v>
      </c>
      <c r="H316" s="137">
        <v>94.24</v>
      </c>
      <c r="I316" s="138"/>
      <c r="J316" s="139">
        <f>ROUND(I316*H316,2)</f>
        <v>0</v>
      </c>
      <c r="K316" s="135" t="s">
        <v>134</v>
      </c>
      <c r="L316" s="34"/>
      <c r="M316" s="140" t="s">
        <v>32</v>
      </c>
      <c r="N316" s="141" t="s">
        <v>49</v>
      </c>
      <c r="P316" s="142">
        <f>O316*H316</f>
        <v>0</v>
      </c>
      <c r="Q316" s="142">
        <v>0</v>
      </c>
      <c r="R316" s="142">
        <f>Q316*H316</f>
        <v>0</v>
      </c>
      <c r="S316" s="142">
        <v>0</v>
      </c>
      <c r="T316" s="143">
        <f>S316*H316</f>
        <v>0</v>
      </c>
      <c r="AR316" s="144" t="s">
        <v>135</v>
      </c>
      <c r="AT316" s="144" t="s">
        <v>130</v>
      </c>
      <c r="AU316" s="144" t="s">
        <v>87</v>
      </c>
      <c r="AY316" s="18" t="s">
        <v>128</v>
      </c>
      <c r="BE316" s="145">
        <f>IF(N316="základní",J316,0)</f>
        <v>0</v>
      </c>
      <c r="BF316" s="145">
        <f>IF(N316="snížená",J316,0)</f>
        <v>0</v>
      </c>
      <c r="BG316" s="145">
        <f>IF(N316="zákl. přenesená",J316,0)</f>
        <v>0</v>
      </c>
      <c r="BH316" s="145">
        <f>IF(N316="sníž. přenesená",J316,0)</f>
        <v>0</v>
      </c>
      <c r="BI316" s="145">
        <f>IF(N316="nulová",J316,0)</f>
        <v>0</v>
      </c>
      <c r="BJ316" s="18" t="s">
        <v>85</v>
      </c>
      <c r="BK316" s="145">
        <f>ROUND(I316*H316,2)</f>
        <v>0</v>
      </c>
      <c r="BL316" s="18" t="s">
        <v>135</v>
      </c>
      <c r="BM316" s="144" t="s">
        <v>379</v>
      </c>
    </row>
    <row r="317" spans="2:47" s="1" customFormat="1" ht="10.2">
      <c r="B317" s="34"/>
      <c r="D317" s="146" t="s">
        <v>137</v>
      </c>
      <c r="F317" s="147" t="s">
        <v>380</v>
      </c>
      <c r="I317" s="148"/>
      <c r="L317" s="34"/>
      <c r="M317" s="149"/>
      <c r="T317" s="55"/>
      <c r="AT317" s="18" t="s">
        <v>137</v>
      </c>
      <c r="AU317" s="18" t="s">
        <v>87</v>
      </c>
    </row>
    <row r="318" spans="2:51" s="12" customFormat="1" ht="10.2">
      <c r="B318" s="150"/>
      <c r="D318" s="151" t="s">
        <v>139</v>
      </c>
      <c r="E318" s="152" t="s">
        <v>32</v>
      </c>
      <c r="F318" s="153" t="s">
        <v>140</v>
      </c>
      <c r="H318" s="152" t="s">
        <v>32</v>
      </c>
      <c r="I318" s="154"/>
      <c r="L318" s="150"/>
      <c r="M318" s="155"/>
      <c r="T318" s="156"/>
      <c r="AT318" s="152" t="s">
        <v>139</v>
      </c>
      <c r="AU318" s="152" t="s">
        <v>87</v>
      </c>
      <c r="AV318" s="12" t="s">
        <v>85</v>
      </c>
      <c r="AW318" s="12" t="s">
        <v>39</v>
      </c>
      <c r="AX318" s="12" t="s">
        <v>78</v>
      </c>
      <c r="AY318" s="152" t="s">
        <v>128</v>
      </c>
    </row>
    <row r="319" spans="2:51" s="12" customFormat="1" ht="10.2">
      <c r="B319" s="150"/>
      <c r="D319" s="151" t="s">
        <v>139</v>
      </c>
      <c r="E319" s="152" t="s">
        <v>32</v>
      </c>
      <c r="F319" s="153" t="s">
        <v>331</v>
      </c>
      <c r="H319" s="152" t="s">
        <v>32</v>
      </c>
      <c r="I319" s="154"/>
      <c r="L319" s="150"/>
      <c r="M319" s="155"/>
      <c r="T319" s="156"/>
      <c r="AT319" s="152" t="s">
        <v>139</v>
      </c>
      <c r="AU319" s="152" t="s">
        <v>87</v>
      </c>
      <c r="AV319" s="12" t="s">
        <v>85</v>
      </c>
      <c r="AW319" s="12" t="s">
        <v>39</v>
      </c>
      <c r="AX319" s="12" t="s">
        <v>78</v>
      </c>
      <c r="AY319" s="152" t="s">
        <v>128</v>
      </c>
    </row>
    <row r="320" spans="2:51" s="12" customFormat="1" ht="10.2">
      <c r="B320" s="150"/>
      <c r="D320" s="151" t="s">
        <v>139</v>
      </c>
      <c r="E320" s="152" t="s">
        <v>32</v>
      </c>
      <c r="F320" s="153" t="s">
        <v>332</v>
      </c>
      <c r="H320" s="152" t="s">
        <v>32</v>
      </c>
      <c r="I320" s="154"/>
      <c r="L320" s="150"/>
      <c r="M320" s="155"/>
      <c r="T320" s="156"/>
      <c r="AT320" s="152" t="s">
        <v>139</v>
      </c>
      <c r="AU320" s="152" t="s">
        <v>87</v>
      </c>
      <c r="AV320" s="12" t="s">
        <v>85</v>
      </c>
      <c r="AW320" s="12" t="s">
        <v>39</v>
      </c>
      <c r="AX320" s="12" t="s">
        <v>78</v>
      </c>
      <c r="AY320" s="152" t="s">
        <v>128</v>
      </c>
    </row>
    <row r="321" spans="2:51" s="13" customFormat="1" ht="10.2">
      <c r="B321" s="157"/>
      <c r="D321" s="151" t="s">
        <v>139</v>
      </c>
      <c r="E321" s="158" t="s">
        <v>32</v>
      </c>
      <c r="F321" s="159" t="s">
        <v>334</v>
      </c>
      <c r="H321" s="160">
        <v>94.24</v>
      </c>
      <c r="I321" s="161"/>
      <c r="L321" s="157"/>
      <c r="M321" s="162"/>
      <c r="T321" s="163"/>
      <c r="AT321" s="158" t="s">
        <v>139</v>
      </c>
      <c r="AU321" s="158" t="s">
        <v>87</v>
      </c>
      <c r="AV321" s="13" t="s">
        <v>87</v>
      </c>
      <c r="AW321" s="13" t="s">
        <v>39</v>
      </c>
      <c r="AX321" s="13" t="s">
        <v>78</v>
      </c>
      <c r="AY321" s="158" t="s">
        <v>128</v>
      </c>
    </row>
    <row r="322" spans="2:51" s="15" customFormat="1" ht="10.2">
      <c r="B322" s="181"/>
      <c r="D322" s="151" t="s">
        <v>139</v>
      </c>
      <c r="E322" s="182" t="s">
        <v>32</v>
      </c>
      <c r="F322" s="183" t="s">
        <v>335</v>
      </c>
      <c r="H322" s="184">
        <v>94.24</v>
      </c>
      <c r="I322" s="185"/>
      <c r="L322" s="181"/>
      <c r="M322" s="186"/>
      <c r="T322" s="187"/>
      <c r="AT322" s="182" t="s">
        <v>139</v>
      </c>
      <c r="AU322" s="182" t="s">
        <v>87</v>
      </c>
      <c r="AV322" s="15" t="s">
        <v>150</v>
      </c>
      <c r="AW322" s="15" t="s">
        <v>39</v>
      </c>
      <c r="AX322" s="15" t="s">
        <v>78</v>
      </c>
      <c r="AY322" s="182" t="s">
        <v>128</v>
      </c>
    </row>
    <row r="323" spans="2:51" s="14" customFormat="1" ht="10.2">
      <c r="B323" s="164"/>
      <c r="D323" s="151" t="s">
        <v>139</v>
      </c>
      <c r="E323" s="165" t="s">
        <v>32</v>
      </c>
      <c r="F323" s="166" t="s">
        <v>142</v>
      </c>
      <c r="H323" s="167">
        <v>94.24</v>
      </c>
      <c r="I323" s="168"/>
      <c r="L323" s="164"/>
      <c r="M323" s="169"/>
      <c r="T323" s="170"/>
      <c r="AT323" s="165" t="s">
        <v>139</v>
      </c>
      <c r="AU323" s="165" t="s">
        <v>87</v>
      </c>
      <c r="AV323" s="14" t="s">
        <v>135</v>
      </c>
      <c r="AW323" s="14" t="s">
        <v>39</v>
      </c>
      <c r="AX323" s="14" t="s">
        <v>85</v>
      </c>
      <c r="AY323" s="165" t="s">
        <v>128</v>
      </c>
    </row>
    <row r="324" spans="2:65" s="1" customFormat="1" ht="37.8" customHeight="1">
      <c r="B324" s="34"/>
      <c r="C324" s="133" t="s">
        <v>381</v>
      </c>
      <c r="D324" s="133" t="s">
        <v>130</v>
      </c>
      <c r="E324" s="134" t="s">
        <v>382</v>
      </c>
      <c r="F324" s="135" t="s">
        <v>383</v>
      </c>
      <c r="G324" s="136" t="s">
        <v>153</v>
      </c>
      <c r="H324" s="137">
        <v>14.23</v>
      </c>
      <c r="I324" s="138"/>
      <c r="J324" s="139">
        <f>ROUND(I324*H324,2)</f>
        <v>0</v>
      </c>
      <c r="K324" s="135" t="s">
        <v>134</v>
      </c>
      <c r="L324" s="34"/>
      <c r="M324" s="140" t="s">
        <v>32</v>
      </c>
      <c r="N324" s="141" t="s">
        <v>49</v>
      </c>
      <c r="P324" s="142">
        <f>O324*H324</f>
        <v>0</v>
      </c>
      <c r="Q324" s="142">
        <v>0</v>
      </c>
      <c r="R324" s="142">
        <f>Q324*H324</f>
        <v>0</v>
      </c>
      <c r="S324" s="142">
        <v>0</v>
      </c>
      <c r="T324" s="143">
        <f>S324*H324</f>
        <v>0</v>
      </c>
      <c r="AR324" s="144" t="s">
        <v>135</v>
      </c>
      <c r="AT324" s="144" t="s">
        <v>130</v>
      </c>
      <c r="AU324" s="144" t="s">
        <v>87</v>
      </c>
      <c r="AY324" s="18" t="s">
        <v>128</v>
      </c>
      <c r="BE324" s="145">
        <f>IF(N324="základní",J324,0)</f>
        <v>0</v>
      </c>
      <c r="BF324" s="145">
        <f>IF(N324="snížená",J324,0)</f>
        <v>0</v>
      </c>
      <c r="BG324" s="145">
        <f>IF(N324="zákl. přenesená",J324,0)</f>
        <v>0</v>
      </c>
      <c r="BH324" s="145">
        <f>IF(N324="sníž. přenesená",J324,0)</f>
        <v>0</v>
      </c>
      <c r="BI324" s="145">
        <f>IF(N324="nulová",J324,0)</f>
        <v>0</v>
      </c>
      <c r="BJ324" s="18" t="s">
        <v>85</v>
      </c>
      <c r="BK324" s="145">
        <f>ROUND(I324*H324,2)</f>
        <v>0</v>
      </c>
      <c r="BL324" s="18" t="s">
        <v>135</v>
      </c>
      <c r="BM324" s="144" t="s">
        <v>384</v>
      </c>
    </row>
    <row r="325" spans="2:47" s="1" customFormat="1" ht="10.2">
      <c r="B325" s="34"/>
      <c r="D325" s="146" t="s">
        <v>137</v>
      </c>
      <c r="F325" s="147" t="s">
        <v>385</v>
      </c>
      <c r="I325" s="148"/>
      <c r="L325" s="34"/>
      <c r="M325" s="149"/>
      <c r="T325" s="55"/>
      <c r="AT325" s="18" t="s">
        <v>137</v>
      </c>
      <c r="AU325" s="18" t="s">
        <v>87</v>
      </c>
    </row>
    <row r="326" spans="2:51" s="12" customFormat="1" ht="10.2">
      <c r="B326" s="150"/>
      <c r="D326" s="151" t="s">
        <v>139</v>
      </c>
      <c r="E326" s="152" t="s">
        <v>32</v>
      </c>
      <c r="F326" s="153" t="s">
        <v>140</v>
      </c>
      <c r="H326" s="152" t="s">
        <v>32</v>
      </c>
      <c r="I326" s="154"/>
      <c r="L326" s="150"/>
      <c r="M326" s="155"/>
      <c r="T326" s="156"/>
      <c r="AT326" s="152" t="s">
        <v>139</v>
      </c>
      <c r="AU326" s="152" t="s">
        <v>87</v>
      </c>
      <c r="AV326" s="12" t="s">
        <v>85</v>
      </c>
      <c r="AW326" s="12" t="s">
        <v>39</v>
      </c>
      <c r="AX326" s="12" t="s">
        <v>78</v>
      </c>
      <c r="AY326" s="152" t="s">
        <v>128</v>
      </c>
    </row>
    <row r="327" spans="2:51" s="12" customFormat="1" ht="10.2">
      <c r="B327" s="150"/>
      <c r="D327" s="151" t="s">
        <v>139</v>
      </c>
      <c r="E327" s="152" t="s">
        <v>32</v>
      </c>
      <c r="F327" s="153" t="s">
        <v>331</v>
      </c>
      <c r="H327" s="152" t="s">
        <v>32</v>
      </c>
      <c r="I327" s="154"/>
      <c r="L327" s="150"/>
      <c r="M327" s="155"/>
      <c r="T327" s="156"/>
      <c r="AT327" s="152" t="s">
        <v>139</v>
      </c>
      <c r="AU327" s="152" t="s">
        <v>87</v>
      </c>
      <c r="AV327" s="12" t="s">
        <v>85</v>
      </c>
      <c r="AW327" s="12" t="s">
        <v>39</v>
      </c>
      <c r="AX327" s="12" t="s">
        <v>78</v>
      </c>
      <c r="AY327" s="152" t="s">
        <v>128</v>
      </c>
    </row>
    <row r="328" spans="2:51" s="12" customFormat="1" ht="10.2">
      <c r="B328" s="150"/>
      <c r="D328" s="151" t="s">
        <v>139</v>
      </c>
      <c r="E328" s="152" t="s">
        <v>32</v>
      </c>
      <c r="F328" s="153" t="s">
        <v>363</v>
      </c>
      <c r="H328" s="152" t="s">
        <v>32</v>
      </c>
      <c r="I328" s="154"/>
      <c r="L328" s="150"/>
      <c r="M328" s="155"/>
      <c r="T328" s="156"/>
      <c r="AT328" s="152" t="s">
        <v>139</v>
      </c>
      <c r="AU328" s="152" t="s">
        <v>87</v>
      </c>
      <c r="AV328" s="12" t="s">
        <v>85</v>
      </c>
      <c r="AW328" s="12" t="s">
        <v>39</v>
      </c>
      <c r="AX328" s="12" t="s">
        <v>78</v>
      </c>
      <c r="AY328" s="152" t="s">
        <v>128</v>
      </c>
    </row>
    <row r="329" spans="2:51" s="13" customFormat="1" ht="10.2">
      <c r="B329" s="157"/>
      <c r="D329" s="151" t="s">
        <v>139</v>
      </c>
      <c r="E329" s="158" t="s">
        <v>32</v>
      </c>
      <c r="F329" s="159" t="s">
        <v>364</v>
      </c>
      <c r="H329" s="160">
        <v>14.23</v>
      </c>
      <c r="I329" s="161"/>
      <c r="L329" s="157"/>
      <c r="M329" s="162"/>
      <c r="T329" s="163"/>
      <c r="AT329" s="158" t="s">
        <v>139</v>
      </c>
      <c r="AU329" s="158" t="s">
        <v>87</v>
      </c>
      <c r="AV329" s="13" t="s">
        <v>87</v>
      </c>
      <c r="AW329" s="13" t="s">
        <v>39</v>
      </c>
      <c r="AX329" s="13" t="s">
        <v>78</v>
      </c>
      <c r="AY329" s="158" t="s">
        <v>128</v>
      </c>
    </row>
    <row r="330" spans="2:51" s="15" customFormat="1" ht="10.2">
      <c r="B330" s="181"/>
      <c r="D330" s="151" t="s">
        <v>139</v>
      </c>
      <c r="E330" s="182" t="s">
        <v>32</v>
      </c>
      <c r="F330" s="183" t="s">
        <v>365</v>
      </c>
      <c r="H330" s="184">
        <v>14.23</v>
      </c>
      <c r="I330" s="185"/>
      <c r="L330" s="181"/>
      <c r="M330" s="186"/>
      <c r="T330" s="187"/>
      <c r="AT330" s="182" t="s">
        <v>139</v>
      </c>
      <c r="AU330" s="182" t="s">
        <v>87</v>
      </c>
      <c r="AV330" s="15" t="s">
        <v>150</v>
      </c>
      <c r="AW330" s="15" t="s">
        <v>39</v>
      </c>
      <c r="AX330" s="15" t="s">
        <v>78</v>
      </c>
      <c r="AY330" s="182" t="s">
        <v>128</v>
      </c>
    </row>
    <row r="331" spans="2:51" s="14" customFormat="1" ht="10.2">
      <c r="B331" s="164"/>
      <c r="D331" s="151" t="s">
        <v>139</v>
      </c>
      <c r="E331" s="165" t="s">
        <v>32</v>
      </c>
      <c r="F331" s="166" t="s">
        <v>142</v>
      </c>
      <c r="H331" s="167">
        <v>14.23</v>
      </c>
      <c r="I331" s="168"/>
      <c r="L331" s="164"/>
      <c r="M331" s="169"/>
      <c r="T331" s="170"/>
      <c r="AT331" s="165" t="s">
        <v>139</v>
      </c>
      <c r="AU331" s="165" t="s">
        <v>87</v>
      </c>
      <c r="AV331" s="14" t="s">
        <v>135</v>
      </c>
      <c r="AW331" s="14" t="s">
        <v>39</v>
      </c>
      <c r="AX331" s="14" t="s">
        <v>85</v>
      </c>
      <c r="AY331" s="165" t="s">
        <v>128</v>
      </c>
    </row>
    <row r="332" spans="2:65" s="1" customFormat="1" ht="37.8" customHeight="1">
      <c r="B332" s="34"/>
      <c r="C332" s="133" t="s">
        <v>386</v>
      </c>
      <c r="D332" s="133" t="s">
        <v>130</v>
      </c>
      <c r="E332" s="134" t="s">
        <v>387</v>
      </c>
      <c r="F332" s="135" t="s">
        <v>388</v>
      </c>
      <c r="G332" s="136" t="s">
        <v>153</v>
      </c>
      <c r="H332" s="137">
        <v>69.77</v>
      </c>
      <c r="I332" s="138"/>
      <c r="J332" s="139">
        <f>ROUND(I332*H332,2)</f>
        <v>0</v>
      </c>
      <c r="K332" s="135" t="s">
        <v>134</v>
      </c>
      <c r="L332" s="34"/>
      <c r="M332" s="140" t="s">
        <v>32</v>
      </c>
      <c r="N332" s="141" t="s">
        <v>49</v>
      </c>
      <c r="P332" s="142">
        <f>O332*H332</f>
        <v>0</v>
      </c>
      <c r="Q332" s="142">
        <v>0</v>
      </c>
      <c r="R332" s="142">
        <f>Q332*H332</f>
        <v>0</v>
      </c>
      <c r="S332" s="142">
        <v>0</v>
      </c>
      <c r="T332" s="143">
        <f>S332*H332</f>
        <v>0</v>
      </c>
      <c r="AR332" s="144" t="s">
        <v>135</v>
      </c>
      <c r="AT332" s="144" t="s">
        <v>130</v>
      </c>
      <c r="AU332" s="144" t="s">
        <v>87</v>
      </c>
      <c r="AY332" s="18" t="s">
        <v>128</v>
      </c>
      <c r="BE332" s="145">
        <f>IF(N332="základní",J332,0)</f>
        <v>0</v>
      </c>
      <c r="BF332" s="145">
        <f>IF(N332="snížená",J332,0)</f>
        <v>0</v>
      </c>
      <c r="BG332" s="145">
        <f>IF(N332="zákl. přenesená",J332,0)</f>
        <v>0</v>
      </c>
      <c r="BH332" s="145">
        <f>IF(N332="sníž. přenesená",J332,0)</f>
        <v>0</v>
      </c>
      <c r="BI332" s="145">
        <f>IF(N332="nulová",J332,0)</f>
        <v>0</v>
      </c>
      <c r="BJ332" s="18" t="s">
        <v>85</v>
      </c>
      <c r="BK332" s="145">
        <f>ROUND(I332*H332,2)</f>
        <v>0</v>
      </c>
      <c r="BL332" s="18" t="s">
        <v>135</v>
      </c>
      <c r="BM332" s="144" t="s">
        <v>389</v>
      </c>
    </row>
    <row r="333" spans="2:47" s="1" customFormat="1" ht="10.2">
      <c r="B333" s="34"/>
      <c r="D333" s="146" t="s">
        <v>137</v>
      </c>
      <c r="F333" s="147" t="s">
        <v>390</v>
      </c>
      <c r="I333" s="148"/>
      <c r="L333" s="34"/>
      <c r="M333" s="149"/>
      <c r="T333" s="55"/>
      <c r="AT333" s="18" t="s">
        <v>137</v>
      </c>
      <c r="AU333" s="18" t="s">
        <v>87</v>
      </c>
    </row>
    <row r="334" spans="2:51" s="12" customFormat="1" ht="10.2">
      <c r="B334" s="150"/>
      <c r="D334" s="151" t="s">
        <v>139</v>
      </c>
      <c r="E334" s="152" t="s">
        <v>32</v>
      </c>
      <c r="F334" s="153" t="s">
        <v>140</v>
      </c>
      <c r="H334" s="152" t="s">
        <v>32</v>
      </c>
      <c r="I334" s="154"/>
      <c r="L334" s="150"/>
      <c r="M334" s="155"/>
      <c r="T334" s="156"/>
      <c r="AT334" s="152" t="s">
        <v>139</v>
      </c>
      <c r="AU334" s="152" t="s">
        <v>87</v>
      </c>
      <c r="AV334" s="12" t="s">
        <v>85</v>
      </c>
      <c r="AW334" s="12" t="s">
        <v>39</v>
      </c>
      <c r="AX334" s="12" t="s">
        <v>78</v>
      </c>
      <c r="AY334" s="152" t="s">
        <v>128</v>
      </c>
    </row>
    <row r="335" spans="2:51" s="12" customFormat="1" ht="10.2">
      <c r="B335" s="150"/>
      <c r="D335" s="151" t="s">
        <v>139</v>
      </c>
      <c r="E335" s="152" t="s">
        <v>32</v>
      </c>
      <c r="F335" s="153" t="s">
        <v>331</v>
      </c>
      <c r="H335" s="152" t="s">
        <v>32</v>
      </c>
      <c r="I335" s="154"/>
      <c r="L335" s="150"/>
      <c r="M335" s="155"/>
      <c r="T335" s="156"/>
      <c r="AT335" s="152" t="s">
        <v>139</v>
      </c>
      <c r="AU335" s="152" t="s">
        <v>87</v>
      </c>
      <c r="AV335" s="12" t="s">
        <v>85</v>
      </c>
      <c r="AW335" s="12" t="s">
        <v>39</v>
      </c>
      <c r="AX335" s="12" t="s">
        <v>78</v>
      </c>
      <c r="AY335" s="152" t="s">
        <v>128</v>
      </c>
    </row>
    <row r="336" spans="2:51" s="12" customFormat="1" ht="10.2">
      <c r="B336" s="150"/>
      <c r="D336" s="151" t="s">
        <v>139</v>
      </c>
      <c r="E336" s="152" t="s">
        <v>32</v>
      </c>
      <c r="F336" s="153" t="s">
        <v>363</v>
      </c>
      <c r="H336" s="152" t="s">
        <v>32</v>
      </c>
      <c r="I336" s="154"/>
      <c r="L336" s="150"/>
      <c r="M336" s="155"/>
      <c r="T336" s="156"/>
      <c r="AT336" s="152" t="s">
        <v>139</v>
      </c>
      <c r="AU336" s="152" t="s">
        <v>87</v>
      </c>
      <c r="AV336" s="12" t="s">
        <v>85</v>
      </c>
      <c r="AW336" s="12" t="s">
        <v>39</v>
      </c>
      <c r="AX336" s="12" t="s">
        <v>78</v>
      </c>
      <c r="AY336" s="152" t="s">
        <v>128</v>
      </c>
    </row>
    <row r="337" spans="2:51" s="13" customFormat="1" ht="20.4">
      <c r="B337" s="157"/>
      <c r="D337" s="151" t="s">
        <v>139</v>
      </c>
      <c r="E337" s="158" t="s">
        <v>32</v>
      </c>
      <c r="F337" s="159" t="s">
        <v>391</v>
      </c>
      <c r="H337" s="160">
        <v>69.77</v>
      </c>
      <c r="I337" s="161"/>
      <c r="L337" s="157"/>
      <c r="M337" s="162"/>
      <c r="T337" s="163"/>
      <c r="AT337" s="158" t="s">
        <v>139</v>
      </c>
      <c r="AU337" s="158" t="s">
        <v>87</v>
      </c>
      <c r="AV337" s="13" t="s">
        <v>87</v>
      </c>
      <c r="AW337" s="13" t="s">
        <v>39</v>
      </c>
      <c r="AX337" s="13" t="s">
        <v>78</v>
      </c>
      <c r="AY337" s="158" t="s">
        <v>128</v>
      </c>
    </row>
    <row r="338" spans="2:51" s="15" customFormat="1" ht="10.2">
      <c r="B338" s="181"/>
      <c r="D338" s="151" t="s">
        <v>139</v>
      </c>
      <c r="E338" s="182" t="s">
        <v>32</v>
      </c>
      <c r="F338" s="183" t="s">
        <v>365</v>
      </c>
      <c r="H338" s="184">
        <v>69.77</v>
      </c>
      <c r="I338" s="185"/>
      <c r="L338" s="181"/>
      <c r="M338" s="186"/>
      <c r="T338" s="187"/>
      <c r="AT338" s="182" t="s">
        <v>139</v>
      </c>
      <c r="AU338" s="182" t="s">
        <v>87</v>
      </c>
      <c r="AV338" s="15" t="s">
        <v>150</v>
      </c>
      <c r="AW338" s="15" t="s">
        <v>39</v>
      </c>
      <c r="AX338" s="15" t="s">
        <v>78</v>
      </c>
      <c r="AY338" s="182" t="s">
        <v>128</v>
      </c>
    </row>
    <row r="339" spans="2:51" s="14" customFormat="1" ht="10.2">
      <c r="B339" s="164"/>
      <c r="D339" s="151" t="s">
        <v>139</v>
      </c>
      <c r="E339" s="165" t="s">
        <v>32</v>
      </c>
      <c r="F339" s="166" t="s">
        <v>142</v>
      </c>
      <c r="H339" s="167">
        <v>69.77</v>
      </c>
      <c r="I339" s="168"/>
      <c r="L339" s="164"/>
      <c r="M339" s="169"/>
      <c r="T339" s="170"/>
      <c r="AT339" s="165" t="s">
        <v>139</v>
      </c>
      <c r="AU339" s="165" t="s">
        <v>87</v>
      </c>
      <c r="AV339" s="14" t="s">
        <v>135</v>
      </c>
      <c r="AW339" s="14" t="s">
        <v>39</v>
      </c>
      <c r="AX339" s="14" t="s">
        <v>85</v>
      </c>
      <c r="AY339" s="165" t="s">
        <v>128</v>
      </c>
    </row>
    <row r="340" spans="2:65" s="1" customFormat="1" ht="24.15" customHeight="1">
      <c r="B340" s="34"/>
      <c r="C340" s="133" t="s">
        <v>392</v>
      </c>
      <c r="D340" s="133" t="s">
        <v>130</v>
      </c>
      <c r="E340" s="134" t="s">
        <v>393</v>
      </c>
      <c r="F340" s="135" t="s">
        <v>394</v>
      </c>
      <c r="G340" s="136" t="s">
        <v>153</v>
      </c>
      <c r="H340" s="137">
        <v>14.23</v>
      </c>
      <c r="I340" s="138"/>
      <c r="J340" s="139">
        <f>ROUND(I340*H340,2)</f>
        <v>0</v>
      </c>
      <c r="K340" s="135" t="s">
        <v>134</v>
      </c>
      <c r="L340" s="34"/>
      <c r="M340" s="140" t="s">
        <v>32</v>
      </c>
      <c r="N340" s="141" t="s">
        <v>49</v>
      </c>
      <c r="P340" s="142">
        <f>O340*H340</f>
        <v>0</v>
      </c>
      <c r="Q340" s="142">
        <v>0</v>
      </c>
      <c r="R340" s="142">
        <f>Q340*H340</f>
        <v>0</v>
      </c>
      <c r="S340" s="142">
        <v>0</v>
      </c>
      <c r="T340" s="143">
        <f>S340*H340</f>
        <v>0</v>
      </c>
      <c r="AR340" s="144" t="s">
        <v>135</v>
      </c>
      <c r="AT340" s="144" t="s">
        <v>130</v>
      </c>
      <c r="AU340" s="144" t="s">
        <v>87</v>
      </c>
      <c r="AY340" s="18" t="s">
        <v>128</v>
      </c>
      <c r="BE340" s="145">
        <f>IF(N340="základní",J340,0)</f>
        <v>0</v>
      </c>
      <c r="BF340" s="145">
        <f>IF(N340="snížená",J340,0)</f>
        <v>0</v>
      </c>
      <c r="BG340" s="145">
        <f>IF(N340="zákl. přenesená",J340,0)</f>
        <v>0</v>
      </c>
      <c r="BH340" s="145">
        <f>IF(N340="sníž. přenesená",J340,0)</f>
        <v>0</v>
      </c>
      <c r="BI340" s="145">
        <f>IF(N340="nulová",J340,0)</f>
        <v>0</v>
      </c>
      <c r="BJ340" s="18" t="s">
        <v>85</v>
      </c>
      <c r="BK340" s="145">
        <f>ROUND(I340*H340,2)</f>
        <v>0</v>
      </c>
      <c r="BL340" s="18" t="s">
        <v>135</v>
      </c>
      <c r="BM340" s="144" t="s">
        <v>395</v>
      </c>
    </row>
    <row r="341" spans="2:47" s="1" customFormat="1" ht="10.2">
      <c r="B341" s="34"/>
      <c r="D341" s="146" t="s">
        <v>137</v>
      </c>
      <c r="F341" s="147" t="s">
        <v>396</v>
      </c>
      <c r="I341" s="148"/>
      <c r="L341" s="34"/>
      <c r="M341" s="149"/>
      <c r="T341" s="55"/>
      <c r="AT341" s="18" t="s">
        <v>137</v>
      </c>
      <c r="AU341" s="18" t="s">
        <v>87</v>
      </c>
    </row>
    <row r="342" spans="2:51" s="12" customFormat="1" ht="10.2">
      <c r="B342" s="150"/>
      <c r="D342" s="151" t="s">
        <v>139</v>
      </c>
      <c r="E342" s="152" t="s">
        <v>32</v>
      </c>
      <c r="F342" s="153" t="s">
        <v>140</v>
      </c>
      <c r="H342" s="152" t="s">
        <v>32</v>
      </c>
      <c r="I342" s="154"/>
      <c r="L342" s="150"/>
      <c r="M342" s="155"/>
      <c r="T342" s="156"/>
      <c r="AT342" s="152" t="s">
        <v>139</v>
      </c>
      <c r="AU342" s="152" t="s">
        <v>87</v>
      </c>
      <c r="AV342" s="12" t="s">
        <v>85</v>
      </c>
      <c r="AW342" s="12" t="s">
        <v>39</v>
      </c>
      <c r="AX342" s="12" t="s">
        <v>78</v>
      </c>
      <c r="AY342" s="152" t="s">
        <v>128</v>
      </c>
    </row>
    <row r="343" spans="2:51" s="12" customFormat="1" ht="10.2">
      <c r="B343" s="150"/>
      <c r="D343" s="151" t="s">
        <v>139</v>
      </c>
      <c r="E343" s="152" t="s">
        <v>32</v>
      </c>
      <c r="F343" s="153" t="s">
        <v>331</v>
      </c>
      <c r="H343" s="152" t="s">
        <v>32</v>
      </c>
      <c r="I343" s="154"/>
      <c r="L343" s="150"/>
      <c r="M343" s="155"/>
      <c r="T343" s="156"/>
      <c r="AT343" s="152" t="s">
        <v>139</v>
      </c>
      <c r="AU343" s="152" t="s">
        <v>87</v>
      </c>
      <c r="AV343" s="12" t="s">
        <v>85</v>
      </c>
      <c r="AW343" s="12" t="s">
        <v>39</v>
      </c>
      <c r="AX343" s="12" t="s">
        <v>78</v>
      </c>
      <c r="AY343" s="152" t="s">
        <v>128</v>
      </c>
    </row>
    <row r="344" spans="2:51" s="12" customFormat="1" ht="10.2">
      <c r="B344" s="150"/>
      <c r="D344" s="151" t="s">
        <v>139</v>
      </c>
      <c r="E344" s="152" t="s">
        <v>32</v>
      </c>
      <c r="F344" s="153" t="s">
        <v>363</v>
      </c>
      <c r="H344" s="152" t="s">
        <v>32</v>
      </c>
      <c r="I344" s="154"/>
      <c r="L344" s="150"/>
      <c r="M344" s="155"/>
      <c r="T344" s="156"/>
      <c r="AT344" s="152" t="s">
        <v>139</v>
      </c>
      <c r="AU344" s="152" t="s">
        <v>87</v>
      </c>
      <c r="AV344" s="12" t="s">
        <v>85</v>
      </c>
      <c r="AW344" s="12" t="s">
        <v>39</v>
      </c>
      <c r="AX344" s="12" t="s">
        <v>78</v>
      </c>
      <c r="AY344" s="152" t="s">
        <v>128</v>
      </c>
    </row>
    <row r="345" spans="2:51" s="13" customFormat="1" ht="10.2">
      <c r="B345" s="157"/>
      <c r="D345" s="151" t="s">
        <v>139</v>
      </c>
      <c r="E345" s="158" t="s">
        <v>32</v>
      </c>
      <c r="F345" s="159" t="s">
        <v>364</v>
      </c>
      <c r="H345" s="160">
        <v>14.23</v>
      </c>
      <c r="I345" s="161"/>
      <c r="L345" s="157"/>
      <c r="M345" s="162"/>
      <c r="T345" s="163"/>
      <c r="AT345" s="158" t="s">
        <v>139</v>
      </c>
      <c r="AU345" s="158" t="s">
        <v>87</v>
      </c>
      <c r="AV345" s="13" t="s">
        <v>87</v>
      </c>
      <c r="AW345" s="13" t="s">
        <v>39</v>
      </c>
      <c r="AX345" s="13" t="s">
        <v>78</v>
      </c>
      <c r="AY345" s="158" t="s">
        <v>128</v>
      </c>
    </row>
    <row r="346" spans="2:51" s="15" customFormat="1" ht="10.2">
      <c r="B346" s="181"/>
      <c r="D346" s="151" t="s">
        <v>139</v>
      </c>
      <c r="E346" s="182" t="s">
        <v>32</v>
      </c>
      <c r="F346" s="183" t="s">
        <v>365</v>
      </c>
      <c r="H346" s="184">
        <v>14.23</v>
      </c>
      <c r="I346" s="185"/>
      <c r="L346" s="181"/>
      <c r="M346" s="186"/>
      <c r="T346" s="187"/>
      <c r="AT346" s="182" t="s">
        <v>139</v>
      </c>
      <c r="AU346" s="182" t="s">
        <v>87</v>
      </c>
      <c r="AV346" s="15" t="s">
        <v>150</v>
      </c>
      <c r="AW346" s="15" t="s">
        <v>39</v>
      </c>
      <c r="AX346" s="15" t="s">
        <v>78</v>
      </c>
      <c r="AY346" s="182" t="s">
        <v>128</v>
      </c>
    </row>
    <row r="347" spans="2:51" s="14" customFormat="1" ht="10.2">
      <c r="B347" s="164"/>
      <c r="D347" s="151" t="s">
        <v>139</v>
      </c>
      <c r="E347" s="165" t="s">
        <v>32</v>
      </c>
      <c r="F347" s="166" t="s">
        <v>142</v>
      </c>
      <c r="H347" s="167">
        <v>14.23</v>
      </c>
      <c r="I347" s="168"/>
      <c r="L347" s="164"/>
      <c r="M347" s="169"/>
      <c r="T347" s="170"/>
      <c r="AT347" s="165" t="s">
        <v>139</v>
      </c>
      <c r="AU347" s="165" t="s">
        <v>87</v>
      </c>
      <c r="AV347" s="14" t="s">
        <v>135</v>
      </c>
      <c r="AW347" s="14" t="s">
        <v>39</v>
      </c>
      <c r="AX347" s="14" t="s">
        <v>85</v>
      </c>
      <c r="AY347" s="165" t="s">
        <v>128</v>
      </c>
    </row>
    <row r="348" spans="2:65" s="1" customFormat="1" ht="24.15" customHeight="1">
      <c r="B348" s="34"/>
      <c r="C348" s="133" t="s">
        <v>397</v>
      </c>
      <c r="D348" s="133" t="s">
        <v>130</v>
      </c>
      <c r="E348" s="134" t="s">
        <v>398</v>
      </c>
      <c r="F348" s="135" t="s">
        <v>399</v>
      </c>
      <c r="G348" s="136" t="s">
        <v>153</v>
      </c>
      <c r="H348" s="137">
        <v>84</v>
      </c>
      <c r="I348" s="138"/>
      <c r="J348" s="139">
        <f>ROUND(I348*H348,2)</f>
        <v>0</v>
      </c>
      <c r="K348" s="135" t="s">
        <v>134</v>
      </c>
      <c r="L348" s="34"/>
      <c r="M348" s="140" t="s">
        <v>32</v>
      </c>
      <c r="N348" s="141" t="s">
        <v>49</v>
      </c>
      <c r="P348" s="142">
        <f>O348*H348</f>
        <v>0</v>
      </c>
      <c r="Q348" s="142">
        <v>0</v>
      </c>
      <c r="R348" s="142">
        <f>Q348*H348</f>
        <v>0</v>
      </c>
      <c r="S348" s="142">
        <v>0</v>
      </c>
      <c r="T348" s="143">
        <f>S348*H348</f>
        <v>0</v>
      </c>
      <c r="AR348" s="144" t="s">
        <v>135</v>
      </c>
      <c r="AT348" s="144" t="s">
        <v>130</v>
      </c>
      <c r="AU348" s="144" t="s">
        <v>87</v>
      </c>
      <c r="AY348" s="18" t="s">
        <v>128</v>
      </c>
      <c r="BE348" s="145">
        <f>IF(N348="základní",J348,0)</f>
        <v>0</v>
      </c>
      <c r="BF348" s="145">
        <f>IF(N348="snížená",J348,0)</f>
        <v>0</v>
      </c>
      <c r="BG348" s="145">
        <f>IF(N348="zákl. přenesená",J348,0)</f>
        <v>0</v>
      </c>
      <c r="BH348" s="145">
        <f>IF(N348="sníž. přenesená",J348,0)</f>
        <v>0</v>
      </c>
      <c r="BI348" s="145">
        <f>IF(N348="nulová",J348,0)</f>
        <v>0</v>
      </c>
      <c r="BJ348" s="18" t="s">
        <v>85</v>
      </c>
      <c r="BK348" s="145">
        <f>ROUND(I348*H348,2)</f>
        <v>0</v>
      </c>
      <c r="BL348" s="18" t="s">
        <v>135</v>
      </c>
      <c r="BM348" s="144" t="s">
        <v>400</v>
      </c>
    </row>
    <row r="349" spans="2:47" s="1" customFormat="1" ht="10.2">
      <c r="B349" s="34"/>
      <c r="D349" s="146" t="s">
        <v>137</v>
      </c>
      <c r="F349" s="147" t="s">
        <v>401</v>
      </c>
      <c r="I349" s="148"/>
      <c r="L349" s="34"/>
      <c r="M349" s="149"/>
      <c r="T349" s="55"/>
      <c r="AT349" s="18" t="s">
        <v>137</v>
      </c>
      <c r="AU349" s="18" t="s">
        <v>87</v>
      </c>
    </row>
    <row r="350" spans="2:51" s="12" customFormat="1" ht="10.2">
      <c r="B350" s="150"/>
      <c r="D350" s="151" t="s">
        <v>139</v>
      </c>
      <c r="E350" s="152" t="s">
        <v>32</v>
      </c>
      <c r="F350" s="153" t="s">
        <v>140</v>
      </c>
      <c r="H350" s="152" t="s">
        <v>32</v>
      </c>
      <c r="I350" s="154"/>
      <c r="L350" s="150"/>
      <c r="M350" s="155"/>
      <c r="T350" s="156"/>
      <c r="AT350" s="152" t="s">
        <v>139</v>
      </c>
      <c r="AU350" s="152" t="s">
        <v>87</v>
      </c>
      <c r="AV350" s="12" t="s">
        <v>85</v>
      </c>
      <c r="AW350" s="12" t="s">
        <v>39</v>
      </c>
      <c r="AX350" s="12" t="s">
        <v>78</v>
      </c>
      <c r="AY350" s="152" t="s">
        <v>128</v>
      </c>
    </row>
    <row r="351" spans="2:51" s="12" customFormat="1" ht="10.2">
      <c r="B351" s="150"/>
      <c r="D351" s="151" t="s">
        <v>139</v>
      </c>
      <c r="E351" s="152" t="s">
        <v>32</v>
      </c>
      <c r="F351" s="153" t="s">
        <v>331</v>
      </c>
      <c r="H351" s="152" t="s">
        <v>32</v>
      </c>
      <c r="I351" s="154"/>
      <c r="L351" s="150"/>
      <c r="M351" s="155"/>
      <c r="T351" s="156"/>
      <c r="AT351" s="152" t="s">
        <v>139</v>
      </c>
      <c r="AU351" s="152" t="s">
        <v>87</v>
      </c>
      <c r="AV351" s="12" t="s">
        <v>85</v>
      </c>
      <c r="AW351" s="12" t="s">
        <v>39</v>
      </c>
      <c r="AX351" s="12" t="s">
        <v>78</v>
      </c>
      <c r="AY351" s="152" t="s">
        <v>128</v>
      </c>
    </row>
    <row r="352" spans="2:51" s="12" customFormat="1" ht="10.2">
      <c r="B352" s="150"/>
      <c r="D352" s="151" t="s">
        <v>139</v>
      </c>
      <c r="E352" s="152" t="s">
        <v>32</v>
      </c>
      <c r="F352" s="153" t="s">
        <v>363</v>
      </c>
      <c r="H352" s="152" t="s">
        <v>32</v>
      </c>
      <c r="I352" s="154"/>
      <c r="L352" s="150"/>
      <c r="M352" s="155"/>
      <c r="T352" s="156"/>
      <c r="AT352" s="152" t="s">
        <v>139</v>
      </c>
      <c r="AU352" s="152" t="s">
        <v>87</v>
      </c>
      <c r="AV352" s="12" t="s">
        <v>85</v>
      </c>
      <c r="AW352" s="12" t="s">
        <v>39</v>
      </c>
      <c r="AX352" s="12" t="s">
        <v>78</v>
      </c>
      <c r="AY352" s="152" t="s">
        <v>128</v>
      </c>
    </row>
    <row r="353" spans="2:51" s="13" customFormat="1" ht="10.2">
      <c r="B353" s="157"/>
      <c r="D353" s="151" t="s">
        <v>139</v>
      </c>
      <c r="E353" s="158" t="s">
        <v>32</v>
      </c>
      <c r="F353" s="159" t="s">
        <v>402</v>
      </c>
      <c r="H353" s="160">
        <v>28.46</v>
      </c>
      <c r="I353" s="161"/>
      <c r="L353" s="157"/>
      <c r="M353" s="162"/>
      <c r="T353" s="163"/>
      <c r="AT353" s="158" t="s">
        <v>139</v>
      </c>
      <c r="AU353" s="158" t="s">
        <v>87</v>
      </c>
      <c r="AV353" s="13" t="s">
        <v>87</v>
      </c>
      <c r="AW353" s="13" t="s">
        <v>39</v>
      </c>
      <c r="AX353" s="13" t="s">
        <v>78</v>
      </c>
      <c r="AY353" s="158" t="s">
        <v>128</v>
      </c>
    </row>
    <row r="354" spans="2:51" s="15" customFormat="1" ht="10.2">
      <c r="B354" s="181"/>
      <c r="D354" s="151" t="s">
        <v>139</v>
      </c>
      <c r="E354" s="182" t="s">
        <v>32</v>
      </c>
      <c r="F354" s="183" t="s">
        <v>365</v>
      </c>
      <c r="H354" s="184">
        <v>28.46</v>
      </c>
      <c r="I354" s="185"/>
      <c r="L354" s="181"/>
      <c r="M354" s="186"/>
      <c r="T354" s="187"/>
      <c r="AT354" s="182" t="s">
        <v>139</v>
      </c>
      <c r="AU354" s="182" t="s">
        <v>87</v>
      </c>
      <c r="AV354" s="15" t="s">
        <v>150</v>
      </c>
      <c r="AW354" s="15" t="s">
        <v>39</v>
      </c>
      <c r="AX354" s="15" t="s">
        <v>78</v>
      </c>
      <c r="AY354" s="182" t="s">
        <v>128</v>
      </c>
    </row>
    <row r="355" spans="2:51" s="12" customFormat="1" ht="10.2">
      <c r="B355" s="150"/>
      <c r="D355" s="151" t="s">
        <v>139</v>
      </c>
      <c r="E355" s="152" t="s">
        <v>32</v>
      </c>
      <c r="F355" s="153" t="s">
        <v>403</v>
      </c>
      <c r="H355" s="152" t="s">
        <v>32</v>
      </c>
      <c r="I355" s="154"/>
      <c r="L355" s="150"/>
      <c r="M355" s="155"/>
      <c r="T355" s="156"/>
      <c r="AT355" s="152" t="s">
        <v>139</v>
      </c>
      <c r="AU355" s="152" t="s">
        <v>87</v>
      </c>
      <c r="AV355" s="12" t="s">
        <v>85</v>
      </c>
      <c r="AW355" s="12" t="s">
        <v>39</v>
      </c>
      <c r="AX355" s="12" t="s">
        <v>78</v>
      </c>
      <c r="AY355" s="152" t="s">
        <v>128</v>
      </c>
    </row>
    <row r="356" spans="2:51" s="13" customFormat="1" ht="10.2">
      <c r="B356" s="157"/>
      <c r="D356" s="151" t="s">
        <v>139</v>
      </c>
      <c r="E356" s="158" t="s">
        <v>32</v>
      </c>
      <c r="F356" s="159" t="s">
        <v>404</v>
      </c>
      <c r="H356" s="160">
        <v>13.42</v>
      </c>
      <c r="I356" s="161"/>
      <c r="L356" s="157"/>
      <c r="M356" s="162"/>
      <c r="T356" s="163"/>
      <c r="AT356" s="158" t="s">
        <v>139</v>
      </c>
      <c r="AU356" s="158" t="s">
        <v>87</v>
      </c>
      <c r="AV356" s="13" t="s">
        <v>87</v>
      </c>
      <c r="AW356" s="13" t="s">
        <v>39</v>
      </c>
      <c r="AX356" s="13" t="s">
        <v>78</v>
      </c>
      <c r="AY356" s="158" t="s">
        <v>128</v>
      </c>
    </row>
    <row r="357" spans="2:51" s="15" customFormat="1" ht="10.2">
      <c r="B357" s="181"/>
      <c r="D357" s="151" t="s">
        <v>139</v>
      </c>
      <c r="E357" s="182" t="s">
        <v>32</v>
      </c>
      <c r="F357" s="183" t="s">
        <v>405</v>
      </c>
      <c r="H357" s="184">
        <v>13.42</v>
      </c>
      <c r="I357" s="185"/>
      <c r="L357" s="181"/>
      <c r="M357" s="186"/>
      <c r="T357" s="187"/>
      <c r="AT357" s="182" t="s">
        <v>139</v>
      </c>
      <c r="AU357" s="182" t="s">
        <v>87</v>
      </c>
      <c r="AV357" s="15" t="s">
        <v>150</v>
      </c>
      <c r="AW357" s="15" t="s">
        <v>39</v>
      </c>
      <c r="AX357" s="15" t="s">
        <v>78</v>
      </c>
      <c r="AY357" s="182" t="s">
        <v>128</v>
      </c>
    </row>
    <row r="358" spans="2:51" s="12" customFormat="1" ht="10.2">
      <c r="B358" s="150"/>
      <c r="D358" s="151" t="s">
        <v>139</v>
      </c>
      <c r="E358" s="152" t="s">
        <v>32</v>
      </c>
      <c r="F358" s="153" t="s">
        <v>406</v>
      </c>
      <c r="H358" s="152" t="s">
        <v>32</v>
      </c>
      <c r="I358" s="154"/>
      <c r="L358" s="150"/>
      <c r="M358" s="155"/>
      <c r="T358" s="156"/>
      <c r="AT358" s="152" t="s">
        <v>139</v>
      </c>
      <c r="AU358" s="152" t="s">
        <v>87</v>
      </c>
      <c r="AV358" s="12" t="s">
        <v>85</v>
      </c>
      <c r="AW358" s="12" t="s">
        <v>39</v>
      </c>
      <c r="AX358" s="12" t="s">
        <v>78</v>
      </c>
      <c r="AY358" s="152" t="s">
        <v>128</v>
      </c>
    </row>
    <row r="359" spans="2:51" s="13" customFormat="1" ht="10.2">
      <c r="B359" s="157"/>
      <c r="D359" s="151" t="s">
        <v>139</v>
      </c>
      <c r="E359" s="158" t="s">
        <v>32</v>
      </c>
      <c r="F359" s="159" t="s">
        <v>407</v>
      </c>
      <c r="H359" s="160">
        <v>42.12</v>
      </c>
      <c r="I359" s="161"/>
      <c r="L359" s="157"/>
      <c r="M359" s="162"/>
      <c r="T359" s="163"/>
      <c r="AT359" s="158" t="s">
        <v>139</v>
      </c>
      <c r="AU359" s="158" t="s">
        <v>87</v>
      </c>
      <c r="AV359" s="13" t="s">
        <v>87</v>
      </c>
      <c r="AW359" s="13" t="s">
        <v>39</v>
      </c>
      <c r="AX359" s="13" t="s">
        <v>78</v>
      </c>
      <c r="AY359" s="158" t="s">
        <v>128</v>
      </c>
    </row>
    <row r="360" spans="2:51" s="15" customFormat="1" ht="10.2">
      <c r="B360" s="181"/>
      <c r="D360" s="151" t="s">
        <v>139</v>
      </c>
      <c r="E360" s="182" t="s">
        <v>32</v>
      </c>
      <c r="F360" s="183" t="s">
        <v>408</v>
      </c>
      <c r="H360" s="184">
        <v>42.12</v>
      </c>
      <c r="I360" s="185"/>
      <c r="L360" s="181"/>
      <c r="M360" s="186"/>
      <c r="T360" s="187"/>
      <c r="AT360" s="182" t="s">
        <v>139</v>
      </c>
      <c r="AU360" s="182" t="s">
        <v>87</v>
      </c>
      <c r="AV360" s="15" t="s">
        <v>150</v>
      </c>
      <c r="AW360" s="15" t="s">
        <v>39</v>
      </c>
      <c r="AX360" s="15" t="s">
        <v>78</v>
      </c>
      <c r="AY360" s="182" t="s">
        <v>128</v>
      </c>
    </row>
    <row r="361" spans="2:51" s="14" customFormat="1" ht="10.2">
      <c r="B361" s="164"/>
      <c r="D361" s="151" t="s">
        <v>139</v>
      </c>
      <c r="E361" s="165" t="s">
        <v>32</v>
      </c>
      <c r="F361" s="166" t="s">
        <v>142</v>
      </c>
      <c r="H361" s="167">
        <v>84</v>
      </c>
      <c r="I361" s="168"/>
      <c r="L361" s="164"/>
      <c r="M361" s="169"/>
      <c r="T361" s="170"/>
      <c r="AT361" s="165" t="s">
        <v>139</v>
      </c>
      <c r="AU361" s="165" t="s">
        <v>87</v>
      </c>
      <c r="AV361" s="14" t="s">
        <v>135</v>
      </c>
      <c r="AW361" s="14" t="s">
        <v>39</v>
      </c>
      <c r="AX361" s="14" t="s">
        <v>85</v>
      </c>
      <c r="AY361" s="165" t="s">
        <v>128</v>
      </c>
    </row>
    <row r="362" spans="2:65" s="1" customFormat="1" ht="44.25" customHeight="1">
      <c r="B362" s="34"/>
      <c r="C362" s="133" t="s">
        <v>409</v>
      </c>
      <c r="D362" s="133" t="s">
        <v>130</v>
      </c>
      <c r="E362" s="134" t="s">
        <v>410</v>
      </c>
      <c r="F362" s="135" t="s">
        <v>411</v>
      </c>
      <c r="G362" s="136" t="s">
        <v>153</v>
      </c>
      <c r="H362" s="137">
        <v>69.77</v>
      </c>
      <c r="I362" s="138"/>
      <c r="J362" s="139">
        <f>ROUND(I362*H362,2)</f>
        <v>0</v>
      </c>
      <c r="K362" s="135" t="s">
        <v>134</v>
      </c>
      <c r="L362" s="34"/>
      <c r="M362" s="140" t="s">
        <v>32</v>
      </c>
      <c r="N362" s="141" t="s">
        <v>49</v>
      </c>
      <c r="P362" s="142">
        <f>O362*H362</f>
        <v>0</v>
      </c>
      <c r="Q362" s="142">
        <v>0</v>
      </c>
      <c r="R362" s="142">
        <f>Q362*H362</f>
        <v>0</v>
      </c>
      <c r="S362" s="142">
        <v>0</v>
      </c>
      <c r="T362" s="143">
        <f>S362*H362</f>
        <v>0</v>
      </c>
      <c r="AR362" s="144" t="s">
        <v>135</v>
      </c>
      <c r="AT362" s="144" t="s">
        <v>130</v>
      </c>
      <c r="AU362" s="144" t="s">
        <v>87</v>
      </c>
      <c r="AY362" s="18" t="s">
        <v>128</v>
      </c>
      <c r="BE362" s="145">
        <f>IF(N362="základní",J362,0)</f>
        <v>0</v>
      </c>
      <c r="BF362" s="145">
        <f>IF(N362="snížená",J362,0)</f>
        <v>0</v>
      </c>
      <c r="BG362" s="145">
        <f>IF(N362="zákl. přenesená",J362,0)</f>
        <v>0</v>
      </c>
      <c r="BH362" s="145">
        <f>IF(N362="sníž. přenesená",J362,0)</f>
        <v>0</v>
      </c>
      <c r="BI362" s="145">
        <f>IF(N362="nulová",J362,0)</f>
        <v>0</v>
      </c>
      <c r="BJ362" s="18" t="s">
        <v>85</v>
      </c>
      <c r="BK362" s="145">
        <f>ROUND(I362*H362,2)</f>
        <v>0</v>
      </c>
      <c r="BL362" s="18" t="s">
        <v>135</v>
      </c>
      <c r="BM362" s="144" t="s">
        <v>412</v>
      </c>
    </row>
    <row r="363" spans="2:47" s="1" customFormat="1" ht="10.2">
      <c r="B363" s="34"/>
      <c r="D363" s="146" t="s">
        <v>137</v>
      </c>
      <c r="F363" s="147" t="s">
        <v>413</v>
      </c>
      <c r="I363" s="148"/>
      <c r="L363" s="34"/>
      <c r="M363" s="149"/>
      <c r="T363" s="55"/>
      <c r="AT363" s="18" t="s">
        <v>137</v>
      </c>
      <c r="AU363" s="18" t="s">
        <v>87</v>
      </c>
    </row>
    <row r="364" spans="2:51" s="12" customFormat="1" ht="10.2">
      <c r="B364" s="150"/>
      <c r="D364" s="151" t="s">
        <v>139</v>
      </c>
      <c r="E364" s="152" t="s">
        <v>32</v>
      </c>
      <c r="F364" s="153" t="s">
        <v>140</v>
      </c>
      <c r="H364" s="152" t="s">
        <v>32</v>
      </c>
      <c r="I364" s="154"/>
      <c r="L364" s="150"/>
      <c r="M364" s="155"/>
      <c r="T364" s="156"/>
      <c r="AT364" s="152" t="s">
        <v>139</v>
      </c>
      <c r="AU364" s="152" t="s">
        <v>87</v>
      </c>
      <c r="AV364" s="12" t="s">
        <v>85</v>
      </c>
      <c r="AW364" s="12" t="s">
        <v>39</v>
      </c>
      <c r="AX364" s="12" t="s">
        <v>78</v>
      </c>
      <c r="AY364" s="152" t="s">
        <v>128</v>
      </c>
    </row>
    <row r="365" spans="2:51" s="12" customFormat="1" ht="10.2">
      <c r="B365" s="150"/>
      <c r="D365" s="151" t="s">
        <v>139</v>
      </c>
      <c r="E365" s="152" t="s">
        <v>32</v>
      </c>
      <c r="F365" s="153" t="s">
        <v>331</v>
      </c>
      <c r="H365" s="152" t="s">
        <v>32</v>
      </c>
      <c r="I365" s="154"/>
      <c r="L365" s="150"/>
      <c r="M365" s="155"/>
      <c r="T365" s="156"/>
      <c r="AT365" s="152" t="s">
        <v>139</v>
      </c>
      <c r="AU365" s="152" t="s">
        <v>87</v>
      </c>
      <c r="AV365" s="12" t="s">
        <v>85</v>
      </c>
      <c r="AW365" s="12" t="s">
        <v>39</v>
      </c>
      <c r="AX365" s="12" t="s">
        <v>78</v>
      </c>
      <c r="AY365" s="152" t="s">
        <v>128</v>
      </c>
    </row>
    <row r="366" spans="2:51" s="12" customFormat="1" ht="10.2">
      <c r="B366" s="150"/>
      <c r="D366" s="151" t="s">
        <v>139</v>
      </c>
      <c r="E366" s="152" t="s">
        <v>32</v>
      </c>
      <c r="F366" s="153" t="s">
        <v>363</v>
      </c>
      <c r="H366" s="152" t="s">
        <v>32</v>
      </c>
      <c r="I366" s="154"/>
      <c r="L366" s="150"/>
      <c r="M366" s="155"/>
      <c r="T366" s="156"/>
      <c r="AT366" s="152" t="s">
        <v>139</v>
      </c>
      <c r="AU366" s="152" t="s">
        <v>87</v>
      </c>
      <c r="AV366" s="12" t="s">
        <v>85</v>
      </c>
      <c r="AW366" s="12" t="s">
        <v>39</v>
      </c>
      <c r="AX366" s="12" t="s">
        <v>78</v>
      </c>
      <c r="AY366" s="152" t="s">
        <v>128</v>
      </c>
    </row>
    <row r="367" spans="2:51" s="13" customFormat="1" ht="10.2">
      <c r="B367" s="157"/>
      <c r="D367" s="151" t="s">
        <v>139</v>
      </c>
      <c r="E367" s="158" t="s">
        <v>32</v>
      </c>
      <c r="F367" s="159" t="s">
        <v>364</v>
      </c>
      <c r="H367" s="160">
        <v>14.23</v>
      </c>
      <c r="I367" s="161"/>
      <c r="L367" s="157"/>
      <c r="M367" s="162"/>
      <c r="T367" s="163"/>
      <c r="AT367" s="158" t="s">
        <v>139</v>
      </c>
      <c r="AU367" s="158" t="s">
        <v>87</v>
      </c>
      <c r="AV367" s="13" t="s">
        <v>87</v>
      </c>
      <c r="AW367" s="13" t="s">
        <v>39</v>
      </c>
      <c r="AX367" s="13" t="s">
        <v>78</v>
      </c>
      <c r="AY367" s="158" t="s">
        <v>128</v>
      </c>
    </row>
    <row r="368" spans="2:51" s="15" customFormat="1" ht="10.2">
      <c r="B368" s="181"/>
      <c r="D368" s="151" t="s">
        <v>139</v>
      </c>
      <c r="E368" s="182" t="s">
        <v>32</v>
      </c>
      <c r="F368" s="183" t="s">
        <v>365</v>
      </c>
      <c r="H368" s="184">
        <v>14.23</v>
      </c>
      <c r="I368" s="185"/>
      <c r="L368" s="181"/>
      <c r="M368" s="186"/>
      <c r="T368" s="187"/>
      <c r="AT368" s="182" t="s">
        <v>139</v>
      </c>
      <c r="AU368" s="182" t="s">
        <v>87</v>
      </c>
      <c r="AV368" s="15" t="s">
        <v>150</v>
      </c>
      <c r="AW368" s="15" t="s">
        <v>39</v>
      </c>
      <c r="AX368" s="15" t="s">
        <v>78</v>
      </c>
      <c r="AY368" s="182" t="s">
        <v>128</v>
      </c>
    </row>
    <row r="369" spans="2:51" s="12" customFormat="1" ht="10.2">
      <c r="B369" s="150"/>
      <c r="D369" s="151" t="s">
        <v>139</v>
      </c>
      <c r="E369" s="152" t="s">
        <v>32</v>
      </c>
      <c r="F369" s="153" t="s">
        <v>403</v>
      </c>
      <c r="H369" s="152" t="s">
        <v>32</v>
      </c>
      <c r="I369" s="154"/>
      <c r="L369" s="150"/>
      <c r="M369" s="155"/>
      <c r="T369" s="156"/>
      <c r="AT369" s="152" t="s">
        <v>139</v>
      </c>
      <c r="AU369" s="152" t="s">
        <v>87</v>
      </c>
      <c r="AV369" s="12" t="s">
        <v>85</v>
      </c>
      <c r="AW369" s="12" t="s">
        <v>39</v>
      </c>
      <c r="AX369" s="12" t="s">
        <v>78</v>
      </c>
      <c r="AY369" s="152" t="s">
        <v>128</v>
      </c>
    </row>
    <row r="370" spans="2:51" s="13" customFormat="1" ht="10.2">
      <c r="B370" s="157"/>
      <c r="D370" s="151" t="s">
        <v>139</v>
      </c>
      <c r="E370" s="158" t="s">
        <v>32</v>
      </c>
      <c r="F370" s="159" t="s">
        <v>404</v>
      </c>
      <c r="H370" s="160">
        <v>13.42</v>
      </c>
      <c r="I370" s="161"/>
      <c r="L370" s="157"/>
      <c r="M370" s="162"/>
      <c r="T370" s="163"/>
      <c r="AT370" s="158" t="s">
        <v>139</v>
      </c>
      <c r="AU370" s="158" t="s">
        <v>87</v>
      </c>
      <c r="AV370" s="13" t="s">
        <v>87</v>
      </c>
      <c r="AW370" s="13" t="s">
        <v>39</v>
      </c>
      <c r="AX370" s="13" t="s">
        <v>78</v>
      </c>
      <c r="AY370" s="158" t="s">
        <v>128</v>
      </c>
    </row>
    <row r="371" spans="2:51" s="15" customFormat="1" ht="10.2">
      <c r="B371" s="181"/>
      <c r="D371" s="151" t="s">
        <v>139</v>
      </c>
      <c r="E371" s="182" t="s">
        <v>32</v>
      </c>
      <c r="F371" s="183" t="s">
        <v>405</v>
      </c>
      <c r="H371" s="184">
        <v>13.42</v>
      </c>
      <c r="I371" s="185"/>
      <c r="L371" s="181"/>
      <c r="M371" s="186"/>
      <c r="T371" s="187"/>
      <c r="AT371" s="182" t="s">
        <v>139</v>
      </c>
      <c r="AU371" s="182" t="s">
        <v>87</v>
      </c>
      <c r="AV371" s="15" t="s">
        <v>150</v>
      </c>
      <c r="AW371" s="15" t="s">
        <v>39</v>
      </c>
      <c r="AX371" s="15" t="s">
        <v>78</v>
      </c>
      <c r="AY371" s="182" t="s">
        <v>128</v>
      </c>
    </row>
    <row r="372" spans="2:51" s="12" customFormat="1" ht="10.2">
      <c r="B372" s="150"/>
      <c r="D372" s="151" t="s">
        <v>139</v>
      </c>
      <c r="E372" s="152" t="s">
        <v>32</v>
      </c>
      <c r="F372" s="153" t="s">
        <v>406</v>
      </c>
      <c r="H372" s="152" t="s">
        <v>32</v>
      </c>
      <c r="I372" s="154"/>
      <c r="L372" s="150"/>
      <c r="M372" s="155"/>
      <c r="T372" s="156"/>
      <c r="AT372" s="152" t="s">
        <v>139</v>
      </c>
      <c r="AU372" s="152" t="s">
        <v>87</v>
      </c>
      <c r="AV372" s="12" t="s">
        <v>85</v>
      </c>
      <c r="AW372" s="12" t="s">
        <v>39</v>
      </c>
      <c r="AX372" s="12" t="s">
        <v>78</v>
      </c>
      <c r="AY372" s="152" t="s">
        <v>128</v>
      </c>
    </row>
    <row r="373" spans="2:51" s="13" customFormat="1" ht="10.2">
      <c r="B373" s="157"/>
      <c r="D373" s="151" t="s">
        <v>139</v>
      </c>
      <c r="E373" s="158" t="s">
        <v>32</v>
      </c>
      <c r="F373" s="159" t="s">
        <v>407</v>
      </c>
      <c r="H373" s="160">
        <v>42.12</v>
      </c>
      <c r="I373" s="161"/>
      <c r="L373" s="157"/>
      <c r="M373" s="162"/>
      <c r="T373" s="163"/>
      <c r="AT373" s="158" t="s">
        <v>139</v>
      </c>
      <c r="AU373" s="158" t="s">
        <v>87</v>
      </c>
      <c r="AV373" s="13" t="s">
        <v>87</v>
      </c>
      <c r="AW373" s="13" t="s">
        <v>39</v>
      </c>
      <c r="AX373" s="13" t="s">
        <v>78</v>
      </c>
      <c r="AY373" s="158" t="s">
        <v>128</v>
      </c>
    </row>
    <row r="374" spans="2:51" s="15" customFormat="1" ht="10.2">
      <c r="B374" s="181"/>
      <c r="D374" s="151" t="s">
        <v>139</v>
      </c>
      <c r="E374" s="182" t="s">
        <v>32</v>
      </c>
      <c r="F374" s="183" t="s">
        <v>408</v>
      </c>
      <c r="H374" s="184">
        <v>42.12</v>
      </c>
      <c r="I374" s="185"/>
      <c r="L374" s="181"/>
      <c r="M374" s="186"/>
      <c r="T374" s="187"/>
      <c r="AT374" s="182" t="s">
        <v>139</v>
      </c>
      <c r="AU374" s="182" t="s">
        <v>87</v>
      </c>
      <c r="AV374" s="15" t="s">
        <v>150</v>
      </c>
      <c r="AW374" s="15" t="s">
        <v>39</v>
      </c>
      <c r="AX374" s="15" t="s">
        <v>78</v>
      </c>
      <c r="AY374" s="182" t="s">
        <v>128</v>
      </c>
    </row>
    <row r="375" spans="2:51" s="14" customFormat="1" ht="10.2">
      <c r="B375" s="164"/>
      <c r="D375" s="151" t="s">
        <v>139</v>
      </c>
      <c r="E375" s="165" t="s">
        <v>32</v>
      </c>
      <c r="F375" s="166" t="s">
        <v>142</v>
      </c>
      <c r="H375" s="167">
        <v>69.77</v>
      </c>
      <c r="I375" s="168"/>
      <c r="L375" s="164"/>
      <c r="M375" s="169"/>
      <c r="T375" s="170"/>
      <c r="AT375" s="165" t="s">
        <v>139</v>
      </c>
      <c r="AU375" s="165" t="s">
        <v>87</v>
      </c>
      <c r="AV375" s="14" t="s">
        <v>135</v>
      </c>
      <c r="AW375" s="14" t="s">
        <v>39</v>
      </c>
      <c r="AX375" s="14" t="s">
        <v>85</v>
      </c>
      <c r="AY375" s="165" t="s">
        <v>128</v>
      </c>
    </row>
    <row r="376" spans="2:65" s="1" customFormat="1" ht="44.25" customHeight="1">
      <c r="B376" s="34"/>
      <c r="C376" s="133" t="s">
        <v>414</v>
      </c>
      <c r="D376" s="133" t="s">
        <v>130</v>
      </c>
      <c r="E376" s="134" t="s">
        <v>415</v>
      </c>
      <c r="F376" s="135" t="s">
        <v>416</v>
      </c>
      <c r="G376" s="136" t="s">
        <v>153</v>
      </c>
      <c r="H376" s="137">
        <v>27.65</v>
      </c>
      <c r="I376" s="138"/>
      <c r="J376" s="139">
        <f>ROUND(I376*H376,2)</f>
        <v>0</v>
      </c>
      <c r="K376" s="135" t="s">
        <v>134</v>
      </c>
      <c r="L376" s="34"/>
      <c r="M376" s="140" t="s">
        <v>32</v>
      </c>
      <c r="N376" s="141" t="s">
        <v>49</v>
      </c>
      <c r="P376" s="142">
        <f>O376*H376</f>
        <v>0</v>
      </c>
      <c r="Q376" s="142">
        <v>0</v>
      </c>
      <c r="R376" s="142">
        <f>Q376*H376</f>
        <v>0</v>
      </c>
      <c r="S376" s="142">
        <v>0</v>
      </c>
      <c r="T376" s="143">
        <f>S376*H376</f>
        <v>0</v>
      </c>
      <c r="AR376" s="144" t="s">
        <v>135</v>
      </c>
      <c r="AT376" s="144" t="s">
        <v>130</v>
      </c>
      <c r="AU376" s="144" t="s">
        <v>87</v>
      </c>
      <c r="AY376" s="18" t="s">
        <v>128</v>
      </c>
      <c r="BE376" s="145">
        <f>IF(N376="základní",J376,0)</f>
        <v>0</v>
      </c>
      <c r="BF376" s="145">
        <f>IF(N376="snížená",J376,0)</f>
        <v>0</v>
      </c>
      <c r="BG376" s="145">
        <f>IF(N376="zákl. přenesená",J376,0)</f>
        <v>0</v>
      </c>
      <c r="BH376" s="145">
        <f>IF(N376="sníž. přenesená",J376,0)</f>
        <v>0</v>
      </c>
      <c r="BI376" s="145">
        <f>IF(N376="nulová",J376,0)</f>
        <v>0</v>
      </c>
      <c r="BJ376" s="18" t="s">
        <v>85</v>
      </c>
      <c r="BK376" s="145">
        <f>ROUND(I376*H376,2)</f>
        <v>0</v>
      </c>
      <c r="BL376" s="18" t="s">
        <v>135</v>
      </c>
      <c r="BM376" s="144" t="s">
        <v>417</v>
      </c>
    </row>
    <row r="377" spans="2:47" s="1" customFormat="1" ht="10.2">
      <c r="B377" s="34"/>
      <c r="D377" s="146" t="s">
        <v>137</v>
      </c>
      <c r="F377" s="147" t="s">
        <v>418</v>
      </c>
      <c r="I377" s="148"/>
      <c r="L377" s="34"/>
      <c r="M377" s="149"/>
      <c r="T377" s="55"/>
      <c r="AT377" s="18" t="s">
        <v>137</v>
      </c>
      <c r="AU377" s="18" t="s">
        <v>87</v>
      </c>
    </row>
    <row r="378" spans="2:51" s="12" customFormat="1" ht="10.2">
      <c r="B378" s="150"/>
      <c r="D378" s="151" t="s">
        <v>139</v>
      </c>
      <c r="E378" s="152" t="s">
        <v>32</v>
      </c>
      <c r="F378" s="153" t="s">
        <v>140</v>
      </c>
      <c r="H378" s="152" t="s">
        <v>32</v>
      </c>
      <c r="I378" s="154"/>
      <c r="L378" s="150"/>
      <c r="M378" s="155"/>
      <c r="T378" s="156"/>
      <c r="AT378" s="152" t="s">
        <v>139</v>
      </c>
      <c r="AU378" s="152" t="s">
        <v>87</v>
      </c>
      <c r="AV378" s="12" t="s">
        <v>85</v>
      </c>
      <c r="AW378" s="12" t="s">
        <v>39</v>
      </c>
      <c r="AX378" s="12" t="s">
        <v>78</v>
      </c>
      <c r="AY378" s="152" t="s">
        <v>128</v>
      </c>
    </row>
    <row r="379" spans="2:51" s="12" customFormat="1" ht="10.2">
      <c r="B379" s="150"/>
      <c r="D379" s="151" t="s">
        <v>139</v>
      </c>
      <c r="E379" s="152" t="s">
        <v>32</v>
      </c>
      <c r="F379" s="153" t="s">
        <v>331</v>
      </c>
      <c r="H379" s="152" t="s">
        <v>32</v>
      </c>
      <c r="I379" s="154"/>
      <c r="L379" s="150"/>
      <c r="M379" s="155"/>
      <c r="T379" s="156"/>
      <c r="AT379" s="152" t="s">
        <v>139</v>
      </c>
      <c r="AU379" s="152" t="s">
        <v>87</v>
      </c>
      <c r="AV379" s="12" t="s">
        <v>85</v>
      </c>
      <c r="AW379" s="12" t="s">
        <v>39</v>
      </c>
      <c r="AX379" s="12" t="s">
        <v>78</v>
      </c>
      <c r="AY379" s="152" t="s">
        <v>128</v>
      </c>
    </row>
    <row r="380" spans="2:51" s="12" customFormat="1" ht="10.2">
      <c r="B380" s="150"/>
      <c r="D380" s="151" t="s">
        <v>139</v>
      </c>
      <c r="E380" s="152" t="s">
        <v>32</v>
      </c>
      <c r="F380" s="153" t="s">
        <v>363</v>
      </c>
      <c r="H380" s="152" t="s">
        <v>32</v>
      </c>
      <c r="I380" s="154"/>
      <c r="L380" s="150"/>
      <c r="M380" s="155"/>
      <c r="T380" s="156"/>
      <c r="AT380" s="152" t="s">
        <v>139</v>
      </c>
      <c r="AU380" s="152" t="s">
        <v>87</v>
      </c>
      <c r="AV380" s="12" t="s">
        <v>85</v>
      </c>
      <c r="AW380" s="12" t="s">
        <v>39</v>
      </c>
      <c r="AX380" s="12" t="s">
        <v>78</v>
      </c>
      <c r="AY380" s="152" t="s">
        <v>128</v>
      </c>
    </row>
    <row r="381" spans="2:51" s="13" customFormat="1" ht="10.2">
      <c r="B381" s="157"/>
      <c r="D381" s="151" t="s">
        <v>139</v>
      </c>
      <c r="E381" s="158" t="s">
        <v>32</v>
      </c>
      <c r="F381" s="159" t="s">
        <v>364</v>
      </c>
      <c r="H381" s="160">
        <v>14.23</v>
      </c>
      <c r="I381" s="161"/>
      <c r="L381" s="157"/>
      <c r="M381" s="162"/>
      <c r="T381" s="163"/>
      <c r="AT381" s="158" t="s">
        <v>139</v>
      </c>
      <c r="AU381" s="158" t="s">
        <v>87</v>
      </c>
      <c r="AV381" s="13" t="s">
        <v>87</v>
      </c>
      <c r="AW381" s="13" t="s">
        <v>39</v>
      </c>
      <c r="AX381" s="13" t="s">
        <v>78</v>
      </c>
      <c r="AY381" s="158" t="s">
        <v>128</v>
      </c>
    </row>
    <row r="382" spans="2:51" s="15" customFormat="1" ht="10.2">
      <c r="B382" s="181"/>
      <c r="D382" s="151" t="s">
        <v>139</v>
      </c>
      <c r="E382" s="182" t="s">
        <v>32</v>
      </c>
      <c r="F382" s="183" t="s">
        <v>365</v>
      </c>
      <c r="H382" s="184">
        <v>14.23</v>
      </c>
      <c r="I382" s="185"/>
      <c r="L382" s="181"/>
      <c r="M382" s="186"/>
      <c r="T382" s="187"/>
      <c r="AT382" s="182" t="s">
        <v>139</v>
      </c>
      <c r="AU382" s="182" t="s">
        <v>87</v>
      </c>
      <c r="AV382" s="15" t="s">
        <v>150</v>
      </c>
      <c r="AW382" s="15" t="s">
        <v>39</v>
      </c>
      <c r="AX382" s="15" t="s">
        <v>78</v>
      </c>
      <c r="AY382" s="182" t="s">
        <v>128</v>
      </c>
    </row>
    <row r="383" spans="2:51" s="12" customFormat="1" ht="10.2">
      <c r="B383" s="150"/>
      <c r="D383" s="151" t="s">
        <v>139</v>
      </c>
      <c r="E383" s="152" t="s">
        <v>32</v>
      </c>
      <c r="F383" s="153" t="s">
        <v>403</v>
      </c>
      <c r="H383" s="152" t="s">
        <v>32</v>
      </c>
      <c r="I383" s="154"/>
      <c r="L383" s="150"/>
      <c r="M383" s="155"/>
      <c r="T383" s="156"/>
      <c r="AT383" s="152" t="s">
        <v>139</v>
      </c>
      <c r="AU383" s="152" t="s">
        <v>87</v>
      </c>
      <c r="AV383" s="12" t="s">
        <v>85</v>
      </c>
      <c r="AW383" s="12" t="s">
        <v>39</v>
      </c>
      <c r="AX383" s="12" t="s">
        <v>78</v>
      </c>
      <c r="AY383" s="152" t="s">
        <v>128</v>
      </c>
    </row>
    <row r="384" spans="2:51" s="13" customFormat="1" ht="10.2">
      <c r="B384" s="157"/>
      <c r="D384" s="151" t="s">
        <v>139</v>
      </c>
      <c r="E384" s="158" t="s">
        <v>32</v>
      </c>
      <c r="F384" s="159" t="s">
        <v>404</v>
      </c>
      <c r="H384" s="160">
        <v>13.42</v>
      </c>
      <c r="I384" s="161"/>
      <c r="L384" s="157"/>
      <c r="M384" s="162"/>
      <c r="T384" s="163"/>
      <c r="AT384" s="158" t="s">
        <v>139</v>
      </c>
      <c r="AU384" s="158" t="s">
        <v>87</v>
      </c>
      <c r="AV384" s="13" t="s">
        <v>87</v>
      </c>
      <c r="AW384" s="13" t="s">
        <v>39</v>
      </c>
      <c r="AX384" s="13" t="s">
        <v>78</v>
      </c>
      <c r="AY384" s="158" t="s">
        <v>128</v>
      </c>
    </row>
    <row r="385" spans="2:51" s="15" customFormat="1" ht="10.2">
      <c r="B385" s="181"/>
      <c r="D385" s="151" t="s">
        <v>139</v>
      </c>
      <c r="E385" s="182" t="s">
        <v>32</v>
      </c>
      <c r="F385" s="183" t="s">
        <v>405</v>
      </c>
      <c r="H385" s="184">
        <v>13.42</v>
      </c>
      <c r="I385" s="185"/>
      <c r="L385" s="181"/>
      <c r="M385" s="186"/>
      <c r="T385" s="187"/>
      <c r="AT385" s="182" t="s">
        <v>139</v>
      </c>
      <c r="AU385" s="182" t="s">
        <v>87</v>
      </c>
      <c r="AV385" s="15" t="s">
        <v>150</v>
      </c>
      <c r="AW385" s="15" t="s">
        <v>39</v>
      </c>
      <c r="AX385" s="15" t="s">
        <v>78</v>
      </c>
      <c r="AY385" s="182" t="s">
        <v>128</v>
      </c>
    </row>
    <row r="386" spans="2:51" s="14" customFormat="1" ht="10.2">
      <c r="B386" s="164"/>
      <c r="D386" s="151" t="s">
        <v>139</v>
      </c>
      <c r="E386" s="165" t="s">
        <v>32</v>
      </c>
      <c r="F386" s="166" t="s">
        <v>142</v>
      </c>
      <c r="H386" s="167">
        <v>27.65</v>
      </c>
      <c r="I386" s="168"/>
      <c r="L386" s="164"/>
      <c r="M386" s="169"/>
      <c r="T386" s="170"/>
      <c r="AT386" s="165" t="s">
        <v>139</v>
      </c>
      <c r="AU386" s="165" t="s">
        <v>87</v>
      </c>
      <c r="AV386" s="14" t="s">
        <v>135</v>
      </c>
      <c r="AW386" s="14" t="s">
        <v>39</v>
      </c>
      <c r="AX386" s="14" t="s">
        <v>85</v>
      </c>
      <c r="AY386" s="165" t="s">
        <v>128</v>
      </c>
    </row>
    <row r="387" spans="2:65" s="1" customFormat="1" ht="49.05" customHeight="1">
      <c r="B387" s="34"/>
      <c r="C387" s="133" t="s">
        <v>419</v>
      </c>
      <c r="D387" s="133" t="s">
        <v>130</v>
      </c>
      <c r="E387" s="134" t="s">
        <v>420</v>
      </c>
      <c r="F387" s="135" t="s">
        <v>421</v>
      </c>
      <c r="G387" s="136" t="s">
        <v>153</v>
      </c>
      <c r="H387" s="137">
        <v>69.77</v>
      </c>
      <c r="I387" s="138"/>
      <c r="J387" s="139">
        <f>ROUND(I387*H387,2)</f>
        <v>0</v>
      </c>
      <c r="K387" s="135" t="s">
        <v>134</v>
      </c>
      <c r="L387" s="34"/>
      <c r="M387" s="140" t="s">
        <v>32</v>
      </c>
      <c r="N387" s="141" t="s">
        <v>49</v>
      </c>
      <c r="P387" s="142">
        <f>O387*H387</f>
        <v>0</v>
      </c>
      <c r="Q387" s="142">
        <v>0.0044</v>
      </c>
      <c r="R387" s="142">
        <f>Q387*H387</f>
        <v>0.306988</v>
      </c>
      <c r="S387" s="142">
        <v>0</v>
      </c>
      <c r="T387" s="143">
        <f>S387*H387</f>
        <v>0</v>
      </c>
      <c r="AR387" s="144" t="s">
        <v>135</v>
      </c>
      <c r="AT387" s="144" t="s">
        <v>130</v>
      </c>
      <c r="AU387" s="144" t="s">
        <v>87</v>
      </c>
      <c r="AY387" s="18" t="s">
        <v>128</v>
      </c>
      <c r="BE387" s="145">
        <f>IF(N387="základní",J387,0)</f>
        <v>0</v>
      </c>
      <c r="BF387" s="145">
        <f>IF(N387="snížená",J387,0)</f>
        <v>0</v>
      </c>
      <c r="BG387" s="145">
        <f>IF(N387="zákl. přenesená",J387,0)</f>
        <v>0</v>
      </c>
      <c r="BH387" s="145">
        <f>IF(N387="sníž. přenesená",J387,0)</f>
        <v>0</v>
      </c>
      <c r="BI387" s="145">
        <f>IF(N387="nulová",J387,0)</f>
        <v>0</v>
      </c>
      <c r="BJ387" s="18" t="s">
        <v>85</v>
      </c>
      <c r="BK387" s="145">
        <f>ROUND(I387*H387,2)</f>
        <v>0</v>
      </c>
      <c r="BL387" s="18" t="s">
        <v>135</v>
      </c>
      <c r="BM387" s="144" t="s">
        <v>422</v>
      </c>
    </row>
    <row r="388" spans="2:47" s="1" customFormat="1" ht="10.2">
      <c r="B388" s="34"/>
      <c r="D388" s="146" t="s">
        <v>137</v>
      </c>
      <c r="F388" s="147" t="s">
        <v>423</v>
      </c>
      <c r="I388" s="148"/>
      <c r="L388" s="34"/>
      <c r="M388" s="149"/>
      <c r="T388" s="55"/>
      <c r="AT388" s="18" t="s">
        <v>137</v>
      </c>
      <c r="AU388" s="18" t="s">
        <v>87</v>
      </c>
    </row>
    <row r="389" spans="2:51" s="12" customFormat="1" ht="10.2">
      <c r="B389" s="150"/>
      <c r="D389" s="151" t="s">
        <v>139</v>
      </c>
      <c r="E389" s="152" t="s">
        <v>32</v>
      </c>
      <c r="F389" s="153" t="s">
        <v>140</v>
      </c>
      <c r="H389" s="152" t="s">
        <v>32</v>
      </c>
      <c r="I389" s="154"/>
      <c r="L389" s="150"/>
      <c r="M389" s="155"/>
      <c r="T389" s="156"/>
      <c r="AT389" s="152" t="s">
        <v>139</v>
      </c>
      <c r="AU389" s="152" t="s">
        <v>87</v>
      </c>
      <c r="AV389" s="12" t="s">
        <v>85</v>
      </c>
      <c r="AW389" s="12" t="s">
        <v>39</v>
      </c>
      <c r="AX389" s="12" t="s">
        <v>78</v>
      </c>
      <c r="AY389" s="152" t="s">
        <v>128</v>
      </c>
    </row>
    <row r="390" spans="2:51" s="12" customFormat="1" ht="10.2">
      <c r="B390" s="150"/>
      <c r="D390" s="151" t="s">
        <v>139</v>
      </c>
      <c r="E390" s="152" t="s">
        <v>32</v>
      </c>
      <c r="F390" s="153" t="s">
        <v>331</v>
      </c>
      <c r="H390" s="152" t="s">
        <v>32</v>
      </c>
      <c r="I390" s="154"/>
      <c r="L390" s="150"/>
      <c r="M390" s="155"/>
      <c r="T390" s="156"/>
      <c r="AT390" s="152" t="s">
        <v>139</v>
      </c>
      <c r="AU390" s="152" t="s">
        <v>87</v>
      </c>
      <c r="AV390" s="12" t="s">
        <v>85</v>
      </c>
      <c r="AW390" s="12" t="s">
        <v>39</v>
      </c>
      <c r="AX390" s="12" t="s">
        <v>78</v>
      </c>
      <c r="AY390" s="152" t="s">
        <v>128</v>
      </c>
    </row>
    <row r="391" spans="2:51" s="12" customFormat="1" ht="10.2">
      <c r="B391" s="150"/>
      <c r="D391" s="151" t="s">
        <v>139</v>
      </c>
      <c r="E391" s="152" t="s">
        <v>32</v>
      </c>
      <c r="F391" s="153" t="s">
        <v>363</v>
      </c>
      <c r="H391" s="152" t="s">
        <v>32</v>
      </c>
      <c r="I391" s="154"/>
      <c r="L391" s="150"/>
      <c r="M391" s="155"/>
      <c r="T391" s="156"/>
      <c r="AT391" s="152" t="s">
        <v>139</v>
      </c>
      <c r="AU391" s="152" t="s">
        <v>87</v>
      </c>
      <c r="AV391" s="12" t="s">
        <v>85</v>
      </c>
      <c r="AW391" s="12" t="s">
        <v>39</v>
      </c>
      <c r="AX391" s="12" t="s">
        <v>78</v>
      </c>
      <c r="AY391" s="152" t="s">
        <v>128</v>
      </c>
    </row>
    <row r="392" spans="2:51" s="13" customFormat="1" ht="10.2">
      <c r="B392" s="157"/>
      <c r="D392" s="151" t="s">
        <v>139</v>
      </c>
      <c r="E392" s="158" t="s">
        <v>32</v>
      </c>
      <c r="F392" s="159" t="s">
        <v>364</v>
      </c>
      <c r="H392" s="160">
        <v>14.23</v>
      </c>
      <c r="I392" s="161"/>
      <c r="L392" s="157"/>
      <c r="M392" s="162"/>
      <c r="T392" s="163"/>
      <c r="AT392" s="158" t="s">
        <v>139</v>
      </c>
      <c r="AU392" s="158" t="s">
        <v>87</v>
      </c>
      <c r="AV392" s="13" t="s">
        <v>87</v>
      </c>
      <c r="AW392" s="13" t="s">
        <v>39</v>
      </c>
      <c r="AX392" s="13" t="s">
        <v>78</v>
      </c>
      <c r="AY392" s="158" t="s">
        <v>128</v>
      </c>
    </row>
    <row r="393" spans="2:51" s="15" customFormat="1" ht="10.2">
      <c r="B393" s="181"/>
      <c r="D393" s="151" t="s">
        <v>139</v>
      </c>
      <c r="E393" s="182" t="s">
        <v>32</v>
      </c>
      <c r="F393" s="183" t="s">
        <v>365</v>
      </c>
      <c r="H393" s="184">
        <v>14.23</v>
      </c>
      <c r="I393" s="185"/>
      <c r="L393" s="181"/>
      <c r="M393" s="186"/>
      <c r="T393" s="187"/>
      <c r="AT393" s="182" t="s">
        <v>139</v>
      </c>
      <c r="AU393" s="182" t="s">
        <v>87</v>
      </c>
      <c r="AV393" s="15" t="s">
        <v>150</v>
      </c>
      <c r="AW393" s="15" t="s">
        <v>39</v>
      </c>
      <c r="AX393" s="15" t="s">
        <v>78</v>
      </c>
      <c r="AY393" s="182" t="s">
        <v>128</v>
      </c>
    </row>
    <row r="394" spans="2:51" s="12" customFormat="1" ht="10.2">
      <c r="B394" s="150"/>
      <c r="D394" s="151" t="s">
        <v>139</v>
      </c>
      <c r="E394" s="152" t="s">
        <v>32</v>
      </c>
      <c r="F394" s="153" t="s">
        <v>403</v>
      </c>
      <c r="H394" s="152" t="s">
        <v>32</v>
      </c>
      <c r="I394" s="154"/>
      <c r="L394" s="150"/>
      <c r="M394" s="155"/>
      <c r="T394" s="156"/>
      <c r="AT394" s="152" t="s">
        <v>139</v>
      </c>
      <c r="AU394" s="152" t="s">
        <v>87</v>
      </c>
      <c r="AV394" s="12" t="s">
        <v>85</v>
      </c>
      <c r="AW394" s="12" t="s">
        <v>39</v>
      </c>
      <c r="AX394" s="12" t="s">
        <v>78</v>
      </c>
      <c r="AY394" s="152" t="s">
        <v>128</v>
      </c>
    </row>
    <row r="395" spans="2:51" s="13" customFormat="1" ht="10.2">
      <c r="B395" s="157"/>
      <c r="D395" s="151" t="s">
        <v>139</v>
      </c>
      <c r="E395" s="158" t="s">
        <v>32</v>
      </c>
      <c r="F395" s="159" t="s">
        <v>404</v>
      </c>
      <c r="H395" s="160">
        <v>13.42</v>
      </c>
      <c r="I395" s="161"/>
      <c r="L395" s="157"/>
      <c r="M395" s="162"/>
      <c r="T395" s="163"/>
      <c r="AT395" s="158" t="s">
        <v>139</v>
      </c>
      <c r="AU395" s="158" t="s">
        <v>87</v>
      </c>
      <c r="AV395" s="13" t="s">
        <v>87</v>
      </c>
      <c r="AW395" s="13" t="s">
        <v>39</v>
      </c>
      <c r="AX395" s="13" t="s">
        <v>78</v>
      </c>
      <c r="AY395" s="158" t="s">
        <v>128</v>
      </c>
    </row>
    <row r="396" spans="2:51" s="15" customFormat="1" ht="10.2">
      <c r="B396" s="181"/>
      <c r="D396" s="151" t="s">
        <v>139</v>
      </c>
      <c r="E396" s="182" t="s">
        <v>32</v>
      </c>
      <c r="F396" s="183" t="s">
        <v>405</v>
      </c>
      <c r="H396" s="184">
        <v>13.42</v>
      </c>
      <c r="I396" s="185"/>
      <c r="L396" s="181"/>
      <c r="M396" s="186"/>
      <c r="T396" s="187"/>
      <c r="AT396" s="182" t="s">
        <v>139</v>
      </c>
      <c r="AU396" s="182" t="s">
        <v>87</v>
      </c>
      <c r="AV396" s="15" t="s">
        <v>150</v>
      </c>
      <c r="AW396" s="15" t="s">
        <v>39</v>
      </c>
      <c r="AX396" s="15" t="s">
        <v>78</v>
      </c>
      <c r="AY396" s="182" t="s">
        <v>128</v>
      </c>
    </row>
    <row r="397" spans="2:51" s="12" customFormat="1" ht="10.2">
      <c r="B397" s="150"/>
      <c r="D397" s="151" t="s">
        <v>139</v>
      </c>
      <c r="E397" s="152" t="s">
        <v>32</v>
      </c>
      <c r="F397" s="153" t="s">
        <v>406</v>
      </c>
      <c r="H397" s="152" t="s">
        <v>32</v>
      </c>
      <c r="I397" s="154"/>
      <c r="L397" s="150"/>
      <c r="M397" s="155"/>
      <c r="T397" s="156"/>
      <c r="AT397" s="152" t="s">
        <v>139</v>
      </c>
      <c r="AU397" s="152" t="s">
        <v>87</v>
      </c>
      <c r="AV397" s="12" t="s">
        <v>85</v>
      </c>
      <c r="AW397" s="12" t="s">
        <v>39</v>
      </c>
      <c r="AX397" s="12" t="s">
        <v>78</v>
      </c>
      <c r="AY397" s="152" t="s">
        <v>128</v>
      </c>
    </row>
    <row r="398" spans="2:51" s="13" customFormat="1" ht="10.2">
      <c r="B398" s="157"/>
      <c r="D398" s="151" t="s">
        <v>139</v>
      </c>
      <c r="E398" s="158" t="s">
        <v>32</v>
      </c>
      <c r="F398" s="159" t="s">
        <v>407</v>
      </c>
      <c r="H398" s="160">
        <v>42.12</v>
      </c>
      <c r="I398" s="161"/>
      <c r="L398" s="157"/>
      <c r="M398" s="162"/>
      <c r="T398" s="163"/>
      <c r="AT398" s="158" t="s">
        <v>139</v>
      </c>
      <c r="AU398" s="158" t="s">
        <v>87</v>
      </c>
      <c r="AV398" s="13" t="s">
        <v>87</v>
      </c>
      <c r="AW398" s="13" t="s">
        <v>39</v>
      </c>
      <c r="AX398" s="13" t="s">
        <v>78</v>
      </c>
      <c r="AY398" s="158" t="s">
        <v>128</v>
      </c>
    </row>
    <row r="399" spans="2:51" s="15" customFormat="1" ht="10.2">
      <c r="B399" s="181"/>
      <c r="D399" s="151" t="s">
        <v>139</v>
      </c>
      <c r="E399" s="182" t="s">
        <v>32</v>
      </c>
      <c r="F399" s="183" t="s">
        <v>408</v>
      </c>
      <c r="H399" s="184">
        <v>42.12</v>
      </c>
      <c r="I399" s="185"/>
      <c r="L399" s="181"/>
      <c r="M399" s="186"/>
      <c r="T399" s="187"/>
      <c r="AT399" s="182" t="s">
        <v>139</v>
      </c>
      <c r="AU399" s="182" t="s">
        <v>87</v>
      </c>
      <c r="AV399" s="15" t="s">
        <v>150</v>
      </c>
      <c r="AW399" s="15" t="s">
        <v>39</v>
      </c>
      <c r="AX399" s="15" t="s">
        <v>78</v>
      </c>
      <c r="AY399" s="182" t="s">
        <v>128</v>
      </c>
    </row>
    <row r="400" spans="2:51" s="14" customFormat="1" ht="10.2">
      <c r="B400" s="164"/>
      <c r="D400" s="151" t="s">
        <v>139</v>
      </c>
      <c r="E400" s="165" t="s">
        <v>32</v>
      </c>
      <c r="F400" s="166" t="s">
        <v>142</v>
      </c>
      <c r="H400" s="167">
        <v>69.77</v>
      </c>
      <c r="I400" s="168"/>
      <c r="L400" s="164"/>
      <c r="M400" s="169"/>
      <c r="T400" s="170"/>
      <c r="AT400" s="165" t="s">
        <v>139</v>
      </c>
      <c r="AU400" s="165" t="s">
        <v>87</v>
      </c>
      <c r="AV400" s="14" t="s">
        <v>135</v>
      </c>
      <c r="AW400" s="14" t="s">
        <v>39</v>
      </c>
      <c r="AX400" s="14" t="s">
        <v>85</v>
      </c>
      <c r="AY400" s="165" t="s">
        <v>128</v>
      </c>
    </row>
    <row r="401" spans="2:65" s="1" customFormat="1" ht="78" customHeight="1">
      <c r="B401" s="34"/>
      <c r="C401" s="133" t="s">
        <v>424</v>
      </c>
      <c r="D401" s="133" t="s">
        <v>130</v>
      </c>
      <c r="E401" s="134" t="s">
        <v>425</v>
      </c>
      <c r="F401" s="135" t="s">
        <v>426</v>
      </c>
      <c r="G401" s="136" t="s">
        <v>153</v>
      </c>
      <c r="H401" s="137">
        <v>6.51</v>
      </c>
      <c r="I401" s="138"/>
      <c r="J401" s="139">
        <f>ROUND(I401*H401,2)</f>
        <v>0</v>
      </c>
      <c r="K401" s="135" t="s">
        <v>134</v>
      </c>
      <c r="L401" s="34"/>
      <c r="M401" s="140" t="s">
        <v>32</v>
      </c>
      <c r="N401" s="141" t="s">
        <v>49</v>
      </c>
      <c r="P401" s="142">
        <f>O401*H401</f>
        <v>0</v>
      </c>
      <c r="Q401" s="142">
        <v>0.08922</v>
      </c>
      <c r="R401" s="142">
        <f>Q401*H401</f>
        <v>0.5808222</v>
      </c>
      <c r="S401" s="142">
        <v>0</v>
      </c>
      <c r="T401" s="143">
        <f>S401*H401</f>
        <v>0</v>
      </c>
      <c r="AR401" s="144" t="s">
        <v>135</v>
      </c>
      <c r="AT401" s="144" t="s">
        <v>130</v>
      </c>
      <c r="AU401" s="144" t="s">
        <v>87</v>
      </c>
      <c r="AY401" s="18" t="s">
        <v>128</v>
      </c>
      <c r="BE401" s="145">
        <f>IF(N401="základní",J401,0)</f>
        <v>0</v>
      </c>
      <c r="BF401" s="145">
        <f>IF(N401="snížená",J401,0)</f>
        <v>0</v>
      </c>
      <c r="BG401" s="145">
        <f>IF(N401="zákl. přenesená",J401,0)</f>
        <v>0</v>
      </c>
      <c r="BH401" s="145">
        <f>IF(N401="sníž. přenesená",J401,0)</f>
        <v>0</v>
      </c>
      <c r="BI401" s="145">
        <f>IF(N401="nulová",J401,0)</f>
        <v>0</v>
      </c>
      <c r="BJ401" s="18" t="s">
        <v>85</v>
      </c>
      <c r="BK401" s="145">
        <f>ROUND(I401*H401,2)</f>
        <v>0</v>
      </c>
      <c r="BL401" s="18" t="s">
        <v>135</v>
      </c>
      <c r="BM401" s="144" t="s">
        <v>427</v>
      </c>
    </row>
    <row r="402" spans="2:47" s="1" customFormat="1" ht="10.2">
      <c r="B402" s="34"/>
      <c r="D402" s="146" t="s">
        <v>137</v>
      </c>
      <c r="F402" s="147" t="s">
        <v>428</v>
      </c>
      <c r="I402" s="148"/>
      <c r="L402" s="34"/>
      <c r="M402" s="149"/>
      <c r="T402" s="55"/>
      <c r="AT402" s="18" t="s">
        <v>137</v>
      </c>
      <c r="AU402" s="18" t="s">
        <v>87</v>
      </c>
    </row>
    <row r="403" spans="2:51" s="12" customFormat="1" ht="10.2">
      <c r="B403" s="150"/>
      <c r="D403" s="151" t="s">
        <v>139</v>
      </c>
      <c r="E403" s="152" t="s">
        <v>32</v>
      </c>
      <c r="F403" s="153" t="s">
        <v>140</v>
      </c>
      <c r="H403" s="152" t="s">
        <v>32</v>
      </c>
      <c r="I403" s="154"/>
      <c r="L403" s="150"/>
      <c r="M403" s="155"/>
      <c r="T403" s="156"/>
      <c r="AT403" s="152" t="s">
        <v>139</v>
      </c>
      <c r="AU403" s="152" t="s">
        <v>87</v>
      </c>
      <c r="AV403" s="12" t="s">
        <v>85</v>
      </c>
      <c r="AW403" s="12" t="s">
        <v>39</v>
      </c>
      <c r="AX403" s="12" t="s">
        <v>78</v>
      </c>
      <c r="AY403" s="152" t="s">
        <v>128</v>
      </c>
    </row>
    <row r="404" spans="2:51" s="12" customFormat="1" ht="10.2">
      <c r="B404" s="150"/>
      <c r="D404" s="151" t="s">
        <v>139</v>
      </c>
      <c r="E404" s="152" t="s">
        <v>32</v>
      </c>
      <c r="F404" s="153" t="s">
        <v>331</v>
      </c>
      <c r="H404" s="152" t="s">
        <v>32</v>
      </c>
      <c r="I404" s="154"/>
      <c r="L404" s="150"/>
      <c r="M404" s="155"/>
      <c r="T404" s="156"/>
      <c r="AT404" s="152" t="s">
        <v>139</v>
      </c>
      <c r="AU404" s="152" t="s">
        <v>87</v>
      </c>
      <c r="AV404" s="12" t="s">
        <v>85</v>
      </c>
      <c r="AW404" s="12" t="s">
        <v>39</v>
      </c>
      <c r="AX404" s="12" t="s">
        <v>78</v>
      </c>
      <c r="AY404" s="152" t="s">
        <v>128</v>
      </c>
    </row>
    <row r="405" spans="2:51" s="12" customFormat="1" ht="10.2">
      <c r="B405" s="150"/>
      <c r="D405" s="151" t="s">
        <v>139</v>
      </c>
      <c r="E405" s="152" t="s">
        <v>32</v>
      </c>
      <c r="F405" s="153" t="s">
        <v>345</v>
      </c>
      <c r="H405" s="152" t="s">
        <v>32</v>
      </c>
      <c r="I405" s="154"/>
      <c r="L405" s="150"/>
      <c r="M405" s="155"/>
      <c r="T405" s="156"/>
      <c r="AT405" s="152" t="s">
        <v>139</v>
      </c>
      <c r="AU405" s="152" t="s">
        <v>87</v>
      </c>
      <c r="AV405" s="12" t="s">
        <v>85</v>
      </c>
      <c r="AW405" s="12" t="s">
        <v>39</v>
      </c>
      <c r="AX405" s="12" t="s">
        <v>78</v>
      </c>
      <c r="AY405" s="152" t="s">
        <v>128</v>
      </c>
    </row>
    <row r="406" spans="2:51" s="13" customFormat="1" ht="10.2">
      <c r="B406" s="157"/>
      <c r="D406" s="151" t="s">
        <v>139</v>
      </c>
      <c r="E406" s="158" t="s">
        <v>32</v>
      </c>
      <c r="F406" s="159" t="s">
        <v>346</v>
      </c>
      <c r="H406" s="160">
        <v>6.51</v>
      </c>
      <c r="I406" s="161"/>
      <c r="L406" s="157"/>
      <c r="M406" s="162"/>
      <c r="T406" s="163"/>
      <c r="AT406" s="158" t="s">
        <v>139</v>
      </c>
      <c r="AU406" s="158" t="s">
        <v>87</v>
      </c>
      <c r="AV406" s="13" t="s">
        <v>87</v>
      </c>
      <c r="AW406" s="13" t="s">
        <v>39</v>
      </c>
      <c r="AX406" s="13" t="s">
        <v>78</v>
      </c>
      <c r="AY406" s="158" t="s">
        <v>128</v>
      </c>
    </row>
    <row r="407" spans="2:51" s="15" customFormat="1" ht="10.2">
      <c r="B407" s="181"/>
      <c r="D407" s="151" t="s">
        <v>139</v>
      </c>
      <c r="E407" s="182" t="s">
        <v>32</v>
      </c>
      <c r="F407" s="183" t="s">
        <v>347</v>
      </c>
      <c r="H407" s="184">
        <v>6.51</v>
      </c>
      <c r="I407" s="185"/>
      <c r="L407" s="181"/>
      <c r="M407" s="186"/>
      <c r="T407" s="187"/>
      <c r="AT407" s="182" t="s">
        <v>139</v>
      </c>
      <c r="AU407" s="182" t="s">
        <v>87</v>
      </c>
      <c r="AV407" s="15" t="s">
        <v>150</v>
      </c>
      <c r="AW407" s="15" t="s">
        <v>39</v>
      </c>
      <c r="AX407" s="15" t="s">
        <v>78</v>
      </c>
      <c r="AY407" s="182" t="s">
        <v>128</v>
      </c>
    </row>
    <row r="408" spans="2:51" s="14" customFormat="1" ht="10.2">
      <c r="B408" s="164"/>
      <c r="D408" s="151" t="s">
        <v>139</v>
      </c>
      <c r="E408" s="165" t="s">
        <v>32</v>
      </c>
      <c r="F408" s="166" t="s">
        <v>142</v>
      </c>
      <c r="H408" s="167">
        <v>6.51</v>
      </c>
      <c r="I408" s="168"/>
      <c r="L408" s="164"/>
      <c r="M408" s="169"/>
      <c r="T408" s="170"/>
      <c r="AT408" s="165" t="s">
        <v>139</v>
      </c>
      <c r="AU408" s="165" t="s">
        <v>87</v>
      </c>
      <c r="AV408" s="14" t="s">
        <v>135</v>
      </c>
      <c r="AW408" s="14" t="s">
        <v>39</v>
      </c>
      <c r="AX408" s="14" t="s">
        <v>85</v>
      </c>
      <c r="AY408" s="165" t="s">
        <v>128</v>
      </c>
    </row>
    <row r="409" spans="2:65" s="1" customFormat="1" ht="21.75" customHeight="1">
      <c r="B409" s="34"/>
      <c r="C409" s="171" t="s">
        <v>429</v>
      </c>
      <c r="D409" s="171" t="s">
        <v>200</v>
      </c>
      <c r="E409" s="172" t="s">
        <v>430</v>
      </c>
      <c r="F409" s="173" t="s">
        <v>431</v>
      </c>
      <c r="G409" s="174" t="s">
        <v>153</v>
      </c>
      <c r="H409" s="175">
        <v>6.705</v>
      </c>
      <c r="I409" s="176"/>
      <c r="J409" s="177">
        <f>ROUND(I409*H409,2)</f>
        <v>0</v>
      </c>
      <c r="K409" s="173" t="s">
        <v>134</v>
      </c>
      <c r="L409" s="178"/>
      <c r="M409" s="179" t="s">
        <v>32</v>
      </c>
      <c r="N409" s="180" t="s">
        <v>49</v>
      </c>
      <c r="P409" s="142">
        <f>O409*H409</f>
        <v>0</v>
      </c>
      <c r="Q409" s="142">
        <v>0.131</v>
      </c>
      <c r="R409" s="142">
        <f>Q409*H409</f>
        <v>0.878355</v>
      </c>
      <c r="S409" s="142">
        <v>0</v>
      </c>
      <c r="T409" s="143">
        <f>S409*H409</f>
        <v>0</v>
      </c>
      <c r="AR409" s="144" t="s">
        <v>186</v>
      </c>
      <c r="AT409" s="144" t="s">
        <v>200</v>
      </c>
      <c r="AU409" s="144" t="s">
        <v>87</v>
      </c>
      <c r="AY409" s="18" t="s">
        <v>128</v>
      </c>
      <c r="BE409" s="145">
        <f>IF(N409="základní",J409,0)</f>
        <v>0</v>
      </c>
      <c r="BF409" s="145">
        <f>IF(N409="snížená",J409,0)</f>
        <v>0</v>
      </c>
      <c r="BG409" s="145">
        <f>IF(N409="zákl. přenesená",J409,0)</f>
        <v>0</v>
      </c>
      <c r="BH409" s="145">
        <f>IF(N409="sníž. přenesená",J409,0)</f>
        <v>0</v>
      </c>
      <c r="BI409" s="145">
        <f>IF(N409="nulová",J409,0)</f>
        <v>0</v>
      </c>
      <c r="BJ409" s="18" t="s">
        <v>85</v>
      </c>
      <c r="BK409" s="145">
        <f>ROUND(I409*H409,2)</f>
        <v>0</v>
      </c>
      <c r="BL409" s="18" t="s">
        <v>135</v>
      </c>
      <c r="BM409" s="144" t="s">
        <v>432</v>
      </c>
    </row>
    <row r="410" spans="2:51" s="13" customFormat="1" ht="10.2">
      <c r="B410" s="157"/>
      <c r="D410" s="151" t="s">
        <v>139</v>
      </c>
      <c r="E410" s="158" t="s">
        <v>32</v>
      </c>
      <c r="F410" s="159" t="s">
        <v>433</v>
      </c>
      <c r="H410" s="160">
        <v>6.51</v>
      </c>
      <c r="I410" s="161"/>
      <c r="L410" s="157"/>
      <c r="M410" s="162"/>
      <c r="T410" s="163"/>
      <c r="AT410" s="158" t="s">
        <v>139</v>
      </c>
      <c r="AU410" s="158" t="s">
        <v>87</v>
      </c>
      <c r="AV410" s="13" t="s">
        <v>87</v>
      </c>
      <c r="AW410" s="13" t="s">
        <v>39</v>
      </c>
      <c r="AX410" s="13" t="s">
        <v>78</v>
      </c>
      <c r="AY410" s="158" t="s">
        <v>128</v>
      </c>
    </row>
    <row r="411" spans="2:51" s="14" customFormat="1" ht="10.2">
      <c r="B411" s="164"/>
      <c r="D411" s="151" t="s">
        <v>139</v>
      </c>
      <c r="E411" s="165" t="s">
        <v>32</v>
      </c>
      <c r="F411" s="166" t="s">
        <v>142</v>
      </c>
      <c r="H411" s="167">
        <v>6.51</v>
      </c>
      <c r="I411" s="168"/>
      <c r="L411" s="164"/>
      <c r="M411" s="169"/>
      <c r="T411" s="170"/>
      <c r="AT411" s="165" t="s">
        <v>139</v>
      </c>
      <c r="AU411" s="165" t="s">
        <v>87</v>
      </c>
      <c r="AV411" s="14" t="s">
        <v>135</v>
      </c>
      <c r="AW411" s="14" t="s">
        <v>39</v>
      </c>
      <c r="AX411" s="14" t="s">
        <v>85</v>
      </c>
      <c r="AY411" s="165" t="s">
        <v>128</v>
      </c>
    </row>
    <row r="412" spans="2:51" s="13" customFormat="1" ht="10.2">
      <c r="B412" s="157"/>
      <c r="D412" s="151" t="s">
        <v>139</v>
      </c>
      <c r="F412" s="159" t="s">
        <v>434</v>
      </c>
      <c r="H412" s="160">
        <v>6.705</v>
      </c>
      <c r="I412" s="161"/>
      <c r="L412" s="157"/>
      <c r="M412" s="162"/>
      <c r="T412" s="163"/>
      <c r="AT412" s="158" t="s">
        <v>139</v>
      </c>
      <c r="AU412" s="158" t="s">
        <v>87</v>
      </c>
      <c r="AV412" s="13" t="s">
        <v>87</v>
      </c>
      <c r="AW412" s="13" t="s">
        <v>4</v>
      </c>
      <c r="AX412" s="13" t="s">
        <v>85</v>
      </c>
      <c r="AY412" s="158" t="s">
        <v>128</v>
      </c>
    </row>
    <row r="413" spans="2:65" s="1" customFormat="1" ht="78" customHeight="1">
      <c r="B413" s="34"/>
      <c r="C413" s="133" t="s">
        <v>435</v>
      </c>
      <c r="D413" s="133" t="s">
        <v>130</v>
      </c>
      <c r="E413" s="134" t="s">
        <v>436</v>
      </c>
      <c r="F413" s="135" t="s">
        <v>437</v>
      </c>
      <c r="G413" s="136" t="s">
        <v>153</v>
      </c>
      <c r="H413" s="137">
        <v>59.57</v>
      </c>
      <c r="I413" s="138"/>
      <c r="J413" s="139">
        <f>ROUND(I413*H413,2)</f>
        <v>0</v>
      </c>
      <c r="K413" s="135" t="s">
        <v>134</v>
      </c>
      <c r="L413" s="34"/>
      <c r="M413" s="140" t="s">
        <v>32</v>
      </c>
      <c r="N413" s="141" t="s">
        <v>49</v>
      </c>
      <c r="P413" s="142">
        <f>O413*H413</f>
        <v>0</v>
      </c>
      <c r="Q413" s="142">
        <v>0.11162</v>
      </c>
      <c r="R413" s="142">
        <f>Q413*H413</f>
        <v>6.6492034</v>
      </c>
      <c r="S413" s="142">
        <v>0</v>
      </c>
      <c r="T413" s="143">
        <f>S413*H413</f>
        <v>0</v>
      </c>
      <c r="AR413" s="144" t="s">
        <v>135</v>
      </c>
      <c r="AT413" s="144" t="s">
        <v>130</v>
      </c>
      <c r="AU413" s="144" t="s">
        <v>87</v>
      </c>
      <c r="AY413" s="18" t="s">
        <v>128</v>
      </c>
      <c r="BE413" s="145">
        <f>IF(N413="základní",J413,0)</f>
        <v>0</v>
      </c>
      <c r="BF413" s="145">
        <f>IF(N413="snížená",J413,0)</f>
        <v>0</v>
      </c>
      <c r="BG413" s="145">
        <f>IF(N413="zákl. přenesená",J413,0)</f>
        <v>0</v>
      </c>
      <c r="BH413" s="145">
        <f>IF(N413="sníž. přenesená",J413,0)</f>
        <v>0</v>
      </c>
      <c r="BI413" s="145">
        <f>IF(N413="nulová",J413,0)</f>
        <v>0</v>
      </c>
      <c r="BJ413" s="18" t="s">
        <v>85</v>
      </c>
      <c r="BK413" s="145">
        <f>ROUND(I413*H413,2)</f>
        <v>0</v>
      </c>
      <c r="BL413" s="18" t="s">
        <v>135</v>
      </c>
      <c r="BM413" s="144" t="s">
        <v>438</v>
      </c>
    </row>
    <row r="414" spans="2:47" s="1" customFormat="1" ht="10.2">
      <c r="B414" s="34"/>
      <c r="D414" s="146" t="s">
        <v>137</v>
      </c>
      <c r="F414" s="147" t="s">
        <v>439</v>
      </c>
      <c r="I414" s="148"/>
      <c r="L414" s="34"/>
      <c r="M414" s="149"/>
      <c r="T414" s="55"/>
      <c r="AT414" s="18" t="s">
        <v>137</v>
      </c>
      <c r="AU414" s="18" t="s">
        <v>87</v>
      </c>
    </row>
    <row r="415" spans="2:51" s="12" customFormat="1" ht="10.2">
      <c r="B415" s="150"/>
      <c r="D415" s="151" t="s">
        <v>139</v>
      </c>
      <c r="E415" s="152" t="s">
        <v>32</v>
      </c>
      <c r="F415" s="153" t="s">
        <v>140</v>
      </c>
      <c r="H415" s="152" t="s">
        <v>32</v>
      </c>
      <c r="I415" s="154"/>
      <c r="L415" s="150"/>
      <c r="M415" s="155"/>
      <c r="T415" s="156"/>
      <c r="AT415" s="152" t="s">
        <v>139</v>
      </c>
      <c r="AU415" s="152" t="s">
        <v>87</v>
      </c>
      <c r="AV415" s="12" t="s">
        <v>85</v>
      </c>
      <c r="AW415" s="12" t="s">
        <v>39</v>
      </c>
      <c r="AX415" s="12" t="s">
        <v>78</v>
      </c>
      <c r="AY415" s="152" t="s">
        <v>128</v>
      </c>
    </row>
    <row r="416" spans="2:51" s="12" customFormat="1" ht="10.2">
      <c r="B416" s="150"/>
      <c r="D416" s="151" t="s">
        <v>139</v>
      </c>
      <c r="E416" s="152" t="s">
        <v>32</v>
      </c>
      <c r="F416" s="153" t="s">
        <v>331</v>
      </c>
      <c r="H416" s="152" t="s">
        <v>32</v>
      </c>
      <c r="I416" s="154"/>
      <c r="L416" s="150"/>
      <c r="M416" s="155"/>
      <c r="T416" s="156"/>
      <c r="AT416" s="152" t="s">
        <v>139</v>
      </c>
      <c r="AU416" s="152" t="s">
        <v>87</v>
      </c>
      <c r="AV416" s="12" t="s">
        <v>85</v>
      </c>
      <c r="AW416" s="12" t="s">
        <v>39</v>
      </c>
      <c r="AX416" s="12" t="s">
        <v>78</v>
      </c>
      <c r="AY416" s="152" t="s">
        <v>128</v>
      </c>
    </row>
    <row r="417" spans="2:51" s="12" customFormat="1" ht="10.2">
      <c r="B417" s="150"/>
      <c r="D417" s="151" t="s">
        <v>139</v>
      </c>
      <c r="E417" s="152" t="s">
        <v>32</v>
      </c>
      <c r="F417" s="153" t="s">
        <v>342</v>
      </c>
      <c r="H417" s="152" t="s">
        <v>32</v>
      </c>
      <c r="I417" s="154"/>
      <c r="L417" s="150"/>
      <c r="M417" s="155"/>
      <c r="T417" s="156"/>
      <c r="AT417" s="152" t="s">
        <v>139</v>
      </c>
      <c r="AU417" s="152" t="s">
        <v>87</v>
      </c>
      <c r="AV417" s="12" t="s">
        <v>85</v>
      </c>
      <c r="AW417" s="12" t="s">
        <v>39</v>
      </c>
      <c r="AX417" s="12" t="s">
        <v>78</v>
      </c>
      <c r="AY417" s="152" t="s">
        <v>128</v>
      </c>
    </row>
    <row r="418" spans="2:51" s="13" customFormat="1" ht="20.4">
      <c r="B418" s="157"/>
      <c r="D418" s="151" t="s">
        <v>139</v>
      </c>
      <c r="E418" s="158" t="s">
        <v>32</v>
      </c>
      <c r="F418" s="159" t="s">
        <v>343</v>
      </c>
      <c r="H418" s="160">
        <v>59.57</v>
      </c>
      <c r="I418" s="161"/>
      <c r="L418" s="157"/>
      <c r="M418" s="162"/>
      <c r="T418" s="163"/>
      <c r="AT418" s="158" t="s">
        <v>139</v>
      </c>
      <c r="AU418" s="158" t="s">
        <v>87</v>
      </c>
      <c r="AV418" s="13" t="s">
        <v>87</v>
      </c>
      <c r="AW418" s="13" t="s">
        <v>39</v>
      </c>
      <c r="AX418" s="13" t="s">
        <v>78</v>
      </c>
      <c r="AY418" s="158" t="s">
        <v>128</v>
      </c>
    </row>
    <row r="419" spans="2:51" s="15" customFormat="1" ht="10.2">
      <c r="B419" s="181"/>
      <c r="D419" s="151" t="s">
        <v>139</v>
      </c>
      <c r="E419" s="182" t="s">
        <v>32</v>
      </c>
      <c r="F419" s="183" t="s">
        <v>344</v>
      </c>
      <c r="H419" s="184">
        <v>59.57</v>
      </c>
      <c r="I419" s="185"/>
      <c r="L419" s="181"/>
      <c r="M419" s="186"/>
      <c r="T419" s="187"/>
      <c r="AT419" s="182" t="s">
        <v>139</v>
      </c>
      <c r="AU419" s="182" t="s">
        <v>87</v>
      </c>
      <c r="AV419" s="15" t="s">
        <v>150</v>
      </c>
      <c r="AW419" s="15" t="s">
        <v>39</v>
      </c>
      <c r="AX419" s="15" t="s">
        <v>78</v>
      </c>
      <c r="AY419" s="182" t="s">
        <v>128</v>
      </c>
    </row>
    <row r="420" spans="2:51" s="14" customFormat="1" ht="10.2">
      <c r="B420" s="164"/>
      <c r="D420" s="151" t="s">
        <v>139</v>
      </c>
      <c r="E420" s="165" t="s">
        <v>32</v>
      </c>
      <c r="F420" s="166" t="s">
        <v>142</v>
      </c>
      <c r="H420" s="167">
        <v>59.57</v>
      </c>
      <c r="I420" s="168"/>
      <c r="L420" s="164"/>
      <c r="M420" s="169"/>
      <c r="T420" s="170"/>
      <c r="AT420" s="165" t="s">
        <v>139</v>
      </c>
      <c r="AU420" s="165" t="s">
        <v>87</v>
      </c>
      <c r="AV420" s="14" t="s">
        <v>135</v>
      </c>
      <c r="AW420" s="14" t="s">
        <v>39</v>
      </c>
      <c r="AX420" s="14" t="s">
        <v>85</v>
      </c>
      <c r="AY420" s="165" t="s">
        <v>128</v>
      </c>
    </row>
    <row r="421" spans="2:65" s="1" customFormat="1" ht="16.5" customHeight="1">
      <c r="B421" s="34"/>
      <c r="C421" s="171" t="s">
        <v>440</v>
      </c>
      <c r="D421" s="171" t="s">
        <v>200</v>
      </c>
      <c r="E421" s="172" t="s">
        <v>441</v>
      </c>
      <c r="F421" s="173" t="s">
        <v>442</v>
      </c>
      <c r="G421" s="174" t="s">
        <v>153</v>
      </c>
      <c r="H421" s="175">
        <v>61.357</v>
      </c>
      <c r="I421" s="176"/>
      <c r="J421" s="177">
        <f>ROUND(I421*H421,2)</f>
        <v>0</v>
      </c>
      <c r="K421" s="173" t="s">
        <v>134</v>
      </c>
      <c r="L421" s="178"/>
      <c r="M421" s="179" t="s">
        <v>32</v>
      </c>
      <c r="N421" s="180" t="s">
        <v>49</v>
      </c>
      <c r="P421" s="142">
        <f>O421*H421</f>
        <v>0</v>
      </c>
      <c r="Q421" s="142">
        <v>0.176</v>
      </c>
      <c r="R421" s="142">
        <f>Q421*H421</f>
        <v>10.798831999999999</v>
      </c>
      <c r="S421" s="142">
        <v>0</v>
      </c>
      <c r="T421" s="143">
        <f>S421*H421</f>
        <v>0</v>
      </c>
      <c r="AR421" s="144" t="s">
        <v>186</v>
      </c>
      <c r="AT421" s="144" t="s">
        <v>200</v>
      </c>
      <c r="AU421" s="144" t="s">
        <v>87</v>
      </c>
      <c r="AY421" s="18" t="s">
        <v>128</v>
      </c>
      <c r="BE421" s="145">
        <f>IF(N421="základní",J421,0)</f>
        <v>0</v>
      </c>
      <c r="BF421" s="145">
        <f>IF(N421="snížená",J421,0)</f>
        <v>0</v>
      </c>
      <c r="BG421" s="145">
        <f>IF(N421="zákl. přenesená",J421,0)</f>
        <v>0</v>
      </c>
      <c r="BH421" s="145">
        <f>IF(N421="sníž. přenesená",J421,0)</f>
        <v>0</v>
      </c>
      <c r="BI421" s="145">
        <f>IF(N421="nulová",J421,0)</f>
        <v>0</v>
      </c>
      <c r="BJ421" s="18" t="s">
        <v>85</v>
      </c>
      <c r="BK421" s="145">
        <f>ROUND(I421*H421,2)</f>
        <v>0</v>
      </c>
      <c r="BL421" s="18" t="s">
        <v>135</v>
      </c>
      <c r="BM421" s="144" t="s">
        <v>443</v>
      </c>
    </row>
    <row r="422" spans="2:51" s="13" customFormat="1" ht="20.4">
      <c r="B422" s="157"/>
      <c r="D422" s="151" t="s">
        <v>139</v>
      </c>
      <c r="E422" s="158" t="s">
        <v>32</v>
      </c>
      <c r="F422" s="159" t="s">
        <v>343</v>
      </c>
      <c r="H422" s="160">
        <v>59.57</v>
      </c>
      <c r="I422" s="161"/>
      <c r="L422" s="157"/>
      <c r="M422" s="162"/>
      <c r="T422" s="163"/>
      <c r="AT422" s="158" t="s">
        <v>139</v>
      </c>
      <c r="AU422" s="158" t="s">
        <v>87</v>
      </c>
      <c r="AV422" s="13" t="s">
        <v>87</v>
      </c>
      <c r="AW422" s="13" t="s">
        <v>39</v>
      </c>
      <c r="AX422" s="13" t="s">
        <v>85</v>
      </c>
      <c r="AY422" s="158" t="s">
        <v>128</v>
      </c>
    </row>
    <row r="423" spans="2:51" s="13" customFormat="1" ht="10.2">
      <c r="B423" s="157"/>
      <c r="D423" s="151" t="s">
        <v>139</v>
      </c>
      <c r="F423" s="159" t="s">
        <v>444</v>
      </c>
      <c r="H423" s="160">
        <v>61.357</v>
      </c>
      <c r="I423" s="161"/>
      <c r="L423" s="157"/>
      <c r="M423" s="162"/>
      <c r="T423" s="163"/>
      <c r="AT423" s="158" t="s">
        <v>139</v>
      </c>
      <c r="AU423" s="158" t="s">
        <v>87</v>
      </c>
      <c r="AV423" s="13" t="s">
        <v>87</v>
      </c>
      <c r="AW423" s="13" t="s">
        <v>4</v>
      </c>
      <c r="AX423" s="13" t="s">
        <v>85</v>
      </c>
      <c r="AY423" s="158" t="s">
        <v>128</v>
      </c>
    </row>
    <row r="424" spans="2:65" s="1" customFormat="1" ht="78" customHeight="1">
      <c r="B424" s="34"/>
      <c r="C424" s="133" t="s">
        <v>445</v>
      </c>
      <c r="D424" s="133" t="s">
        <v>130</v>
      </c>
      <c r="E424" s="134" t="s">
        <v>446</v>
      </c>
      <c r="F424" s="135" t="s">
        <v>447</v>
      </c>
      <c r="G424" s="136" t="s">
        <v>153</v>
      </c>
      <c r="H424" s="137">
        <v>94.24</v>
      </c>
      <c r="I424" s="138"/>
      <c r="J424" s="139">
        <f>ROUND(I424*H424,2)</f>
        <v>0</v>
      </c>
      <c r="K424" s="135" t="s">
        <v>134</v>
      </c>
      <c r="L424" s="34"/>
      <c r="M424" s="140" t="s">
        <v>32</v>
      </c>
      <c r="N424" s="141" t="s">
        <v>49</v>
      </c>
      <c r="P424" s="142">
        <f>O424*H424</f>
        <v>0</v>
      </c>
      <c r="Q424" s="142">
        <v>0.11303</v>
      </c>
      <c r="R424" s="142">
        <f>Q424*H424</f>
        <v>10.6519472</v>
      </c>
      <c r="S424" s="142">
        <v>0</v>
      </c>
      <c r="T424" s="143">
        <f>S424*H424</f>
        <v>0</v>
      </c>
      <c r="AR424" s="144" t="s">
        <v>135</v>
      </c>
      <c r="AT424" s="144" t="s">
        <v>130</v>
      </c>
      <c r="AU424" s="144" t="s">
        <v>87</v>
      </c>
      <c r="AY424" s="18" t="s">
        <v>128</v>
      </c>
      <c r="BE424" s="145">
        <f>IF(N424="základní",J424,0)</f>
        <v>0</v>
      </c>
      <c r="BF424" s="145">
        <f>IF(N424="snížená",J424,0)</f>
        <v>0</v>
      </c>
      <c r="BG424" s="145">
        <f>IF(N424="zákl. přenesená",J424,0)</f>
        <v>0</v>
      </c>
      <c r="BH424" s="145">
        <f>IF(N424="sníž. přenesená",J424,0)</f>
        <v>0</v>
      </c>
      <c r="BI424" s="145">
        <f>IF(N424="nulová",J424,0)</f>
        <v>0</v>
      </c>
      <c r="BJ424" s="18" t="s">
        <v>85</v>
      </c>
      <c r="BK424" s="145">
        <f>ROUND(I424*H424,2)</f>
        <v>0</v>
      </c>
      <c r="BL424" s="18" t="s">
        <v>135</v>
      </c>
      <c r="BM424" s="144" t="s">
        <v>448</v>
      </c>
    </row>
    <row r="425" spans="2:47" s="1" customFormat="1" ht="10.2">
      <c r="B425" s="34"/>
      <c r="D425" s="146" t="s">
        <v>137</v>
      </c>
      <c r="F425" s="147" t="s">
        <v>449</v>
      </c>
      <c r="I425" s="148"/>
      <c r="L425" s="34"/>
      <c r="M425" s="149"/>
      <c r="T425" s="55"/>
      <c r="AT425" s="18" t="s">
        <v>137</v>
      </c>
      <c r="AU425" s="18" t="s">
        <v>87</v>
      </c>
    </row>
    <row r="426" spans="2:51" s="12" customFormat="1" ht="10.2">
      <c r="B426" s="150"/>
      <c r="D426" s="151" t="s">
        <v>139</v>
      </c>
      <c r="E426" s="152" t="s">
        <v>32</v>
      </c>
      <c r="F426" s="153" t="s">
        <v>140</v>
      </c>
      <c r="H426" s="152" t="s">
        <v>32</v>
      </c>
      <c r="I426" s="154"/>
      <c r="L426" s="150"/>
      <c r="M426" s="155"/>
      <c r="T426" s="156"/>
      <c r="AT426" s="152" t="s">
        <v>139</v>
      </c>
      <c r="AU426" s="152" t="s">
        <v>87</v>
      </c>
      <c r="AV426" s="12" t="s">
        <v>85</v>
      </c>
      <c r="AW426" s="12" t="s">
        <v>39</v>
      </c>
      <c r="AX426" s="12" t="s">
        <v>78</v>
      </c>
      <c r="AY426" s="152" t="s">
        <v>128</v>
      </c>
    </row>
    <row r="427" spans="2:51" s="12" customFormat="1" ht="10.2">
      <c r="B427" s="150"/>
      <c r="D427" s="151" t="s">
        <v>139</v>
      </c>
      <c r="E427" s="152" t="s">
        <v>32</v>
      </c>
      <c r="F427" s="153" t="s">
        <v>331</v>
      </c>
      <c r="H427" s="152" t="s">
        <v>32</v>
      </c>
      <c r="I427" s="154"/>
      <c r="L427" s="150"/>
      <c r="M427" s="155"/>
      <c r="T427" s="156"/>
      <c r="AT427" s="152" t="s">
        <v>139</v>
      </c>
      <c r="AU427" s="152" t="s">
        <v>87</v>
      </c>
      <c r="AV427" s="12" t="s">
        <v>85</v>
      </c>
      <c r="AW427" s="12" t="s">
        <v>39</v>
      </c>
      <c r="AX427" s="12" t="s">
        <v>78</v>
      </c>
      <c r="AY427" s="152" t="s">
        <v>128</v>
      </c>
    </row>
    <row r="428" spans="2:51" s="12" customFormat="1" ht="10.2">
      <c r="B428" s="150"/>
      <c r="D428" s="151" t="s">
        <v>139</v>
      </c>
      <c r="E428" s="152" t="s">
        <v>32</v>
      </c>
      <c r="F428" s="153" t="s">
        <v>332</v>
      </c>
      <c r="H428" s="152" t="s">
        <v>32</v>
      </c>
      <c r="I428" s="154"/>
      <c r="L428" s="150"/>
      <c r="M428" s="155"/>
      <c r="T428" s="156"/>
      <c r="AT428" s="152" t="s">
        <v>139</v>
      </c>
      <c r="AU428" s="152" t="s">
        <v>87</v>
      </c>
      <c r="AV428" s="12" t="s">
        <v>85</v>
      </c>
      <c r="AW428" s="12" t="s">
        <v>39</v>
      </c>
      <c r="AX428" s="12" t="s">
        <v>78</v>
      </c>
      <c r="AY428" s="152" t="s">
        <v>128</v>
      </c>
    </row>
    <row r="429" spans="2:51" s="13" customFormat="1" ht="10.2">
      <c r="B429" s="157"/>
      <c r="D429" s="151" t="s">
        <v>139</v>
      </c>
      <c r="E429" s="158" t="s">
        <v>32</v>
      </c>
      <c r="F429" s="159" t="s">
        <v>334</v>
      </c>
      <c r="H429" s="160">
        <v>94.24</v>
      </c>
      <c r="I429" s="161"/>
      <c r="L429" s="157"/>
      <c r="M429" s="162"/>
      <c r="T429" s="163"/>
      <c r="AT429" s="158" t="s">
        <v>139</v>
      </c>
      <c r="AU429" s="158" t="s">
        <v>87</v>
      </c>
      <c r="AV429" s="13" t="s">
        <v>87</v>
      </c>
      <c r="AW429" s="13" t="s">
        <v>39</v>
      </c>
      <c r="AX429" s="13" t="s">
        <v>78</v>
      </c>
      <c r="AY429" s="158" t="s">
        <v>128</v>
      </c>
    </row>
    <row r="430" spans="2:51" s="15" customFormat="1" ht="10.2">
      <c r="B430" s="181"/>
      <c r="D430" s="151" t="s">
        <v>139</v>
      </c>
      <c r="E430" s="182" t="s">
        <v>32</v>
      </c>
      <c r="F430" s="183" t="s">
        <v>335</v>
      </c>
      <c r="H430" s="184">
        <v>94.24</v>
      </c>
      <c r="I430" s="185"/>
      <c r="L430" s="181"/>
      <c r="M430" s="186"/>
      <c r="T430" s="187"/>
      <c r="AT430" s="182" t="s">
        <v>139</v>
      </c>
      <c r="AU430" s="182" t="s">
        <v>87</v>
      </c>
      <c r="AV430" s="15" t="s">
        <v>150</v>
      </c>
      <c r="AW430" s="15" t="s">
        <v>39</v>
      </c>
      <c r="AX430" s="15" t="s">
        <v>78</v>
      </c>
      <c r="AY430" s="182" t="s">
        <v>128</v>
      </c>
    </row>
    <row r="431" spans="2:51" s="14" customFormat="1" ht="10.2">
      <c r="B431" s="164"/>
      <c r="D431" s="151" t="s">
        <v>139</v>
      </c>
      <c r="E431" s="165" t="s">
        <v>32</v>
      </c>
      <c r="F431" s="166" t="s">
        <v>142</v>
      </c>
      <c r="H431" s="167">
        <v>94.24</v>
      </c>
      <c r="I431" s="168"/>
      <c r="L431" s="164"/>
      <c r="M431" s="169"/>
      <c r="T431" s="170"/>
      <c r="AT431" s="165" t="s">
        <v>139</v>
      </c>
      <c r="AU431" s="165" t="s">
        <v>87</v>
      </c>
      <c r="AV431" s="14" t="s">
        <v>135</v>
      </c>
      <c r="AW431" s="14" t="s">
        <v>39</v>
      </c>
      <c r="AX431" s="14" t="s">
        <v>85</v>
      </c>
      <c r="AY431" s="165" t="s">
        <v>128</v>
      </c>
    </row>
    <row r="432" spans="2:65" s="1" customFormat="1" ht="16.5" customHeight="1">
      <c r="B432" s="34"/>
      <c r="C432" s="171" t="s">
        <v>450</v>
      </c>
      <c r="D432" s="171" t="s">
        <v>200</v>
      </c>
      <c r="E432" s="172" t="s">
        <v>451</v>
      </c>
      <c r="F432" s="173" t="s">
        <v>452</v>
      </c>
      <c r="G432" s="174" t="s">
        <v>153</v>
      </c>
      <c r="H432" s="175">
        <v>96.125</v>
      </c>
      <c r="I432" s="176"/>
      <c r="J432" s="177">
        <f>ROUND(I432*H432,2)</f>
        <v>0</v>
      </c>
      <c r="K432" s="173" t="s">
        <v>134</v>
      </c>
      <c r="L432" s="178"/>
      <c r="M432" s="179" t="s">
        <v>32</v>
      </c>
      <c r="N432" s="180" t="s">
        <v>49</v>
      </c>
      <c r="P432" s="142">
        <f>O432*H432</f>
        <v>0</v>
      </c>
      <c r="Q432" s="142">
        <v>0.216</v>
      </c>
      <c r="R432" s="142">
        <f>Q432*H432</f>
        <v>20.762999999999998</v>
      </c>
      <c r="S432" s="142">
        <v>0</v>
      </c>
      <c r="T432" s="143">
        <f>S432*H432</f>
        <v>0</v>
      </c>
      <c r="AR432" s="144" t="s">
        <v>186</v>
      </c>
      <c r="AT432" s="144" t="s">
        <v>200</v>
      </c>
      <c r="AU432" s="144" t="s">
        <v>87</v>
      </c>
      <c r="AY432" s="18" t="s">
        <v>128</v>
      </c>
      <c r="BE432" s="145">
        <f>IF(N432="základní",J432,0)</f>
        <v>0</v>
      </c>
      <c r="BF432" s="145">
        <f>IF(N432="snížená",J432,0)</f>
        <v>0</v>
      </c>
      <c r="BG432" s="145">
        <f>IF(N432="zákl. přenesená",J432,0)</f>
        <v>0</v>
      </c>
      <c r="BH432" s="145">
        <f>IF(N432="sníž. přenesená",J432,0)</f>
        <v>0</v>
      </c>
      <c r="BI432" s="145">
        <f>IF(N432="nulová",J432,0)</f>
        <v>0</v>
      </c>
      <c r="BJ432" s="18" t="s">
        <v>85</v>
      </c>
      <c r="BK432" s="145">
        <f>ROUND(I432*H432,2)</f>
        <v>0</v>
      </c>
      <c r="BL432" s="18" t="s">
        <v>135</v>
      </c>
      <c r="BM432" s="144" t="s">
        <v>453</v>
      </c>
    </row>
    <row r="433" spans="2:51" s="13" customFormat="1" ht="10.2">
      <c r="B433" s="157"/>
      <c r="D433" s="151" t="s">
        <v>139</v>
      </c>
      <c r="E433" s="158" t="s">
        <v>32</v>
      </c>
      <c r="F433" s="159" t="s">
        <v>334</v>
      </c>
      <c r="H433" s="160">
        <v>94.24</v>
      </c>
      <c r="I433" s="161"/>
      <c r="L433" s="157"/>
      <c r="M433" s="162"/>
      <c r="T433" s="163"/>
      <c r="AT433" s="158" t="s">
        <v>139</v>
      </c>
      <c r="AU433" s="158" t="s">
        <v>87</v>
      </c>
      <c r="AV433" s="13" t="s">
        <v>87</v>
      </c>
      <c r="AW433" s="13" t="s">
        <v>39</v>
      </c>
      <c r="AX433" s="13" t="s">
        <v>85</v>
      </c>
      <c r="AY433" s="158" t="s">
        <v>128</v>
      </c>
    </row>
    <row r="434" spans="2:51" s="13" customFormat="1" ht="10.2">
      <c r="B434" s="157"/>
      <c r="D434" s="151" t="s">
        <v>139</v>
      </c>
      <c r="F434" s="159" t="s">
        <v>454</v>
      </c>
      <c r="H434" s="160">
        <v>96.125</v>
      </c>
      <c r="I434" s="161"/>
      <c r="L434" s="157"/>
      <c r="M434" s="162"/>
      <c r="T434" s="163"/>
      <c r="AT434" s="158" t="s">
        <v>139</v>
      </c>
      <c r="AU434" s="158" t="s">
        <v>87</v>
      </c>
      <c r="AV434" s="13" t="s">
        <v>87</v>
      </c>
      <c r="AW434" s="13" t="s">
        <v>4</v>
      </c>
      <c r="AX434" s="13" t="s">
        <v>85</v>
      </c>
      <c r="AY434" s="158" t="s">
        <v>128</v>
      </c>
    </row>
    <row r="435" spans="2:63" s="11" customFormat="1" ht="22.8" customHeight="1">
      <c r="B435" s="121"/>
      <c r="D435" s="122" t="s">
        <v>77</v>
      </c>
      <c r="E435" s="131" t="s">
        <v>186</v>
      </c>
      <c r="F435" s="131" t="s">
        <v>455</v>
      </c>
      <c r="I435" s="124"/>
      <c r="J435" s="132">
        <f>BK435</f>
        <v>0</v>
      </c>
      <c r="L435" s="121"/>
      <c r="M435" s="126"/>
      <c r="P435" s="127">
        <f>SUM(P436:P466)</f>
        <v>0</v>
      </c>
      <c r="R435" s="127">
        <f>SUM(R436:R466)</f>
        <v>0.06396987999999999</v>
      </c>
      <c r="T435" s="128">
        <f>SUM(T436:T466)</f>
        <v>0</v>
      </c>
      <c r="AR435" s="122" t="s">
        <v>85</v>
      </c>
      <c r="AT435" s="129" t="s">
        <v>77</v>
      </c>
      <c r="AU435" s="129" t="s">
        <v>85</v>
      </c>
      <c r="AY435" s="122" t="s">
        <v>128</v>
      </c>
      <c r="BK435" s="130">
        <f>SUM(BK436:BK466)</f>
        <v>0</v>
      </c>
    </row>
    <row r="436" spans="2:65" s="1" customFormat="1" ht="37.8" customHeight="1">
      <c r="B436" s="34"/>
      <c r="C436" s="133" t="s">
        <v>456</v>
      </c>
      <c r="D436" s="133" t="s">
        <v>130</v>
      </c>
      <c r="E436" s="134" t="s">
        <v>457</v>
      </c>
      <c r="F436" s="135" t="s">
        <v>458</v>
      </c>
      <c r="G436" s="136" t="s">
        <v>459</v>
      </c>
      <c r="H436" s="137">
        <v>12.3</v>
      </c>
      <c r="I436" s="138"/>
      <c r="J436" s="139">
        <f>ROUND(I436*H436,2)</f>
        <v>0</v>
      </c>
      <c r="K436" s="135" t="s">
        <v>134</v>
      </c>
      <c r="L436" s="34"/>
      <c r="M436" s="140" t="s">
        <v>32</v>
      </c>
      <c r="N436" s="141" t="s">
        <v>49</v>
      </c>
      <c r="P436" s="142">
        <f>O436*H436</f>
        <v>0</v>
      </c>
      <c r="Q436" s="142">
        <v>1E-05</v>
      </c>
      <c r="R436" s="142">
        <f>Q436*H436</f>
        <v>0.000123</v>
      </c>
      <c r="S436" s="142">
        <v>0</v>
      </c>
      <c r="T436" s="143">
        <f>S436*H436</f>
        <v>0</v>
      </c>
      <c r="AR436" s="144" t="s">
        <v>135</v>
      </c>
      <c r="AT436" s="144" t="s">
        <v>130</v>
      </c>
      <c r="AU436" s="144" t="s">
        <v>87</v>
      </c>
      <c r="AY436" s="18" t="s">
        <v>128</v>
      </c>
      <c r="BE436" s="145">
        <f>IF(N436="základní",J436,0)</f>
        <v>0</v>
      </c>
      <c r="BF436" s="145">
        <f>IF(N436="snížená",J436,0)</f>
        <v>0</v>
      </c>
      <c r="BG436" s="145">
        <f>IF(N436="zákl. přenesená",J436,0)</f>
        <v>0</v>
      </c>
      <c r="BH436" s="145">
        <f>IF(N436="sníž. přenesená",J436,0)</f>
        <v>0</v>
      </c>
      <c r="BI436" s="145">
        <f>IF(N436="nulová",J436,0)</f>
        <v>0</v>
      </c>
      <c r="BJ436" s="18" t="s">
        <v>85</v>
      </c>
      <c r="BK436" s="145">
        <f>ROUND(I436*H436,2)</f>
        <v>0</v>
      </c>
      <c r="BL436" s="18" t="s">
        <v>135</v>
      </c>
      <c r="BM436" s="144" t="s">
        <v>460</v>
      </c>
    </row>
    <row r="437" spans="2:47" s="1" customFormat="1" ht="10.2">
      <c r="B437" s="34"/>
      <c r="D437" s="146" t="s">
        <v>137</v>
      </c>
      <c r="F437" s="147" t="s">
        <v>461</v>
      </c>
      <c r="I437" s="148"/>
      <c r="L437" s="34"/>
      <c r="M437" s="149"/>
      <c r="T437" s="55"/>
      <c r="AT437" s="18" t="s">
        <v>137</v>
      </c>
      <c r="AU437" s="18" t="s">
        <v>87</v>
      </c>
    </row>
    <row r="438" spans="2:51" s="12" customFormat="1" ht="10.2">
      <c r="B438" s="150"/>
      <c r="D438" s="151" t="s">
        <v>139</v>
      </c>
      <c r="E438" s="152" t="s">
        <v>32</v>
      </c>
      <c r="F438" s="153" t="s">
        <v>147</v>
      </c>
      <c r="H438" s="152" t="s">
        <v>32</v>
      </c>
      <c r="I438" s="154"/>
      <c r="L438" s="150"/>
      <c r="M438" s="155"/>
      <c r="T438" s="156"/>
      <c r="AT438" s="152" t="s">
        <v>139</v>
      </c>
      <c r="AU438" s="152" t="s">
        <v>87</v>
      </c>
      <c r="AV438" s="12" t="s">
        <v>85</v>
      </c>
      <c r="AW438" s="12" t="s">
        <v>39</v>
      </c>
      <c r="AX438" s="12" t="s">
        <v>78</v>
      </c>
      <c r="AY438" s="152" t="s">
        <v>128</v>
      </c>
    </row>
    <row r="439" spans="2:51" s="12" customFormat="1" ht="10.2">
      <c r="B439" s="150"/>
      <c r="D439" s="151" t="s">
        <v>139</v>
      </c>
      <c r="E439" s="152" t="s">
        <v>32</v>
      </c>
      <c r="F439" s="153" t="s">
        <v>148</v>
      </c>
      <c r="H439" s="152" t="s">
        <v>32</v>
      </c>
      <c r="I439" s="154"/>
      <c r="L439" s="150"/>
      <c r="M439" s="155"/>
      <c r="T439" s="156"/>
      <c r="AT439" s="152" t="s">
        <v>139</v>
      </c>
      <c r="AU439" s="152" t="s">
        <v>87</v>
      </c>
      <c r="AV439" s="12" t="s">
        <v>85</v>
      </c>
      <c r="AW439" s="12" t="s">
        <v>39</v>
      </c>
      <c r="AX439" s="12" t="s">
        <v>78</v>
      </c>
      <c r="AY439" s="152" t="s">
        <v>128</v>
      </c>
    </row>
    <row r="440" spans="2:51" s="13" customFormat="1" ht="10.2">
      <c r="B440" s="157"/>
      <c r="D440" s="151" t="s">
        <v>139</v>
      </c>
      <c r="E440" s="158" t="s">
        <v>32</v>
      </c>
      <c r="F440" s="159" t="s">
        <v>462</v>
      </c>
      <c r="H440" s="160">
        <v>12.3</v>
      </c>
      <c r="I440" s="161"/>
      <c r="L440" s="157"/>
      <c r="M440" s="162"/>
      <c r="T440" s="163"/>
      <c r="AT440" s="158" t="s">
        <v>139</v>
      </c>
      <c r="AU440" s="158" t="s">
        <v>87</v>
      </c>
      <c r="AV440" s="13" t="s">
        <v>87</v>
      </c>
      <c r="AW440" s="13" t="s">
        <v>39</v>
      </c>
      <c r="AX440" s="13" t="s">
        <v>78</v>
      </c>
      <c r="AY440" s="158" t="s">
        <v>128</v>
      </c>
    </row>
    <row r="441" spans="2:51" s="14" customFormat="1" ht="10.2">
      <c r="B441" s="164"/>
      <c r="D441" s="151" t="s">
        <v>139</v>
      </c>
      <c r="E441" s="165" t="s">
        <v>32</v>
      </c>
      <c r="F441" s="166" t="s">
        <v>142</v>
      </c>
      <c r="H441" s="167">
        <v>12.3</v>
      </c>
      <c r="I441" s="168"/>
      <c r="L441" s="164"/>
      <c r="M441" s="169"/>
      <c r="T441" s="170"/>
      <c r="AT441" s="165" t="s">
        <v>139</v>
      </c>
      <c r="AU441" s="165" t="s">
        <v>87</v>
      </c>
      <c r="AV441" s="14" t="s">
        <v>135</v>
      </c>
      <c r="AW441" s="14" t="s">
        <v>39</v>
      </c>
      <c r="AX441" s="14" t="s">
        <v>85</v>
      </c>
      <c r="AY441" s="165" t="s">
        <v>128</v>
      </c>
    </row>
    <row r="442" spans="2:65" s="1" customFormat="1" ht="16.5" customHeight="1">
      <c r="B442" s="34"/>
      <c r="C442" s="171" t="s">
        <v>463</v>
      </c>
      <c r="D442" s="171" t="s">
        <v>200</v>
      </c>
      <c r="E442" s="172" t="s">
        <v>464</v>
      </c>
      <c r="F442" s="173" t="s">
        <v>465</v>
      </c>
      <c r="G442" s="174" t="s">
        <v>459</v>
      </c>
      <c r="H442" s="175">
        <v>12.669</v>
      </c>
      <c r="I442" s="176"/>
      <c r="J442" s="177">
        <f>ROUND(I442*H442,2)</f>
        <v>0</v>
      </c>
      <c r="K442" s="173" t="s">
        <v>134</v>
      </c>
      <c r="L442" s="178"/>
      <c r="M442" s="179" t="s">
        <v>32</v>
      </c>
      <c r="N442" s="180" t="s">
        <v>49</v>
      </c>
      <c r="P442" s="142">
        <f>O442*H442</f>
        <v>0</v>
      </c>
      <c r="Q442" s="142">
        <v>0.00382</v>
      </c>
      <c r="R442" s="142">
        <f>Q442*H442</f>
        <v>0.04839558</v>
      </c>
      <c r="S442" s="142">
        <v>0</v>
      </c>
      <c r="T442" s="143">
        <f>S442*H442</f>
        <v>0</v>
      </c>
      <c r="AR442" s="144" t="s">
        <v>186</v>
      </c>
      <c r="AT442" s="144" t="s">
        <v>200</v>
      </c>
      <c r="AU442" s="144" t="s">
        <v>87</v>
      </c>
      <c r="AY442" s="18" t="s">
        <v>128</v>
      </c>
      <c r="BE442" s="145">
        <f>IF(N442="základní",J442,0)</f>
        <v>0</v>
      </c>
      <c r="BF442" s="145">
        <f>IF(N442="snížená",J442,0)</f>
        <v>0</v>
      </c>
      <c r="BG442" s="145">
        <f>IF(N442="zákl. přenesená",J442,0)</f>
        <v>0</v>
      </c>
      <c r="BH442" s="145">
        <f>IF(N442="sníž. přenesená",J442,0)</f>
        <v>0</v>
      </c>
      <c r="BI442" s="145">
        <f>IF(N442="nulová",J442,0)</f>
        <v>0</v>
      </c>
      <c r="BJ442" s="18" t="s">
        <v>85</v>
      </c>
      <c r="BK442" s="145">
        <f>ROUND(I442*H442,2)</f>
        <v>0</v>
      </c>
      <c r="BL442" s="18" t="s">
        <v>135</v>
      </c>
      <c r="BM442" s="144" t="s">
        <v>466</v>
      </c>
    </row>
    <row r="443" spans="2:51" s="13" customFormat="1" ht="10.2">
      <c r="B443" s="157"/>
      <c r="D443" s="151" t="s">
        <v>139</v>
      </c>
      <c r="F443" s="159" t="s">
        <v>467</v>
      </c>
      <c r="H443" s="160">
        <v>12.669</v>
      </c>
      <c r="I443" s="161"/>
      <c r="L443" s="157"/>
      <c r="M443" s="162"/>
      <c r="T443" s="163"/>
      <c r="AT443" s="158" t="s">
        <v>139</v>
      </c>
      <c r="AU443" s="158" t="s">
        <v>87</v>
      </c>
      <c r="AV443" s="13" t="s">
        <v>87</v>
      </c>
      <c r="AW443" s="13" t="s">
        <v>4</v>
      </c>
      <c r="AX443" s="13" t="s">
        <v>85</v>
      </c>
      <c r="AY443" s="158" t="s">
        <v>128</v>
      </c>
    </row>
    <row r="444" spans="2:65" s="1" customFormat="1" ht="37.8" customHeight="1">
      <c r="B444" s="34"/>
      <c r="C444" s="133" t="s">
        <v>468</v>
      </c>
      <c r="D444" s="133" t="s">
        <v>130</v>
      </c>
      <c r="E444" s="134" t="s">
        <v>469</v>
      </c>
      <c r="F444" s="135" t="s">
        <v>470</v>
      </c>
      <c r="G444" s="136" t="s">
        <v>471</v>
      </c>
      <c r="H444" s="137">
        <v>2</v>
      </c>
      <c r="I444" s="138"/>
      <c r="J444" s="139">
        <f>ROUND(I444*H444,2)</f>
        <v>0</v>
      </c>
      <c r="K444" s="135" t="s">
        <v>134</v>
      </c>
      <c r="L444" s="34"/>
      <c r="M444" s="140" t="s">
        <v>32</v>
      </c>
      <c r="N444" s="141" t="s">
        <v>49</v>
      </c>
      <c r="P444" s="142">
        <f>O444*H444</f>
        <v>0</v>
      </c>
      <c r="Q444" s="142">
        <v>0.0001</v>
      </c>
      <c r="R444" s="142">
        <f>Q444*H444</f>
        <v>0.0002</v>
      </c>
      <c r="S444" s="142">
        <v>0</v>
      </c>
      <c r="T444" s="143">
        <f>S444*H444</f>
        <v>0</v>
      </c>
      <c r="AR444" s="144" t="s">
        <v>135</v>
      </c>
      <c r="AT444" s="144" t="s">
        <v>130</v>
      </c>
      <c r="AU444" s="144" t="s">
        <v>87</v>
      </c>
      <c r="AY444" s="18" t="s">
        <v>128</v>
      </c>
      <c r="BE444" s="145">
        <f>IF(N444="základní",J444,0)</f>
        <v>0</v>
      </c>
      <c r="BF444" s="145">
        <f>IF(N444="snížená",J444,0)</f>
        <v>0</v>
      </c>
      <c r="BG444" s="145">
        <f>IF(N444="zákl. přenesená",J444,0)</f>
        <v>0</v>
      </c>
      <c r="BH444" s="145">
        <f>IF(N444="sníž. přenesená",J444,0)</f>
        <v>0</v>
      </c>
      <c r="BI444" s="145">
        <f>IF(N444="nulová",J444,0)</f>
        <v>0</v>
      </c>
      <c r="BJ444" s="18" t="s">
        <v>85</v>
      </c>
      <c r="BK444" s="145">
        <f>ROUND(I444*H444,2)</f>
        <v>0</v>
      </c>
      <c r="BL444" s="18" t="s">
        <v>135</v>
      </c>
      <c r="BM444" s="144" t="s">
        <v>472</v>
      </c>
    </row>
    <row r="445" spans="2:47" s="1" customFormat="1" ht="10.2">
      <c r="B445" s="34"/>
      <c r="D445" s="146" t="s">
        <v>137</v>
      </c>
      <c r="F445" s="147" t="s">
        <v>473</v>
      </c>
      <c r="I445" s="148"/>
      <c r="L445" s="34"/>
      <c r="M445" s="149"/>
      <c r="T445" s="55"/>
      <c r="AT445" s="18" t="s">
        <v>137</v>
      </c>
      <c r="AU445" s="18" t="s">
        <v>87</v>
      </c>
    </row>
    <row r="446" spans="2:51" s="12" customFormat="1" ht="10.2">
      <c r="B446" s="150"/>
      <c r="D446" s="151" t="s">
        <v>139</v>
      </c>
      <c r="E446" s="152" t="s">
        <v>32</v>
      </c>
      <c r="F446" s="153" t="s">
        <v>147</v>
      </c>
      <c r="H446" s="152" t="s">
        <v>32</v>
      </c>
      <c r="I446" s="154"/>
      <c r="L446" s="150"/>
      <c r="M446" s="155"/>
      <c r="T446" s="156"/>
      <c r="AT446" s="152" t="s">
        <v>139</v>
      </c>
      <c r="AU446" s="152" t="s">
        <v>87</v>
      </c>
      <c r="AV446" s="12" t="s">
        <v>85</v>
      </c>
      <c r="AW446" s="12" t="s">
        <v>39</v>
      </c>
      <c r="AX446" s="12" t="s">
        <v>78</v>
      </c>
      <c r="AY446" s="152" t="s">
        <v>128</v>
      </c>
    </row>
    <row r="447" spans="2:51" s="13" customFormat="1" ht="10.2">
      <c r="B447" s="157"/>
      <c r="D447" s="151" t="s">
        <v>139</v>
      </c>
      <c r="E447" s="158" t="s">
        <v>32</v>
      </c>
      <c r="F447" s="159" t="s">
        <v>474</v>
      </c>
      <c r="H447" s="160">
        <v>1</v>
      </c>
      <c r="I447" s="161"/>
      <c r="L447" s="157"/>
      <c r="M447" s="162"/>
      <c r="T447" s="163"/>
      <c r="AT447" s="158" t="s">
        <v>139</v>
      </c>
      <c r="AU447" s="158" t="s">
        <v>87</v>
      </c>
      <c r="AV447" s="13" t="s">
        <v>87</v>
      </c>
      <c r="AW447" s="13" t="s">
        <v>39</v>
      </c>
      <c r="AX447" s="13" t="s">
        <v>78</v>
      </c>
      <c r="AY447" s="158" t="s">
        <v>128</v>
      </c>
    </row>
    <row r="448" spans="2:51" s="13" customFormat="1" ht="10.2">
      <c r="B448" s="157"/>
      <c r="D448" s="151" t="s">
        <v>139</v>
      </c>
      <c r="E448" s="158" t="s">
        <v>32</v>
      </c>
      <c r="F448" s="159" t="s">
        <v>475</v>
      </c>
      <c r="H448" s="160">
        <v>1</v>
      </c>
      <c r="I448" s="161"/>
      <c r="L448" s="157"/>
      <c r="M448" s="162"/>
      <c r="T448" s="163"/>
      <c r="AT448" s="158" t="s">
        <v>139</v>
      </c>
      <c r="AU448" s="158" t="s">
        <v>87</v>
      </c>
      <c r="AV448" s="13" t="s">
        <v>87</v>
      </c>
      <c r="AW448" s="13" t="s">
        <v>39</v>
      </c>
      <c r="AX448" s="13" t="s">
        <v>78</v>
      </c>
      <c r="AY448" s="158" t="s">
        <v>128</v>
      </c>
    </row>
    <row r="449" spans="2:51" s="14" customFormat="1" ht="10.2">
      <c r="B449" s="164"/>
      <c r="D449" s="151" t="s">
        <v>139</v>
      </c>
      <c r="E449" s="165" t="s">
        <v>32</v>
      </c>
      <c r="F449" s="166" t="s">
        <v>142</v>
      </c>
      <c r="H449" s="167">
        <v>2</v>
      </c>
      <c r="I449" s="168"/>
      <c r="L449" s="164"/>
      <c r="M449" s="169"/>
      <c r="T449" s="170"/>
      <c r="AT449" s="165" t="s">
        <v>139</v>
      </c>
      <c r="AU449" s="165" t="s">
        <v>87</v>
      </c>
      <c r="AV449" s="14" t="s">
        <v>135</v>
      </c>
      <c r="AW449" s="14" t="s">
        <v>39</v>
      </c>
      <c r="AX449" s="14" t="s">
        <v>85</v>
      </c>
      <c r="AY449" s="165" t="s">
        <v>128</v>
      </c>
    </row>
    <row r="450" spans="2:65" s="1" customFormat="1" ht="16.5" customHeight="1">
      <c r="B450" s="34"/>
      <c r="C450" s="171" t="s">
        <v>476</v>
      </c>
      <c r="D450" s="171" t="s">
        <v>200</v>
      </c>
      <c r="E450" s="172" t="s">
        <v>477</v>
      </c>
      <c r="F450" s="173" t="s">
        <v>478</v>
      </c>
      <c r="G450" s="174" t="s">
        <v>471</v>
      </c>
      <c r="H450" s="175">
        <v>2.06</v>
      </c>
      <c r="I450" s="176"/>
      <c r="J450" s="177">
        <f>ROUND(I450*H450,2)</f>
        <v>0</v>
      </c>
      <c r="K450" s="173" t="s">
        <v>134</v>
      </c>
      <c r="L450" s="178"/>
      <c r="M450" s="179" t="s">
        <v>32</v>
      </c>
      <c r="N450" s="180" t="s">
        <v>49</v>
      </c>
      <c r="P450" s="142">
        <f>O450*H450</f>
        <v>0</v>
      </c>
      <c r="Q450" s="142">
        <v>0.0006</v>
      </c>
      <c r="R450" s="142">
        <f>Q450*H450</f>
        <v>0.001236</v>
      </c>
      <c r="S450" s="142">
        <v>0</v>
      </c>
      <c r="T450" s="143">
        <f>S450*H450</f>
        <v>0</v>
      </c>
      <c r="AR450" s="144" t="s">
        <v>186</v>
      </c>
      <c r="AT450" s="144" t="s">
        <v>200</v>
      </c>
      <c r="AU450" s="144" t="s">
        <v>87</v>
      </c>
      <c r="AY450" s="18" t="s">
        <v>128</v>
      </c>
      <c r="BE450" s="145">
        <f>IF(N450="základní",J450,0)</f>
        <v>0</v>
      </c>
      <c r="BF450" s="145">
        <f>IF(N450="snížená",J450,0)</f>
        <v>0</v>
      </c>
      <c r="BG450" s="145">
        <f>IF(N450="zákl. přenesená",J450,0)</f>
        <v>0</v>
      </c>
      <c r="BH450" s="145">
        <f>IF(N450="sníž. přenesená",J450,0)</f>
        <v>0</v>
      </c>
      <c r="BI450" s="145">
        <f>IF(N450="nulová",J450,0)</f>
        <v>0</v>
      </c>
      <c r="BJ450" s="18" t="s">
        <v>85</v>
      </c>
      <c r="BK450" s="145">
        <f>ROUND(I450*H450,2)</f>
        <v>0</v>
      </c>
      <c r="BL450" s="18" t="s">
        <v>135</v>
      </c>
      <c r="BM450" s="144" t="s">
        <v>479</v>
      </c>
    </row>
    <row r="451" spans="2:51" s="13" customFormat="1" ht="10.2">
      <c r="B451" s="157"/>
      <c r="D451" s="151" t="s">
        <v>139</v>
      </c>
      <c r="F451" s="159" t="s">
        <v>480</v>
      </c>
      <c r="H451" s="160">
        <v>2.06</v>
      </c>
      <c r="I451" s="161"/>
      <c r="L451" s="157"/>
      <c r="M451" s="162"/>
      <c r="T451" s="163"/>
      <c r="AT451" s="158" t="s">
        <v>139</v>
      </c>
      <c r="AU451" s="158" t="s">
        <v>87</v>
      </c>
      <c r="AV451" s="13" t="s">
        <v>87</v>
      </c>
      <c r="AW451" s="13" t="s">
        <v>4</v>
      </c>
      <c r="AX451" s="13" t="s">
        <v>85</v>
      </c>
      <c r="AY451" s="158" t="s">
        <v>128</v>
      </c>
    </row>
    <row r="452" spans="2:65" s="1" customFormat="1" ht="37.8" customHeight="1">
      <c r="B452" s="34"/>
      <c r="C452" s="133" t="s">
        <v>481</v>
      </c>
      <c r="D452" s="133" t="s">
        <v>130</v>
      </c>
      <c r="E452" s="134" t="s">
        <v>482</v>
      </c>
      <c r="F452" s="135" t="s">
        <v>483</v>
      </c>
      <c r="G452" s="136" t="s">
        <v>471</v>
      </c>
      <c r="H452" s="137">
        <v>9</v>
      </c>
      <c r="I452" s="138"/>
      <c r="J452" s="139">
        <f>ROUND(I452*H452,2)</f>
        <v>0</v>
      </c>
      <c r="K452" s="135" t="s">
        <v>134</v>
      </c>
      <c r="L452" s="34"/>
      <c r="M452" s="140" t="s">
        <v>32</v>
      </c>
      <c r="N452" s="141" t="s">
        <v>49</v>
      </c>
      <c r="P452" s="142">
        <f>O452*H452</f>
        <v>0</v>
      </c>
      <c r="Q452" s="142">
        <v>1E-05</v>
      </c>
      <c r="R452" s="142">
        <f>Q452*H452</f>
        <v>9E-05</v>
      </c>
      <c r="S452" s="142">
        <v>0</v>
      </c>
      <c r="T452" s="143">
        <f>S452*H452</f>
        <v>0</v>
      </c>
      <c r="AR452" s="144" t="s">
        <v>135</v>
      </c>
      <c r="AT452" s="144" t="s">
        <v>130</v>
      </c>
      <c r="AU452" s="144" t="s">
        <v>87</v>
      </c>
      <c r="AY452" s="18" t="s">
        <v>128</v>
      </c>
      <c r="BE452" s="145">
        <f>IF(N452="základní",J452,0)</f>
        <v>0</v>
      </c>
      <c r="BF452" s="145">
        <f>IF(N452="snížená",J452,0)</f>
        <v>0</v>
      </c>
      <c r="BG452" s="145">
        <f>IF(N452="zákl. přenesená",J452,0)</f>
        <v>0</v>
      </c>
      <c r="BH452" s="145">
        <f>IF(N452="sníž. přenesená",J452,0)</f>
        <v>0</v>
      </c>
      <c r="BI452" s="145">
        <f>IF(N452="nulová",J452,0)</f>
        <v>0</v>
      </c>
      <c r="BJ452" s="18" t="s">
        <v>85</v>
      </c>
      <c r="BK452" s="145">
        <f>ROUND(I452*H452,2)</f>
        <v>0</v>
      </c>
      <c r="BL452" s="18" t="s">
        <v>135</v>
      </c>
      <c r="BM452" s="144" t="s">
        <v>484</v>
      </c>
    </row>
    <row r="453" spans="2:47" s="1" customFormat="1" ht="10.2">
      <c r="B453" s="34"/>
      <c r="D453" s="146" t="s">
        <v>137</v>
      </c>
      <c r="F453" s="147" t="s">
        <v>485</v>
      </c>
      <c r="I453" s="148"/>
      <c r="L453" s="34"/>
      <c r="M453" s="149"/>
      <c r="T453" s="55"/>
      <c r="AT453" s="18" t="s">
        <v>137</v>
      </c>
      <c r="AU453" s="18" t="s">
        <v>87</v>
      </c>
    </row>
    <row r="454" spans="2:51" s="12" customFormat="1" ht="10.2">
      <c r="B454" s="150"/>
      <c r="D454" s="151" t="s">
        <v>139</v>
      </c>
      <c r="E454" s="152" t="s">
        <v>32</v>
      </c>
      <c r="F454" s="153" t="s">
        <v>147</v>
      </c>
      <c r="H454" s="152" t="s">
        <v>32</v>
      </c>
      <c r="I454" s="154"/>
      <c r="L454" s="150"/>
      <c r="M454" s="155"/>
      <c r="T454" s="156"/>
      <c r="AT454" s="152" t="s">
        <v>139</v>
      </c>
      <c r="AU454" s="152" t="s">
        <v>87</v>
      </c>
      <c r="AV454" s="12" t="s">
        <v>85</v>
      </c>
      <c r="AW454" s="12" t="s">
        <v>39</v>
      </c>
      <c r="AX454" s="12" t="s">
        <v>78</v>
      </c>
      <c r="AY454" s="152" t="s">
        <v>128</v>
      </c>
    </row>
    <row r="455" spans="2:51" s="12" customFormat="1" ht="10.2">
      <c r="B455" s="150"/>
      <c r="D455" s="151" t="s">
        <v>139</v>
      </c>
      <c r="E455" s="152" t="s">
        <v>32</v>
      </c>
      <c r="F455" s="153" t="s">
        <v>486</v>
      </c>
      <c r="H455" s="152" t="s">
        <v>32</v>
      </c>
      <c r="I455" s="154"/>
      <c r="L455" s="150"/>
      <c r="M455" s="155"/>
      <c r="T455" s="156"/>
      <c r="AT455" s="152" t="s">
        <v>139</v>
      </c>
      <c r="AU455" s="152" t="s">
        <v>87</v>
      </c>
      <c r="AV455" s="12" t="s">
        <v>85</v>
      </c>
      <c r="AW455" s="12" t="s">
        <v>39</v>
      </c>
      <c r="AX455" s="12" t="s">
        <v>78</v>
      </c>
      <c r="AY455" s="152" t="s">
        <v>128</v>
      </c>
    </row>
    <row r="456" spans="2:51" s="13" customFormat="1" ht="10.2">
      <c r="B456" s="157"/>
      <c r="D456" s="151" t="s">
        <v>139</v>
      </c>
      <c r="E456" s="158" t="s">
        <v>32</v>
      </c>
      <c r="F456" s="159" t="s">
        <v>487</v>
      </c>
      <c r="H456" s="160">
        <v>9</v>
      </c>
      <c r="I456" s="161"/>
      <c r="L456" s="157"/>
      <c r="M456" s="162"/>
      <c r="T456" s="163"/>
      <c r="AT456" s="158" t="s">
        <v>139</v>
      </c>
      <c r="AU456" s="158" t="s">
        <v>87</v>
      </c>
      <c r="AV456" s="13" t="s">
        <v>87</v>
      </c>
      <c r="AW456" s="13" t="s">
        <v>39</v>
      </c>
      <c r="AX456" s="13" t="s">
        <v>78</v>
      </c>
      <c r="AY456" s="158" t="s">
        <v>128</v>
      </c>
    </row>
    <row r="457" spans="2:51" s="14" customFormat="1" ht="10.2">
      <c r="B457" s="164"/>
      <c r="D457" s="151" t="s">
        <v>139</v>
      </c>
      <c r="E457" s="165" t="s">
        <v>32</v>
      </c>
      <c r="F457" s="166" t="s">
        <v>142</v>
      </c>
      <c r="H457" s="167">
        <v>9</v>
      </c>
      <c r="I457" s="168"/>
      <c r="L457" s="164"/>
      <c r="M457" s="169"/>
      <c r="T457" s="170"/>
      <c r="AT457" s="165" t="s">
        <v>139</v>
      </c>
      <c r="AU457" s="165" t="s">
        <v>87</v>
      </c>
      <c r="AV457" s="14" t="s">
        <v>135</v>
      </c>
      <c r="AW457" s="14" t="s">
        <v>39</v>
      </c>
      <c r="AX457" s="14" t="s">
        <v>85</v>
      </c>
      <c r="AY457" s="165" t="s">
        <v>128</v>
      </c>
    </row>
    <row r="458" spans="2:65" s="1" customFormat="1" ht="16.5" customHeight="1">
      <c r="B458" s="34"/>
      <c r="C458" s="171" t="s">
        <v>488</v>
      </c>
      <c r="D458" s="171" t="s">
        <v>200</v>
      </c>
      <c r="E458" s="172" t="s">
        <v>489</v>
      </c>
      <c r="F458" s="173" t="s">
        <v>490</v>
      </c>
      <c r="G458" s="174" t="s">
        <v>471</v>
      </c>
      <c r="H458" s="175">
        <v>9.27</v>
      </c>
      <c r="I458" s="176"/>
      <c r="J458" s="177">
        <f>ROUND(I458*H458,2)</f>
        <v>0</v>
      </c>
      <c r="K458" s="173" t="s">
        <v>134</v>
      </c>
      <c r="L458" s="178"/>
      <c r="M458" s="179" t="s">
        <v>32</v>
      </c>
      <c r="N458" s="180" t="s">
        <v>49</v>
      </c>
      <c r="P458" s="142">
        <f>O458*H458</f>
        <v>0</v>
      </c>
      <c r="Q458" s="142">
        <v>0.0014</v>
      </c>
      <c r="R458" s="142">
        <f>Q458*H458</f>
        <v>0.012978</v>
      </c>
      <c r="S458" s="142">
        <v>0</v>
      </c>
      <c r="T458" s="143">
        <f>S458*H458</f>
        <v>0</v>
      </c>
      <c r="AR458" s="144" t="s">
        <v>186</v>
      </c>
      <c r="AT458" s="144" t="s">
        <v>200</v>
      </c>
      <c r="AU458" s="144" t="s">
        <v>87</v>
      </c>
      <c r="AY458" s="18" t="s">
        <v>128</v>
      </c>
      <c r="BE458" s="145">
        <f>IF(N458="základní",J458,0)</f>
        <v>0</v>
      </c>
      <c r="BF458" s="145">
        <f>IF(N458="snížená",J458,0)</f>
        <v>0</v>
      </c>
      <c r="BG458" s="145">
        <f>IF(N458="zákl. přenesená",J458,0)</f>
        <v>0</v>
      </c>
      <c r="BH458" s="145">
        <f>IF(N458="sníž. přenesená",J458,0)</f>
        <v>0</v>
      </c>
      <c r="BI458" s="145">
        <f>IF(N458="nulová",J458,0)</f>
        <v>0</v>
      </c>
      <c r="BJ458" s="18" t="s">
        <v>85</v>
      </c>
      <c r="BK458" s="145">
        <f>ROUND(I458*H458,2)</f>
        <v>0</v>
      </c>
      <c r="BL458" s="18" t="s">
        <v>135</v>
      </c>
      <c r="BM458" s="144" t="s">
        <v>491</v>
      </c>
    </row>
    <row r="459" spans="2:51" s="13" customFormat="1" ht="10.2">
      <c r="B459" s="157"/>
      <c r="D459" s="151" t="s">
        <v>139</v>
      </c>
      <c r="F459" s="159" t="s">
        <v>492</v>
      </c>
      <c r="H459" s="160">
        <v>9.27</v>
      </c>
      <c r="I459" s="161"/>
      <c r="L459" s="157"/>
      <c r="M459" s="162"/>
      <c r="T459" s="163"/>
      <c r="AT459" s="158" t="s">
        <v>139</v>
      </c>
      <c r="AU459" s="158" t="s">
        <v>87</v>
      </c>
      <c r="AV459" s="13" t="s">
        <v>87</v>
      </c>
      <c r="AW459" s="13" t="s">
        <v>4</v>
      </c>
      <c r="AX459" s="13" t="s">
        <v>85</v>
      </c>
      <c r="AY459" s="158" t="s">
        <v>128</v>
      </c>
    </row>
    <row r="460" spans="2:65" s="1" customFormat="1" ht="44.25" customHeight="1">
      <c r="B460" s="34"/>
      <c r="C460" s="133" t="s">
        <v>493</v>
      </c>
      <c r="D460" s="133" t="s">
        <v>130</v>
      </c>
      <c r="E460" s="134" t="s">
        <v>494</v>
      </c>
      <c r="F460" s="135" t="s">
        <v>495</v>
      </c>
      <c r="G460" s="136" t="s">
        <v>471</v>
      </c>
      <c r="H460" s="137">
        <v>1</v>
      </c>
      <c r="I460" s="138"/>
      <c r="J460" s="139">
        <f>ROUND(I460*H460,2)</f>
        <v>0</v>
      </c>
      <c r="K460" s="135" t="s">
        <v>134</v>
      </c>
      <c r="L460" s="34"/>
      <c r="M460" s="140" t="s">
        <v>32</v>
      </c>
      <c r="N460" s="141" t="s">
        <v>49</v>
      </c>
      <c r="P460" s="142">
        <f>O460*H460</f>
        <v>0</v>
      </c>
      <c r="Q460" s="142">
        <v>1E-05</v>
      </c>
      <c r="R460" s="142">
        <f>Q460*H460</f>
        <v>1E-05</v>
      </c>
      <c r="S460" s="142">
        <v>0</v>
      </c>
      <c r="T460" s="143">
        <f>S460*H460</f>
        <v>0</v>
      </c>
      <c r="AR460" s="144" t="s">
        <v>135</v>
      </c>
      <c r="AT460" s="144" t="s">
        <v>130</v>
      </c>
      <c r="AU460" s="144" t="s">
        <v>87</v>
      </c>
      <c r="AY460" s="18" t="s">
        <v>128</v>
      </c>
      <c r="BE460" s="145">
        <f>IF(N460="základní",J460,0)</f>
        <v>0</v>
      </c>
      <c r="BF460" s="145">
        <f>IF(N460="snížená",J460,0)</f>
        <v>0</v>
      </c>
      <c r="BG460" s="145">
        <f>IF(N460="zákl. přenesená",J460,0)</f>
        <v>0</v>
      </c>
      <c r="BH460" s="145">
        <f>IF(N460="sníž. přenesená",J460,0)</f>
        <v>0</v>
      </c>
      <c r="BI460" s="145">
        <f>IF(N460="nulová",J460,0)</f>
        <v>0</v>
      </c>
      <c r="BJ460" s="18" t="s">
        <v>85</v>
      </c>
      <c r="BK460" s="145">
        <f>ROUND(I460*H460,2)</f>
        <v>0</v>
      </c>
      <c r="BL460" s="18" t="s">
        <v>135</v>
      </c>
      <c r="BM460" s="144" t="s">
        <v>496</v>
      </c>
    </row>
    <row r="461" spans="2:47" s="1" customFormat="1" ht="10.2">
      <c r="B461" s="34"/>
      <c r="D461" s="146" t="s">
        <v>137</v>
      </c>
      <c r="F461" s="147" t="s">
        <v>497</v>
      </c>
      <c r="I461" s="148"/>
      <c r="L461" s="34"/>
      <c r="M461" s="149"/>
      <c r="T461" s="55"/>
      <c r="AT461" s="18" t="s">
        <v>137</v>
      </c>
      <c r="AU461" s="18" t="s">
        <v>87</v>
      </c>
    </row>
    <row r="462" spans="2:51" s="12" customFormat="1" ht="10.2">
      <c r="B462" s="150"/>
      <c r="D462" s="151" t="s">
        <v>139</v>
      </c>
      <c r="E462" s="152" t="s">
        <v>32</v>
      </c>
      <c r="F462" s="153" t="s">
        <v>147</v>
      </c>
      <c r="H462" s="152" t="s">
        <v>32</v>
      </c>
      <c r="I462" s="154"/>
      <c r="L462" s="150"/>
      <c r="M462" s="155"/>
      <c r="T462" s="156"/>
      <c r="AT462" s="152" t="s">
        <v>139</v>
      </c>
      <c r="AU462" s="152" t="s">
        <v>87</v>
      </c>
      <c r="AV462" s="12" t="s">
        <v>85</v>
      </c>
      <c r="AW462" s="12" t="s">
        <v>39</v>
      </c>
      <c r="AX462" s="12" t="s">
        <v>78</v>
      </c>
      <c r="AY462" s="152" t="s">
        <v>128</v>
      </c>
    </row>
    <row r="463" spans="2:51" s="13" customFormat="1" ht="10.2">
      <c r="B463" s="157"/>
      <c r="D463" s="151" t="s">
        <v>139</v>
      </c>
      <c r="E463" s="158" t="s">
        <v>32</v>
      </c>
      <c r="F463" s="159" t="s">
        <v>498</v>
      </c>
      <c r="H463" s="160">
        <v>1</v>
      </c>
      <c r="I463" s="161"/>
      <c r="L463" s="157"/>
      <c r="M463" s="162"/>
      <c r="T463" s="163"/>
      <c r="AT463" s="158" t="s">
        <v>139</v>
      </c>
      <c r="AU463" s="158" t="s">
        <v>87</v>
      </c>
      <c r="AV463" s="13" t="s">
        <v>87</v>
      </c>
      <c r="AW463" s="13" t="s">
        <v>39</v>
      </c>
      <c r="AX463" s="13" t="s">
        <v>78</v>
      </c>
      <c r="AY463" s="158" t="s">
        <v>128</v>
      </c>
    </row>
    <row r="464" spans="2:51" s="14" customFormat="1" ht="10.2">
      <c r="B464" s="164"/>
      <c r="D464" s="151" t="s">
        <v>139</v>
      </c>
      <c r="E464" s="165" t="s">
        <v>32</v>
      </c>
      <c r="F464" s="166" t="s">
        <v>142</v>
      </c>
      <c r="H464" s="167">
        <v>1</v>
      </c>
      <c r="I464" s="168"/>
      <c r="L464" s="164"/>
      <c r="M464" s="169"/>
      <c r="T464" s="170"/>
      <c r="AT464" s="165" t="s">
        <v>139</v>
      </c>
      <c r="AU464" s="165" t="s">
        <v>87</v>
      </c>
      <c r="AV464" s="14" t="s">
        <v>135</v>
      </c>
      <c r="AW464" s="14" t="s">
        <v>39</v>
      </c>
      <c r="AX464" s="14" t="s">
        <v>85</v>
      </c>
      <c r="AY464" s="165" t="s">
        <v>128</v>
      </c>
    </row>
    <row r="465" spans="2:65" s="1" customFormat="1" ht="24.15" customHeight="1">
      <c r="B465" s="34"/>
      <c r="C465" s="171" t="s">
        <v>499</v>
      </c>
      <c r="D465" s="171" t="s">
        <v>200</v>
      </c>
      <c r="E465" s="172" t="s">
        <v>500</v>
      </c>
      <c r="F465" s="173" t="s">
        <v>501</v>
      </c>
      <c r="G465" s="174" t="s">
        <v>471</v>
      </c>
      <c r="H465" s="175">
        <v>1.03</v>
      </c>
      <c r="I465" s="176"/>
      <c r="J465" s="177">
        <f>ROUND(I465*H465,2)</f>
        <v>0</v>
      </c>
      <c r="K465" s="173" t="s">
        <v>134</v>
      </c>
      <c r="L465" s="178"/>
      <c r="M465" s="179" t="s">
        <v>32</v>
      </c>
      <c r="N465" s="180" t="s">
        <v>49</v>
      </c>
      <c r="P465" s="142">
        <f>O465*H465</f>
        <v>0</v>
      </c>
      <c r="Q465" s="142">
        <v>0.00091</v>
      </c>
      <c r="R465" s="142">
        <f>Q465*H465</f>
        <v>0.0009373000000000001</v>
      </c>
      <c r="S465" s="142">
        <v>0</v>
      </c>
      <c r="T465" s="143">
        <f>S465*H465</f>
        <v>0</v>
      </c>
      <c r="AR465" s="144" t="s">
        <v>186</v>
      </c>
      <c r="AT465" s="144" t="s">
        <v>200</v>
      </c>
      <c r="AU465" s="144" t="s">
        <v>87</v>
      </c>
      <c r="AY465" s="18" t="s">
        <v>128</v>
      </c>
      <c r="BE465" s="145">
        <f>IF(N465="základní",J465,0)</f>
        <v>0</v>
      </c>
      <c r="BF465" s="145">
        <f>IF(N465="snížená",J465,0)</f>
        <v>0</v>
      </c>
      <c r="BG465" s="145">
        <f>IF(N465="zákl. přenesená",J465,0)</f>
        <v>0</v>
      </c>
      <c r="BH465" s="145">
        <f>IF(N465="sníž. přenesená",J465,0)</f>
        <v>0</v>
      </c>
      <c r="BI465" s="145">
        <f>IF(N465="nulová",J465,0)</f>
        <v>0</v>
      </c>
      <c r="BJ465" s="18" t="s">
        <v>85</v>
      </c>
      <c r="BK465" s="145">
        <f>ROUND(I465*H465,2)</f>
        <v>0</v>
      </c>
      <c r="BL465" s="18" t="s">
        <v>135</v>
      </c>
      <c r="BM465" s="144" t="s">
        <v>502</v>
      </c>
    </row>
    <row r="466" spans="2:51" s="13" customFormat="1" ht="10.2">
      <c r="B466" s="157"/>
      <c r="D466" s="151" t="s">
        <v>139</v>
      </c>
      <c r="F466" s="159" t="s">
        <v>503</v>
      </c>
      <c r="H466" s="160">
        <v>1.03</v>
      </c>
      <c r="I466" s="161"/>
      <c r="L466" s="157"/>
      <c r="M466" s="162"/>
      <c r="T466" s="163"/>
      <c r="AT466" s="158" t="s">
        <v>139</v>
      </c>
      <c r="AU466" s="158" t="s">
        <v>87</v>
      </c>
      <c r="AV466" s="13" t="s">
        <v>87</v>
      </c>
      <c r="AW466" s="13" t="s">
        <v>4</v>
      </c>
      <c r="AX466" s="13" t="s">
        <v>85</v>
      </c>
      <c r="AY466" s="158" t="s">
        <v>128</v>
      </c>
    </row>
    <row r="467" spans="2:63" s="11" customFormat="1" ht="22.8" customHeight="1">
      <c r="B467" s="121"/>
      <c r="D467" s="122" t="s">
        <v>77</v>
      </c>
      <c r="E467" s="131" t="s">
        <v>191</v>
      </c>
      <c r="F467" s="131" t="s">
        <v>504</v>
      </c>
      <c r="I467" s="124"/>
      <c r="J467" s="132">
        <f>BK467</f>
        <v>0</v>
      </c>
      <c r="L467" s="121"/>
      <c r="M467" s="126"/>
      <c r="P467" s="127">
        <f>SUM(P468:P554)</f>
        <v>0</v>
      </c>
      <c r="R467" s="127">
        <f>SUM(R468:R554)</f>
        <v>29.179332300000002</v>
      </c>
      <c r="T467" s="128">
        <f>SUM(T468:T554)</f>
        <v>6.9227099999999995</v>
      </c>
      <c r="AR467" s="122" t="s">
        <v>85</v>
      </c>
      <c r="AT467" s="129" t="s">
        <v>77</v>
      </c>
      <c r="AU467" s="129" t="s">
        <v>85</v>
      </c>
      <c r="AY467" s="122" t="s">
        <v>128</v>
      </c>
      <c r="BK467" s="130">
        <f>SUM(BK468:BK554)</f>
        <v>0</v>
      </c>
    </row>
    <row r="468" spans="2:65" s="1" customFormat="1" ht="49.05" customHeight="1">
      <c r="B468" s="34"/>
      <c r="C468" s="133" t="s">
        <v>505</v>
      </c>
      <c r="D468" s="133" t="s">
        <v>130</v>
      </c>
      <c r="E468" s="134" t="s">
        <v>506</v>
      </c>
      <c r="F468" s="135" t="s">
        <v>507</v>
      </c>
      <c r="G468" s="136" t="s">
        <v>459</v>
      </c>
      <c r="H468" s="137">
        <v>42.2</v>
      </c>
      <c r="I468" s="138"/>
      <c r="J468" s="139">
        <f>ROUND(I468*H468,2)</f>
        <v>0</v>
      </c>
      <c r="K468" s="135" t="s">
        <v>134</v>
      </c>
      <c r="L468" s="34"/>
      <c r="M468" s="140" t="s">
        <v>32</v>
      </c>
      <c r="N468" s="141" t="s">
        <v>49</v>
      </c>
      <c r="P468" s="142">
        <f>O468*H468</f>
        <v>0</v>
      </c>
      <c r="Q468" s="142">
        <v>0.1554</v>
      </c>
      <c r="R468" s="142">
        <f>Q468*H468</f>
        <v>6.557880000000001</v>
      </c>
      <c r="S468" s="142">
        <v>0</v>
      </c>
      <c r="T468" s="143">
        <f>S468*H468</f>
        <v>0</v>
      </c>
      <c r="AR468" s="144" t="s">
        <v>135</v>
      </c>
      <c r="AT468" s="144" t="s">
        <v>130</v>
      </c>
      <c r="AU468" s="144" t="s">
        <v>87</v>
      </c>
      <c r="AY468" s="18" t="s">
        <v>128</v>
      </c>
      <c r="BE468" s="145">
        <f>IF(N468="základní",J468,0)</f>
        <v>0</v>
      </c>
      <c r="BF468" s="145">
        <f>IF(N468="snížená",J468,0)</f>
        <v>0</v>
      </c>
      <c r="BG468" s="145">
        <f>IF(N468="zákl. přenesená",J468,0)</f>
        <v>0</v>
      </c>
      <c r="BH468" s="145">
        <f>IF(N468="sníž. přenesená",J468,0)</f>
        <v>0</v>
      </c>
      <c r="BI468" s="145">
        <f>IF(N468="nulová",J468,0)</f>
        <v>0</v>
      </c>
      <c r="BJ468" s="18" t="s">
        <v>85</v>
      </c>
      <c r="BK468" s="145">
        <f>ROUND(I468*H468,2)</f>
        <v>0</v>
      </c>
      <c r="BL468" s="18" t="s">
        <v>135</v>
      </c>
      <c r="BM468" s="144" t="s">
        <v>508</v>
      </c>
    </row>
    <row r="469" spans="2:47" s="1" customFormat="1" ht="10.2">
      <c r="B469" s="34"/>
      <c r="D469" s="146" t="s">
        <v>137</v>
      </c>
      <c r="F469" s="147" t="s">
        <v>509</v>
      </c>
      <c r="I469" s="148"/>
      <c r="L469" s="34"/>
      <c r="M469" s="149"/>
      <c r="T469" s="55"/>
      <c r="AT469" s="18" t="s">
        <v>137</v>
      </c>
      <c r="AU469" s="18" t="s">
        <v>87</v>
      </c>
    </row>
    <row r="470" spans="2:51" s="12" customFormat="1" ht="10.2">
      <c r="B470" s="150"/>
      <c r="D470" s="151" t="s">
        <v>139</v>
      </c>
      <c r="E470" s="152" t="s">
        <v>32</v>
      </c>
      <c r="F470" s="153" t="s">
        <v>510</v>
      </c>
      <c r="H470" s="152" t="s">
        <v>32</v>
      </c>
      <c r="I470" s="154"/>
      <c r="L470" s="150"/>
      <c r="M470" s="155"/>
      <c r="T470" s="156"/>
      <c r="AT470" s="152" t="s">
        <v>139</v>
      </c>
      <c r="AU470" s="152" t="s">
        <v>87</v>
      </c>
      <c r="AV470" s="12" t="s">
        <v>85</v>
      </c>
      <c r="AW470" s="12" t="s">
        <v>39</v>
      </c>
      <c r="AX470" s="12" t="s">
        <v>78</v>
      </c>
      <c r="AY470" s="152" t="s">
        <v>128</v>
      </c>
    </row>
    <row r="471" spans="2:51" s="12" customFormat="1" ht="10.2">
      <c r="B471" s="150"/>
      <c r="D471" s="151" t="s">
        <v>139</v>
      </c>
      <c r="E471" s="152" t="s">
        <v>32</v>
      </c>
      <c r="F471" s="153" t="s">
        <v>331</v>
      </c>
      <c r="H471" s="152" t="s">
        <v>32</v>
      </c>
      <c r="I471" s="154"/>
      <c r="L471" s="150"/>
      <c r="M471" s="155"/>
      <c r="T471" s="156"/>
      <c r="AT471" s="152" t="s">
        <v>139</v>
      </c>
      <c r="AU471" s="152" t="s">
        <v>87</v>
      </c>
      <c r="AV471" s="12" t="s">
        <v>85</v>
      </c>
      <c r="AW471" s="12" t="s">
        <v>39</v>
      </c>
      <c r="AX471" s="12" t="s">
        <v>78</v>
      </c>
      <c r="AY471" s="152" t="s">
        <v>128</v>
      </c>
    </row>
    <row r="472" spans="2:51" s="12" customFormat="1" ht="10.2">
      <c r="B472" s="150"/>
      <c r="D472" s="151" t="s">
        <v>139</v>
      </c>
      <c r="E472" s="152" t="s">
        <v>32</v>
      </c>
      <c r="F472" s="153" t="s">
        <v>511</v>
      </c>
      <c r="H472" s="152" t="s">
        <v>32</v>
      </c>
      <c r="I472" s="154"/>
      <c r="L472" s="150"/>
      <c r="M472" s="155"/>
      <c r="T472" s="156"/>
      <c r="AT472" s="152" t="s">
        <v>139</v>
      </c>
      <c r="AU472" s="152" t="s">
        <v>87</v>
      </c>
      <c r="AV472" s="12" t="s">
        <v>85</v>
      </c>
      <c r="AW472" s="12" t="s">
        <v>39</v>
      </c>
      <c r="AX472" s="12" t="s">
        <v>78</v>
      </c>
      <c r="AY472" s="152" t="s">
        <v>128</v>
      </c>
    </row>
    <row r="473" spans="2:51" s="13" customFormat="1" ht="10.2">
      <c r="B473" s="157"/>
      <c r="D473" s="151" t="s">
        <v>139</v>
      </c>
      <c r="E473" s="158" t="s">
        <v>32</v>
      </c>
      <c r="F473" s="159" t="s">
        <v>512</v>
      </c>
      <c r="H473" s="160">
        <v>18.28</v>
      </c>
      <c r="I473" s="161"/>
      <c r="L473" s="157"/>
      <c r="M473" s="162"/>
      <c r="T473" s="163"/>
      <c r="AT473" s="158" t="s">
        <v>139</v>
      </c>
      <c r="AU473" s="158" t="s">
        <v>87</v>
      </c>
      <c r="AV473" s="13" t="s">
        <v>87</v>
      </c>
      <c r="AW473" s="13" t="s">
        <v>39</v>
      </c>
      <c r="AX473" s="13" t="s">
        <v>78</v>
      </c>
      <c r="AY473" s="158" t="s">
        <v>128</v>
      </c>
    </row>
    <row r="474" spans="2:51" s="15" customFormat="1" ht="10.2">
      <c r="B474" s="181"/>
      <c r="D474" s="151" t="s">
        <v>139</v>
      </c>
      <c r="E474" s="182" t="s">
        <v>32</v>
      </c>
      <c r="F474" s="183" t="s">
        <v>513</v>
      </c>
      <c r="H474" s="184">
        <v>18.28</v>
      </c>
      <c r="I474" s="185"/>
      <c r="L474" s="181"/>
      <c r="M474" s="186"/>
      <c r="T474" s="187"/>
      <c r="AT474" s="182" t="s">
        <v>139</v>
      </c>
      <c r="AU474" s="182" t="s">
        <v>87</v>
      </c>
      <c r="AV474" s="15" t="s">
        <v>150</v>
      </c>
      <c r="AW474" s="15" t="s">
        <v>39</v>
      </c>
      <c r="AX474" s="15" t="s">
        <v>78</v>
      </c>
      <c r="AY474" s="182" t="s">
        <v>128</v>
      </c>
    </row>
    <row r="475" spans="2:51" s="12" customFormat="1" ht="10.2">
      <c r="B475" s="150"/>
      <c r="D475" s="151" t="s">
        <v>139</v>
      </c>
      <c r="E475" s="152" t="s">
        <v>32</v>
      </c>
      <c r="F475" s="153" t="s">
        <v>514</v>
      </c>
      <c r="H475" s="152" t="s">
        <v>32</v>
      </c>
      <c r="I475" s="154"/>
      <c r="L475" s="150"/>
      <c r="M475" s="155"/>
      <c r="T475" s="156"/>
      <c r="AT475" s="152" t="s">
        <v>139</v>
      </c>
      <c r="AU475" s="152" t="s">
        <v>87</v>
      </c>
      <c r="AV475" s="12" t="s">
        <v>85</v>
      </c>
      <c r="AW475" s="12" t="s">
        <v>39</v>
      </c>
      <c r="AX475" s="12" t="s">
        <v>78</v>
      </c>
      <c r="AY475" s="152" t="s">
        <v>128</v>
      </c>
    </row>
    <row r="476" spans="2:51" s="13" customFormat="1" ht="10.2">
      <c r="B476" s="157"/>
      <c r="D476" s="151" t="s">
        <v>139</v>
      </c>
      <c r="E476" s="158" t="s">
        <v>32</v>
      </c>
      <c r="F476" s="159" t="s">
        <v>515</v>
      </c>
      <c r="H476" s="160">
        <v>23.92</v>
      </c>
      <c r="I476" s="161"/>
      <c r="L476" s="157"/>
      <c r="M476" s="162"/>
      <c r="T476" s="163"/>
      <c r="AT476" s="158" t="s">
        <v>139</v>
      </c>
      <c r="AU476" s="158" t="s">
        <v>87</v>
      </c>
      <c r="AV476" s="13" t="s">
        <v>87</v>
      </c>
      <c r="AW476" s="13" t="s">
        <v>39</v>
      </c>
      <c r="AX476" s="13" t="s">
        <v>78</v>
      </c>
      <c r="AY476" s="158" t="s">
        <v>128</v>
      </c>
    </row>
    <row r="477" spans="2:51" s="15" customFormat="1" ht="10.2">
      <c r="B477" s="181"/>
      <c r="D477" s="151" t="s">
        <v>139</v>
      </c>
      <c r="E477" s="182" t="s">
        <v>32</v>
      </c>
      <c r="F477" s="183" t="s">
        <v>516</v>
      </c>
      <c r="H477" s="184">
        <v>23.92</v>
      </c>
      <c r="I477" s="185"/>
      <c r="L477" s="181"/>
      <c r="M477" s="186"/>
      <c r="T477" s="187"/>
      <c r="AT477" s="182" t="s">
        <v>139</v>
      </c>
      <c r="AU477" s="182" t="s">
        <v>87</v>
      </c>
      <c r="AV477" s="15" t="s">
        <v>150</v>
      </c>
      <c r="AW477" s="15" t="s">
        <v>39</v>
      </c>
      <c r="AX477" s="15" t="s">
        <v>78</v>
      </c>
      <c r="AY477" s="182" t="s">
        <v>128</v>
      </c>
    </row>
    <row r="478" spans="2:51" s="14" customFormat="1" ht="10.2">
      <c r="B478" s="164"/>
      <c r="D478" s="151" t="s">
        <v>139</v>
      </c>
      <c r="E478" s="165" t="s">
        <v>32</v>
      </c>
      <c r="F478" s="166" t="s">
        <v>142</v>
      </c>
      <c r="H478" s="167">
        <v>42.2</v>
      </c>
      <c r="I478" s="168"/>
      <c r="L478" s="164"/>
      <c r="M478" s="169"/>
      <c r="T478" s="170"/>
      <c r="AT478" s="165" t="s">
        <v>139</v>
      </c>
      <c r="AU478" s="165" t="s">
        <v>87</v>
      </c>
      <c r="AV478" s="14" t="s">
        <v>135</v>
      </c>
      <c r="AW478" s="14" t="s">
        <v>39</v>
      </c>
      <c r="AX478" s="14" t="s">
        <v>85</v>
      </c>
      <c r="AY478" s="165" t="s">
        <v>128</v>
      </c>
    </row>
    <row r="479" spans="2:65" s="1" customFormat="1" ht="16.5" customHeight="1">
      <c r="B479" s="34"/>
      <c r="C479" s="171" t="s">
        <v>517</v>
      </c>
      <c r="D479" s="171" t="s">
        <v>200</v>
      </c>
      <c r="E479" s="172" t="s">
        <v>518</v>
      </c>
      <c r="F479" s="173" t="s">
        <v>519</v>
      </c>
      <c r="G479" s="174" t="s">
        <v>459</v>
      </c>
      <c r="H479" s="175">
        <v>24.398</v>
      </c>
      <c r="I479" s="176"/>
      <c r="J479" s="177">
        <f>ROUND(I479*H479,2)</f>
        <v>0</v>
      </c>
      <c r="K479" s="173" t="s">
        <v>134</v>
      </c>
      <c r="L479" s="178"/>
      <c r="M479" s="179" t="s">
        <v>32</v>
      </c>
      <c r="N479" s="180" t="s">
        <v>49</v>
      </c>
      <c r="P479" s="142">
        <f>O479*H479</f>
        <v>0</v>
      </c>
      <c r="Q479" s="142">
        <v>0.055</v>
      </c>
      <c r="R479" s="142">
        <f>Q479*H479</f>
        <v>1.34189</v>
      </c>
      <c r="S479" s="142">
        <v>0</v>
      </c>
      <c r="T479" s="143">
        <f>S479*H479</f>
        <v>0</v>
      </c>
      <c r="AR479" s="144" t="s">
        <v>186</v>
      </c>
      <c r="AT479" s="144" t="s">
        <v>200</v>
      </c>
      <c r="AU479" s="144" t="s">
        <v>87</v>
      </c>
      <c r="AY479" s="18" t="s">
        <v>128</v>
      </c>
      <c r="BE479" s="145">
        <f>IF(N479="základní",J479,0)</f>
        <v>0</v>
      </c>
      <c r="BF479" s="145">
        <f>IF(N479="snížená",J479,0)</f>
        <v>0</v>
      </c>
      <c r="BG479" s="145">
        <f>IF(N479="zákl. přenesená",J479,0)</f>
        <v>0</v>
      </c>
      <c r="BH479" s="145">
        <f>IF(N479="sníž. přenesená",J479,0)</f>
        <v>0</v>
      </c>
      <c r="BI479" s="145">
        <f>IF(N479="nulová",J479,0)</f>
        <v>0</v>
      </c>
      <c r="BJ479" s="18" t="s">
        <v>85</v>
      </c>
      <c r="BK479" s="145">
        <f>ROUND(I479*H479,2)</f>
        <v>0</v>
      </c>
      <c r="BL479" s="18" t="s">
        <v>135</v>
      </c>
      <c r="BM479" s="144" t="s">
        <v>520</v>
      </c>
    </row>
    <row r="480" spans="2:51" s="13" customFormat="1" ht="10.2">
      <c r="B480" s="157"/>
      <c r="D480" s="151" t="s">
        <v>139</v>
      </c>
      <c r="F480" s="159" t="s">
        <v>521</v>
      </c>
      <c r="H480" s="160">
        <v>24.398</v>
      </c>
      <c r="I480" s="161"/>
      <c r="L480" s="157"/>
      <c r="M480" s="162"/>
      <c r="T480" s="163"/>
      <c r="AT480" s="158" t="s">
        <v>139</v>
      </c>
      <c r="AU480" s="158" t="s">
        <v>87</v>
      </c>
      <c r="AV480" s="13" t="s">
        <v>87</v>
      </c>
      <c r="AW480" s="13" t="s">
        <v>4</v>
      </c>
      <c r="AX480" s="13" t="s">
        <v>85</v>
      </c>
      <c r="AY480" s="158" t="s">
        <v>128</v>
      </c>
    </row>
    <row r="481" spans="2:65" s="1" customFormat="1" ht="16.5" customHeight="1">
      <c r="B481" s="34"/>
      <c r="C481" s="171" t="s">
        <v>522</v>
      </c>
      <c r="D481" s="171" t="s">
        <v>200</v>
      </c>
      <c r="E481" s="172" t="s">
        <v>523</v>
      </c>
      <c r="F481" s="173" t="s">
        <v>524</v>
      </c>
      <c r="G481" s="174" t="s">
        <v>459</v>
      </c>
      <c r="H481" s="175">
        <v>18.646</v>
      </c>
      <c r="I481" s="176"/>
      <c r="J481" s="177">
        <f>ROUND(I481*H481,2)</f>
        <v>0</v>
      </c>
      <c r="K481" s="173" t="s">
        <v>134</v>
      </c>
      <c r="L481" s="178"/>
      <c r="M481" s="179" t="s">
        <v>32</v>
      </c>
      <c r="N481" s="180" t="s">
        <v>49</v>
      </c>
      <c r="P481" s="142">
        <f>O481*H481</f>
        <v>0</v>
      </c>
      <c r="Q481" s="142">
        <v>0.08</v>
      </c>
      <c r="R481" s="142">
        <f>Q481*H481</f>
        <v>1.4916800000000001</v>
      </c>
      <c r="S481" s="142">
        <v>0</v>
      </c>
      <c r="T481" s="143">
        <f>S481*H481</f>
        <v>0</v>
      </c>
      <c r="AR481" s="144" t="s">
        <v>186</v>
      </c>
      <c r="AT481" s="144" t="s">
        <v>200</v>
      </c>
      <c r="AU481" s="144" t="s">
        <v>87</v>
      </c>
      <c r="AY481" s="18" t="s">
        <v>128</v>
      </c>
      <c r="BE481" s="145">
        <f>IF(N481="základní",J481,0)</f>
        <v>0</v>
      </c>
      <c r="BF481" s="145">
        <f>IF(N481="snížená",J481,0)</f>
        <v>0</v>
      </c>
      <c r="BG481" s="145">
        <f>IF(N481="zákl. přenesená",J481,0)</f>
        <v>0</v>
      </c>
      <c r="BH481" s="145">
        <f>IF(N481="sníž. přenesená",J481,0)</f>
        <v>0</v>
      </c>
      <c r="BI481" s="145">
        <f>IF(N481="nulová",J481,0)</f>
        <v>0</v>
      </c>
      <c r="BJ481" s="18" t="s">
        <v>85</v>
      </c>
      <c r="BK481" s="145">
        <f>ROUND(I481*H481,2)</f>
        <v>0</v>
      </c>
      <c r="BL481" s="18" t="s">
        <v>135</v>
      </c>
      <c r="BM481" s="144" t="s">
        <v>525</v>
      </c>
    </row>
    <row r="482" spans="2:51" s="13" customFormat="1" ht="10.2">
      <c r="B482" s="157"/>
      <c r="D482" s="151" t="s">
        <v>139</v>
      </c>
      <c r="F482" s="159" t="s">
        <v>526</v>
      </c>
      <c r="H482" s="160">
        <v>18.646</v>
      </c>
      <c r="I482" s="161"/>
      <c r="L482" s="157"/>
      <c r="M482" s="162"/>
      <c r="T482" s="163"/>
      <c r="AT482" s="158" t="s">
        <v>139</v>
      </c>
      <c r="AU482" s="158" t="s">
        <v>87</v>
      </c>
      <c r="AV482" s="13" t="s">
        <v>87</v>
      </c>
      <c r="AW482" s="13" t="s">
        <v>4</v>
      </c>
      <c r="AX482" s="13" t="s">
        <v>85</v>
      </c>
      <c r="AY482" s="158" t="s">
        <v>128</v>
      </c>
    </row>
    <row r="483" spans="2:65" s="1" customFormat="1" ht="49.05" customHeight="1">
      <c r="B483" s="34"/>
      <c r="C483" s="133" t="s">
        <v>527</v>
      </c>
      <c r="D483" s="133" t="s">
        <v>130</v>
      </c>
      <c r="E483" s="134" t="s">
        <v>528</v>
      </c>
      <c r="F483" s="135" t="s">
        <v>529</v>
      </c>
      <c r="G483" s="136" t="s">
        <v>459</v>
      </c>
      <c r="H483" s="137">
        <v>55.35</v>
      </c>
      <c r="I483" s="138"/>
      <c r="J483" s="139">
        <f>ROUND(I483*H483,2)</f>
        <v>0</v>
      </c>
      <c r="K483" s="135" t="s">
        <v>134</v>
      </c>
      <c r="L483" s="34"/>
      <c r="M483" s="140" t="s">
        <v>32</v>
      </c>
      <c r="N483" s="141" t="s">
        <v>49</v>
      </c>
      <c r="P483" s="142">
        <f>O483*H483</f>
        <v>0</v>
      </c>
      <c r="Q483" s="142">
        <v>0.1295</v>
      </c>
      <c r="R483" s="142">
        <f>Q483*H483</f>
        <v>7.167825000000001</v>
      </c>
      <c r="S483" s="142">
        <v>0</v>
      </c>
      <c r="T483" s="143">
        <f>S483*H483</f>
        <v>0</v>
      </c>
      <c r="AR483" s="144" t="s">
        <v>135</v>
      </c>
      <c r="AT483" s="144" t="s">
        <v>130</v>
      </c>
      <c r="AU483" s="144" t="s">
        <v>87</v>
      </c>
      <c r="AY483" s="18" t="s">
        <v>128</v>
      </c>
      <c r="BE483" s="145">
        <f>IF(N483="základní",J483,0)</f>
        <v>0</v>
      </c>
      <c r="BF483" s="145">
        <f>IF(N483="snížená",J483,0)</f>
        <v>0</v>
      </c>
      <c r="BG483" s="145">
        <f>IF(N483="zákl. přenesená",J483,0)</f>
        <v>0</v>
      </c>
      <c r="BH483" s="145">
        <f>IF(N483="sníž. přenesená",J483,0)</f>
        <v>0</v>
      </c>
      <c r="BI483" s="145">
        <f>IF(N483="nulová",J483,0)</f>
        <v>0</v>
      </c>
      <c r="BJ483" s="18" t="s">
        <v>85</v>
      </c>
      <c r="BK483" s="145">
        <f>ROUND(I483*H483,2)</f>
        <v>0</v>
      </c>
      <c r="BL483" s="18" t="s">
        <v>135</v>
      </c>
      <c r="BM483" s="144" t="s">
        <v>530</v>
      </c>
    </row>
    <row r="484" spans="2:47" s="1" customFormat="1" ht="10.2">
      <c r="B484" s="34"/>
      <c r="D484" s="146" t="s">
        <v>137</v>
      </c>
      <c r="F484" s="147" t="s">
        <v>531</v>
      </c>
      <c r="I484" s="148"/>
      <c r="L484" s="34"/>
      <c r="M484" s="149"/>
      <c r="T484" s="55"/>
      <c r="AT484" s="18" t="s">
        <v>137</v>
      </c>
      <c r="AU484" s="18" t="s">
        <v>87</v>
      </c>
    </row>
    <row r="485" spans="2:51" s="12" customFormat="1" ht="10.2">
      <c r="B485" s="150"/>
      <c r="D485" s="151" t="s">
        <v>139</v>
      </c>
      <c r="E485" s="152" t="s">
        <v>32</v>
      </c>
      <c r="F485" s="153" t="s">
        <v>510</v>
      </c>
      <c r="H485" s="152" t="s">
        <v>32</v>
      </c>
      <c r="I485" s="154"/>
      <c r="L485" s="150"/>
      <c r="M485" s="155"/>
      <c r="T485" s="156"/>
      <c r="AT485" s="152" t="s">
        <v>139</v>
      </c>
      <c r="AU485" s="152" t="s">
        <v>87</v>
      </c>
      <c r="AV485" s="12" t="s">
        <v>85</v>
      </c>
      <c r="AW485" s="12" t="s">
        <v>39</v>
      </c>
      <c r="AX485" s="12" t="s">
        <v>78</v>
      </c>
      <c r="AY485" s="152" t="s">
        <v>128</v>
      </c>
    </row>
    <row r="486" spans="2:51" s="12" customFormat="1" ht="10.2">
      <c r="B486" s="150"/>
      <c r="D486" s="151" t="s">
        <v>139</v>
      </c>
      <c r="E486" s="152" t="s">
        <v>32</v>
      </c>
      <c r="F486" s="153" t="s">
        <v>532</v>
      </c>
      <c r="H486" s="152" t="s">
        <v>32</v>
      </c>
      <c r="I486" s="154"/>
      <c r="L486" s="150"/>
      <c r="M486" s="155"/>
      <c r="T486" s="156"/>
      <c r="AT486" s="152" t="s">
        <v>139</v>
      </c>
      <c r="AU486" s="152" t="s">
        <v>87</v>
      </c>
      <c r="AV486" s="12" t="s">
        <v>85</v>
      </c>
      <c r="AW486" s="12" t="s">
        <v>39</v>
      </c>
      <c r="AX486" s="12" t="s">
        <v>78</v>
      </c>
      <c r="AY486" s="152" t="s">
        <v>128</v>
      </c>
    </row>
    <row r="487" spans="2:51" s="13" customFormat="1" ht="10.2">
      <c r="B487" s="157"/>
      <c r="D487" s="151" t="s">
        <v>139</v>
      </c>
      <c r="E487" s="158" t="s">
        <v>32</v>
      </c>
      <c r="F487" s="159" t="s">
        <v>533</v>
      </c>
      <c r="H487" s="160">
        <v>5.66</v>
      </c>
      <c r="I487" s="161"/>
      <c r="L487" s="157"/>
      <c r="M487" s="162"/>
      <c r="T487" s="163"/>
      <c r="AT487" s="158" t="s">
        <v>139</v>
      </c>
      <c r="AU487" s="158" t="s">
        <v>87</v>
      </c>
      <c r="AV487" s="13" t="s">
        <v>87</v>
      </c>
      <c r="AW487" s="13" t="s">
        <v>39</v>
      </c>
      <c r="AX487" s="13" t="s">
        <v>78</v>
      </c>
      <c r="AY487" s="158" t="s">
        <v>128</v>
      </c>
    </row>
    <row r="488" spans="2:51" s="15" customFormat="1" ht="10.2">
      <c r="B488" s="181"/>
      <c r="D488" s="151" t="s">
        <v>139</v>
      </c>
      <c r="E488" s="182" t="s">
        <v>32</v>
      </c>
      <c r="F488" s="183" t="s">
        <v>534</v>
      </c>
      <c r="H488" s="184">
        <v>5.66</v>
      </c>
      <c r="I488" s="185"/>
      <c r="L488" s="181"/>
      <c r="M488" s="186"/>
      <c r="T488" s="187"/>
      <c r="AT488" s="182" t="s">
        <v>139</v>
      </c>
      <c r="AU488" s="182" t="s">
        <v>87</v>
      </c>
      <c r="AV488" s="15" t="s">
        <v>150</v>
      </c>
      <c r="AW488" s="15" t="s">
        <v>39</v>
      </c>
      <c r="AX488" s="15" t="s">
        <v>78</v>
      </c>
      <c r="AY488" s="182" t="s">
        <v>128</v>
      </c>
    </row>
    <row r="489" spans="2:51" s="12" customFormat="1" ht="10.2">
      <c r="B489" s="150"/>
      <c r="D489" s="151" t="s">
        <v>139</v>
      </c>
      <c r="E489" s="152" t="s">
        <v>32</v>
      </c>
      <c r="F489" s="153" t="s">
        <v>535</v>
      </c>
      <c r="H489" s="152" t="s">
        <v>32</v>
      </c>
      <c r="I489" s="154"/>
      <c r="L489" s="150"/>
      <c r="M489" s="155"/>
      <c r="T489" s="156"/>
      <c r="AT489" s="152" t="s">
        <v>139</v>
      </c>
      <c r="AU489" s="152" t="s">
        <v>87</v>
      </c>
      <c r="AV489" s="12" t="s">
        <v>85</v>
      </c>
      <c r="AW489" s="12" t="s">
        <v>39</v>
      </c>
      <c r="AX489" s="12" t="s">
        <v>78</v>
      </c>
      <c r="AY489" s="152" t="s">
        <v>128</v>
      </c>
    </row>
    <row r="490" spans="2:51" s="13" customFormat="1" ht="10.2">
      <c r="B490" s="157"/>
      <c r="D490" s="151" t="s">
        <v>139</v>
      </c>
      <c r="E490" s="158" t="s">
        <v>32</v>
      </c>
      <c r="F490" s="159" t="s">
        <v>536</v>
      </c>
      <c r="H490" s="160">
        <v>49.69</v>
      </c>
      <c r="I490" s="161"/>
      <c r="L490" s="157"/>
      <c r="M490" s="162"/>
      <c r="T490" s="163"/>
      <c r="AT490" s="158" t="s">
        <v>139</v>
      </c>
      <c r="AU490" s="158" t="s">
        <v>87</v>
      </c>
      <c r="AV490" s="13" t="s">
        <v>87</v>
      </c>
      <c r="AW490" s="13" t="s">
        <v>39</v>
      </c>
      <c r="AX490" s="13" t="s">
        <v>78</v>
      </c>
      <c r="AY490" s="158" t="s">
        <v>128</v>
      </c>
    </row>
    <row r="491" spans="2:51" s="15" customFormat="1" ht="10.2">
      <c r="B491" s="181"/>
      <c r="D491" s="151" t="s">
        <v>139</v>
      </c>
      <c r="E491" s="182" t="s">
        <v>32</v>
      </c>
      <c r="F491" s="183" t="s">
        <v>537</v>
      </c>
      <c r="H491" s="184">
        <v>49.69</v>
      </c>
      <c r="I491" s="185"/>
      <c r="L491" s="181"/>
      <c r="M491" s="186"/>
      <c r="T491" s="187"/>
      <c r="AT491" s="182" t="s">
        <v>139</v>
      </c>
      <c r="AU491" s="182" t="s">
        <v>87</v>
      </c>
      <c r="AV491" s="15" t="s">
        <v>150</v>
      </c>
      <c r="AW491" s="15" t="s">
        <v>39</v>
      </c>
      <c r="AX491" s="15" t="s">
        <v>78</v>
      </c>
      <c r="AY491" s="182" t="s">
        <v>128</v>
      </c>
    </row>
    <row r="492" spans="2:51" s="14" customFormat="1" ht="10.2">
      <c r="B492" s="164"/>
      <c r="D492" s="151" t="s">
        <v>139</v>
      </c>
      <c r="E492" s="165" t="s">
        <v>32</v>
      </c>
      <c r="F492" s="166" t="s">
        <v>142</v>
      </c>
      <c r="H492" s="167">
        <v>55.35</v>
      </c>
      <c r="I492" s="168"/>
      <c r="L492" s="164"/>
      <c r="M492" s="169"/>
      <c r="T492" s="170"/>
      <c r="AT492" s="165" t="s">
        <v>139</v>
      </c>
      <c r="AU492" s="165" t="s">
        <v>87</v>
      </c>
      <c r="AV492" s="14" t="s">
        <v>135</v>
      </c>
      <c r="AW492" s="14" t="s">
        <v>39</v>
      </c>
      <c r="AX492" s="14" t="s">
        <v>85</v>
      </c>
      <c r="AY492" s="165" t="s">
        <v>128</v>
      </c>
    </row>
    <row r="493" spans="2:65" s="1" customFormat="1" ht="16.5" customHeight="1">
      <c r="B493" s="34"/>
      <c r="C493" s="171" t="s">
        <v>538</v>
      </c>
      <c r="D493" s="171" t="s">
        <v>200</v>
      </c>
      <c r="E493" s="172" t="s">
        <v>539</v>
      </c>
      <c r="F493" s="173" t="s">
        <v>540</v>
      </c>
      <c r="G493" s="174" t="s">
        <v>459</v>
      </c>
      <c r="H493" s="175">
        <v>5.773</v>
      </c>
      <c r="I493" s="176"/>
      <c r="J493" s="177">
        <f>ROUND(I493*H493,2)</f>
        <v>0</v>
      </c>
      <c r="K493" s="173" t="s">
        <v>134</v>
      </c>
      <c r="L493" s="178"/>
      <c r="M493" s="179" t="s">
        <v>32</v>
      </c>
      <c r="N493" s="180" t="s">
        <v>49</v>
      </c>
      <c r="P493" s="142">
        <f>O493*H493</f>
        <v>0</v>
      </c>
      <c r="Q493" s="142">
        <v>0.022</v>
      </c>
      <c r="R493" s="142">
        <f>Q493*H493</f>
        <v>0.12700599999999998</v>
      </c>
      <c r="S493" s="142">
        <v>0</v>
      </c>
      <c r="T493" s="143">
        <f>S493*H493</f>
        <v>0</v>
      </c>
      <c r="AR493" s="144" t="s">
        <v>186</v>
      </c>
      <c r="AT493" s="144" t="s">
        <v>200</v>
      </c>
      <c r="AU493" s="144" t="s">
        <v>87</v>
      </c>
      <c r="AY493" s="18" t="s">
        <v>128</v>
      </c>
      <c r="BE493" s="145">
        <f>IF(N493="základní",J493,0)</f>
        <v>0</v>
      </c>
      <c r="BF493" s="145">
        <f>IF(N493="snížená",J493,0)</f>
        <v>0</v>
      </c>
      <c r="BG493" s="145">
        <f>IF(N493="zákl. přenesená",J493,0)</f>
        <v>0</v>
      </c>
      <c r="BH493" s="145">
        <f>IF(N493="sníž. přenesená",J493,0)</f>
        <v>0</v>
      </c>
      <c r="BI493" s="145">
        <f>IF(N493="nulová",J493,0)</f>
        <v>0</v>
      </c>
      <c r="BJ493" s="18" t="s">
        <v>85</v>
      </c>
      <c r="BK493" s="145">
        <f>ROUND(I493*H493,2)</f>
        <v>0</v>
      </c>
      <c r="BL493" s="18" t="s">
        <v>135</v>
      </c>
      <c r="BM493" s="144" t="s">
        <v>541</v>
      </c>
    </row>
    <row r="494" spans="2:51" s="13" customFormat="1" ht="10.2">
      <c r="B494" s="157"/>
      <c r="D494" s="151" t="s">
        <v>139</v>
      </c>
      <c r="F494" s="159" t="s">
        <v>542</v>
      </c>
      <c r="H494" s="160">
        <v>5.773</v>
      </c>
      <c r="I494" s="161"/>
      <c r="L494" s="157"/>
      <c r="M494" s="162"/>
      <c r="T494" s="163"/>
      <c r="AT494" s="158" t="s">
        <v>139</v>
      </c>
      <c r="AU494" s="158" t="s">
        <v>87</v>
      </c>
      <c r="AV494" s="13" t="s">
        <v>87</v>
      </c>
      <c r="AW494" s="13" t="s">
        <v>4</v>
      </c>
      <c r="AX494" s="13" t="s">
        <v>85</v>
      </c>
      <c r="AY494" s="158" t="s">
        <v>128</v>
      </c>
    </row>
    <row r="495" spans="2:65" s="1" customFormat="1" ht="16.5" customHeight="1">
      <c r="B495" s="34"/>
      <c r="C495" s="171" t="s">
        <v>543</v>
      </c>
      <c r="D495" s="171" t="s">
        <v>200</v>
      </c>
      <c r="E495" s="172" t="s">
        <v>544</v>
      </c>
      <c r="F495" s="173" t="s">
        <v>545</v>
      </c>
      <c r="G495" s="174" t="s">
        <v>459</v>
      </c>
      <c r="H495" s="175">
        <v>50.684</v>
      </c>
      <c r="I495" s="176"/>
      <c r="J495" s="177">
        <f>ROUND(I495*H495,2)</f>
        <v>0</v>
      </c>
      <c r="K495" s="173" t="s">
        <v>134</v>
      </c>
      <c r="L495" s="178"/>
      <c r="M495" s="179" t="s">
        <v>32</v>
      </c>
      <c r="N495" s="180" t="s">
        <v>49</v>
      </c>
      <c r="P495" s="142">
        <f>O495*H495</f>
        <v>0</v>
      </c>
      <c r="Q495" s="142">
        <v>0.046</v>
      </c>
      <c r="R495" s="142">
        <f>Q495*H495</f>
        <v>2.331464</v>
      </c>
      <c r="S495" s="142">
        <v>0</v>
      </c>
      <c r="T495" s="143">
        <f>S495*H495</f>
        <v>0</v>
      </c>
      <c r="AR495" s="144" t="s">
        <v>186</v>
      </c>
      <c r="AT495" s="144" t="s">
        <v>200</v>
      </c>
      <c r="AU495" s="144" t="s">
        <v>87</v>
      </c>
      <c r="AY495" s="18" t="s">
        <v>128</v>
      </c>
      <c r="BE495" s="145">
        <f>IF(N495="základní",J495,0)</f>
        <v>0</v>
      </c>
      <c r="BF495" s="145">
        <f>IF(N495="snížená",J495,0)</f>
        <v>0</v>
      </c>
      <c r="BG495" s="145">
        <f>IF(N495="zákl. přenesená",J495,0)</f>
        <v>0</v>
      </c>
      <c r="BH495" s="145">
        <f>IF(N495="sníž. přenesená",J495,0)</f>
        <v>0</v>
      </c>
      <c r="BI495" s="145">
        <f>IF(N495="nulová",J495,0)</f>
        <v>0</v>
      </c>
      <c r="BJ495" s="18" t="s">
        <v>85</v>
      </c>
      <c r="BK495" s="145">
        <f>ROUND(I495*H495,2)</f>
        <v>0</v>
      </c>
      <c r="BL495" s="18" t="s">
        <v>135</v>
      </c>
      <c r="BM495" s="144" t="s">
        <v>546</v>
      </c>
    </row>
    <row r="496" spans="2:51" s="13" customFormat="1" ht="10.2">
      <c r="B496" s="157"/>
      <c r="D496" s="151" t="s">
        <v>139</v>
      </c>
      <c r="F496" s="159" t="s">
        <v>547</v>
      </c>
      <c r="H496" s="160">
        <v>50.684</v>
      </c>
      <c r="I496" s="161"/>
      <c r="L496" s="157"/>
      <c r="M496" s="162"/>
      <c r="T496" s="163"/>
      <c r="AT496" s="158" t="s">
        <v>139</v>
      </c>
      <c r="AU496" s="158" t="s">
        <v>87</v>
      </c>
      <c r="AV496" s="13" t="s">
        <v>87</v>
      </c>
      <c r="AW496" s="13" t="s">
        <v>4</v>
      </c>
      <c r="AX496" s="13" t="s">
        <v>85</v>
      </c>
      <c r="AY496" s="158" t="s">
        <v>128</v>
      </c>
    </row>
    <row r="497" spans="2:65" s="1" customFormat="1" ht="24.15" customHeight="1">
      <c r="B497" s="34"/>
      <c r="C497" s="133" t="s">
        <v>548</v>
      </c>
      <c r="D497" s="133" t="s">
        <v>130</v>
      </c>
      <c r="E497" s="134" t="s">
        <v>549</v>
      </c>
      <c r="F497" s="135" t="s">
        <v>550</v>
      </c>
      <c r="G497" s="136" t="s">
        <v>133</v>
      </c>
      <c r="H497" s="137">
        <v>1.477</v>
      </c>
      <c r="I497" s="138"/>
      <c r="J497" s="139">
        <f>ROUND(I497*H497,2)</f>
        <v>0</v>
      </c>
      <c r="K497" s="135" t="s">
        <v>134</v>
      </c>
      <c r="L497" s="34"/>
      <c r="M497" s="140" t="s">
        <v>32</v>
      </c>
      <c r="N497" s="141" t="s">
        <v>49</v>
      </c>
      <c r="P497" s="142">
        <f>O497*H497</f>
        <v>0</v>
      </c>
      <c r="Q497" s="142">
        <v>2.25634</v>
      </c>
      <c r="R497" s="142">
        <f>Q497*H497</f>
        <v>3.3326141799999998</v>
      </c>
      <c r="S497" s="142">
        <v>0</v>
      </c>
      <c r="T497" s="143">
        <f>S497*H497</f>
        <v>0</v>
      </c>
      <c r="AR497" s="144" t="s">
        <v>135</v>
      </c>
      <c r="AT497" s="144" t="s">
        <v>130</v>
      </c>
      <c r="AU497" s="144" t="s">
        <v>87</v>
      </c>
      <c r="AY497" s="18" t="s">
        <v>128</v>
      </c>
      <c r="BE497" s="145">
        <f>IF(N497="základní",J497,0)</f>
        <v>0</v>
      </c>
      <c r="BF497" s="145">
        <f>IF(N497="snížená",J497,0)</f>
        <v>0</v>
      </c>
      <c r="BG497" s="145">
        <f>IF(N497="zákl. přenesená",J497,0)</f>
        <v>0</v>
      </c>
      <c r="BH497" s="145">
        <f>IF(N497="sníž. přenesená",J497,0)</f>
        <v>0</v>
      </c>
      <c r="BI497" s="145">
        <f>IF(N497="nulová",J497,0)</f>
        <v>0</v>
      </c>
      <c r="BJ497" s="18" t="s">
        <v>85</v>
      </c>
      <c r="BK497" s="145">
        <f>ROUND(I497*H497,2)</f>
        <v>0</v>
      </c>
      <c r="BL497" s="18" t="s">
        <v>135</v>
      </c>
      <c r="BM497" s="144" t="s">
        <v>551</v>
      </c>
    </row>
    <row r="498" spans="2:47" s="1" customFormat="1" ht="10.2">
      <c r="B498" s="34"/>
      <c r="D498" s="146" t="s">
        <v>137</v>
      </c>
      <c r="F498" s="147" t="s">
        <v>552</v>
      </c>
      <c r="I498" s="148"/>
      <c r="L498" s="34"/>
      <c r="M498" s="149"/>
      <c r="T498" s="55"/>
      <c r="AT498" s="18" t="s">
        <v>137</v>
      </c>
      <c r="AU498" s="18" t="s">
        <v>87</v>
      </c>
    </row>
    <row r="499" spans="2:51" s="12" customFormat="1" ht="10.2">
      <c r="B499" s="150"/>
      <c r="D499" s="151" t="s">
        <v>139</v>
      </c>
      <c r="E499" s="152" t="s">
        <v>32</v>
      </c>
      <c r="F499" s="153" t="s">
        <v>553</v>
      </c>
      <c r="H499" s="152" t="s">
        <v>32</v>
      </c>
      <c r="I499" s="154"/>
      <c r="L499" s="150"/>
      <c r="M499" s="155"/>
      <c r="T499" s="156"/>
      <c r="AT499" s="152" t="s">
        <v>139</v>
      </c>
      <c r="AU499" s="152" t="s">
        <v>87</v>
      </c>
      <c r="AV499" s="12" t="s">
        <v>85</v>
      </c>
      <c r="AW499" s="12" t="s">
        <v>39</v>
      </c>
      <c r="AX499" s="12" t="s">
        <v>78</v>
      </c>
      <c r="AY499" s="152" t="s">
        <v>128</v>
      </c>
    </row>
    <row r="500" spans="2:51" s="13" customFormat="1" ht="10.2">
      <c r="B500" s="157"/>
      <c r="D500" s="151" t="s">
        <v>139</v>
      </c>
      <c r="E500" s="158" t="s">
        <v>32</v>
      </c>
      <c r="F500" s="159" t="s">
        <v>554</v>
      </c>
      <c r="H500" s="160">
        <v>1.477</v>
      </c>
      <c r="I500" s="161"/>
      <c r="L500" s="157"/>
      <c r="M500" s="162"/>
      <c r="T500" s="163"/>
      <c r="AT500" s="158" t="s">
        <v>139</v>
      </c>
      <c r="AU500" s="158" t="s">
        <v>87</v>
      </c>
      <c r="AV500" s="13" t="s">
        <v>87</v>
      </c>
      <c r="AW500" s="13" t="s">
        <v>39</v>
      </c>
      <c r="AX500" s="13" t="s">
        <v>78</v>
      </c>
      <c r="AY500" s="158" t="s">
        <v>128</v>
      </c>
    </row>
    <row r="501" spans="2:51" s="14" customFormat="1" ht="10.2">
      <c r="B501" s="164"/>
      <c r="D501" s="151" t="s">
        <v>139</v>
      </c>
      <c r="E501" s="165" t="s">
        <v>32</v>
      </c>
      <c r="F501" s="166" t="s">
        <v>142</v>
      </c>
      <c r="H501" s="167">
        <v>1.477</v>
      </c>
      <c r="I501" s="168"/>
      <c r="L501" s="164"/>
      <c r="M501" s="169"/>
      <c r="T501" s="170"/>
      <c r="AT501" s="165" t="s">
        <v>139</v>
      </c>
      <c r="AU501" s="165" t="s">
        <v>87</v>
      </c>
      <c r="AV501" s="14" t="s">
        <v>135</v>
      </c>
      <c r="AW501" s="14" t="s">
        <v>39</v>
      </c>
      <c r="AX501" s="14" t="s">
        <v>85</v>
      </c>
      <c r="AY501" s="165" t="s">
        <v>128</v>
      </c>
    </row>
    <row r="502" spans="2:65" s="1" customFormat="1" ht="24.15" customHeight="1">
      <c r="B502" s="34"/>
      <c r="C502" s="133" t="s">
        <v>555</v>
      </c>
      <c r="D502" s="133" t="s">
        <v>130</v>
      </c>
      <c r="E502" s="134" t="s">
        <v>556</v>
      </c>
      <c r="F502" s="135" t="s">
        <v>557</v>
      </c>
      <c r="G502" s="136" t="s">
        <v>153</v>
      </c>
      <c r="H502" s="137">
        <v>174.55</v>
      </c>
      <c r="I502" s="138"/>
      <c r="J502" s="139">
        <f>ROUND(I502*H502,2)</f>
        <v>0</v>
      </c>
      <c r="K502" s="135" t="s">
        <v>134</v>
      </c>
      <c r="L502" s="34"/>
      <c r="M502" s="140" t="s">
        <v>32</v>
      </c>
      <c r="N502" s="141" t="s">
        <v>49</v>
      </c>
      <c r="P502" s="142">
        <f>O502*H502</f>
        <v>0</v>
      </c>
      <c r="Q502" s="142">
        <v>0.00069</v>
      </c>
      <c r="R502" s="142">
        <f>Q502*H502</f>
        <v>0.1204395</v>
      </c>
      <c r="S502" s="142">
        <v>0</v>
      </c>
      <c r="T502" s="143">
        <f>S502*H502</f>
        <v>0</v>
      </c>
      <c r="AR502" s="144" t="s">
        <v>135</v>
      </c>
      <c r="AT502" s="144" t="s">
        <v>130</v>
      </c>
      <c r="AU502" s="144" t="s">
        <v>87</v>
      </c>
      <c r="AY502" s="18" t="s">
        <v>128</v>
      </c>
      <c r="BE502" s="145">
        <f>IF(N502="základní",J502,0)</f>
        <v>0</v>
      </c>
      <c r="BF502" s="145">
        <f>IF(N502="snížená",J502,0)</f>
        <v>0</v>
      </c>
      <c r="BG502" s="145">
        <f>IF(N502="zákl. přenesená",J502,0)</f>
        <v>0</v>
      </c>
      <c r="BH502" s="145">
        <f>IF(N502="sníž. přenesená",J502,0)</f>
        <v>0</v>
      </c>
      <c r="BI502" s="145">
        <f>IF(N502="nulová",J502,0)</f>
        <v>0</v>
      </c>
      <c r="BJ502" s="18" t="s">
        <v>85</v>
      </c>
      <c r="BK502" s="145">
        <f>ROUND(I502*H502,2)</f>
        <v>0</v>
      </c>
      <c r="BL502" s="18" t="s">
        <v>135</v>
      </c>
      <c r="BM502" s="144" t="s">
        <v>558</v>
      </c>
    </row>
    <row r="503" spans="2:47" s="1" customFormat="1" ht="10.2">
      <c r="B503" s="34"/>
      <c r="D503" s="146" t="s">
        <v>137</v>
      </c>
      <c r="F503" s="147" t="s">
        <v>559</v>
      </c>
      <c r="I503" s="148"/>
      <c r="L503" s="34"/>
      <c r="M503" s="149"/>
      <c r="T503" s="55"/>
      <c r="AT503" s="18" t="s">
        <v>137</v>
      </c>
      <c r="AU503" s="18" t="s">
        <v>87</v>
      </c>
    </row>
    <row r="504" spans="2:51" s="12" customFormat="1" ht="10.2">
      <c r="B504" s="150"/>
      <c r="D504" s="151" t="s">
        <v>139</v>
      </c>
      <c r="E504" s="152" t="s">
        <v>32</v>
      </c>
      <c r="F504" s="153" t="s">
        <v>140</v>
      </c>
      <c r="H504" s="152" t="s">
        <v>32</v>
      </c>
      <c r="I504" s="154"/>
      <c r="L504" s="150"/>
      <c r="M504" s="155"/>
      <c r="T504" s="156"/>
      <c r="AT504" s="152" t="s">
        <v>139</v>
      </c>
      <c r="AU504" s="152" t="s">
        <v>87</v>
      </c>
      <c r="AV504" s="12" t="s">
        <v>85</v>
      </c>
      <c r="AW504" s="12" t="s">
        <v>39</v>
      </c>
      <c r="AX504" s="12" t="s">
        <v>78</v>
      </c>
      <c r="AY504" s="152" t="s">
        <v>128</v>
      </c>
    </row>
    <row r="505" spans="2:51" s="13" customFormat="1" ht="10.2">
      <c r="B505" s="157"/>
      <c r="D505" s="151" t="s">
        <v>139</v>
      </c>
      <c r="E505" s="158" t="s">
        <v>32</v>
      </c>
      <c r="F505" s="159" t="s">
        <v>250</v>
      </c>
      <c r="H505" s="160">
        <v>14.23</v>
      </c>
      <c r="I505" s="161"/>
      <c r="L505" s="157"/>
      <c r="M505" s="162"/>
      <c r="T505" s="163"/>
      <c r="AT505" s="158" t="s">
        <v>139</v>
      </c>
      <c r="AU505" s="158" t="s">
        <v>87</v>
      </c>
      <c r="AV505" s="13" t="s">
        <v>87</v>
      </c>
      <c r="AW505" s="13" t="s">
        <v>39</v>
      </c>
      <c r="AX505" s="13" t="s">
        <v>78</v>
      </c>
      <c r="AY505" s="158" t="s">
        <v>128</v>
      </c>
    </row>
    <row r="506" spans="2:51" s="13" customFormat="1" ht="20.4">
      <c r="B506" s="157"/>
      <c r="D506" s="151" t="s">
        <v>139</v>
      </c>
      <c r="E506" s="158" t="s">
        <v>32</v>
      </c>
      <c r="F506" s="159" t="s">
        <v>251</v>
      </c>
      <c r="H506" s="160">
        <v>59.57</v>
      </c>
      <c r="I506" s="161"/>
      <c r="L506" s="157"/>
      <c r="M506" s="162"/>
      <c r="T506" s="163"/>
      <c r="AT506" s="158" t="s">
        <v>139</v>
      </c>
      <c r="AU506" s="158" t="s">
        <v>87</v>
      </c>
      <c r="AV506" s="13" t="s">
        <v>87</v>
      </c>
      <c r="AW506" s="13" t="s">
        <v>39</v>
      </c>
      <c r="AX506" s="13" t="s">
        <v>78</v>
      </c>
      <c r="AY506" s="158" t="s">
        <v>128</v>
      </c>
    </row>
    <row r="507" spans="2:51" s="13" customFormat="1" ht="20.4">
      <c r="B507" s="157"/>
      <c r="D507" s="151" t="s">
        <v>139</v>
      </c>
      <c r="E507" s="158" t="s">
        <v>32</v>
      </c>
      <c r="F507" s="159" t="s">
        <v>252</v>
      </c>
      <c r="H507" s="160">
        <v>94.24</v>
      </c>
      <c r="I507" s="161"/>
      <c r="L507" s="157"/>
      <c r="M507" s="162"/>
      <c r="T507" s="163"/>
      <c r="AT507" s="158" t="s">
        <v>139</v>
      </c>
      <c r="AU507" s="158" t="s">
        <v>87</v>
      </c>
      <c r="AV507" s="13" t="s">
        <v>87</v>
      </c>
      <c r="AW507" s="13" t="s">
        <v>39</v>
      </c>
      <c r="AX507" s="13" t="s">
        <v>78</v>
      </c>
      <c r="AY507" s="158" t="s">
        <v>128</v>
      </c>
    </row>
    <row r="508" spans="2:51" s="13" customFormat="1" ht="10.2">
      <c r="B508" s="157"/>
      <c r="D508" s="151" t="s">
        <v>139</v>
      </c>
      <c r="E508" s="158" t="s">
        <v>32</v>
      </c>
      <c r="F508" s="159" t="s">
        <v>253</v>
      </c>
      <c r="H508" s="160">
        <v>6.51</v>
      </c>
      <c r="I508" s="161"/>
      <c r="L508" s="157"/>
      <c r="M508" s="162"/>
      <c r="T508" s="163"/>
      <c r="AT508" s="158" t="s">
        <v>139</v>
      </c>
      <c r="AU508" s="158" t="s">
        <v>87</v>
      </c>
      <c r="AV508" s="13" t="s">
        <v>87</v>
      </c>
      <c r="AW508" s="13" t="s">
        <v>39</v>
      </c>
      <c r="AX508" s="13" t="s">
        <v>78</v>
      </c>
      <c r="AY508" s="158" t="s">
        <v>128</v>
      </c>
    </row>
    <row r="509" spans="2:51" s="14" customFormat="1" ht="10.2">
      <c r="B509" s="164"/>
      <c r="D509" s="151" t="s">
        <v>139</v>
      </c>
      <c r="E509" s="165" t="s">
        <v>32</v>
      </c>
      <c r="F509" s="166" t="s">
        <v>142</v>
      </c>
      <c r="H509" s="167">
        <v>174.55</v>
      </c>
      <c r="I509" s="168"/>
      <c r="L509" s="164"/>
      <c r="M509" s="169"/>
      <c r="T509" s="170"/>
      <c r="AT509" s="165" t="s">
        <v>139</v>
      </c>
      <c r="AU509" s="165" t="s">
        <v>87</v>
      </c>
      <c r="AV509" s="14" t="s">
        <v>135</v>
      </c>
      <c r="AW509" s="14" t="s">
        <v>39</v>
      </c>
      <c r="AX509" s="14" t="s">
        <v>85</v>
      </c>
      <c r="AY509" s="165" t="s">
        <v>128</v>
      </c>
    </row>
    <row r="510" spans="2:65" s="1" customFormat="1" ht="24.15" customHeight="1">
      <c r="B510" s="34"/>
      <c r="C510" s="133" t="s">
        <v>560</v>
      </c>
      <c r="D510" s="133" t="s">
        <v>130</v>
      </c>
      <c r="E510" s="134" t="s">
        <v>561</v>
      </c>
      <c r="F510" s="135" t="s">
        <v>562</v>
      </c>
      <c r="G510" s="136" t="s">
        <v>459</v>
      </c>
      <c r="H510" s="137">
        <v>10</v>
      </c>
      <c r="I510" s="138"/>
      <c r="J510" s="139">
        <f>ROUND(I510*H510,2)</f>
        <v>0</v>
      </c>
      <c r="K510" s="135" t="s">
        <v>134</v>
      </c>
      <c r="L510" s="34"/>
      <c r="M510" s="140" t="s">
        <v>32</v>
      </c>
      <c r="N510" s="141" t="s">
        <v>49</v>
      </c>
      <c r="P510" s="142">
        <f>O510*H510</f>
        <v>0</v>
      </c>
      <c r="Q510" s="142">
        <v>0.29221</v>
      </c>
      <c r="R510" s="142">
        <f>Q510*H510</f>
        <v>2.9221000000000004</v>
      </c>
      <c r="S510" s="142">
        <v>0</v>
      </c>
      <c r="T510" s="143">
        <f>S510*H510</f>
        <v>0</v>
      </c>
      <c r="AR510" s="144" t="s">
        <v>135</v>
      </c>
      <c r="AT510" s="144" t="s">
        <v>130</v>
      </c>
      <c r="AU510" s="144" t="s">
        <v>87</v>
      </c>
      <c r="AY510" s="18" t="s">
        <v>128</v>
      </c>
      <c r="BE510" s="145">
        <f>IF(N510="základní",J510,0)</f>
        <v>0</v>
      </c>
      <c r="BF510" s="145">
        <f>IF(N510="snížená",J510,0)</f>
        <v>0</v>
      </c>
      <c r="BG510" s="145">
        <f>IF(N510="zákl. přenesená",J510,0)</f>
        <v>0</v>
      </c>
      <c r="BH510" s="145">
        <f>IF(N510="sníž. přenesená",J510,0)</f>
        <v>0</v>
      </c>
      <c r="BI510" s="145">
        <f>IF(N510="nulová",J510,0)</f>
        <v>0</v>
      </c>
      <c r="BJ510" s="18" t="s">
        <v>85</v>
      </c>
      <c r="BK510" s="145">
        <f>ROUND(I510*H510,2)</f>
        <v>0</v>
      </c>
      <c r="BL510" s="18" t="s">
        <v>135</v>
      </c>
      <c r="BM510" s="144" t="s">
        <v>563</v>
      </c>
    </row>
    <row r="511" spans="2:47" s="1" customFormat="1" ht="10.2">
      <c r="B511" s="34"/>
      <c r="D511" s="146" t="s">
        <v>137</v>
      </c>
      <c r="F511" s="147" t="s">
        <v>564</v>
      </c>
      <c r="I511" s="148"/>
      <c r="L511" s="34"/>
      <c r="M511" s="149"/>
      <c r="T511" s="55"/>
      <c r="AT511" s="18" t="s">
        <v>137</v>
      </c>
      <c r="AU511" s="18" t="s">
        <v>87</v>
      </c>
    </row>
    <row r="512" spans="2:51" s="12" customFormat="1" ht="10.2">
      <c r="B512" s="150"/>
      <c r="D512" s="151" t="s">
        <v>139</v>
      </c>
      <c r="E512" s="152" t="s">
        <v>32</v>
      </c>
      <c r="F512" s="153" t="s">
        <v>147</v>
      </c>
      <c r="H512" s="152" t="s">
        <v>32</v>
      </c>
      <c r="I512" s="154"/>
      <c r="L512" s="150"/>
      <c r="M512" s="155"/>
      <c r="T512" s="156"/>
      <c r="AT512" s="152" t="s">
        <v>139</v>
      </c>
      <c r="AU512" s="152" t="s">
        <v>87</v>
      </c>
      <c r="AV512" s="12" t="s">
        <v>85</v>
      </c>
      <c r="AW512" s="12" t="s">
        <v>39</v>
      </c>
      <c r="AX512" s="12" t="s">
        <v>78</v>
      </c>
      <c r="AY512" s="152" t="s">
        <v>128</v>
      </c>
    </row>
    <row r="513" spans="2:51" s="13" customFormat="1" ht="10.2">
      <c r="B513" s="157"/>
      <c r="D513" s="151" t="s">
        <v>139</v>
      </c>
      <c r="E513" s="158" t="s">
        <v>32</v>
      </c>
      <c r="F513" s="159" t="s">
        <v>565</v>
      </c>
      <c r="H513" s="160">
        <v>10</v>
      </c>
      <c r="I513" s="161"/>
      <c r="L513" s="157"/>
      <c r="M513" s="162"/>
      <c r="T513" s="163"/>
      <c r="AT513" s="158" t="s">
        <v>139</v>
      </c>
      <c r="AU513" s="158" t="s">
        <v>87</v>
      </c>
      <c r="AV513" s="13" t="s">
        <v>87</v>
      </c>
      <c r="AW513" s="13" t="s">
        <v>39</v>
      </c>
      <c r="AX513" s="13" t="s">
        <v>78</v>
      </c>
      <c r="AY513" s="158" t="s">
        <v>128</v>
      </c>
    </row>
    <row r="514" spans="2:51" s="14" customFormat="1" ht="10.2">
      <c r="B514" s="164"/>
      <c r="D514" s="151" t="s">
        <v>139</v>
      </c>
      <c r="E514" s="165" t="s">
        <v>32</v>
      </c>
      <c r="F514" s="166" t="s">
        <v>142</v>
      </c>
      <c r="H514" s="167">
        <v>10</v>
      </c>
      <c r="I514" s="168"/>
      <c r="L514" s="164"/>
      <c r="M514" s="169"/>
      <c r="T514" s="170"/>
      <c r="AT514" s="165" t="s">
        <v>139</v>
      </c>
      <c r="AU514" s="165" t="s">
        <v>87</v>
      </c>
      <c r="AV514" s="14" t="s">
        <v>135</v>
      </c>
      <c r="AW514" s="14" t="s">
        <v>39</v>
      </c>
      <c r="AX514" s="14" t="s">
        <v>85</v>
      </c>
      <c r="AY514" s="165" t="s">
        <v>128</v>
      </c>
    </row>
    <row r="515" spans="2:65" s="1" customFormat="1" ht="24.15" customHeight="1">
      <c r="B515" s="34"/>
      <c r="C515" s="171" t="s">
        <v>566</v>
      </c>
      <c r="D515" s="171" t="s">
        <v>200</v>
      </c>
      <c r="E515" s="172" t="s">
        <v>567</v>
      </c>
      <c r="F515" s="173" t="s">
        <v>568</v>
      </c>
      <c r="G515" s="174" t="s">
        <v>459</v>
      </c>
      <c r="H515" s="175">
        <v>9</v>
      </c>
      <c r="I515" s="176"/>
      <c r="J515" s="177">
        <f>ROUND(I515*H515,2)</f>
        <v>0</v>
      </c>
      <c r="K515" s="173" t="s">
        <v>134</v>
      </c>
      <c r="L515" s="178"/>
      <c r="M515" s="179" t="s">
        <v>32</v>
      </c>
      <c r="N515" s="180" t="s">
        <v>49</v>
      </c>
      <c r="P515" s="142">
        <f>O515*H515</f>
        <v>0</v>
      </c>
      <c r="Q515" s="142">
        <v>0.0475</v>
      </c>
      <c r="R515" s="142">
        <f>Q515*H515</f>
        <v>0.4275</v>
      </c>
      <c r="S515" s="142">
        <v>0</v>
      </c>
      <c r="T515" s="143">
        <f>S515*H515</f>
        <v>0</v>
      </c>
      <c r="AR515" s="144" t="s">
        <v>186</v>
      </c>
      <c r="AT515" s="144" t="s">
        <v>200</v>
      </c>
      <c r="AU515" s="144" t="s">
        <v>87</v>
      </c>
      <c r="AY515" s="18" t="s">
        <v>128</v>
      </c>
      <c r="BE515" s="145">
        <f>IF(N515="základní",J515,0)</f>
        <v>0</v>
      </c>
      <c r="BF515" s="145">
        <f>IF(N515="snížená",J515,0)</f>
        <v>0</v>
      </c>
      <c r="BG515" s="145">
        <f>IF(N515="zákl. přenesená",J515,0)</f>
        <v>0</v>
      </c>
      <c r="BH515" s="145">
        <f>IF(N515="sníž. přenesená",J515,0)</f>
        <v>0</v>
      </c>
      <c r="BI515" s="145">
        <f>IF(N515="nulová",J515,0)</f>
        <v>0</v>
      </c>
      <c r="BJ515" s="18" t="s">
        <v>85</v>
      </c>
      <c r="BK515" s="145">
        <f>ROUND(I515*H515,2)</f>
        <v>0</v>
      </c>
      <c r="BL515" s="18" t="s">
        <v>135</v>
      </c>
      <c r="BM515" s="144" t="s">
        <v>569</v>
      </c>
    </row>
    <row r="516" spans="2:65" s="1" customFormat="1" ht="37.8" customHeight="1">
      <c r="B516" s="34"/>
      <c r="C516" s="171" t="s">
        <v>570</v>
      </c>
      <c r="D516" s="171" t="s">
        <v>200</v>
      </c>
      <c r="E516" s="172" t="s">
        <v>571</v>
      </c>
      <c r="F516" s="173" t="s">
        <v>572</v>
      </c>
      <c r="G516" s="174" t="s">
        <v>471</v>
      </c>
      <c r="H516" s="175">
        <v>2</v>
      </c>
      <c r="I516" s="176"/>
      <c r="J516" s="177">
        <f>ROUND(I516*H516,2)</f>
        <v>0</v>
      </c>
      <c r="K516" s="173" t="s">
        <v>134</v>
      </c>
      <c r="L516" s="178"/>
      <c r="M516" s="179" t="s">
        <v>32</v>
      </c>
      <c r="N516" s="180" t="s">
        <v>49</v>
      </c>
      <c r="P516" s="142">
        <f>O516*H516</f>
        <v>0</v>
      </c>
      <c r="Q516" s="142">
        <v>0.06</v>
      </c>
      <c r="R516" s="142">
        <f>Q516*H516</f>
        <v>0.12</v>
      </c>
      <c r="S516" s="142">
        <v>0</v>
      </c>
      <c r="T516" s="143">
        <f>S516*H516</f>
        <v>0</v>
      </c>
      <c r="AR516" s="144" t="s">
        <v>186</v>
      </c>
      <c r="AT516" s="144" t="s">
        <v>200</v>
      </c>
      <c r="AU516" s="144" t="s">
        <v>87</v>
      </c>
      <c r="AY516" s="18" t="s">
        <v>128</v>
      </c>
      <c r="BE516" s="145">
        <f>IF(N516="základní",J516,0)</f>
        <v>0</v>
      </c>
      <c r="BF516" s="145">
        <f>IF(N516="snížená",J516,0)</f>
        <v>0</v>
      </c>
      <c r="BG516" s="145">
        <f>IF(N516="zákl. přenesená",J516,0)</f>
        <v>0</v>
      </c>
      <c r="BH516" s="145">
        <f>IF(N516="sníž. přenesená",J516,0)</f>
        <v>0</v>
      </c>
      <c r="BI516" s="145">
        <f>IF(N516="nulová",J516,0)</f>
        <v>0</v>
      </c>
      <c r="BJ516" s="18" t="s">
        <v>85</v>
      </c>
      <c r="BK516" s="145">
        <f>ROUND(I516*H516,2)</f>
        <v>0</v>
      </c>
      <c r="BL516" s="18" t="s">
        <v>135</v>
      </c>
      <c r="BM516" s="144" t="s">
        <v>573</v>
      </c>
    </row>
    <row r="517" spans="2:65" s="1" customFormat="1" ht="16.5" customHeight="1">
      <c r="B517" s="34"/>
      <c r="C517" s="171" t="s">
        <v>574</v>
      </c>
      <c r="D517" s="171" t="s">
        <v>200</v>
      </c>
      <c r="E517" s="172" t="s">
        <v>575</v>
      </c>
      <c r="F517" s="173" t="s">
        <v>576</v>
      </c>
      <c r="G517" s="174" t="s">
        <v>459</v>
      </c>
      <c r="H517" s="175">
        <v>9</v>
      </c>
      <c r="I517" s="176"/>
      <c r="J517" s="177">
        <f>ROUND(I517*H517,2)</f>
        <v>0</v>
      </c>
      <c r="K517" s="173" t="s">
        <v>134</v>
      </c>
      <c r="L517" s="178"/>
      <c r="M517" s="179" t="s">
        <v>32</v>
      </c>
      <c r="N517" s="180" t="s">
        <v>49</v>
      </c>
      <c r="P517" s="142">
        <f>O517*H517</f>
        <v>0</v>
      </c>
      <c r="Q517" s="142">
        <v>0.0169</v>
      </c>
      <c r="R517" s="142">
        <f>Q517*H517</f>
        <v>0.15209999999999999</v>
      </c>
      <c r="S517" s="142">
        <v>0</v>
      </c>
      <c r="T517" s="143">
        <f>S517*H517</f>
        <v>0</v>
      </c>
      <c r="AR517" s="144" t="s">
        <v>186</v>
      </c>
      <c r="AT517" s="144" t="s">
        <v>200</v>
      </c>
      <c r="AU517" s="144" t="s">
        <v>87</v>
      </c>
      <c r="AY517" s="18" t="s">
        <v>128</v>
      </c>
      <c r="BE517" s="145">
        <f>IF(N517="základní",J517,0)</f>
        <v>0</v>
      </c>
      <c r="BF517" s="145">
        <f>IF(N517="snížená",J517,0)</f>
        <v>0</v>
      </c>
      <c r="BG517" s="145">
        <f>IF(N517="zákl. přenesená",J517,0)</f>
        <v>0</v>
      </c>
      <c r="BH517" s="145">
        <f>IF(N517="sníž. přenesená",J517,0)</f>
        <v>0</v>
      </c>
      <c r="BI517" s="145">
        <f>IF(N517="nulová",J517,0)</f>
        <v>0</v>
      </c>
      <c r="BJ517" s="18" t="s">
        <v>85</v>
      </c>
      <c r="BK517" s="145">
        <f>ROUND(I517*H517,2)</f>
        <v>0</v>
      </c>
      <c r="BL517" s="18" t="s">
        <v>135</v>
      </c>
      <c r="BM517" s="144" t="s">
        <v>577</v>
      </c>
    </row>
    <row r="518" spans="2:65" s="1" customFormat="1" ht="44.25" customHeight="1">
      <c r="B518" s="34"/>
      <c r="C518" s="133" t="s">
        <v>578</v>
      </c>
      <c r="D518" s="133" t="s">
        <v>130</v>
      </c>
      <c r="E518" s="134" t="s">
        <v>579</v>
      </c>
      <c r="F518" s="135" t="s">
        <v>580</v>
      </c>
      <c r="G518" s="136" t="s">
        <v>459</v>
      </c>
      <c r="H518" s="137">
        <v>8</v>
      </c>
      <c r="I518" s="138"/>
      <c r="J518" s="139">
        <f>ROUND(I518*H518,2)</f>
        <v>0</v>
      </c>
      <c r="K518" s="135" t="s">
        <v>134</v>
      </c>
      <c r="L518" s="34"/>
      <c r="M518" s="140" t="s">
        <v>32</v>
      </c>
      <c r="N518" s="141" t="s">
        <v>49</v>
      </c>
      <c r="P518" s="142">
        <f>O518*H518</f>
        <v>0</v>
      </c>
      <c r="Q518" s="142">
        <v>0.25565</v>
      </c>
      <c r="R518" s="142">
        <f>Q518*H518</f>
        <v>2.0452</v>
      </c>
      <c r="S518" s="142">
        <v>0</v>
      </c>
      <c r="T518" s="143">
        <f>S518*H518</f>
        <v>0</v>
      </c>
      <c r="AR518" s="144" t="s">
        <v>135</v>
      </c>
      <c r="AT518" s="144" t="s">
        <v>130</v>
      </c>
      <c r="AU518" s="144" t="s">
        <v>87</v>
      </c>
      <c r="AY518" s="18" t="s">
        <v>128</v>
      </c>
      <c r="BE518" s="145">
        <f>IF(N518="základní",J518,0)</f>
        <v>0</v>
      </c>
      <c r="BF518" s="145">
        <f>IF(N518="snížená",J518,0)</f>
        <v>0</v>
      </c>
      <c r="BG518" s="145">
        <f>IF(N518="zákl. přenesená",J518,0)</f>
        <v>0</v>
      </c>
      <c r="BH518" s="145">
        <f>IF(N518="sníž. přenesená",J518,0)</f>
        <v>0</v>
      </c>
      <c r="BI518" s="145">
        <f>IF(N518="nulová",J518,0)</f>
        <v>0</v>
      </c>
      <c r="BJ518" s="18" t="s">
        <v>85</v>
      </c>
      <c r="BK518" s="145">
        <f>ROUND(I518*H518,2)</f>
        <v>0</v>
      </c>
      <c r="BL518" s="18" t="s">
        <v>135</v>
      </c>
      <c r="BM518" s="144" t="s">
        <v>581</v>
      </c>
    </row>
    <row r="519" spans="2:47" s="1" customFormat="1" ht="10.2">
      <c r="B519" s="34"/>
      <c r="D519" s="146" t="s">
        <v>137</v>
      </c>
      <c r="F519" s="147" t="s">
        <v>582</v>
      </c>
      <c r="I519" s="148"/>
      <c r="L519" s="34"/>
      <c r="M519" s="149"/>
      <c r="T519" s="55"/>
      <c r="AT519" s="18" t="s">
        <v>137</v>
      </c>
      <c r="AU519" s="18" t="s">
        <v>87</v>
      </c>
    </row>
    <row r="520" spans="2:51" s="12" customFormat="1" ht="10.2">
      <c r="B520" s="150"/>
      <c r="D520" s="151" t="s">
        <v>139</v>
      </c>
      <c r="E520" s="152" t="s">
        <v>32</v>
      </c>
      <c r="F520" s="153" t="s">
        <v>147</v>
      </c>
      <c r="H520" s="152" t="s">
        <v>32</v>
      </c>
      <c r="I520" s="154"/>
      <c r="L520" s="150"/>
      <c r="M520" s="155"/>
      <c r="T520" s="156"/>
      <c r="AT520" s="152" t="s">
        <v>139</v>
      </c>
      <c r="AU520" s="152" t="s">
        <v>87</v>
      </c>
      <c r="AV520" s="12" t="s">
        <v>85</v>
      </c>
      <c r="AW520" s="12" t="s">
        <v>39</v>
      </c>
      <c r="AX520" s="12" t="s">
        <v>78</v>
      </c>
      <c r="AY520" s="152" t="s">
        <v>128</v>
      </c>
    </row>
    <row r="521" spans="2:51" s="13" customFormat="1" ht="10.2">
      <c r="B521" s="157"/>
      <c r="D521" s="151" t="s">
        <v>139</v>
      </c>
      <c r="E521" s="158" t="s">
        <v>32</v>
      </c>
      <c r="F521" s="159" t="s">
        <v>583</v>
      </c>
      <c r="H521" s="160">
        <v>8</v>
      </c>
      <c r="I521" s="161"/>
      <c r="L521" s="157"/>
      <c r="M521" s="162"/>
      <c r="T521" s="163"/>
      <c r="AT521" s="158" t="s">
        <v>139</v>
      </c>
      <c r="AU521" s="158" t="s">
        <v>87</v>
      </c>
      <c r="AV521" s="13" t="s">
        <v>87</v>
      </c>
      <c r="AW521" s="13" t="s">
        <v>39</v>
      </c>
      <c r="AX521" s="13" t="s">
        <v>78</v>
      </c>
      <c r="AY521" s="158" t="s">
        <v>128</v>
      </c>
    </row>
    <row r="522" spans="2:51" s="14" customFormat="1" ht="10.2">
      <c r="B522" s="164"/>
      <c r="D522" s="151" t="s">
        <v>139</v>
      </c>
      <c r="E522" s="165" t="s">
        <v>32</v>
      </c>
      <c r="F522" s="166" t="s">
        <v>142</v>
      </c>
      <c r="H522" s="167">
        <v>8</v>
      </c>
      <c r="I522" s="168"/>
      <c r="L522" s="164"/>
      <c r="M522" s="169"/>
      <c r="T522" s="170"/>
      <c r="AT522" s="165" t="s">
        <v>139</v>
      </c>
      <c r="AU522" s="165" t="s">
        <v>87</v>
      </c>
      <c r="AV522" s="14" t="s">
        <v>135</v>
      </c>
      <c r="AW522" s="14" t="s">
        <v>39</v>
      </c>
      <c r="AX522" s="14" t="s">
        <v>85</v>
      </c>
      <c r="AY522" s="165" t="s">
        <v>128</v>
      </c>
    </row>
    <row r="523" spans="2:65" s="1" customFormat="1" ht="33" customHeight="1">
      <c r="B523" s="34"/>
      <c r="C523" s="133" t="s">
        <v>584</v>
      </c>
      <c r="D523" s="133" t="s">
        <v>130</v>
      </c>
      <c r="E523" s="134" t="s">
        <v>585</v>
      </c>
      <c r="F523" s="135" t="s">
        <v>586</v>
      </c>
      <c r="G523" s="136" t="s">
        <v>153</v>
      </c>
      <c r="H523" s="137">
        <v>230.09</v>
      </c>
      <c r="I523" s="138"/>
      <c r="J523" s="139">
        <f>ROUND(I523*H523,2)</f>
        <v>0</v>
      </c>
      <c r="K523" s="135" t="s">
        <v>134</v>
      </c>
      <c r="L523" s="34"/>
      <c r="M523" s="140" t="s">
        <v>32</v>
      </c>
      <c r="N523" s="141" t="s">
        <v>49</v>
      </c>
      <c r="P523" s="142">
        <f>O523*H523</f>
        <v>0</v>
      </c>
      <c r="Q523" s="142">
        <v>0</v>
      </c>
      <c r="R523" s="142">
        <f>Q523*H523</f>
        <v>0</v>
      </c>
      <c r="S523" s="142">
        <v>0.01</v>
      </c>
      <c r="T523" s="143">
        <f>S523*H523</f>
        <v>2.3009</v>
      </c>
      <c r="AR523" s="144" t="s">
        <v>135</v>
      </c>
      <c r="AT523" s="144" t="s">
        <v>130</v>
      </c>
      <c r="AU523" s="144" t="s">
        <v>87</v>
      </c>
      <c r="AY523" s="18" t="s">
        <v>128</v>
      </c>
      <c r="BE523" s="145">
        <f>IF(N523="základní",J523,0)</f>
        <v>0</v>
      </c>
      <c r="BF523" s="145">
        <f>IF(N523="snížená",J523,0)</f>
        <v>0</v>
      </c>
      <c r="BG523" s="145">
        <f>IF(N523="zákl. přenesená",J523,0)</f>
        <v>0</v>
      </c>
      <c r="BH523" s="145">
        <f>IF(N523="sníž. přenesená",J523,0)</f>
        <v>0</v>
      </c>
      <c r="BI523" s="145">
        <f>IF(N523="nulová",J523,0)</f>
        <v>0</v>
      </c>
      <c r="BJ523" s="18" t="s">
        <v>85</v>
      </c>
      <c r="BK523" s="145">
        <f>ROUND(I523*H523,2)</f>
        <v>0</v>
      </c>
      <c r="BL523" s="18" t="s">
        <v>135</v>
      </c>
      <c r="BM523" s="144" t="s">
        <v>587</v>
      </c>
    </row>
    <row r="524" spans="2:47" s="1" customFormat="1" ht="10.2">
      <c r="B524" s="34"/>
      <c r="D524" s="146" t="s">
        <v>137</v>
      </c>
      <c r="F524" s="147" t="s">
        <v>588</v>
      </c>
      <c r="I524" s="148"/>
      <c r="L524" s="34"/>
      <c r="M524" s="149"/>
      <c r="T524" s="55"/>
      <c r="AT524" s="18" t="s">
        <v>137</v>
      </c>
      <c r="AU524" s="18" t="s">
        <v>87</v>
      </c>
    </row>
    <row r="525" spans="2:51" s="12" customFormat="1" ht="10.2">
      <c r="B525" s="150"/>
      <c r="D525" s="151" t="s">
        <v>139</v>
      </c>
      <c r="E525" s="152" t="s">
        <v>32</v>
      </c>
      <c r="F525" s="153" t="s">
        <v>140</v>
      </c>
      <c r="H525" s="152" t="s">
        <v>32</v>
      </c>
      <c r="I525" s="154"/>
      <c r="L525" s="150"/>
      <c r="M525" s="155"/>
      <c r="T525" s="156"/>
      <c r="AT525" s="152" t="s">
        <v>139</v>
      </c>
      <c r="AU525" s="152" t="s">
        <v>87</v>
      </c>
      <c r="AV525" s="12" t="s">
        <v>85</v>
      </c>
      <c r="AW525" s="12" t="s">
        <v>39</v>
      </c>
      <c r="AX525" s="12" t="s">
        <v>78</v>
      </c>
      <c r="AY525" s="152" t="s">
        <v>128</v>
      </c>
    </row>
    <row r="526" spans="2:51" s="13" customFormat="1" ht="10.2">
      <c r="B526" s="157"/>
      <c r="D526" s="151" t="s">
        <v>139</v>
      </c>
      <c r="E526" s="158" t="s">
        <v>32</v>
      </c>
      <c r="F526" s="159" t="s">
        <v>250</v>
      </c>
      <c r="H526" s="160">
        <v>14.23</v>
      </c>
      <c r="I526" s="161"/>
      <c r="L526" s="157"/>
      <c r="M526" s="162"/>
      <c r="T526" s="163"/>
      <c r="AT526" s="158" t="s">
        <v>139</v>
      </c>
      <c r="AU526" s="158" t="s">
        <v>87</v>
      </c>
      <c r="AV526" s="13" t="s">
        <v>87</v>
      </c>
      <c r="AW526" s="13" t="s">
        <v>39</v>
      </c>
      <c r="AX526" s="13" t="s">
        <v>78</v>
      </c>
      <c r="AY526" s="158" t="s">
        <v>128</v>
      </c>
    </row>
    <row r="527" spans="2:51" s="13" customFormat="1" ht="20.4">
      <c r="B527" s="157"/>
      <c r="D527" s="151" t="s">
        <v>139</v>
      </c>
      <c r="E527" s="158" t="s">
        <v>32</v>
      </c>
      <c r="F527" s="159" t="s">
        <v>589</v>
      </c>
      <c r="H527" s="160">
        <v>13.42</v>
      </c>
      <c r="I527" s="161"/>
      <c r="L527" s="157"/>
      <c r="M527" s="162"/>
      <c r="T527" s="163"/>
      <c r="AT527" s="158" t="s">
        <v>139</v>
      </c>
      <c r="AU527" s="158" t="s">
        <v>87</v>
      </c>
      <c r="AV527" s="13" t="s">
        <v>87</v>
      </c>
      <c r="AW527" s="13" t="s">
        <v>39</v>
      </c>
      <c r="AX527" s="13" t="s">
        <v>78</v>
      </c>
      <c r="AY527" s="158" t="s">
        <v>128</v>
      </c>
    </row>
    <row r="528" spans="2:51" s="13" customFormat="1" ht="20.4">
      <c r="B528" s="157"/>
      <c r="D528" s="151" t="s">
        <v>139</v>
      </c>
      <c r="E528" s="158" t="s">
        <v>32</v>
      </c>
      <c r="F528" s="159" t="s">
        <v>590</v>
      </c>
      <c r="H528" s="160">
        <v>42.12</v>
      </c>
      <c r="I528" s="161"/>
      <c r="L528" s="157"/>
      <c r="M528" s="162"/>
      <c r="T528" s="163"/>
      <c r="AT528" s="158" t="s">
        <v>139</v>
      </c>
      <c r="AU528" s="158" t="s">
        <v>87</v>
      </c>
      <c r="AV528" s="13" t="s">
        <v>87</v>
      </c>
      <c r="AW528" s="13" t="s">
        <v>39</v>
      </c>
      <c r="AX528" s="13" t="s">
        <v>78</v>
      </c>
      <c r="AY528" s="158" t="s">
        <v>128</v>
      </c>
    </row>
    <row r="529" spans="2:51" s="13" customFormat="1" ht="20.4">
      <c r="B529" s="157"/>
      <c r="D529" s="151" t="s">
        <v>139</v>
      </c>
      <c r="E529" s="158" t="s">
        <v>32</v>
      </c>
      <c r="F529" s="159" t="s">
        <v>251</v>
      </c>
      <c r="H529" s="160">
        <v>59.57</v>
      </c>
      <c r="I529" s="161"/>
      <c r="L529" s="157"/>
      <c r="M529" s="162"/>
      <c r="T529" s="163"/>
      <c r="AT529" s="158" t="s">
        <v>139</v>
      </c>
      <c r="AU529" s="158" t="s">
        <v>87</v>
      </c>
      <c r="AV529" s="13" t="s">
        <v>87</v>
      </c>
      <c r="AW529" s="13" t="s">
        <v>39</v>
      </c>
      <c r="AX529" s="13" t="s">
        <v>78</v>
      </c>
      <c r="AY529" s="158" t="s">
        <v>128</v>
      </c>
    </row>
    <row r="530" spans="2:51" s="13" customFormat="1" ht="20.4">
      <c r="B530" s="157"/>
      <c r="D530" s="151" t="s">
        <v>139</v>
      </c>
      <c r="E530" s="158" t="s">
        <v>32</v>
      </c>
      <c r="F530" s="159" t="s">
        <v>252</v>
      </c>
      <c r="H530" s="160">
        <v>94.24</v>
      </c>
      <c r="I530" s="161"/>
      <c r="L530" s="157"/>
      <c r="M530" s="162"/>
      <c r="T530" s="163"/>
      <c r="AT530" s="158" t="s">
        <v>139</v>
      </c>
      <c r="AU530" s="158" t="s">
        <v>87</v>
      </c>
      <c r="AV530" s="13" t="s">
        <v>87</v>
      </c>
      <c r="AW530" s="13" t="s">
        <v>39</v>
      </c>
      <c r="AX530" s="13" t="s">
        <v>78</v>
      </c>
      <c r="AY530" s="158" t="s">
        <v>128</v>
      </c>
    </row>
    <row r="531" spans="2:51" s="13" customFormat="1" ht="10.2">
      <c r="B531" s="157"/>
      <c r="D531" s="151" t="s">
        <v>139</v>
      </c>
      <c r="E531" s="158" t="s">
        <v>32</v>
      </c>
      <c r="F531" s="159" t="s">
        <v>253</v>
      </c>
      <c r="H531" s="160">
        <v>6.51</v>
      </c>
      <c r="I531" s="161"/>
      <c r="L531" s="157"/>
      <c r="M531" s="162"/>
      <c r="T531" s="163"/>
      <c r="AT531" s="158" t="s">
        <v>139</v>
      </c>
      <c r="AU531" s="158" t="s">
        <v>87</v>
      </c>
      <c r="AV531" s="13" t="s">
        <v>87</v>
      </c>
      <c r="AW531" s="13" t="s">
        <v>39</v>
      </c>
      <c r="AX531" s="13" t="s">
        <v>78</v>
      </c>
      <c r="AY531" s="158" t="s">
        <v>128</v>
      </c>
    </row>
    <row r="532" spans="2:51" s="14" customFormat="1" ht="10.2">
      <c r="B532" s="164"/>
      <c r="D532" s="151" t="s">
        <v>139</v>
      </c>
      <c r="E532" s="165" t="s">
        <v>32</v>
      </c>
      <c r="F532" s="166" t="s">
        <v>142</v>
      </c>
      <c r="H532" s="167">
        <v>230.09</v>
      </c>
      <c r="I532" s="168"/>
      <c r="L532" s="164"/>
      <c r="M532" s="169"/>
      <c r="T532" s="170"/>
      <c r="AT532" s="165" t="s">
        <v>139</v>
      </c>
      <c r="AU532" s="165" t="s">
        <v>87</v>
      </c>
      <c r="AV532" s="14" t="s">
        <v>135</v>
      </c>
      <c r="AW532" s="14" t="s">
        <v>39</v>
      </c>
      <c r="AX532" s="14" t="s">
        <v>85</v>
      </c>
      <c r="AY532" s="165" t="s">
        <v>128</v>
      </c>
    </row>
    <row r="533" spans="2:65" s="1" customFormat="1" ht="62.7" customHeight="1">
      <c r="B533" s="34"/>
      <c r="C533" s="133" t="s">
        <v>591</v>
      </c>
      <c r="D533" s="133" t="s">
        <v>130</v>
      </c>
      <c r="E533" s="134" t="s">
        <v>592</v>
      </c>
      <c r="F533" s="135" t="s">
        <v>593</v>
      </c>
      <c r="G533" s="136" t="s">
        <v>153</v>
      </c>
      <c r="H533" s="137">
        <v>230.09</v>
      </c>
      <c r="I533" s="138"/>
      <c r="J533" s="139">
        <f>ROUND(I533*H533,2)</f>
        <v>0</v>
      </c>
      <c r="K533" s="135" t="s">
        <v>134</v>
      </c>
      <c r="L533" s="34"/>
      <c r="M533" s="140" t="s">
        <v>32</v>
      </c>
      <c r="N533" s="141" t="s">
        <v>49</v>
      </c>
      <c r="P533" s="142">
        <f>O533*H533</f>
        <v>0</v>
      </c>
      <c r="Q533" s="142">
        <v>0</v>
      </c>
      <c r="R533" s="142">
        <f>Q533*H533</f>
        <v>0</v>
      </c>
      <c r="S533" s="142">
        <v>0.02</v>
      </c>
      <c r="T533" s="143">
        <f>S533*H533</f>
        <v>4.6018</v>
      </c>
      <c r="AR533" s="144" t="s">
        <v>135</v>
      </c>
      <c r="AT533" s="144" t="s">
        <v>130</v>
      </c>
      <c r="AU533" s="144" t="s">
        <v>87</v>
      </c>
      <c r="AY533" s="18" t="s">
        <v>128</v>
      </c>
      <c r="BE533" s="145">
        <f>IF(N533="základní",J533,0)</f>
        <v>0</v>
      </c>
      <c r="BF533" s="145">
        <f>IF(N533="snížená",J533,0)</f>
        <v>0</v>
      </c>
      <c r="BG533" s="145">
        <f>IF(N533="zákl. přenesená",J533,0)</f>
        <v>0</v>
      </c>
      <c r="BH533" s="145">
        <f>IF(N533="sníž. přenesená",J533,0)</f>
        <v>0</v>
      </c>
      <c r="BI533" s="145">
        <f>IF(N533="nulová",J533,0)</f>
        <v>0</v>
      </c>
      <c r="BJ533" s="18" t="s">
        <v>85</v>
      </c>
      <c r="BK533" s="145">
        <f>ROUND(I533*H533,2)</f>
        <v>0</v>
      </c>
      <c r="BL533" s="18" t="s">
        <v>135</v>
      </c>
      <c r="BM533" s="144" t="s">
        <v>594</v>
      </c>
    </row>
    <row r="534" spans="2:47" s="1" customFormat="1" ht="10.2">
      <c r="B534" s="34"/>
      <c r="D534" s="146" t="s">
        <v>137</v>
      </c>
      <c r="F534" s="147" t="s">
        <v>595</v>
      </c>
      <c r="I534" s="148"/>
      <c r="L534" s="34"/>
      <c r="M534" s="149"/>
      <c r="T534" s="55"/>
      <c r="AT534" s="18" t="s">
        <v>137</v>
      </c>
      <c r="AU534" s="18" t="s">
        <v>87</v>
      </c>
    </row>
    <row r="535" spans="2:51" s="13" customFormat="1" ht="10.2">
      <c r="B535" s="157"/>
      <c r="D535" s="151" t="s">
        <v>139</v>
      </c>
      <c r="E535" s="158" t="s">
        <v>32</v>
      </c>
      <c r="F535" s="159" t="s">
        <v>596</v>
      </c>
      <c r="H535" s="160">
        <v>230.09</v>
      </c>
      <c r="I535" s="161"/>
      <c r="L535" s="157"/>
      <c r="M535" s="162"/>
      <c r="T535" s="163"/>
      <c r="AT535" s="158" t="s">
        <v>139</v>
      </c>
      <c r="AU535" s="158" t="s">
        <v>87</v>
      </c>
      <c r="AV535" s="13" t="s">
        <v>87</v>
      </c>
      <c r="AW535" s="13" t="s">
        <v>39</v>
      </c>
      <c r="AX535" s="13" t="s">
        <v>85</v>
      </c>
      <c r="AY535" s="158" t="s">
        <v>128</v>
      </c>
    </row>
    <row r="536" spans="2:65" s="1" customFormat="1" ht="24.15" customHeight="1">
      <c r="B536" s="34"/>
      <c r="C536" s="133" t="s">
        <v>597</v>
      </c>
      <c r="D536" s="133" t="s">
        <v>130</v>
      </c>
      <c r="E536" s="134" t="s">
        <v>598</v>
      </c>
      <c r="F536" s="135" t="s">
        <v>599</v>
      </c>
      <c r="G536" s="136" t="s">
        <v>181</v>
      </c>
      <c r="H536" s="137">
        <v>0.967</v>
      </c>
      <c r="I536" s="138"/>
      <c r="J536" s="139">
        <f>ROUND(I536*H536,2)</f>
        <v>0</v>
      </c>
      <c r="K536" s="135" t="s">
        <v>134</v>
      </c>
      <c r="L536" s="34"/>
      <c r="M536" s="140" t="s">
        <v>32</v>
      </c>
      <c r="N536" s="141" t="s">
        <v>49</v>
      </c>
      <c r="P536" s="142">
        <f>O536*H536</f>
        <v>0</v>
      </c>
      <c r="Q536" s="142">
        <v>1.07636</v>
      </c>
      <c r="R536" s="142">
        <f>Q536*H536</f>
        <v>1.04084012</v>
      </c>
      <c r="S536" s="142">
        <v>0</v>
      </c>
      <c r="T536" s="143">
        <f>S536*H536</f>
        <v>0</v>
      </c>
      <c r="AR536" s="144" t="s">
        <v>135</v>
      </c>
      <c r="AT536" s="144" t="s">
        <v>130</v>
      </c>
      <c r="AU536" s="144" t="s">
        <v>87</v>
      </c>
      <c r="AY536" s="18" t="s">
        <v>128</v>
      </c>
      <c r="BE536" s="145">
        <f>IF(N536="základní",J536,0)</f>
        <v>0</v>
      </c>
      <c r="BF536" s="145">
        <f>IF(N536="snížená",J536,0)</f>
        <v>0</v>
      </c>
      <c r="BG536" s="145">
        <f>IF(N536="zákl. přenesená",J536,0)</f>
        <v>0</v>
      </c>
      <c r="BH536" s="145">
        <f>IF(N536="sníž. přenesená",J536,0)</f>
        <v>0</v>
      </c>
      <c r="BI536" s="145">
        <f>IF(N536="nulová",J536,0)</f>
        <v>0</v>
      </c>
      <c r="BJ536" s="18" t="s">
        <v>85</v>
      </c>
      <c r="BK536" s="145">
        <f>ROUND(I536*H536,2)</f>
        <v>0</v>
      </c>
      <c r="BL536" s="18" t="s">
        <v>135</v>
      </c>
      <c r="BM536" s="144" t="s">
        <v>600</v>
      </c>
    </row>
    <row r="537" spans="2:47" s="1" customFormat="1" ht="10.2">
      <c r="B537" s="34"/>
      <c r="D537" s="146" t="s">
        <v>137</v>
      </c>
      <c r="F537" s="147" t="s">
        <v>601</v>
      </c>
      <c r="I537" s="148"/>
      <c r="L537" s="34"/>
      <c r="M537" s="149"/>
      <c r="T537" s="55"/>
      <c r="AT537" s="18" t="s">
        <v>137</v>
      </c>
      <c r="AU537" s="18" t="s">
        <v>87</v>
      </c>
    </row>
    <row r="538" spans="2:51" s="12" customFormat="1" ht="10.2">
      <c r="B538" s="150"/>
      <c r="D538" s="151" t="s">
        <v>139</v>
      </c>
      <c r="E538" s="152" t="s">
        <v>32</v>
      </c>
      <c r="F538" s="153" t="s">
        <v>140</v>
      </c>
      <c r="H538" s="152" t="s">
        <v>32</v>
      </c>
      <c r="I538" s="154"/>
      <c r="L538" s="150"/>
      <c r="M538" s="155"/>
      <c r="T538" s="156"/>
      <c r="AT538" s="152" t="s">
        <v>139</v>
      </c>
      <c r="AU538" s="152" t="s">
        <v>87</v>
      </c>
      <c r="AV538" s="12" t="s">
        <v>85</v>
      </c>
      <c r="AW538" s="12" t="s">
        <v>39</v>
      </c>
      <c r="AX538" s="12" t="s">
        <v>78</v>
      </c>
      <c r="AY538" s="152" t="s">
        <v>128</v>
      </c>
    </row>
    <row r="539" spans="2:51" s="12" customFormat="1" ht="10.2">
      <c r="B539" s="150"/>
      <c r="D539" s="151" t="s">
        <v>139</v>
      </c>
      <c r="E539" s="152" t="s">
        <v>32</v>
      </c>
      <c r="F539" s="153" t="s">
        <v>331</v>
      </c>
      <c r="H539" s="152" t="s">
        <v>32</v>
      </c>
      <c r="I539" s="154"/>
      <c r="L539" s="150"/>
      <c r="M539" s="155"/>
      <c r="T539" s="156"/>
      <c r="AT539" s="152" t="s">
        <v>139</v>
      </c>
      <c r="AU539" s="152" t="s">
        <v>87</v>
      </c>
      <c r="AV539" s="12" t="s">
        <v>85</v>
      </c>
      <c r="AW539" s="12" t="s">
        <v>39</v>
      </c>
      <c r="AX539" s="12" t="s">
        <v>78</v>
      </c>
      <c r="AY539" s="152" t="s">
        <v>128</v>
      </c>
    </row>
    <row r="540" spans="2:51" s="12" customFormat="1" ht="10.2">
      <c r="B540" s="150"/>
      <c r="D540" s="151" t="s">
        <v>139</v>
      </c>
      <c r="E540" s="152" t="s">
        <v>32</v>
      </c>
      <c r="F540" s="153" t="s">
        <v>332</v>
      </c>
      <c r="H540" s="152" t="s">
        <v>32</v>
      </c>
      <c r="I540" s="154"/>
      <c r="L540" s="150"/>
      <c r="M540" s="155"/>
      <c r="T540" s="156"/>
      <c r="AT540" s="152" t="s">
        <v>139</v>
      </c>
      <c r="AU540" s="152" t="s">
        <v>87</v>
      </c>
      <c r="AV540" s="12" t="s">
        <v>85</v>
      </c>
      <c r="AW540" s="12" t="s">
        <v>39</v>
      </c>
      <c r="AX540" s="12" t="s">
        <v>78</v>
      </c>
      <c r="AY540" s="152" t="s">
        <v>128</v>
      </c>
    </row>
    <row r="541" spans="2:51" s="12" customFormat="1" ht="10.2">
      <c r="B541" s="150"/>
      <c r="D541" s="151" t="s">
        <v>139</v>
      </c>
      <c r="E541" s="152" t="s">
        <v>32</v>
      </c>
      <c r="F541" s="153" t="s">
        <v>602</v>
      </c>
      <c r="H541" s="152" t="s">
        <v>32</v>
      </c>
      <c r="I541" s="154"/>
      <c r="L541" s="150"/>
      <c r="M541" s="155"/>
      <c r="T541" s="156"/>
      <c r="AT541" s="152" t="s">
        <v>139</v>
      </c>
      <c r="AU541" s="152" t="s">
        <v>87</v>
      </c>
      <c r="AV541" s="12" t="s">
        <v>85</v>
      </c>
      <c r="AW541" s="12" t="s">
        <v>39</v>
      </c>
      <c r="AX541" s="12" t="s">
        <v>78</v>
      </c>
      <c r="AY541" s="152" t="s">
        <v>128</v>
      </c>
    </row>
    <row r="542" spans="2:51" s="13" customFormat="1" ht="10.2">
      <c r="B542" s="157"/>
      <c r="D542" s="151" t="s">
        <v>139</v>
      </c>
      <c r="E542" s="158" t="s">
        <v>32</v>
      </c>
      <c r="F542" s="159" t="s">
        <v>603</v>
      </c>
      <c r="H542" s="160">
        <v>0.744</v>
      </c>
      <c r="I542" s="161"/>
      <c r="L542" s="157"/>
      <c r="M542" s="162"/>
      <c r="T542" s="163"/>
      <c r="AT542" s="158" t="s">
        <v>139</v>
      </c>
      <c r="AU542" s="158" t="s">
        <v>87</v>
      </c>
      <c r="AV542" s="13" t="s">
        <v>87</v>
      </c>
      <c r="AW542" s="13" t="s">
        <v>39</v>
      </c>
      <c r="AX542" s="13" t="s">
        <v>78</v>
      </c>
      <c r="AY542" s="158" t="s">
        <v>128</v>
      </c>
    </row>
    <row r="543" spans="2:51" s="15" customFormat="1" ht="10.2">
      <c r="B543" s="181"/>
      <c r="D543" s="151" t="s">
        <v>139</v>
      </c>
      <c r="E543" s="182" t="s">
        <v>32</v>
      </c>
      <c r="F543" s="183" t="s">
        <v>335</v>
      </c>
      <c r="H543" s="184">
        <v>0.744</v>
      </c>
      <c r="I543" s="185"/>
      <c r="L543" s="181"/>
      <c r="M543" s="186"/>
      <c r="T543" s="187"/>
      <c r="AT543" s="182" t="s">
        <v>139</v>
      </c>
      <c r="AU543" s="182" t="s">
        <v>87</v>
      </c>
      <c r="AV543" s="15" t="s">
        <v>150</v>
      </c>
      <c r="AW543" s="15" t="s">
        <v>39</v>
      </c>
      <c r="AX543" s="15" t="s">
        <v>78</v>
      </c>
      <c r="AY543" s="182" t="s">
        <v>128</v>
      </c>
    </row>
    <row r="544" spans="2:51" s="13" customFormat="1" ht="10.2">
      <c r="B544" s="157"/>
      <c r="D544" s="151" t="s">
        <v>139</v>
      </c>
      <c r="E544" s="158" t="s">
        <v>32</v>
      </c>
      <c r="F544" s="159" t="s">
        <v>604</v>
      </c>
      <c r="H544" s="160">
        <v>0.223</v>
      </c>
      <c r="I544" s="161"/>
      <c r="L544" s="157"/>
      <c r="M544" s="162"/>
      <c r="T544" s="163"/>
      <c r="AT544" s="158" t="s">
        <v>139</v>
      </c>
      <c r="AU544" s="158" t="s">
        <v>87</v>
      </c>
      <c r="AV544" s="13" t="s">
        <v>87</v>
      </c>
      <c r="AW544" s="13" t="s">
        <v>39</v>
      </c>
      <c r="AX544" s="13" t="s">
        <v>78</v>
      </c>
      <c r="AY544" s="158" t="s">
        <v>128</v>
      </c>
    </row>
    <row r="545" spans="2:51" s="14" customFormat="1" ht="10.2">
      <c r="B545" s="164"/>
      <c r="D545" s="151" t="s">
        <v>139</v>
      </c>
      <c r="E545" s="165" t="s">
        <v>32</v>
      </c>
      <c r="F545" s="166" t="s">
        <v>142</v>
      </c>
      <c r="H545" s="167">
        <v>0.967</v>
      </c>
      <c r="I545" s="168"/>
      <c r="L545" s="164"/>
      <c r="M545" s="169"/>
      <c r="T545" s="170"/>
      <c r="AT545" s="165" t="s">
        <v>139</v>
      </c>
      <c r="AU545" s="165" t="s">
        <v>87</v>
      </c>
      <c r="AV545" s="14" t="s">
        <v>135</v>
      </c>
      <c r="AW545" s="14" t="s">
        <v>39</v>
      </c>
      <c r="AX545" s="14" t="s">
        <v>85</v>
      </c>
      <c r="AY545" s="165" t="s">
        <v>128</v>
      </c>
    </row>
    <row r="546" spans="2:65" s="1" customFormat="1" ht="44.25" customHeight="1">
      <c r="B546" s="34"/>
      <c r="C546" s="133" t="s">
        <v>605</v>
      </c>
      <c r="D546" s="133" t="s">
        <v>130</v>
      </c>
      <c r="E546" s="134" t="s">
        <v>606</v>
      </c>
      <c r="F546" s="135" t="s">
        <v>607</v>
      </c>
      <c r="G546" s="136" t="s">
        <v>459</v>
      </c>
      <c r="H546" s="137">
        <v>0.23</v>
      </c>
      <c r="I546" s="138"/>
      <c r="J546" s="139">
        <f>ROUND(I546*H546,2)</f>
        <v>0</v>
      </c>
      <c r="K546" s="135" t="s">
        <v>134</v>
      </c>
      <c r="L546" s="34"/>
      <c r="M546" s="140" t="s">
        <v>32</v>
      </c>
      <c r="N546" s="141" t="s">
        <v>49</v>
      </c>
      <c r="P546" s="142">
        <f>O546*H546</f>
        <v>0</v>
      </c>
      <c r="Q546" s="142">
        <v>0.00345</v>
      </c>
      <c r="R546" s="142">
        <f>Q546*H546</f>
        <v>0.0007935</v>
      </c>
      <c r="S546" s="142">
        <v>0.087</v>
      </c>
      <c r="T546" s="143">
        <f>S546*H546</f>
        <v>0.02001</v>
      </c>
      <c r="AR546" s="144" t="s">
        <v>135</v>
      </c>
      <c r="AT546" s="144" t="s">
        <v>130</v>
      </c>
      <c r="AU546" s="144" t="s">
        <v>87</v>
      </c>
      <c r="AY546" s="18" t="s">
        <v>128</v>
      </c>
      <c r="BE546" s="145">
        <f>IF(N546="základní",J546,0)</f>
        <v>0</v>
      </c>
      <c r="BF546" s="145">
        <f>IF(N546="snížená",J546,0)</f>
        <v>0</v>
      </c>
      <c r="BG546" s="145">
        <f>IF(N546="zákl. přenesená",J546,0)</f>
        <v>0</v>
      </c>
      <c r="BH546" s="145">
        <f>IF(N546="sníž. přenesená",J546,0)</f>
        <v>0</v>
      </c>
      <c r="BI546" s="145">
        <f>IF(N546="nulová",J546,0)</f>
        <v>0</v>
      </c>
      <c r="BJ546" s="18" t="s">
        <v>85</v>
      </c>
      <c r="BK546" s="145">
        <f>ROUND(I546*H546,2)</f>
        <v>0</v>
      </c>
      <c r="BL546" s="18" t="s">
        <v>135</v>
      </c>
      <c r="BM546" s="144" t="s">
        <v>608</v>
      </c>
    </row>
    <row r="547" spans="2:47" s="1" customFormat="1" ht="10.2">
      <c r="B547" s="34"/>
      <c r="D547" s="146" t="s">
        <v>137</v>
      </c>
      <c r="F547" s="147" t="s">
        <v>609</v>
      </c>
      <c r="I547" s="148"/>
      <c r="L547" s="34"/>
      <c r="M547" s="149"/>
      <c r="T547" s="55"/>
      <c r="AT547" s="18" t="s">
        <v>137</v>
      </c>
      <c r="AU547" s="18" t="s">
        <v>87</v>
      </c>
    </row>
    <row r="548" spans="2:51" s="12" customFormat="1" ht="10.2">
      <c r="B548" s="150"/>
      <c r="D548" s="151" t="s">
        <v>139</v>
      </c>
      <c r="E548" s="152" t="s">
        <v>32</v>
      </c>
      <c r="F548" s="153" t="s">
        <v>147</v>
      </c>
      <c r="H548" s="152" t="s">
        <v>32</v>
      </c>
      <c r="I548" s="154"/>
      <c r="L548" s="150"/>
      <c r="M548" s="155"/>
      <c r="T548" s="156"/>
      <c r="AT548" s="152" t="s">
        <v>139</v>
      </c>
      <c r="AU548" s="152" t="s">
        <v>87</v>
      </c>
      <c r="AV548" s="12" t="s">
        <v>85</v>
      </c>
      <c r="AW548" s="12" t="s">
        <v>39</v>
      </c>
      <c r="AX548" s="12" t="s">
        <v>78</v>
      </c>
      <c r="AY548" s="152" t="s">
        <v>128</v>
      </c>
    </row>
    <row r="549" spans="2:51" s="13" customFormat="1" ht="10.2">
      <c r="B549" s="157"/>
      <c r="D549" s="151" t="s">
        <v>139</v>
      </c>
      <c r="E549" s="158" t="s">
        <v>32</v>
      </c>
      <c r="F549" s="159" t="s">
        <v>610</v>
      </c>
      <c r="H549" s="160">
        <v>0.15</v>
      </c>
      <c r="I549" s="161"/>
      <c r="L549" s="157"/>
      <c r="M549" s="162"/>
      <c r="T549" s="163"/>
      <c r="AT549" s="158" t="s">
        <v>139</v>
      </c>
      <c r="AU549" s="158" t="s">
        <v>87</v>
      </c>
      <c r="AV549" s="13" t="s">
        <v>87</v>
      </c>
      <c r="AW549" s="13" t="s">
        <v>39</v>
      </c>
      <c r="AX549" s="13" t="s">
        <v>78</v>
      </c>
      <c r="AY549" s="158" t="s">
        <v>128</v>
      </c>
    </row>
    <row r="550" spans="2:51" s="13" customFormat="1" ht="10.2">
      <c r="B550" s="157"/>
      <c r="D550" s="151" t="s">
        <v>139</v>
      </c>
      <c r="E550" s="158" t="s">
        <v>32</v>
      </c>
      <c r="F550" s="159" t="s">
        <v>611</v>
      </c>
      <c r="H550" s="160">
        <v>0.08</v>
      </c>
      <c r="I550" s="161"/>
      <c r="L550" s="157"/>
      <c r="M550" s="162"/>
      <c r="T550" s="163"/>
      <c r="AT550" s="158" t="s">
        <v>139</v>
      </c>
      <c r="AU550" s="158" t="s">
        <v>87</v>
      </c>
      <c r="AV550" s="13" t="s">
        <v>87</v>
      </c>
      <c r="AW550" s="13" t="s">
        <v>39</v>
      </c>
      <c r="AX550" s="13" t="s">
        <v>78</v>
      </c>
      <c r="AY550" s="158" t="s">
        <v>128</v>
      </c>
    </row>
    <row r="551" spans="2:51" s="14" customFormat="1" ht="10.2">
      <c r="B551" s="164"/>
      <c r="D551" s="151" t="s">
        <v>139</v>
      </c>
      <c r="E551" s="165" t="s">
        <v>32</v>
      </c>
      <c r="F551" s="166" t="s">
        <v>142</v>
      </c>
      <c r="H551" s="167">
        <v>0.23</v>
      </c>
      <c r="I551" s="168"/>
      <c r="L551" s="164"/>
      <c r="M551" s="169"/>
      <c r="T551" s="170"/>
      <c r="AT551" s="165" t="s">
        <v>139</v>
      </c>
      <c r="AU551" s="165" t="s">
        <v>87</v>
      </c>
      <c r="AV551" s="14" t="s">
        <v>135</v>
      </c>
      <c r="AW551" s="14" t="s">
        <v>39</v>
      </c>
      <c r="AX551" s="14" t="s">
        <v>85</v>
      </c>
      <c r="AY551" s="165" t="s">
        <v>128</v>
      </c>
    </row>
    <row r="552" spans="2:65" s="1" customFormat="1" ht="49.05" customHeight="1">
      <c r="B552" s="34"/>
      <c r="C552" s="133" t="s">
        <v>612</v>
      </c>
      <c r="D552" s="133" t="s">
        <v>130</v>
      </c>
      <c r="E552" s="134" t="s">
        <v>613</v>
      </c>
      <c r="F552" s="135" t="s">
        <v>614</v>
      </c>
      <c r="G552" s="136" t="s">
        <v>459</v>
      </c>
      <c r="H552" s="137">
        <v>0.23</v>
      </c>
      <c r="I552" s="138"/>
      <c r="J552" s="139">
        <f>ROUND(I552*H552,2)</f>
        <v>0</v>
      </c>
      <c r="K552" s="135" t="s">
        <v>134</v>
      </c>
      <c r="L552" s="34"/>
      <c r="M552" s="140" t="s">
        <v>32</v>
      </c>
      <c r="N552" s="141" t="s">
        <v>49</v>
      </c>
      <c r="P552" s="142">
        <f>O552*H552</f>
        <v>0</v>
      </c>
      <c r="Q552" s="142">
        <v>0</v>
      </c>
      <c r="R552" s="142">
        <f>Q552*H552</f>
        <v>0</v>
      </c>
      <c r="S552" s="142">
        <v>0</v>
      </c>
      <c r="T552" s="143">
        <f>S552*H552</f>
        <v>0</v>
      </c>
      <c r="AR552" s="144" t="s">
        <v>135</v>
      </c>
      <c r="AT552" s="144" t="s">
        <v>130</v>
      </c>
      <c r="AU552" s="144" t="s">
        <v>87</v>
      </c>
      <c r="AY552" s="18" t="s">
        <v>128</v>
      </c>
      <c r="BE552" s="145">
        <f>IF(N552="základní",J552,0)</f>
        <v>0</v>
      </c>
      <c r="BF552" s="145">
        <f>IF(N552="snížená",J552,0)</f>
        <v>0</v>
      </c>
      <c r="BG552" s="145">
        <f>IF(N552="zákl. přenesená",J552,0)</f>
        <v>0</v>
      </c>
      <c r="BH552" s="145">
        <f>IF(N552="sníž. přenesená",J552,0)</f>
        <v>0</v>
      </c>
      <c r="BI552" s="145">
        <f>IF(N552="nulová",J552,0)</f>
        <v>0</v>
      </c>
      <c r="BJ552" s="18" t="s">
        <v>85</v>
      </c>
      <c r="BK552" s="145">
        <f>ROUND(I552*H552,2)</f>
        <v>0</v>
      </c>
      <c r="BL552" s="18" t="s">
        <v>135</v>
      </c>
      <c r="BM552" s="144" t="s">
        <v>615</v>
      </c>
    </row>
    <row r="553" spans="2:47" s="1" customFormat="1" ht="10.2">
      <c r="B553" s="34"/>
      <c r="D553" s="146" t="s">
        <v>137</v>
      </c>
      <c r="F553" s="147" t="s">
        <v>616</v>
      </c>
      <c r="I553" s="148"/>
      <c r="L553" s="34"/>
      <c r="M553" s="149"/>
      <c r="T553" s="55"/>
      <c r="AT553" s="18" t="s">
        <v>137</v>
      </c>
      <c r="AU553" s="18" t="s">
        <v>87</v>
      </c>
    </row>
    <row r="554" spans="2:51" s="13" customFormat="1" ht="10.2">
      <c r="B554" s="157"/>
      <c r="D554" s="151" t="s">
        <v>139</v>
      </c>
      <c r="E554" s="158" t="s">
        <v>32</v>
      </c>
      <c r="F554" s="159" t="s">
        <v>617</v>
      </c>
      <c r="H554" s="160">
        <v>0.23</v>
      </c>
      <c r="I554" s="161"/>
      <c r="L554" s="157"/>
      <c r="M554" s="162"/>
      <c r="T554" s="163"/>
      <c r="AT554" s="158" t="s">
        <v>139</v>
      </c>
      <c r="AU554" s="158" t="s">
        <v>87</v>
      </c>
      <c r="AV554" s="13" t="s">
        <v>87</v>
      </c>
      <c r="AW554" s="13" t="s">
        <v>39</v>
      </c>
      <c r="AX554" s="13" t="s">
        <v>85</v>
      </c>
      <c r="AY554" s="158" t="s">
        <v>128</v>
      </c>
    </row>
    <row r="555" spans="2:63" s="11" customFormat="1" ht="22.8" customHeight="1">
      <c r="B555" s="121"/>
      <c r="D555" s="122" t="s">
        <v>77</v>
      </c>
      <c r="E555" s="131" t="s">
        <v>618</v>
      </c>
      <c r="F555" s="131" t="s">
        <v>619</v>
      </c>
      <c r="I555" s="124"/>
      <c r="J555" s="132">
        <f>BK555</f>
        <v>0</v>
      </c>
      <c r="L555" s="121"/>
      <c r="M555" s="126"/>
      <c r="P555" s="127">
        <f>SUM(P556:P584)</f>
        <v>0</v>
      </c>
      <c r="R555" s="127">
        <f>SUM(R556:R584)</f>
        <v>0</v>
      </c>
      <c r="T555" s="128">
        <f>SUM(T556:T584)</f>
        <v>0</v>
      </c>
      <c r="AR555" s="122" t="s">
        <v>85</v>
      </c>
      <c r="AT555" s="129" t="s">
        <v>77</v>
      </c>
      <c r="AU555" s="129" t="s">
        <v>85</v>
      </c>
      <c r="AY555" s="122" t="s">
        <v>128</v>
      </c>
      <c r="BK555" s="130">
        <f>SUM(BK556:BK584)</f>
        <v>0</v>
      </c>
    </row>
    <row r="556" spans="2:65" s="1" customFormat="1" ht="37.8" customHeight="1">
      <c r="B556" s="34"/>
      <c r="C556" s="133" t="s">
        <v>620</v>
      </c>
      <c r="D556" s="133" t="s">
        <v>130</v>
      </c>
      <c r="E556" s="134" t="s">
        <v>621</v>
      </c>
      <c r="F556" s="135" t="s">
        <v>622</v>
      </c>
      <c r="G556" s="136" t="s">
        <v>181</v>
      </c>
      <c r="H556" s="137">
        <v>6.903</v>
      </c>
      <c r="I556" s="138"/>
      <c r="J556" s="139">
        <f>ROUND(I556*H556,2)</f>
        <v>0</v>
      </c>
      <c r="K556" s="135" t="s">
        <v>134</v>
      </c>
      <c r="L556" s="34"/>
      <c r="M556" s="140" t="s">
        <v>32</v>
      </c>
      <c r="N556" s="141" t="s">
        <v>49</v>
      </c>
      <c r="P556" s="142">
        <f>O556*H556</f>
        <v>0</v>
      </c>
      <c r="Q556" s="142">
        <v>0</v>
      </c>
      <c r="R556" s="142">
        <f>Q556*H556</f>
        <v>0</v>
      </c>
      <c r="S556" s="142">
        <v>0</v>
      </c>
      <c r="T556" s="143">
        <f>S556*H556</f>
        <v>0</v>
      </c>
      <c r="AR556" s="144" t="s">
        <v>135</v>
      </c>
      <c r="AT556" s="144" t="s">
        <v>130</v>
      </c>
      <c r="AU556" s="144" t="s">
        <v>87</v>
      </c>
      <c r="AY556" s="18" t="s">
        <v>128</v>
      </c>
      <c r="BE556" s="145">
        <f>IF(N556="základní",J556,0)</f>
        <v>0</v>
      </c>
      <c r="BF556" s="145">
        <f>IF(N556="snížená",J556,0)</f>
        <v>0</v>
      </c>
      <c r="BG556" s="145">
        <f>IF(N556="zákl. přenesená",J556,0)</f>
        <v>0</v>
      </c>
      <c r="BH556" s="145">
        <f>IF(N556="sníž. přenesená",J556,0)</f>
        <v>0</v>
      </c>
      <c r="BI556" s="145">
        <f>IF(N556="nulová",J556,0)</f>
        <v>0</v>
      </c>
      <c r="BJ556" s="18" t="s">
        <v>85</v>
      </c>
      <c r="BK556" s="145">
        <f>ROUND(I556*H556,2)</f>
        <v>0</v>
      </c>
      <c r="BL556" s="18" t="s">
        <v>135</v>
      </c>
      <c r="BM556" s="144" t="s">
        <v>623</v>
      </c>
    </row>
    <row r="557" spans="2:47" s="1" customFormat="1" ht="10.2">
      <c r="B557" s="34"/>
      <c r="D557" s="146" t="s">
        <v>137</v>
      </c>
      <c r="F557" s="147" t="s">
        <v>624</v>
      </c>
      <c r="I557" s="148"/>
      <c r="L557" s="34"/>
      <c r="M557" s="149"/>
      <c r="T557" s="55"/>
      <c r="AT557" s="18" t="s">
        <v>137</v>
      </c>
      <c r="AU557" s="18" t="s">
        <v>87</v>
      </c>
    </row>
    <row r="558" spans="2:51" s="12" customFormat="1" ht="10.2">
      <c r="B558" s="150"/>
      <c r="D558" s="151" t="s">
        <v>139</v>
      </c>
      <c r="E558" s="152" t="s">
        <v>32</v>
      </c>
      <c r="F558" s="153" t="s">
        <v>625</v>
      </c>
      <c r="H558" s="152" t="s">
        <v>32</v>
      </c>
      <c r="I558" s="154"/>
      <c r="L558" s="150"/>
      <c r="M558" s="155"/>
      <c r="T558" s="156"/>
      <c r="AT558" s="152" t="s">
        <v>139</v>
      </c>
      <c r="AU558" s="152" t="s">
        <v>87</v>
      </c>
      <c r="AV558" s="12" t="s">
        <v>85</v>
      </c>
      <c r="AW558" s="12" t="s">
        <v>39</v>
      </c>
      <c r="AX558" s="12" t="s">
        <v>78</v>
      </c>
      <c r="AY558" s="152" t="s">
        <v>128</v>
      </c>
    </row>
    <row r="559" spans="2:51" s="13" customFormat="1" ht="10.2">
      <c r="B559" s="157"/>
      <c r="D559" s="151" t="s">
        <v>139</v>
      </c>
      <c r="E559" s="158" t="s">
        <v>32</v>
      </c>
      <c r="F559" s="159" t="s">
        <v>626</v>
      </c>
      <c r="H559" s="160">
        <v>6.903</v>
      </c>
      <c r="I559" s="161"/>
      <c r="L559" s="157"/>
      <c r="M559" s="162"/>
      <c r="T559" s="163"/>
      <c r="AT559" s="158" t="s">
        <v>139</v>
      </c>
      <c r="AU559" s="158" t="s">
        <v>87</v>
      </c>
      <c r="AV559" s="13" t="s">
        <v>87</v>
      </c>
      <c r="AW559" s="13" t="s">
        <v>39</v>
      </c>
      <c r="AX559" s="13" t="s">
        <v>78</v>
      </c>
      <c r="AY559" s="158" t="s">
        <v>128</v>
      </c>
    </row>
    <row r="560" spans="2:51" s="14" customFormat="1" ht="10.2">
      <c r="B560" s="164"/>
      <c r="D560" s="151" t="s">
        <v>139</v>
      </c>
      <c r="E560" s="165" t="s">
        <v>32</v>
      </c>
      <c r="F560" s="166" t="s">
        <v>142</v>
      </c>
      <c r="H560" s="167">
        <v>6.903</v>
      </c>
      <c r="I560" s="168"/>
      <c r="L560" s="164"/>
      <c r="M560" s="169"/>
      <c r="T560" s="170"/>
      <c r="AT560" s="165" t="s">
        <v>139</v>
      </c>
      <c r="AU560" s="165" t="s">
        <v>87</v>
      </c>
      <c r="AV560" s="14" t="s">
        <v>135</v>
      </c>
      <c r="AW560" s="14" t="s">
        <v>39</v>
      </c>
      <c r="AX560" s="14" t="s">
        <v>85</v>
      </c>
      <c r="AY560" s="165" t="s">
        <v>128</v>
      </c>
    </row>
    <row r="561" spans="2:65" s="1" customFormat="1" ht="37.8" customHeight="1">
      <c r="B561" s="34"/>
      <c r="C561" s="133" t="s">
        <v>627</v>
      </c>
      <c r="D561" s="133" t="s">
        <v>130</v>
      </c>
      <c r="E561" s="134" t="s">
        <v>628</v>
      </c>
      <c r="F561" s="135" t="s">
        <v>629</v>
      </c>
      <c r="G561" s="136" t="s">
        <v>181</v>
      </c>
      <c r="H561" s="137">
        <v>131.157</v>
      </c>
      <c r="I561" s="138"/>
      <c r="J561" s="139">
        <f>ROUND(I561*H561,2)</f>
        <v>0</v>
      </c>
      <c r="K561" s="135" t="s">
        <v>134</v>
      </c>
      <c r="L561" s="34"/>
      <c r="M561" s="140" t="s">
        <v>32</v>
      </c>
      <c r="N561" s="141" t="s">
        <v>49</v>
      </c>
      <c r="P561" s="142">
        <f>O561*H561</f>
        <v>0</v>
      </c>
      <c r="Q561" s="142">
        <v>0</v>
      </c>
      <c r="R561" s="142">
        <f>Q561*H561</f>
        <v>0</v>
      </c>
      <c r="S561" s="142">
        <v>0</v>
      </c>
      <c r="T561" s="143">
        <f>S561*H561</f>
        <v>0</v>
      </c>
      <c r="AR561" s="144" t="s">
        <v>135</v>
      </c>
      <c r="AT561" s="144" t="s">
        <v>130</v>
      </c>
      <c r="AU561" s="144" t="s">
        <v>87</v>
      </c>
      <c r="AY561" s="18" t="s">
        <v>128</v>
      </c>
      <c r="BE561" s="145">
        <f>IF(N561="základní",J561,0)</f>
        <v>0</v>
      </c>
      <c r="BF561" s="145">
        <f>IF(N561="snížená",J561,0)</f>
        <v>0</v>
      </c>
      <c r="BG561" s="145">
        <f>IF(N561="zákl. přenesená",J561,0)</f>
        <v>0</v>
      </c>
      <c r="BH561" s="145">
        <f>IF(N561="sníž. přenesená",J561,0)</f>
        <v>0</v>
      </c>
      <c r="BI561" s="145">
        <f>IF(N561="nulová",J561,0)</f>
        <v>0</v>
      </c>
      <c r="BJ561" s="18" t="s">
        <v>85</v>
      </c>
      <c r="BK561" s="145">
        <f>ROUND(I561*H561,2)</f>
        <v>0</v>
      </c>
      <c r="BL561" s="18" t="s">
        <v>135</v>
      </c>
      <c r="BM561" s="144" t="s">
        <v>630</v>
      </c>
    </row>
    <row r="562" spans="2:47" s="1" customFormat="1" ht="10.2">
      <c r="B562" s="34"/>
      <c r="D562" s="146" t="s">
        <v>137</v>
      </c>
      <c r="F562" s="147" t="s">
        <v>631</v>
      </c>
      <c r="I562" s="148"/>
      <c r="L562" s="34"/>
      <c r="M562" s="149"/>
      <c r="T562" s="55"/>
      <c r="AT562" s="18" t="s">
        <v>137</v>
      </c>
      <c r="AU562" s="18" t="s">
        <v>87</v>
      </c>
    </row>
    <row r="563" spans="2:51" s="13" customFormat="1" ht="10.2">
      <c r="B563" s="157"/>
      <c r="D563" s="151" t="s">
        <v>139</v>
      </c>
      <c r="E563" s="158" t="s">
        <v>32</v>
      </c>
      <c r="F563" s="159" t="s">
        <v>632</v>
      </c>
      <c r="H563" s="160">
        <v>6.903</v>
      </c>
      <c r="I563" s="161"/>
      <c r="L563" s="157"/>
      <c r="M563" s="162"/>
      <c r="T563" s="163"/>
      <c r="AT563" s="158" t="s">
        <v>139</v>
      </c>
      <c r="AU563" s="158" t="s">
        <v>87</v>
      </c>
      <c r="AV563" s="13" t="s">
        <v>87</v>
      </c>
      <c r="AW563" s="13" t="s">
        <v>39</v>
      </c>
      <c r="AX563" s="13" t="s">
        <v>85</v>
      </c>
      <c r="AY563" s="158" t="s">
        <v>128</v>
      </c>
    </row>
    <row r="564" spans="2:51" s="13" customFormat="1" ht="10.2">
      <c r="B564" s="157"/>
      <c r="D564" s="151" t="s">
        <v>139</v>
      </c>
      <c r="F564" s="159" t="s">
        <v>633</v>
      </c>
      <c r="H564" s="160">
        <v>131.157</v>
      </c>
      <c r="I564" s="161"/>
      <c r="L564" s="157"/>
      <c r="M564" s="162"/>
      <c r="T564" s="163"/>
      <c r="AT564" s="158" t="s">
        <v>139</v>
      </c>
      <c r="AU564" s="158" t="s">
        <v>87</v>
      </c>
      <c r="AV564" s="13" t="s">
        <v>87</v>
      </c>
      <c r="AW564" s="13" t="s">
        <v>4</v>
      </c>
      <c r="AX564" s="13" t="s">
        <v>85</v>
      </c>
      <c r="AY564" s="158" t="s">
        <v>128</v>
      </c>
    </row>
    <row r="565" spans="2:65" s="1" customFormat="1" ht="37.8" customHeight="1">
      <c r="B565" s="34"/>
      <c r="C565" s="133" t="s">
        <v>634</v>
      </c>
      <c r="D565" s="133" t="s">
        <v>130</v>
      </c>
      <c r="E565" s="134" t="s">
        <v>635</v>
      </c>
      <c r="F565" s="135" t="s">
        <v>636</v>
      </c>
      <c r="G565" s="136" t="s">
        <v>181</v>
      </c>
      <c r="H565" s="137">
        <v>0.02</v>
      </c>
      <c r="I565" s="138"/>
      <c r="J565" s="139">
        <f>ROUND(I565*H565,2)</f>
        <v>0</v>
      </c>
      <c r="K565" s="135" t="s">
        <v>134</v>
      </c>
      <c r="L565" s="34"/>
      <c r="M565" s="140" t="s">
        <v>32</v>
      </c>
      <c r="N565" s="141" t="s">
        <v>49</v>
      </c>
      <c r="P565" s="142">
        <f>O565*H565</f>
        <v>0</v>
      </c>
      <c r="Q565" s="142">
        <v>0</v>
      </c>
      <c r="R565" s="142">
        <f>Q565*H565</f>
        <v>0</v>
      </c>
      <c r="S565" s="142">
        <v>0</v>
      </c>
      <c r="T565" s="143">
        <f>S565*H565</f>
        <v>0</v>
      </c>
      <c r="AR565" s="144" t="s">
        <v>135</v>
      </c>
      <c r="AT565" s="144" t="s">
        <v>130</v>
      </c>
      <c r="AU565" s="144" t="s">
        <v>87</v>
      </c>
      <c r="AY565" s="18" t="s">
        <v>128</v>
      </c>
      <c r="BE565" s="145">
        <f>IF(N565="základní",J565,0)</f>
        <v>0</v>
      </c>
      <c r="BF565" s="145">
        <f>IF(N565="snížená",J565,0)</f>
        <v>0</v>
      </c>
      <c r="BG565" s="145">
        <f>IF(N565="zákl. přenesená",J565,0)</f>
        <v>0</v>
      </c>
      <c r="BH565" s="145">
        <f>IF(N565="sníž. přenesená",J565,0)</f>
        <v>0</v>
      </c>
      <c r="BI565" s="145">
        <f>IF(N565="nulová",J565,0)</f>
        <v>0</v>
      </c>
      <c r="BJ565" s="18" t="s">
        <v>85</v>
      </c>
      <c r="BK565" s="145">
        <f>ROUND(I565*H565,2)</f>
        <v>0</v>
      </c>
      <c r="BL565" s="18" t="s">
        <v>135</v>
      </c>
      <c r="BM565" s="144" t="s">
        <v>637</v>
      </c>
    </row>
    <row r="566" spans="2:47" s="1" customFormat="1" ht="10.2">
      <c r="B566" s="34"/>
      <c r="D566" s="146" t="s">
        <v>137</v>
      </c>
      <c r="F566" s="147" t="s">
        <v>638</v>
      </c>
      <c r="I566" s="148"/>
      <c r="L566" s="34"/>
      <c r="M566" s="149"/>
      <c r="T566" s="55"/>
      <c r="AT566" s="18" t="s">
        <v>137</v>
      </c>
      <c r="AU566" s="18" t="s">
        <v>87</v>
      </c>
    </row>
    <row r="567" spans="2:51" s="12" customFormat="1" ht="10.2">
      <c r="B567" s="150"/>
      <c r="D567" s="151" t="s">
        <v>139</v>
      </c>
      <c r="E567" s="152" t="s">
        <v>32</v>
      </c>
      <c r="F567" s="153" t="s">
        <v>625</v>
      </c>
      <c r="H567" s="152" t="s">
        <v>32</v>
      </c>
      <c r="I567" s="154"/>
      <c r="L567" s="150"/>
      <c r="M567" s="155"/>
      <c r="T567" s="156"/>
      <c r="AT567" s="152" t="s">
        <v>139</v>
      </c>
      <c r="AU567" s="152" t="s">
        <v>87</v>
      </c>
      <c r="AV567" s="12" t="s">
        <v>85</v>
      </c>
      <c r="AW567" s="12" t="s">
        <v>39</v>
      </c>
      <c r="AX567" s="12" t="s">
        <v>78</v>
      </c>
      <c r="AY567" s="152" t="s">
        <v>128</v>
      </c>
    </row>
    <row r="568" spans="2:51" s="13" customFormat="1" ht="10.2">
      <c r="B568" s="157"/>
      <c r="D568" s="151" t="s">
        <v>139</v>
      </c>
      <c r="E568" s="158" t="s">
        <v>32</v>
      </c>
      <c r="F568" s="159" t="s">
        <v>639</v>
      </c>
      <c r="H568" s="160">
        <v>0.02</v>
      </c>
      <c r="I568" s="161"/>
      <c r="L568" s="157"/>
      <c r="M568" s="162"/>
      <c r="T568" s="163"/>
      <c r="AT568" s="158" t="s">
        <v>139</v>
      </c>
      <c r="AU568" s="158" t="s">
        <v>87</v>
      </c>
      <c r="AV568" s="13" t="s">
        <v>87</v>
      </c>
      <c r="AW568" s="13" t="s">
        <v>39</v>
      </c>
      <c r="AX568" s="13" t="s">
        <v>78</v>
      </c>
      <c r="AY568" s="158" t="s">
        <v>128</v>
      </c>
    </row>
    <row r="569" spans="2:51" s="14" customFormat="1" ht="10.2">
      <c r="B569" s="164"/>
      <c r="D569" s="151" t="s">
        <v>139</v>
      </c>
      <c r="E569" s="165" t="s">
        <v>32</v>
      </c>
      <c r="F569" s="166" t="s">
        <v>142</v>
      </c>
      <c r="H569" s="167">
        <v>0.02</v>
      </c>
      <c r="I569" s="168"/>
      <c r="L569" s="164"/>
      <c r="M569" s="169"/>
      <c r="T569" s="170"/>
      <c r="AT569" s="165" t="s">
        <v>139</v>
      </c>
      <c r="AU569" s="165" t="s">
        <v>87</v>
      </c>
      <c r="AV569" s="14" t="s">
        <v>135</v>
      </c>
      <c r="AW569" s="14" t="s">
        <v>39</v>
      </c>
      <c r="AX569" s="14" t="s">
        <v>85</v>
      </c>
      <c r="AY569" s="165" t="s">
        <v>128</v>
      </c>
    </row>
    <row r="570" spans="2:65" s="1" customFormat="1" ht="37.8" customHeight="1">
      <c r="B570" s="34"/>
      <c r="C570" s="133" t="s">
        <v>640</v>
      </c>
      <c r="D570" s="133" t="s">
        <v>130</v>
      </c>
      <c r="E570" s="134" t="s">
        <v>641</v>
      </c>
      <c r="F570" s="135" t="s">
        <v>629</v>
      </c>
      <c r="G570" s="136" t="s">
        <v>181</v>
      </c>
      <c r="H570" s="137">
        <v>0.38</v>
      </c>
      <c r="I570" s="138"/>
      <c r="J570" s="139">
        <f>ROUND(I570*H570,2)</f>
        <v>0</v>
      </c>
      <c r="K570" s="135" t="s">
        <v>134</v>
      </c>
      <c r="L570" s="34"/>
      <c r="M570" s="140" t="s">
        <v>32</v>
      </c>
      <c r="N570" s="141" t="s">
        <v>49</v>
      </c>
      <c r="P570" s="142">
        <f>O570*H570</f>
        <v>0</v>
      </c>
      <c r="Q570" s="142">
        <v>0</v>
      </c>
      <c r="R570" s="142">
        <f>Q570*H570</f>
        <v>0</v>
      </c>
      <c r="S570" s="142">
        <v>0</v>
      </c>
      <c r="T570" s="143">
        <f>S570*H570</f>
        <v>0</v>
      </c>
      <c r="AR570" s="144" t="s">
        <v>135</v>
      </c>
      <c r="AT570" s="144" t="s">
        <v>130</v>
      </c>
      <c r="AU570" s="144" t="s">
        <v>87</v>
      </c>
      <c r="AY570" s="18" t="s">
        <v>128</v>
      </c>
      <c r="BE570" s="145">
        <f>IF(N570="základní",J570,0)</f>
        <v>0</v>
      </c>
      <c r="BF570" s="145">
        <f>IF(N570="snížená",J570,0)</f>
        <v>0</v>
      </c>
      <c r="BG570" s="145">
        <f>IF(N570="zákl. přenesená",J570,0)</f>
        <v>0</v>
      </c>
      <c r="BH570" s="145">
        <f>IF(N570="sníž. přenesená",J570,0)</f>
        <v>0</v>
      </c>
      <c r="BI570" s="145">
        <f>IF(N570="nulová",J570,0)</f>
        <v>0</v>
      </c>
      <c r="BJ570" s="18" t="s">
        <v>85</v>
      </c>
      <c r="BK570" s="145">
        <f>ROUND(I570*H570,2)</f>
        <v>0</v>
      </c>
      <c r="BL570" s="18" t="s">
        <v>135</v>
      </c>
      <c r="BM570" s="144" t="s">
        <v>642</v>
      </c>
    </row>
    <row r="571" spans="2:47" s="1" customFormat="1" ht="10.2">
      <c r="B571" s="34"/>
      <c r="D571" s="146" t="s">
        <v>137</v>
      </c>
      <c r="F571" s="147" t="s">
        <v>643</v>
      </c>
      <c r="I571" s="148"/>
      <c r="L571" s="34"/>
      <c r="M571" s="149"/>
      <c r="T571" s="55"/>
      <c r="AT571" s="18" t="s">
        <v>137</v>
      </c>
      <c r="AU571" s="18" t="s">
        <v>87</v>
      </c>
    </row>
    <row r="572" spans="2:51" s="13" customFormat="1" ht="10.2">
      <c r="B572" s="157"/>
      <c r="D572" s="151" t="s">
        <v>139</v>
      </c>
      <c r="E572" s="158" t="s">
        <v>32</v>
      </c>
      <c r="F572" s="159" t="s">
        <v>644</v>
      </c>
      <c r="H572" s="160">
        <v>0.02</v>
      </c>
      <c r="I572" s="161"/>
      <c r="L572" s="157"/>
      <c r="M572" s="162"/>
      <c r="T572" s="163"/>
      <c r="AT572" s="158" t="s">
        <v>139</v>
      </c>
      <c r="AU572" s="158" t="s">
        <v>87</v>
      </c>
      <c r="AV572" s="13" t="s">
        <v>87</v>
      </c>
      <c r="AW572" s="13" t="s">
        <v>39</v>
      </c>
      <c r="AX572" s="13" t="s">
        <v>85</v>
      </c>
      <c r="AY572" s="158" t="s">
        <v>128</v>
      </c>
    </row>
    <row r="573" spans="2:51" s="13" customFormat="1" ht="10.2">
      <c r="B573" s="157"/>
      <c r="D573" s="151" t="s">
        <v>139</v>
      </c>
      <c r="F573" s="159" t="s">
        <v>645</v>
      </c>
      <c r="H573" s="160">
        <v>0.38</v>
      </c>
      <c r="I573" s="161"/>
      <c r="L573" s="157"/>
      <c r="M573" s="162"/>
      <c r="T573" s="163"/>
      <c r="AT573" s="158" t="s">
        <v>139</v>
      </c>
      <c r="AU573" s="158" t="s">
        <v>87</v>
      </c>
      <c r="AV573" s="13" t="s">
        <v>87</v>
      </c>
      <c r="AW573" s="13" t="s">
        <v>4</v>
      </c>
      <c r="AX573" s="13" t="s">
        <v>85</v>
      </c>
      <c r="AY573" s="158" t="s">
        <v>128</v>
      </c>
    </row>
    <row r="574" spans="2:65" s="1" customFormat="1" ht="24.15" customHeight="1">
      <c r="B574" s="34"/>
      <c r="C574" s="133" t="s">
        <v>646</v>
      </c>
      <c r="D574" s="133" t="s">
        <v>130</v>
      </c>
      <c r="E574" s="134" t="s">
        <v>647</v>
      </c>
      <c r="F574" s="135" t="s">
        <v>648</v>
      </c>
      <c r="G574" s="136" t="s">
        <v>181</v>
      </c>
      <c r="H574" s="137">
        <v>6.923</v>
      </c>
      <c r="I574" s="138"/>
      <c r="J574" s="139">
        <f>ROUND(I574*H574,2)</f>
        <v>0</v>
      </c>
      <c r="K574" s="135" t="s">
        <v>134</v>
      </c>
      <c r="L574" s="34"/>
      <c r="M574" s="140" t="s">
        <v>32</v>
      </c>
      <c r="N574" s="141" t="s">
        <v>49</v>
      </c>
      <c r="P574" s="142">
        <f>O574*H574</f>
        <v>0</v>
      </c>
      <c r="Q574" s="142">
        <v>0</v>
      </c>
      <c r="R574" s="142">
        <f>Q574*H574</f>
        <v>0</v>
      </c>
      <c r="S574" s="142">
        <v>0</v>
      </c>
      <c r="T574" s="143">
        <f>S574*H574</f>
        <v>0</v>
      </c>
      <c r="AR574" s="144" t="s">
        <v>135</v>
      </c>
      <c r="AT574" s="144" t="s">
        <v>130</v>
      </c>
      <c r="AU574" s="144" t="s">
        <v>87</v>
      </c>
      <c r="AY574" s="18" t="s">
        <v>128</v>
      </c>
      <c r="BE574" s="145">
        <f>IF(N574="základní",J574,0)</f>
        <v>0</v>
      </c>
      <c r="BF574" s="145">
        <f>IF(N574="snížená",J574,0)</f>
        <v>0</v>
      </c>
      <c r="BG574" s="145">
        <f>IF(N574="zákl. přenesená",J574,0)</f>
        <v>0</v>
      </c>
      <c r="BH574" s="145">
        <f>IF(N574="sníž. přenesená",J574,0)</f>
        <v>0</v>
      </c>
      <c r="BI574" s="145">
        <f>IF(N574="nulová",J574,0)</f>
        <v>0</v>
      </c>
      <c r="BJ574" s="18" t="s">
        <v>85</v>
      </c>
      <c r="BK574" s="145">
        <f>ROUND(I574*H574,2)</f>
        <v>0</v>
      </c>
      <c r="BL574" s="18" t="s">
        <v>135</v>
      </c>
      <c r="BM574" s="144" t="s">
        <v>649</v>
      </c>
    </row>
    <row r="575" spans="2:47" s="1" customFormat="1" ht="10.2">
      <c r="B575" s="34"/>
      <c r="D575" s="146" t="s">
        <v>137</v>
      </c>
      <c r="F575" s="147" t="s">
        <v>650</v>
      </c>
      <c r="I575" s="148"/>
      <c r="L575" s="34"/>
      <c r="M575" s="149"/>
      <c r="T575" s="55"/>
      <c r="AT575" s="18" t="s">
        <v>137</v>
      </c>
      <c r="AU575" s="18" t="s">
        <v>87</v>
      </c>
    </row>
    <row r="576" spans="2:51" s="13" customFormat="1" ht="10.2">
      <c r="B576" s="157"/>
      <c r="D576" s="151" t="s">
        <v>139</v>
      </c>
      <c r="E576" s="158" t="s">
        <v>32</v>
      </c>
      <c r="F576" s="159" t="s">
        <v>626</v>
      </c>
      <c r="H576" s="160">
        <v>6.903</v>
      </c>
      <c r="I576" s="161"/>
      <c r="L576" s="157"/>
      <c r="M576" s="162"/>
      <c r="T576" s="163"/>
      <c r="AT576" s="158" t="s">
        <v>139</v>
      </c>
      <c r="AU576" s="158" t="s">
        <v>87</v>
      </c>
      <c r="AV576" s="13" t="s">
        <v>87</v>
      </c>
      <c r="AW576" s="13" t="s">
        <v>39</v>
      </c>
      <c r="AX576" s="13" t="s">
        <v>78</v>
      </c>
      <c r="AY576" s="158" t="s">
        <v>128</v>
      </c>
    </row>
    <row r="577" spans="2:51" s="13" customFormat="1" ht="10.2">
      <c r="B577" s="157"/>
      <c r="D577" s="151" t="s">
        <v>139</v>
      </c>
      <c r="E577" s="158" t="s">
        <v>32</v>
      </c>
      <c r="F577" s="159" t="s">
        <v>639</v>
      </c>
      <c r="H577" s="160">
        <v>0.02</v>
      </c>
      <c r="I577" s="161"/>
      <c r="L577" s="157"/>
      <c r="M577" s="162"/>
      <c r="T577" s="163"/>
      <c r="AT577" s="158" t="s">
        <v>139</v>
      </c>
      <c r="AU577" s="158" t="s">
        <v>87</v>
      </c>
      <c r="AV577" s="13" t="s">
        <v>87</v>
      </c>
      <c r="AW577" s="13" t="s">
        <v>39</v>
      </c>
      <c r="AX577" s="13" t="s">
        <v>78</v>
      </c>
      <c r="AY577" s="158" t="s">
        <v>128</v>
      </c>
    </row>
    <row r="578" spans="2:51" s="14" customFormat="1" ht="10.2">
      <c r="B578" s="164"/>
      <c r="D578" s="151" t="s">
        <v>139</v>
      </c>
      <c r="E578" s="165" t="s">
        <v>32</v>
      </c>
      <c r="F578" s="166" t="s">
        <v>142</v>
      </c>
      <c r="H578" s="167">
        <v>6.923</v>
      </c>
      <c r="I578" s="168"/>
      <c r="L578" s="164"/>
      <c r="M578" s="169"/>
      <c r="T578" s="170"/>
      <c r="AT578" s="165" t="s">
        <v>139</v>
      </c>
      <c r="AU578" s="165" t="s">
        <v>87</v>
      </c>
      <c r="AV578" s="14" t="s">
        <v>135</v>
      </c>
      <c r="AW578" s="14" t="s">
        <v>39</v>
      </c>
      <c r="AX578" s="14" t="s">
        <v>85</v>
      </c>
      <c r="AY578" s="165" t="s">
        <v>128</v>
      </c>
    </row>
    <row r="579" spans="2:65" s="1" customFormat="1" ht="44.25" customHeight="1">
      <c r="B579" s="34"/>
      <c r="C579" s="133" t="s">
        <v>651</v>
      </c>
      <c r="D579" s="133" t="s">
        <v>130</v>
      </c>
      <c r="E579" s="134" t="s">
        <v>652</v>
      </c>
      <c r="F579" s="135" t="s">
        <v>653</v>
      </c>
      <c r="G579" s="136" t="s">
        <v>181</v>
      </c>
      <c r="H579" s="137">
        <v>0.02</v>
      </c>
      <c r="I579" s="138"/>
      <c r="J579" s="139">
        <f>ROUND(I579*H579,2)</f>
        <v>0</v>
      </c>
      <c r="K579" s="135" t="s">
        <v>134</v>
      </c>
      <c r="L579" s="34"/>
      <c r="M579" s="140" t="s">
        <v>32</v>
      </c>
      <c r="N579" s="141" t="s">
        <v>49</v>
      </c>
      <c r="P579" s="142">
        <f>O579*H579</f>
        <v>0</v>
      </c>
      <c r="Q579" s="142">
        <v>0</v>
      </c>
      <c r="R579" s="142">
        <f>Q579*H579</f>
        <v>0</v>
      </c>
      <c r="S579" s="142">
        <v>0</v>
      </c>
      <c r="T579" s="143">
        <f>S579*H579</f>
        <v>0</v>
      </c>
      <c r="AR579" s="144" t="s">
        <v>135</v>
      </c>
      <c r="AT579" s="144" t="s">
        <v>130</v>
      </c>
      <c r="AU579" s="144" t="s">
        <v>87</v>
      </c>
      <c r="AY579" s="18" t="s">
        <v>128</v>
      </c>
      <c r="BE579" s="145">
        <f>IF(N579="základní",J579,0)</f>
        <v>0</v>
      </c>
      <c r="BF579" s="145">
        <f>IF(N579="snížená",J579,0)</f>
        <v>0</v>
      </c>
      <c r="BG579" s="145">
        <f>IF(N579="zákl. přenesená",J579,0)</f>
        <v>0</v>
      </c>
      <c r="BH579" s="145">
        <f>IF(N579="sníž. přenesená",J579,0)</f>
        <v>0</v>
      </c>
      <c r="BI579" s="145">
        <f>IF(N579="nulová",J579,0)</f>
        <v>0</v>
      </c>
      <c r="BJ579" s="18" t="s">
        <v>85</v>
      </c>
      <c r="BK579" s="145">
        <f>ROUND(I579*H579,2)</f>
        <v>0</v>
      </c>
      <c r="BL579" s="18" t="s">
        <v>135</v>
      </c>
      <c r="BM579" s="144" t="s">
        <v>654</v>
      </c>
    </row>
    <row r="580" spans="2:47" s="1" customFormat="1" ht="10.2">
      <c r="B580" s="34"/>
      <c r="D580" s="146" t="s">
        <v>137</v>
      </c>
      <c r="F580" s="147" t="s">
        <v>655</v>
      </c>
      <c r="I580" s="148"/>
      <c r="L580" s="34"/>
      <c r="M580" s="149"/>
      <c r="T580" s="55"/>
      <c r="AT580" s="18" t="s">
        <v>137</v>
      </c>
      <c r="AU580" s="18" t="s">
        <v>87</v>
      </c>
    </row>
    <row r="581" spans="2:51" s="13" customFormat="1" ht="10.2">
      <c r="B581" s="157"/>
      <c r="D581" s="151" t="s">
        <v>139</v>
      </c>
      <c r="E581" s="158" t="s">
        <v>32</v>
      </c>
      <c r="F581" s="159" t="s">
        <v>639</v>
      </c>
      <c r="H581" s="160">
        <v>0.02</v>
      </c>
      <c r="I581" s="161"/>
      <c r="L581" s="157"/>
      <c r="M581" s="162"/>
      <c r="T581" s="163"/>
      <c r="AT581" s="158" t="s">
        <v>139</v>
      </c>
      <c r="AU581" s="158" t="s">
        <v>87</v>
      </c>
      <c r="AV581" s="13" t="s">
        <v>87</v>
      </c>
      <c r="AW581" s="13" t="s">
        <v>39</v>
      </c>
      <c r="AX581" s="13" t="s">
        <v>85</v>
      </c>
      <c r="AY581" s="158" t="s">
        <v>128</v>
      </c>
    </row>
    <row r="582" spans="2:65" s="1" customFormat="1" ht="44.25" customHeight="1">
      <c r="B582" s="34"/>
      <c r="C582" s="133" t="s">
        <v>656</v>
      </c>
      <c r="D582" s="133" t="s">
        <v>130</v>
      </c>
      <c r="E582" s="134" t="s">
        <v>657</v>
      </c>
      <c r="F582" s="135" t="s">
        <v>180</v>
      </c>
      <c r="G582" s="136" t="s">
        <v>181</v>
      </c>
      <c r="H582" s="137">
        <v>6.903</v>
      </c>
      <c r="I582" s="138"/>
      <c r="J582" s="139">
        <f>ROUND(I582*H582,2)</f>
        <v>0</v>
      </c>
      <c r="K582" s="135" t="s">
        <v>134</v>
      </c>
      <c r="L582" s="34"/>
      <c r="M582" s="140" t="s">
        <v>32</v>
      </c>
      <c r="N582" s="141" t="s">
        <v>49</v>
      </c>
      <c r="P582" s="142">
        <f>O582*H582</f>
        <v>0</v>
      </c>
      <c r="Q582" s="142">
        <v>0</v>
      </c>
      <c r="R582" s="142">
        <f>Q582*H582</f>
        <v>0</v>
      </c>
      <c r="S582" s="142">
        <v>0</v>
      </c>
      <c r="T582" s="143">
        <f>S582*H582</f>
        <v>0</v>
      </c>
      <c r="AR582" s="144" t="s">
        <v>135</v>
      </c>
      <c r="AT582" s="144" t="s">
        <v>130</v>
      </c>
      <c r="AU582" s="144" t="s">
        <v>87</v>
      </c>
      <c r="AY582" s="18" t="s">
        <v>128</v>
      </c>
      <c r="BE582" s="145">
        <f>IF(N582="základní",J582,0)</f>
        <v>0</v>
      </c>
      <c r="BF582" s="145">
        <f>IF(N582="snížená",J582,0)</f>
        <v>0</v>
      </c>
      <c r="BG582" s="145">
        <f>IF(N582="zákl. přenesená",J582,0)</f>
        <v>0</v>
      </c>
      <c r="BH582" s="145">
        <f>IF(N582="sníž. přenesená",J582,0)</f>
        <v>0</v>
      </c>
      <c r="BI582" s="145">
        <f>IF(N582="nulová",J582,0)</f>
        <v>0</v>
      </c>
      <c r="BJ582" s="18" t="s">
        <v>85</v>
      </c>
      <c r="BK582" s="145">
        <f>ROUND(I582*H582,2)</f>
        <v>0</v>
      </c>
      <c r="BL582" s="18" t="s">
        <v>135</v>
      </c>
      <c r="BM582" s="144" t="s">
        <v>658</v>
      </c>
    </row>
    <row r="583" spans="2:47" s="1" customFormat="1" ht="10.2">
      <c r="B583" s="34"/>
      <c r="D583" s="146" t="s">
        <v>137</v>
      </c>
      <c r="F583" s="147" t="s">
        <v>659</v>
      </c>
      <c r="I583" s="148"/>
      <c r="L583" s="34"/>
      <c r="M583" s="149"/>
      <c r="T583" s="55"/>
      <c r="AT583" s="18" t="s">
        <v>137</v>
      </c>
      <c r="AU583" s="18" t="s">
        <v>87</v>
      </c>
    </row>
    <row r="584" spans="2:51" s="13" customFormat="1" ht="10.2">
      <c r="B584" s="157"/>
      <c r="D584" s="151" t="s">
        <v>139</v>
      </c>
      <c r="E584" s="158" t="s">
        <v>32</v>
      </c>
      <c r="F584" s="159" t="s">
        <v>626</v>
      </c>
      <c r="H584" s="160">
        <v>6.903</v>
      </c>
      <c r="I584" s="161"/>
      <c r="L584" s="157"/>
      <c r="M584" s="162"/>
      <c r="T584" s="163"/>
      <c r="AT584" s="158" t="s">
        <v>139</v>
      </c>
      <c r="AU584" s="158" t="s">
        <v>87</v>
      </c>
      <c r="AV584" s="13" t="s">
        <v>87</v>
      </c>
      <c r="AW584" s="13" t="s">
        <v>39</v>
      </c>
      <c r="AX584" s="13" t="s">
        <v>85</v>
      </c>
      <c r="AY584" s="158" t="s">
        <v>128</v>
      </c>
    </row>
    <row r="585" spans="2:63" s="11" customFormat="1" ht="22.8" customHeight="1">
      <c r="B585" s="121"/>
      <c r="D585" s="122" t="s">
        <v>77</v>
      </c>
      <c r="E585" s="131" t="s">
        <v>660</v>
      </c>
      <c r="F585" s="131" t="s">
        <v>661</v>
      </c>
      <c r="I585" s="124"/>
      <c r="J585" s="132">
        <f>BK585</f>
        <v>0</v>
      </c>
      <c r="L585" s="121"/>
      <c r="M585" s="126"/>
      <c r="P585" s="127">
        <f>SUM(P586:P589)</f>
        <v>0</v>
      </c>
      <c r="R585" s="127">
        <f>SUM(R586:R589)</f>
        <v>0</v>
      </c>
      <c r="T585" s="128">
        <f>SUM(T586:T589)</f>
        <v>0</v>
      </c>
      <c r="AR585" s="122" t="s">
        <v>85</v>
      </c>
      <c r="AT585" s="129" t="s">
        <v>77</v>
      </c>
      <c r="AU585" s="129" t="s">
        <v>85</v>
      </c>
      <c r="AY585" s="122" t="s">
        <v>128</v>
      </c>
      <c r="BK585" s="130">
        <f>SUM(BK586:BK589)</f>
        <v>0</v>
      </c>
    </row>
    <row r="586" spans="2:65" s="1" customFormat="1" ht="37.8" customHeight="1">
      <c r="B586" s="34"/>
      <c r="C586" s="133" t="s">
        <v>662</v>
      </c>
      <c r="D586" s="133" t="s">
        <v>130</v>
      </c>
      <c r="E586" s="134" t="s">
        <v>663</v>
      </c>
      <c r="F586" s="135" t="s">
        <v>664</v>
      </c>
      <c r="G586" s="136" t="s">
        <v>181</v>
      </c>
      <c r="H586" s="137">
        <v>79.91</v>
      </c>
      <c r="I586" s="138"/>
      <c r="J586" s="139">
        <f>ROUND(I586*H586,2)</f>
        <v>0</v>
      </c>
      <c r="K586" s="135" t="s">
        <v>134</v>
      </c>
      <c r="L586" s="34"/>
      <c r="M586" s="140" t="s">
        <v>32</v>
      </c>
      <c r="N586" s="141" t="s">
        <v>49</v>
      </c>
      <c r="P586" s="142">
        <f>O586*H586</f>
        <v>0</v>
      </c>
      <c r="Q586" s="142">
        <v>0</v>
      </c>
      <c r="R586" s="142">
        <f>Q586*H586</f>
        <v>0</v>
      </c>
      <c r="S586" s="142">
        <v>0</v>
      </c>
      <c r="T586" s="143">
        <f>S586*H586</f>
        <v>0</v>
      </c>
      <c r="AR586" s="144" t="s">
        <v>135</v>
      </c>
      <c r="AT586" s="144" t="s">
        <v>130</v>
      </c>
      <c r="AU586" s="144" t="s">
        <v>87</v>
      </c>
      <c r="AY586" s="18" t="s">
        <v>128</v>
      </c>
      <c r="BE586" s="145">
        <f>IF(N586="základní",J586,0)</f>
        <v>0</v>
      </c>
      <c r="BF586" s="145">
        <f>IF(N586="snížená",J586,0)</f>
        <v>0</v>
      </c>
      <c r="BG586" s="145">
        <f>IF(N586="zákl. přenesená",J586,0)</f>
        <v>0</v>
      </c>
      <c r="BH586" s="145">
        <f>IF(N586="sníž. přenesená",J586,0)</f>
        <v>0</v>
      </c>
      <c r="BI586" s="145">
        <f>IF(N586="nulová",J586,0)</f>
        <v>0</v>
      </c>
      <c r="BJ586" s="18" t="s">
        <v>85</v>
      </c>
      <c r="BK586" s="145">
        <f>ROUND(I586*H586,2)</f>
        <v>0</v>
      </c>
      <c r="BL586" s="18" t="s">
        <v>135</v>
      </c>
      <c r="BM586" s="144" t="s">
        <v>665</v>
      </c>
    </row>
    <row r="587" spans="2:47" s="1" customFormat="1" ht="10.2">
      <c r="B587" s="34"/>
      <c r="D587" s="146" t="s">
        <v>137</v>
      </c>
      <c r="F587" s="147" t="s">
        <v>666</v>
      </c>
      <c r="I587" s="148"/>
      <c r="L587" s="34"/>
      <c r="M587" s="149"/>
      <c r="T587" s="55"/>
      <c r="AT587" s="18" t="s">
        <v>137</v>
      </c>
      <c r="AU587" s="18" t="s">
        <v>87</v>
      </c>
    </row>
    <row r="588" spans="2:65" s="1" customFormat="1" ht="44.25" customHeight="1">
      <c r="B588" s="34"/>
      <c r="C588" s="133" t="s">
        <v>667</v>
      </c>
      <c r="D588" s="133" t="s">
        <v>130</v>
      </c>
      <c r="E588" s="134" t="s">
        <v>668</v>
      </c>
      <c r="F588" s="135" t="s">
        <v>669</v>
      </c>
      <c r="G588" s="136" t="s">
        <v>181</v>
      </c>
      <c r="H588" s="137">
        <v>79.91</v>
      </c>
      <c r="I588" s="138"/>
      <c r="J588" s="139">
        <f>ROUND(I588*H588,2)</f>
        <v>0</v>
      </c>
      <c r="K588" s="135" t="s">
        <v>134</v>
      </c>
      <c r="L588" s="34"/>
      <c r="M588" s="140" t="s">
        <v>32</v>
      </c>
      <c r="N588" s="141" t="s">
        <v>49</v>
      </c>
      <c r="P588" s="142">
        <f>O588*H588</f>
        <v>0</v>
      </c>
      <c r="Q588" s="142">
        <v>0</v>
      </c>
      <c r="R588" s="142">
        <f>Q588*H588</f>
        <v>0</v>
      </c>
      <c r="S588" s="142">
        <v>0</v>
      </c>
      <c r="T588" s="143">
        <f>S588*H588</f>
        <v>0</v>
      </c>
      <c r="AR588" s="144" t="s">
        <v>135</v>
      </c>
      <c r="AT588" s="144" t="s">
        <v>130</v>
      </c>
      <c r="AU588" s="144" t="s">
        <v>87</v>
      </c>
      <c r="AY588" s="18" t="s">
        <v>128</v>
      </c>
      <c r="BE588" s="145">
        <f>IF(N588="základní",J588,0)</f>
        <v>0</v>
      </c>
      <c r="BF588" s="145">
        <f>IF(N588="snížená",J588,0)</f>
        <v>0</v>
      </c>
      <c r="BG588" s="145">
        <f>IF(N588="zákl. přenesená",J588,0)</f>
        <v>0</v>
      </c>
      <c r="BH588" s="145">
        <f>IF(N588="sníž. přenesená",J588,0)</f>
        <v>0</v>
      </c>
      <c r="BI588" s="145">
        <f>IF(N588="nulová",J588,0)</f>
        <v>0</v>
      </c>
      <c r="BJ588" s="18" t="s">
        <v>85</v>
      </c>
      <c r="BK588" s="145">
        <f>ROUND(I588*H588,2)</f>
        <v>0</v>
      </c>
      <c r="BL588" s="18" t="s">
        <v>135</v>
      </c>
      <c r="BM588" s="144" t="s">
        <v>670</v>
      </c>
    </row>
    <row r="589" spans="2:47" s="1" customFormat="1" ht="10.2">
      <c r="B589" s="34"/>
      <c r="D589" s="146" t="s">
        <v>137</v>
      </c>
      <c r="F589" s="147" t="s">
        <v>671</v>
      </c>
      <c r="I589" s="148"/>
      <c r="L589" s="34"/>
      <c r="M589" s="188"/>
      <c r="N589" s="189"/>
      <c r="O589" s="189"/>
      <c r="P589" s="189"/>
      <c r="Q589" s="189"/>
      <c r="R589" s="189"/>
      <c r="S589" s="189"/>
      <c r="T589" s="190"/>
      <c r="AT589" s="18" t="s">
        <v>137</v>
      </c>
      <c r="AU589" s="18" t="s">
        <v>87</v>
      </c>
    </row>
    <row r="590" spans="2:12" s="1" customFormat="1" ht="6.9" customHeight="1">
      <c r="B590" s="43"/>
      <c r="C590" s="44"/>
      <c r="D590" s="44"/>
      <c r="E590" s="44"/>
      <c r="F590" s="44"/>
      <c r="G590" s="44"/>
      <c r="H590" s="44"/>
      <c r="I590" s="44"/>
      <c r="J590" s="44"/>
      <c r="K590" s="44"/>
      <c r="L590" s="34"/>
    </row>
  </sheetData>
  <sheetProtection algorithmName="SHA-512" hashValue="oOQk89eUWK71OwJXXzZR8dbhJajBNVNp4p+d/Sbl92VxNvOeyRw7RNODcfGPP2jCFOZLpExJVzjySZxAQ5Rh2Q==" saltValue="yZgitsi6u6hbMNyG1XW5vSjhoRBQ1NlKVmRQxvdnL66AK12SeEc4PacyAl+Yfzl1d2OTuRDxWEoQDW66vP5Kaw==" spinCount="100000" sheet="1" objects="1" scenarios="1" formatColumns="0" formatRows="0" autoFilter="0"/>
  <autoFilter ref="C92:K589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2_02/122251103"/>
    <hyperlink ref="F102" r:id="rId2" display="https://podminky.urs.cz/item/CS_URS_2022_02/132354201"/>
    <hyperlink ref="F108" r:id="rId3" display="https://podminky.urs.cz/item/CS_URS_2022_02/151101101"/>
    <hyperlink ref="F114" r:id="rId4" display="https://podminky.urs.cz/item/CS_URS_2022_02/151101111"/>
    <hyperlink ref="F117" r:id="rId5" display="https://podminky.urs.cz/item/CS_URS_2022_02/162751117"/>
    <hyperlink ref="F124" r:id="rId6" display="https://podminky.urs.cz/item/CS_URS_2022_02/162751119"/>
    <hyperlink ref="F128" r:id="rId7" display="https://podminky.urs.cz/item/CS_URS_2022_02/171201231"/>
    <hyperlink ref="F136" r:id="rId8" display="https://podminky.urs.cz/item/CS_URS_2022_02/171251201"/>
    <hyperlink ref="F142" r:id="rId9" display="https://podminky.urs.cz/item/CS_URS_2022_02/174151101"/>
    <hyperlink ref="F153" r:id="rId10" display="https://podminky.urs.cz/item/CS_URS_2022_02/175151101"/>
    <hyperlink ref="F163" r:id="rId11" display="https://podminky.urs.cz/item/CS_URS_2022_02/181111111"/>
    <hyperlink ref="F169" r:id="rId12" display="https://podminky.urs.cz/item/CS_URS_2022_02/181311103"/>
    <hyperlink ref="F177" r:id="rId13" display="https://podminky.urs.cz/item/CS_URS_2022_02/181411141"/>
    <hyperlink ref="F185" r:id="rId14" display="https://podminky.urs.cz/item/CS_URS_2022_02/181951112"/>
    <hyperlink ref="F193" r:id="rId15" display="https://podminky.urs.cz/item/CS_URS_2022_02/183403153"/>
    <hyperlink ref="F199" r:id="rId16" display="https://podminky.urs.cz/item/CS_URS_2022_02/183403161"/>
    <hyperlink ref="F205" r:id="rId17" display="https://podminky.urs.cz/item/CS_URS_2022_02/183451351"/>
    <hyperlink ref="F213" r:id="rId18" display="https://podminky.urs.cz/item/CS_URS_2022_02/184813511"/>
    <hyperlink ref="F216" r:id="rId19" display="https://podminky.urs.cz/item/CS_URS_2022_02/184813521"/>
    <hyperlink ref="F219" r:id="rId20" display="https://podminky.urs.cz/item/CS_URS_2022_02/185803111"/>
    <hyperlink ref="F225" r:id="rId21" display="https://podminky.urs.cz/item/CS_URS_2022_02/185804215"/>
    <hyperlink ref="F231" r:id="rId22" display="https://podminky.urs.cz/item/CS_URS_2022_02/185804311"/>
    <hyperlink ref="F241" r:id="rId23" display="https://podminky.urs.cz/item/CS_URS_2022_02/185851121"/>
    <hyperlink ref="F246" r:id="rId24" display="https://podminky.urs.cz/item/CS_URS_2022_02/185851129"/>
    <hyperlink ref="F251" r:id="rId25" display="https://podminky.urs.cz/item/CS_URS_2022_02/451573111"/>
    <hyperlink ref="F266" r:id="rId26" display="https://podminky.urs.cz/item/CS_URS_2022_02/564851011"/>
    <hyperlink ref="F277" r:id="rId27" display="https://podminky.urs.cz/item/CS_URS_2022_02/564851012"/>
    <hyperlink ref="F285" r:id="rId28" display="https://podminky.urs.cz/item/CS_URS_2022_02/564851111"/>
    <hyperlink ref="F293" r:id="rId29" display="https://podminky.urs.cz/item/CS_URS_2022_02/564871011"/>
    <hyperlink ref="F301" r:id="rId30" display="https://podminky.urs.cz/item/CS_URS_2022_02/565156101"/>
    <hyperlink ref="F309" r:id="rId31" display="https://podminky.urs.cz/item/CS_URS_2022_02/567122111"/>
    <hyperlink ref="F317" r:id="rId32" display="https://podminky.urs.cz/item/CS_URS_2022_02/567122114"/>
    <hyperlink ref="F325" r:id="rId33" display="https://podminky.urs.cz/item/CS_URS_2022_02/567132112"/>
    <hyperlink ref="F333" r:id="rId34" display="https://podminky.urs.cz/item/CS_URS_2022_02/571901111"/>
    <hyperlink ref="F341" r:id="rId35" display="https://podminky.urs.cz/item/CS_URS_2022_02/573111112"/>
    <hyperlink ref="F349" r:id="rId36" display="https://podminky.urs.cz/item/CS_URS_2022_02/573211107"/>
    <hyperlink ref="F363" r:id="rId37" display="https://podminky.urs.cz/item/CS_URS_2022_02/577134111"/>
    <hyperlink ref="F377" r:id="rId38" display="https://podminky.urs.cz/item/CS_URS_2022_02/577165112"/>
    <hyperlink ref="F388" r:id="rId39" display="https://podminky.urs.cz/item/CS_URS_2022_02/578901111"/>
    <hyperlink ref="F402" r:id="rId40" display="https://podminky.urs.cz/item/CS_URS_2022_02/596211120"/>
    <hyperlink ref="F414" r:id="rId41" display="https://podminky.urs.cz/item/CS_URS_2022_02/596212210"/>
    <hyperlink ref="F425" r:id="rId42" display="https://podminky.urs.cz/item/CS_URS_2022_02/596212312"/>
    <hyperlink ref="F437" r:id="rId43" display="https://podminky.urs.cz/item/CS_URS_2022_02/871353121"/>
    <hyperlink ref="F445" r:id="rId44" display="https://podminky.urs.cz/item/CS_URS_2022_02/877350440"/>
    <hyperlink ref="F453" r:id="rId45" display="https://podminky.urs.cz/item/CS_URS_2022_02/877355211"/>
    <hyperlink ref="F461" r:id="rId46" display="https://podminky.urs.cz/item/CS_URS_2022_02/877355251"/>
    <hyperlink ref="F469" r:id="rId47" display="https://podminky.urs.cz/item/CS_URS_2022_02/916131213"/>
    <hyperlink ref="F484" r:id="rId48" display="https://podminky.urs.cz/item/CS_URS_2022_02/916231213"/>
    <hyperlink ref="F498" r:id="rId49" display="https://podminky.urs.cz/item/CS_URS_2022_02/916991121"/>
    <hyperlink ref="F503" r:id="rId50" display="https://podminky.urs.cz/item/CS_URS_2022_02/919726123"/>
    <hyperlink ref="F511" r:id="rId51" display="https://podminky.urs.cz/item/CS_URS_2022_02/935113111"/>
    <hyperlink ref="F519" r:id="rId52" display="https://podminky.urs.cz/item/CS_URS_2022_02/935114112"/>
    <hyperlink ref="F524" r:id="rId53" display="https://podminky.urs.cz/item/CS_URS_2022_02/938908411"/>
    <hyperlink ref="F534" r:id="rId54" display="https://podminky.urs.cz/item/CS_URS_2022_02/938909311"/>
    <hyperlink ref="F537" r:id="rId55" display="https://podminky.urs.cz/item/CS_URS_2022_02/939591040"/>
    <hyperlink ref="F547" r:id="rId56" display="https://podminky.urs.cz/item/CS_URS_2022_02/977151126"/>
    <hyperlink ref="F553" r:id="rId57" display="https://podminky.urs.cz/item/CS_URS_2022_02/977151911"/>
    <hyperlink ref="F557" r:id="rId58" display="https://podminky.urs.cz/item/CS_URS_2022_02/997221551"/>
    <hyperlink ref="F562" r:id="rId59" display="https://podminky.urs.cz/item/CS_URS_2022_02/997221559"/>
    <hyperlink ref="F566" r:id="rId60" display="https://podminky.urs.cz/item/CS_URS_2022_02/997221561"/>
    <hyperlink ref="F571" r:id="rId61" display="https://podminky.urs.cz/item/CS_URS_2022_02/997221569"/>
    <hyperlink ref="F575" r:id="rId62" display="https://podminky.urs.cz/item/CS_URS_2022_02/997221611"/>
    <hyperlink ref="F580" r:id="rId63" display="https://podminky.urs.cz/item/CS_URS_2022_02/997221861"/>
    <hyperlink ref="F583" r:id="rId64" display="https://podminky.urs.cz/item/CS_URS_2022_02/997221873"/>
    <hyperlink ref="F587" r:id="rId65" display="https://podminky.urs.cz/item/CS_URS_2022_02/998223011"/>
    <hyperlink ref="F589" r:id="rId66" display="https://podminky.urs.cz/item/CS_URS_2022_02/99822309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49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18" t="s">
        <v>95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</row>
    <row r="4" spans="2:46" ht="24.9" customHeight="1">
      <c r="B4" s="21"/>
      <c r="D4" s="22" t="s">
        <v>96</v>
      </c>
      <c r="L4" s="21"/>
      <c r="M4" s="92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6.25" customHeight="1">
      <c r="B7" s="21"/>
      <c r="E7" s="311" t="str">
        <f>'Rekapitulace stavby'!K6</f>
        <v>Město Dobříš - stavební úpravy komunikace a chodníků v ul. Pražská (III/1 1628)</v>
      </c>
      <c r="F7" s="312"/>
      <c r="G7" s="312"/>
      <c r="H7" s="312"/>
      <c r="L7" s="21"/>
    </row>
    <row r="8" spans="2:12" s="1" customFormat="1" ht="12" customHeight="1">
      <c r="B8" s="34"/>
      <c r="D8" s="28" t="s">
        <v>97</v>
      </c>
      <c r="L8" s="34"/>
    </row>
    <row r="9" spans="2:12" s="1" customFormat="1" ht="16.5" customHeight="1">
      <c r="B9" s="34"/>
      <c r="E9" s="289" t="s">
        <v>672</v>
      </c>
      <c r="F9" s="313"/>
      <c r="G9" s="313"/>
      <c r="H9" s="313"/>
      <c r="L9" s="34"/>
    </row>
    <row r="10" spans="2:12" s="1" customFormat="1" ht="10.2">
      <c r="B10" s="34"/>
      <c r="L10" s="34"/>
    </row>
    <row r="11" spans="2:12" s="1" customFormat="1" ht="12" customHeight="1">
      <c r="B11" s="34"/>
      <c r="D11" s="28" t="s">
        <v>18</v>
      </c>
      <c r="F11" s="26" t="s">
        <v>32</v>
      </c>
      <c r="I11" s="28" t="s">
        <v>20</v>
      </c>
      <c r="J11" s="26" t="s">
        <v>32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17. 3. 2023</v>
      </c>
      <c r="L12" s="34"/>
    </row>
    <row r="13" spans="2:12" s="1" customFormat="1" ht="10.8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32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35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14" t="str">
        <f>'Rekapitulace stavby'!E14</f>
        <v>Vyplň údaj</v>
      </c>
      <c r="F18" s="273"/>
      <c r="G18" s="273"/>
      <c r="H18" s="273"/>
      <c r="I18" s="28" t="s">
        <v>34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37</v>
      </c>
      <c r="I20" s="28" t="s">
        <v>31</v>
      </c>
      <c r="J20" s="26" t="s">
        <v>32</v>
      </c>
      <c r="L20" s="34"/>
    </row>
    <row r="21" spans="2:12" s="1" customFormat="1" ht="18" customHeight="1">
      <c r="B21" s="34"/>
      <c r="E21" s="26" t="s">
        <v>38</v>
      </c>
      <c r="I21" s="28" t="s">
        <v>34</v>
      </c>
      <c r="J21" s="26" t="s">
        <v>32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40</v>
      </c>
      <c r="I23" s="28" t="s">
        <v>31</v>
      </c>
      <c r="J23" s="26" t="s">
        <v>32</v>
      </c>
      <c r="L23" s="34"/>
    </row>
    <row r="24" spans="2:12" s="1" customFormat="1" ht="18" customHeight="1">
      <c r="B24" s="34"/>
      <c r="E24" s="26" t="s">
        <v>41</v>
      </c>
      <c r="I24" s="28" t="s">
        <v>34</v>
      </c>
      <c r="J24" s="26" t="s">
        <v>32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42</v>
      </c>
      <c r="L26" s="34"/>
    </row>
    <row r="27" spans="2:12" s="7" customFormat="1" ht="71.25" customHeight="1">
      <c r="B27" s="93"/>
      <c r="E27" s="278" t="s">
        <v>43</v>
      </c>
      <c r="F27" s="278"/>
      <c r="G27" s="278"/>
      <c r="H27" s="278"/>
      <c r="L27" s="93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4" t="s">
        <v>44</v>
      </c>
      <c r="J30" s="65">
        <f>ROUND(J87,2)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46</v>
      </c>
      <c r="I32" s="37" t="s">
        <v>45</v>
      </c>
      <c r="J32" s="37" t="s">
        <v>47</v>
      </c>
      <c r="L32" s="34"/>
    </row>
    <row r="33" spans="2:12" s="1" customFormat="1" ht="14.4" customHeight="1">
      <c r="B33" s="34"/>
      <c r="D33" s="54" t="s">
        <v>48</v>
      </c>
      <c r="E33" s="28" t="s">
        <v>49</v>
      </c>
      <c r="F33" s="85">
        <f>ROUND((SUM(BE87:BE493)),2)</f>
        <v>0</v>
      </c>
      <c r="I33" s="95">
        <v>0.21</v>
      </c>
      <c r="J33" s="85">
        <f>ROUND(((SUM(BE87:BE493))*I33),2)</f>
        <v>0</v>
      </c>
      <c r="L33" s="34"/>
    </row>
    <row r="34" spans="2:12" s="1" customFormat="1" ht="14.4" customHeight="1">
      <c r="B34" s="34"/>
      <c r="E34" s="28" t="s">
        <v>50</v>
      </c>
      <c r="F34" s="85">
        <f>ROUND((SUM(BF87:BF493)),2)</f>
        <v>0</v>
      </c>
      <c r="I34" s="95">
        <v>0.15</v>
      </c>
      <c r="J34" s="85">
        <f>ROUND(((SUM(BF87:BF493))*I34),2)</f>
        <v>0</v>
      </c>
      <c r="L34" s="34"/>
    </row>
    <row r="35" spans="2:12" s="1" customFormat="1" ht="14.4" customHeight="1" hidden="1">
      <c r="B35" s="34"/>
      <c r="E35" s="28" t="s">
        <v>51</v>
      </c>
      <c r="F35" s="85">
        <f>ROUND((SUM(BG87:BG493)),2)</f>
        <v>0</v>
      </c>
      <c r="I35" s="95">
        <v>0.21</v>
      </c>
      <c r="J35" s="85">
        <f>0</f>
        <v>0</v>
      </c>
      <c r="L35" s="34"/>
    </row>
    <row r="36" spans="2:12" s="1" customFormat="1" ht="14.4" customHeight="1" hidden="1">
      <c r="B36" s="34"/>
      <c r="E36" s="28" t="s">
        <v>52</v>
      </c>
      <c r="F36" s="85">
        <f>ROUND((SUM(BH87:BH493)),2)</f>
        <v>0</v>
      </c>
      <c r="I36" s="95">
        <v>0.15</v>
      </c>
      <c r="J36" s="85">
        <f>0</f>
        <v>0</v>
      </c>
      <c r="L36" s="34"/>
    </row>
    <row r="37" spans="2:12" s="1" customFormat="1" ht="14.4" customHeight="1" hidden="1">
      <c r="B37" s="34"/>
      <c r="E37" s="28" t="s">
        <v>53</v>
      </c>
      <c r="F37" s="85">
        <f>ROUND((SUM(BI87:BI493)),2)</f>
        <v>0</v>
      </c>
      <c r="I37" s="95">
        <v>0</v>
      </c>
      <c r="J37" s="85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6"/>
      <c r="D39" s="97" t="s">
        <v>54</v>
      </c>
      <c r="E39" s="56"/>
      <c r="F39" s="56"/>
      <c r="G39" s="98" t="s">
        <v>55</v>
      </c>
      <c r="H39" s="99" t="s">
        <v>56</v>
      </c>
      <c r="I39" s="56"/>
      <c r="J39" s="100">
        <f>SUM(J30:J37)</f>
        <v>0</v>
      </c>
      <c r="K39" s="101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101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26.25" customHeight="1">
      <c r="B48" s="34"/>
      <c r="E48" s="311" t="str">
        <f>E7</f>
        <v>Město Dobříš - stavební úpravy komunikace a chodníků v ul. Pražská (III/1 1628)</v>
      </c>
      <c r="F48" s="312"/>
      <c r="G48" s="312"/>
      <c r="H48" s="312"/>
      <c r="L48" s="34"/>
    </row>
    <row r="49" spans="2:12" s="1" customFormat="1" ht="12" customHeight="1">
      <c r="B49" s="34"/>
      <c r="C49" s="28" t="s">
        <v>97</v>
      </c>
      <c r="L49" s="34"/>
    </row>
    <row r="50" spans="2:12" s="1" customFormat="1" ht="16.5" customHeight="1">
      <c r="B50" s="34"/>
      <c r="E50" s="289" t="str">
        <f>E9</f>
        <v>SO 103 - Komunikace a ostatní plochy ul. Březová</v>
      </c>
      <c r="F50" s="313"/>
      <c r="G50" s="313"/>
      <c r="H50" s="313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Dobříš, ul. Pražská</v>
      </c>
      <c r="I52" s="28" t="s">
        <v>24</v>
      </c>
      <c r="J52" s="51" t="str">
        <f>IF(J12="","",J12)</f>
        <v>17. 3. 2023</v>
      </c>
      <c r="L52" s="34"/>
    </row>
    <row r="53" spans="2:12" s="1" customFormat="1" ht="6.9" customHeight="1">
      <c r="B53" s="34"/>
      <c r="L53" s="34"/>
    </row>
    <row r="54" spans="2:12" s="1" customFormat="1" ht="15.15" customHeight="1">
      <c r="B54" s="34"/>
      <c r="C54" s="28" t="s">
        <v>30</v>
      </c>
      <c r="F54" s="26" t="str">
        <f>E15</f>
        <v>Město Dobříš</v>
      </c>
      <c r="I54" s="28" t="s">
        <v>37</v>
      </c>
      <c r="J54" s="32" t="str">
        <f>E21</f>
        <v>DOPAS s.r.o.</v>
      </c>
      <c r="L54" s="34"/>
    </row>
    <row r="55" spans="2:12" s="1" customFormat="1" ht="15.15" customHeight="1">
      <c r="B55" s="34"/>
      <c r="C55" s="28" t="s">
        <v>35</v>
      </c>
      <c r="F55" s="26" t="str">
        <f>IF(E18="","",E18)</f>
        <v>Vyplň údaj</v>
      </c>
      <c r="I55" s="28" t="s">
        <v>40</v>
      </c>
      <c r="J55" s="32" t="str">
        <f>E24</f>
        <v>L. Štuller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102" t="s">
        <v>102</v>
      </c>
      <c r="D57" s="96"/>
      <c r="E57" s="96"/>
      <c r="F57" s="96"/>
      <c r="G57" s="96"/>
      <c r="H57" s="96"/>
      <c r="I57" s="96"/>
      <c r="J57" s="103" t="s">
        <v>103</v>
      </c>
      <c r="K57" s="96"/>
      <c r="L57" s="34"/>
    </row>
    <row r="58" spans="2:12" s="1" customFormat="1" ht="10.35" customHeight="1">
      <c r="B58" s="34"/>
      <c r="L58" s="34"/>
    </row>
    <row r="59" spans="2:47" s="1" customFormat="1" ht="22.8" customHeight="1">
      <c r="B59" s="34"/>
      <c r="C59" s="104" t="s">
        <v>76</v>
      </c>
      <c r="J59" s="65">
        <f>J87</f>
        <v>0</v>
      </c>
      <c r="L59" s="34"/>
      <c r="AU59" s="18" t="s">
        <v>104</v>
      </c>
    </row>
    <row r="60" spans="2:12" s="8" customFormat="1" ht="24.9" customHeight="1">
      <c r="B60" s="105"/>
      <c r="D60" s="106" t="s">
        <v>105</v>
      </c>
      <c r="E60" s="107"/>
      <c r="F60" s="107"/>
      <c r="G60" s="107"/>
      <c r="H60" s="107"/>
      <c r="I60" s="107"/>
      <c r="J60" s="108">
        <f>J88</f>
        <v>0</v>
      </c>
      <c r="L60" s="105"/>
    </row>
    <row r="61" spans="2:12" s="9" customFormat="1" ht="19.95" customHeight="1">
      <c r="B61" s="109"/>
      <c r="D61" s="110" t="s">
        <v>106</v>
      </c>
      <c r="E61" s="111"/>
      <c r="F61" s="111"/>
      <c r="G61" s="111"/>
      <c r="H61" s="111"/>
      <c r="I61" s="111"/>
      <c r="J61" s="112">
        <f>J89</f>
        <v>0</v>
      </c>
      <c r="L61" s="109"/>
    </row>
    <row r="62" spans="2:12" s="9" customFormat="1" ht="19.95" customHeight="1">
      <c r="B62" s="109"/>
      <c r="D62" s="110" t="s">
        <v>107</v>
      </c>
      <c r="E62" s="111"/>
      <c r="F62" s="111"/>
      <c r="G62" s="111"/>
      <c r="H62" s="111"/>
      <c r="I62" s="111"/>
      <c r="J62" s="112">
        <f>J311</f>
        <v>0</v>
      </c>
      <c r="L62" s="109"/>
    </row>
    <row r="63" spans="2:12" s="9" customFormat="1" ht="19.95" customHeight="1">
      <c r="B63" s="109"/>
      <c r="D63" s="110" t="s">
        <v>108</v>
      </c>
      <c r="E63" s="111"/>
      <c r="F63" s="111"/>
      <c r="G63" s="111"/>
      <c r="H63" s="111"/>
      <c r="I63" s="111"/>
      <c r="J63" s="112">
        <f>J319</f>
        <v>0</v>
      </c>
      <c r="L63" s="109"/>
    </row>
    <row r="64" spans="2:12" s="9" customFormat="1" ht="19.95" customHeight="1">
      <c r="B64" s="109"/>
      <c r="D64" s="110" t="s">
        <v>109</v>
      </c>
      <c r="E64" s="111"/>
      <c r="F64" s="111"/>
      <c r="G64" s="111"/>
      <c r="H64" s="111"/>
      <c r="I64" s="111"/>
      <c r="J64" s="112">
        <f>J363</f>
        <v>0</v>
      </c>
      <c r="L64" s="109"/>
    </row>
    <row r="65" spans="2:12" s="9" customFormat="1" ht="19.95" customHeight="1">
      <c r="B65" s="109"/>
      <c r="D65" s="110" t="s">
        <v>110</v>
      </c>
      <c r="E65" s="111"/>
      <c r="F65" s="111"/>
      <c r="G65" s="111"/>
      <c r="H65" s="111"/>
      <c r="I65" s="111"/>
      <c r="J65" s="112">
        <f>J382</f>
        <v>0</v>
      </c>
      <c r="L65" s="109"/>
    </row>
    <row r="66" spans="2:12" s="9" customFormat="1" ht="19.95" customHeight="1">
      <c r="B66" s="109"/>
      <c r="D66" s="110" t="s">
        <v>111</v>
      </c>
      <c r="E66" s="111"/>
      <c r="F66" s="111"/>
      <c r="G66" s="111"/>
      <c r="H66" s="111"/>
      <c r="I66" s="111"/>
      <c r="J66" s="112">
        <f>J449</f>
        <v>0</v>
      </c>
      <c r="L66" s="109"/>
    </row>
    <row r="67" spans="2:12" s="9" customFormat="1" ht="19.95" customHeight="1">
      <c r="B67" s="109"/>
      <c r="D67" s="110" t="s">
        <v>112</v>
      </c>
      <c r="E67" s="111"/>
      <c r="F67" s="111"/>
      <c r="G67" s="111"/>
      <c r="H67" s="111"/>
      <c r="I67" s="111"/>
      <c r="J67" s="112">
        <f>J491</f>
        <v>0</v>
      </c>
      <c r="L67" s="109"/>
    </row>
    <row r="68" spans="2:12" s="1" customFormat="1" ht="21.75" customHeight="1">
      <c r="B68" s="34"/>
      <c r="L68" s="34"/>
    </row>
    <row r="69" spans="2:12" s="1" customFormat="1" ht="6.9" customHeight="1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34"/>
    </row>
    <row r="73" spans="2:12" s="1" customFormat="1" ht="6.9" customHeight="1"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34"/>
    </row>
    <row r="74" spans="2:12" s="1" customFormat="1" ht="24.9" customHeight="1">
      <c r="B74" s="34"/>
      <c r="C74" s="22" t="s">
        <v>113</v>
      </c>
      <c r="L74" s="34"/>
    </row>
    <row r="75" spans="2:12" s="1" customFormat="1" ht="6.9" customHeight="1">
      <c r="B75" s="34"/>
      <c r="L75" s="34"/>
    </row>
    <row r="76" spans="2:12" s="1" customFormat="1" ht="12" customHeight="1">
      <c r="B76" s="34"/>
      <c r="C76" s="28" t="s">
        <v>16</v>
      </c>
      <c r="L76" s="34"/>
    </row>
    <row r="77" spans="2:12" s="1" customFormat="1" ht="26.25" customHeight="1">
      <c r="B77" s="34"/>
      <c r="E77" s="311" t="str">
        <f>E7</f>
        <v>Město Dobříš - stavební úpravy komunikace a chodníků v ul. Pražská (III/1 1628)</v>
      </c>
      <c r="F77" s="312"/>
      <c r="G77" s="312"/>
      <c r="H77" s="312"/>
      <c r="L77" s="34"/>
    </row>
    <row r="78" spans="2:12" s="1" customFormat="1" ht="12" customHeight="1">
      <c r="B78" s="34"/>
      <c r="C78" s="28" t="s">
        <v>97</v>
      </c>
      <c r="L78" s="34"/>
    </row>
    <row r="79" spans="2:12" s="1" customFormat="1" ht="16.5" customHeight="1">
      <c r="B79" s="34"/>
      <c r="E79" s="289" t="str">
        <f>E9</f>
        <v>SO 103 - Komunikace a ostatní plochy ul. Březová</v>
      </c>
      <c r="F79" s="313"/>
      <c r="G79" s="313"/>
      <c r="H79" s="313"/>
      <c r="L79" s="34"/>
    </row>
    <row r="80" spans="2:12" s="1" customFormat="1" ht="6.9" customHeight="1">
      <c r="B80" s="34"/>
      <c r="L80" s="34"/>
    </row>
    <row r="81" spans="2:12" s="1" customFormat="1" ht="12" customHeight="1">
      <c r="B81" s="34"/>
      <c r="C81" s="28" t="s">
        <v>22</v>
      </c>
      <c r="F81" s="26" t="str">
        <f>F12</f>
        <v>Dobříš, ul. Pražská</v>
      </c>
      <c r="I81" s="28" t="s">
        <v>24</v>
      </c>
      <c r="J81" s="51" t="str">
        <f>IF(J12="","",J12)</f>
        <v>17. 3. 2023</v>
      </c>
      <c r="L81" s="34"/>
    </row>
    <row r="82" spans="2:12" s="1" customFormat="1" ht="6.9" customHeight="1">
      <c r="B82" s="34"/>
      <c r="L82" s="34"/>
    </row>
    <row r="83" spans="2:12" s="1" customFormat="1" ht="15.15" customHeight="1">
      <c r="B83" s="34"/>
      <c r="C83" s="28" t="s">
        <v>30</v>
      </c>
      <c r="F83" s="26" t="str">
        <f>E15</f>
        <v>Město Dobříš</v>
      </c>
      <c r="I83" s="28" t="s">
        <v>37</v>
      </c>
      <c r="J83" s="32" t="str">
        <f>E21</f>
        <v>DOPAS s.r.o.</v>
      </c>
      <c r="L83" s="34"/>
    </row>
    <row r="84" spans="2:12" s="1" customFormat="1" ht="15.15" customHeight="1">
      <c r="B84" s="34"/>
      <c r="C84" s="28" t="s">
        <v>35</v>
      </c>
      <c r="F84" s="26" t="str">
        <f>IF(E18="","",E18)</f>
        <v>Vyplň údaj</v>
      </c>
      <c r="I84" s="28" t="s">
        <v>40</v>
      </c>
      <c r="J84" s="32" t="str">
        <f>E24</f>
        <v>L. Štuller</v>
      </c>
      <c r="L84" s="34"/>
    </row>
    <row r="85" spans="2:12" s="1" customFormat="1" ht="10.35" customHeight="1">
      <c r="B85" s="34"/>
      <c r="L85" s="34"/>
    </row>
    <row r="86" spans="2:20" s="10" customFormat="1" ht="29.25" customHeight="1">
      <c r="B86" s="113"/>
      <c r="C86" s="114" t="s">
        <v>114</v>
      </c>
      <c r="D86" s="115" t="s">
        <v>63</v>
      </c>
      <c r="E86" s="115" t="s">
        <v>59</v>
      </c>
      <c r="F86" s="115" t="s">
        <v>60</v>
      </c>
      <c r="G86" s="115" t="s">
        <v>115</v>
      </c>
      <c r="H86" s="115" t="s">
        <v>116</v>
      </c>
      <c r="I86" s="115" t="s">
        <v>117</v>
      </c>
      <c r="J86" s="115" t="s">
        <v>103</v>
      </c>
      <c r="K86" s="116" t="s">
        <v>118</v>
      </c>
      <c r="L86" s="113"/>
      <c r="M86" s="58" t="s">
        <v>32</v>
      </c>
      <c r="N86" s="59" t="s">
        <v>48</v>
      </c>
      <c r="O86" s="59" t="s">
        <v>119</v>
      </c>
      <c r="P86" s="59" t="s">
        <v>120</v>
      </c>
      <c r="Q86" s="59" t="s">
        <v>121</v>
      </c>
      <c r="R86" s="59" t="s">
        <v>122</v>
      </c>
      <c r="S86" s="59" t="s">
        <v>123</v>
      </c>
      <c r="T86" s="60" t="s">
        <v>124</v>
      </c>
    </row>
    <row r="87" spans="2:63" s="1" customFormat="1" ht="22.8" customHeight="1">
      <c r="B87" s="34"/>
      <c r="C87" s="63" t="s">
        <v>125</v>
      </c>
      <c r="J87" s="117">
        <f>BK87</f>
        <v>0</v>
      </c>
      <c r="L87" s="34"/>
      <c r="M87" s="61"/>
      <c r="N87" s="52"/>
      <c r="O87" s="52"/>
      <c r="P87" s="118">
        <f>P88</f>
        <v>0</v>
      </c>
      <c r="Q87" s="52"/>
      <c r="R87" s="118">
        <f>R88</f>
        <v>44.6564685</v>
      </c>
      <c r="S87" s="52"/>
      <c r="T87" s="119">
        <f>T88</f>
        <v>42.891921</v>
      </c>
      <c r="AT87" s="18" t="s">
        <v>77</v>
      </c>
      <c r="AU87" s="18" t="s">
        <v>104</v>
      </c>
      <c r="BK87" s="120">
        <f>BK88</f>
        <v>0</v>
      </c>
    </row>
    <row r="88" spans="2:63" s="11" customFormat="1" ht="25.95" customHeight="1">
      <c r="B88" s="121"/>
      <c r="D88" s="122" t="s">
        <v>77</v>
      </c>
      <c r="E88" s="123" t="s">
        <v>126</v>
      </c>
      <c r="F88" s="123" t="s">
        <v>127</v>
      </c>
      <c r="I88" s="124"/>
      <c r="J88" s="125">
        <f>BK88</f>
        <v>0</v>
      </c>
      <c r="L88" s="121"/>
      <c r="M88" s="126"/>
      <c r="P88" s="127">
        <f>P89+P311+P319+P363+P382+P449+P491</f>
        <v>0</v>
      </c>
      <c r="R88" s="127">
        <f>R89+R311+R319+R363+R382+R449+R491</f>
        <v>44.6564685</v>
      </c>
      <c r="T88" s="128">
        <f>T89+T311+T319+T363+T382+T449+T491</f>
        <v>42.891921</v>
      </c>
      <c r="AR88" s="122" t="s">
        <v>85</v>
      </c>
      <c r="AT88" s="129" t="s">
        <v>77</v>
      </c>
      <c r="AU88" s="129" t="s">
        <v>78</v>
      </c>
      <c r="AY88" s="122" t="s">
        <v>128</v>
      </c>
      <c r="BK88" s="130">
        <f>BK89+BK311+BK319+BK363+BK382+BK449+BK491</f>
        <v>0</v>
      </c>
    </row>
    <row r="89" spans="2:63" s="11" customFormat="1" ht="22.8" customHeight="1">
      <c r="B89" s="121"/>
      <c r="D89" s="122" t="s">
        <v>77</v>
      </c>
      <c r="E89" s="131" t="s">
        <v>85</v>
      </c>
      <c r="F89" s="131" t="s">
        <v>129</v>
      </c>
      <c r="I89" s="124"/>
      <c r="J89" s="132">
        <f>BK89</f>
        <v>0</v>
      </c>
      <c r="L89" s="121"/>
      <c r="M89" s="126"/>
      <c r="P89" s="127">
        <f>SUM(P90:P310)</f>
        <v>0</v>
      </c>
      <c r="R89" s="127">
        <f>SUM(R90:R310)</f>
        <v>0.051637890000000006</v>
      </c>
      <c r="T89" s="128">
        <f>SUM(T90:T310)</f>
        <v>42.891921</v>
      </c>
      <c r="AR89" s="122" t="s">
        <v>85</v>
      </c>
      <c r="AT89" s="129" t="s">
        <v>77</v>
      </c>
      <c r="AU89" s="129" t="s">
        <v>85</v>
      </c>
      <c r="AY89" s="122" t="s">
        <v>128</v>
      </c>
      <c r="BK89" s="130">
        <f>SUM(BK90:BK310)</f>
        <v>0</v>
      </c>
    </row>
    <row r="90" spans="2:65" s="1" customFormat="1" ht="62.7" customHeight="1">
      <c r="B90" s="34"/>
      <c r="C90" s="133" t="s">
        <v>85</v>
      </c>
      <c r="D90" s="133" t="s">
        <v>130</v>
      </c>
      <c r="E90" s="134" t="s">
        <v>673</v>
      </c>
      <c r="F90" s="135" t="s">
        <v>674</v>
      </c>
      <c r="G90" s="136" t="s">
        <v>153</v>
      </c>
      <c r="H90" s="137">
        <v>23.594</v>
      </c>
      <c r="I90" s="138"/>
      <c r="J90" s="139">
        <f>ROUND(I90*H90,2)</f>
        <v>0</v>
      </c>
      <c r="K90" s="135" t="s">
        <v>134</v>
      </c>
      <c r="L90" s="34"/>
      <c r="M90" s="140" t="s">
        <v>32</v>
      </c>
      <c r="N90" s="141" t="s">
        <v>49</v>
      </c>
      <c r="P90" s="142">
        <f>O90*H90</f>
        <v>0</v>
      </c>
      <c r="Q90" s="142">
        <v>0</v>
      </c>
      <c r="R90" s="142">
        <f>Q90*H90</f>
        <v>0</v>
      </c>
      <c r="S90" s="142">
        <v>0.44</v>
      </c>
      <c r="T90" s="143">
        <f>S90*H90</f>
        <v>10.38136</v>
      </c>
      <c r="AR90" s="144" t="s">
        <v>135</v>
      </c>
      <c r="AT90" s="144" t="s">
        <v>130</v>
      </c>
      <c r="AU90" s="144" t="s">
        <v>87</v>
      </c>
      <c r="AY90" s="18" t="s">
        <v>128</v>
      </c>
      <c r="BE90" s="145">
        <f>IF(N90="základní",J90,0)</f>
        <v>0</v>
      </c>
      <c r="BF90" s="145">
        <f>IF(N90="snížená",J90,0)</f>
        <v>0</v>
      </c>
      <c r="BG90" s="145">
        <f>IF(N90="zákl. přenesená",J90,0)</f>
        <v>0</v>
      </c>
      <c r="BH90" s="145">
        <f>IF(N90="sníž. přenesená",J90,0)</f>
        <v>0</v>
      </c>
      <c r="BI90" s="145">
        <f>IF(N90="nulová",J90,0)</f>
        <v>0</v>
      </c>
      <c r="BJ90" s="18" t="s">
        <v>85</v>
      </c>
      <c r="BK90" s="145">
        <f>ROUND(I90*H90,2)</f>
        <v>0</v>
      </c>
      <c r="BL90" s="18" t="s">
        <v>135</v>
      </c>
      <c r="BM90" s="144" t="s">
        <v>675</v>
      </c>
    </row>
    <row r="91" spans="2:47" s="1" customFormat="1" ht="10.2">
      <c r="B91" s="34"/>
      <c r="D91" s="146" t="s">
        <v>137</v>
      </c>
      <c r="F91" s="147" t="s">
        <v>676</v>
      </c>
      <c r="I91" s="148"/>
      <c r="L91" s="34"/>
      <c r="M91" s="149"/>
      <c r="T91" s="55"/>
      <c r="AT91" s="18" t="s">
        <v>137</v>
      </c>
      <c r="AU91" s="18" t="s">
        <v>87</v>
      </c>
    </row>
    <row r="92" spans="2:51" s="12" customFormat="1" ht="10.2">
      <c r="B92" s="150"/>
      <c r="D92" s="151" t="s">
        <v>139</v>
      </c>
      <c r="E92" s="152" t="s">
        <v>32</v>
      </c>
      <c r="F92" s="153" t="s">
        <v>677</v>
      </c>
      <c r="H92" s="152" t="s">
        <v>32</v>
      </c>
      <c r="I92" s="154"/>
      <c r="L92" s="150"/>
      <c r="M92" s="155"/>
      <c r="T92" s="156"/>
      <c r="AT92" s="152" t="s">
        <v>139</v>
      </c>
      <c r="AU92" s="152" t="s">
        <v>87</v>
      </c>
      <c r="AV92" s="12" t="s">
        <v>85</v>
      </c>
      <c r="AW92" s="12" t="s">
        <v>39</v>
      </c>
      <c r="AX92" s="12" t="s">
        <v>78</v>
      </c>
      <c r="AY92" s="152" t="s">
        <v>128</v>
      </c>
    </row>
    <row r="93" spans="2:51" s="12" customFormat="1" ht="10.2">
      <c r="B93" s="150"/>
      <c r="D93" s="151" t="s">
        <v>139</v>
      </c>
      <c r="E93" s="152" t="s">
        <v>32</v>
      </c>
      <c r="F93" s="153" t="s">
        <v>678</v>
      </c>
      <c r="H93" s="152" t="s">
        <v>32</v>
      </c>
      <c r="I93" s="154"/>
      <c r="L93" s="150"/>
      <c r="M93" s="155"/>
      <c r="T93" s="156"/>
      <c r="AT93" s="152" t="s">
        <v>139</v>
      </c>
      <c r="AU93" s="152" t="s">
        <v>87</v>
      </c>
      <c r="AV93" s="12" t="s">
        <v>85</v>
      </c>
      <c r="AW93" s="12" t="s">
        <v>39</v>
      </c>
      <c r="AX93" s="12" t="s">
        <v>78</v>
      </c>
      <c r="AY93" s="152" t="s">
        <v>128</v>
      </c>
    </row>
    <row r="94" spans="2:51" s="12" customFormat="1" ht="10.2">
      <c r="B94" s="150"/>
      <c r="D94" s="151" t="s">
        <v>139</v>
      </c>
      <c r="E94" s="152" t="s">
        <v>32</v>
      </c>
      <c r="F94" s="153" t="s">
        <v>679</v>
      </c>
      <c r="H94" s="152" t="s">
        <v>32</v>
      </c>
      <c r="I94" s="154"/>
      <c r="L94" s="150"/>
      <c r="M94" s="155"/>
      <c r="T94" s="156"/>
      <c r="AT94" s="152" t="s">
        <v>139</v>
      </c>
      <c r="AU94" s="152" t="s">
        <v>87</v>
      </c>
      <c r="AV94" s="12" t="s">
        <v>85</v>
      </c>
      <c r="AW94" s="12" t="s">
        <v>39</v>
      </c>
      <c r="AX94" s="12" t="s">
        <v>78</v>
      </c>
      <c r="AY94" s="152" t="s">
        <v>128</v>
      </c>
    </row>
    <row r="95" spans="2:51" s="13" customFormat="1" ht="10.2">
      <c r="B95" s="157"/>
      <c r="D95" s="151" t="s">
        <v>139</v>
      </c>
      <c r="E95" s="158" t="s">
        <v>32</v>
      </c>
      <c r="F95" s="159" t="s">
        <v>680</v>
      </c>
      <c r="H95" s="160">
        <v>23.594</v>
      </c>
      <c r="I95" s="161"/>
      <c r="L95" s="157"/>
      <c r="M95" s="162"/>
      <c r="T95" s="163"/>
      <c r="AT95" s="158" t="s">
        <v>139</v>
      </c>
      <c r="AU95" s="158" t="s">
        <v>87</v>
      </c>
      <c r="AV95" s="13" t="s">
        <v>87</v>
      </c>
      <c r="AW95" s="13" t="s">
        <v>39</v>
      </c>
      <c r="AX95" s="13" t="s">
        <v>78</v>
      </c>
      <c r="AY95" s="158" t="s">
        <v>128</v>
      </c>
    </row>
    <row r="96" spans="2:51" s="14" customFormat="1" ht="10.2">
      <c r="B96" s="164"/>
      <c r="D96" s="151" t="s">
        <v>139</v>
      </c>
      <c r="E96" s="165" t="s">
        <v>32</v>
      </c>
      <c r="F96" s="166" t="s">
        <v>142</v>
      </c>
      <c r="H96" s="167">
        <v>23.594</v>
      </c>
      <c r="I96" s="168"/>
      <c r="L96" s="164"/>
      <c r="M96" s="169"/>
      <c r="T96" s="170"/>
      <c r="AT96" s="165" t="s">
        <v>139</v>
      </c>
      <c r="AU96" s="165" t="s">
        <v>87</v>
      </c>
      <c r="AV96" s="14" t="s">
        <v>135</v>
      </c>
      <c r="AW96" s="14" t="s">
        <v>39</v>
      </c>
      <c r="AX96" s="14" t="s">
        <v>85</v>
      </c>
      <c r="AY96" s="165" t="s">
        <v>128</v>
      </c>
    </row>
    <row r="97" spans="2:65" s="1" customFormat="1" ht="62.7" customHeight="1">
      <c r="B97" s="34"/>
      <c r="C97" s="133" t="s">
        <v>87</v>
      </c>
      <c r="D97" s="133" t="s">
        <v>130</v>
      </c>
      <c r="E97" s="134" t="s">
        <v>681</v>
      </c>
      <c r="F97" s="135" t="s">
        <v>682</v>
      </c>
      <c r="G97" s="136" t="s">
        <v>153</v>
      </c>
      <c r="H97" s="137">
        <v>25.481</v>
      </c>
      <c r="I97" s="138"/>
      <c r="J97" s="139">
        <f>ROUND(I97*H97,2)</f>
        <v>0</v>
      </c>
      <c r="K97" s="135" t="s">
        <v>134</v>
      </c>
      <c r="L97" s="34"/>
      <c r="M97" s="140" t="s">
        <v>32</v>
      </c>
      <c r="N97" s="141" t="s">
        <v>49</v>
      </c>
      <c r="P97" s="142">
        <f>O97*H97</f>
        <v>0</v>
      </c>
      <c r="Q97" s="142">
        <v>0</v>
      </c>
      <c r="R97" s="142">
        <f>Q97*H97</f>
        <v>0</v>
      </c>
      <c r="S97" s="142">
        <v>0.625</v>
      </c>
      <c r="T97" s="143">
        <f>S97*H97</f>
        <v>15.925625</v>
      </c>
      <c r="AR97" s="144" t="s">
        <v>135</v>
      </c>
      <c r="AT97" s="144" t="s">
        <v>130</v>
      </c>
      <c r="AU97" s="144" t="s">
        <v>87</v>
      </c>
      <c r="AY97" s="18" t="s">
        <v>128</v>
      </c>
      <c r="BE97" s="145">
        <f>IF(N97="základní",J97,0)</f>
        <v>0</v>
      </c>
      <c r="BF97" s="145">
        <f>IF(N97="snížená",J97,0)</f>
        <v>0</v>
      </c>
      <c r="BG97" s="145">
        <f>IF(N97="zákl. přenesená",J97,0)</f>
        <v>0</v>
      </c>
      <c r="BH97" s="145">
        <f>IF(N97="sníž. přenesená",J97,0)</f>
        <v>0</v>
      </c>
      <c r="BI97" s="145">
        <f>IF(N97="nulová",J97,0)</f>
        <v>0</v>
      </c>
      <c r="BJ97" s="18" t="s">
        <v>85</v>
      </c>
      <c r="BK97" s="145">
        <f>ROUND(I97*H97,2)</f>
        <v>0</v>
      </c>
      <c r="BL97" s="18" t="s">
        <v>135</v>
      </c>
      <c r="BM97" s="144" t="s">
        <v>683</v>
      </c>
    </row>
    <row r="98" spans="2:47" s="1" customFormat="1" ht="10.2">
      <c r="B98" s="34"/>
      <c r="D98" s="146" t="s">
        <v>137</v>
      </c>
      <c r="F98" s="147" t="s">
        <v>684</v>
      </c>
      <c r="I98" s="148"/>
      <c r="L98" s="34"/>
      <c r="M98" s="149"/>
      <c r="T98" s="55"/>
      <c r="AT98" s="18" t="s">
        <v>137</v>
      </c>
      <c r="AU98" s="18" t="s">
        <v>87</v>
      </c>
    </row>
    <row r="99" spans="2:51" s="12" customFormat="1" ht="10.2">
      <c r="B99" s="150"/>
      <c r="D99" s="151" t="s">
        <v>139</v>
      </c>
      <c r="E99" s="152" t="s">
        <v>32</v>
      </c>
      <c r="F99" s="153" t="s">
        <v>677</v>
      </c>
      <c r="H99" s="152" t="s">
        <v>32</v>
      </c>
      <c r="I99" s="154"/>
      <c r="L99" s="150"/>
      <c r="M99" s="155"/>
      <c r="T99" s="156"/>
      <c r="AT99" s="152" t="s">
        <v>139</v>
      </c>
      <c r="AU99" s="152" t="s">
        <v>87</v>
      </c>
      <c r="AV99" s="12" t="s">
        <v>85</v>
      </c>
      <c r="AW99" s="12" t="s">
        <v>39</v>
      </c>
      <c r="AX99" s="12" t="s">
        <v>78</v>
      </c>
      <c r="AY99" s="152" t="s">
        <v>128</v>
      </c>
    </row>
    <row r="100" spans="2:51" s="12" customFormat="1" ht="10.2">
      <c r="B100" s="150"/>
      <c r="D100" s="151" t="s">
        <v>139</v>
      </c>
      <c r="E100" s="152" t="s">
        <v>32</v>
      </c>
      <c r="F100" s="153" t="s">
        <v>678</v>
      </c>
      <c r="H100" s="152" t="s">
        <v>32</v>
      </c>
      <c r="I100" s="154"/>
      <c r="L100" s="150"/>
      <c r="M100" s="155"/>
      <c r="T100" s="156"/>
      <c r="AT100" s="152" t="s">
        <v>139</v>
      </c>
      <c r="AU100" s="152" t="s">
        <v>87</v>
      </c>
      <c r="AV100" s="12" t="s">
        <v>85</v>
      </c>
      <c r="AW100" s="12" t="s">
        <v>39</v>
      </c>
      <c r="AX100" s="12" t="s">
        <v>78</v>
      </c>
      <c r="AY100" s="152" t="s">
        <v>128</v>
      </c>
    </row>
    <row r="101" spans="2:51" s="12" customFormat="1" ht="10.2">
      <c r="B101" s="150"/>
      <c r="D101" s="151" t="s">
        <v>139</v>
      </c>
      <c r="E101" s="152" t="s">
        <v>32</v>
      </c>
      <c r="F101" s="153" t="s">
        <v>685</v>
      </c>
      <c r="H101" s="152" t="s">
        <v>32</v>
      </c>
      <c r="I101" s="154"/>
      <c r="L101" s="150"/>
      <c r="M101" s="155"/>
      <c r="T101" s="156"/>
      <c r="AT101" s="152" t="s">
        <v>139</v>
      </c>
      <c r="AU101" s="152" t="s">
        <v>87</v>
      </c>
      <c r="AV101" s="12" t="s">
        <v>85</v>
      </c>
      <c r="AW101" s="12" t="s">
        <v>39</v>
      </c>
      <c r="AX101" s="12" t="s">
        <v>78</v>
      </c>
      <c r="AY101" s="152" t="s">
        <v>128</v>
      </c>
    </row>
    <row r="102" spans="2:51" s="13" customFormat="1" ht="10.2">
      <c r="B102" s="157"/>
      <c r="D102" s="151" t="s">
        <v>139</v>
      </c>
      <c r="E102" s="158" t="s">
        <v>32</v>
      </c>
      <c r="F102" s="159" t="s">
        <v>686</v>
      </c>
      <c r="H102" s="160">
        <v>25.481</v>
      </c>
      <c r="I102" s="161"/>
      <c r="L102" s="157"/>
      <c r="M102" s="162"/>
      <c r="T102" s="163"/>
      <c r="AT102" s="158" t="s">
        <v>139</v>
      </c>
      <c r="AU102" s="158" t="s">
        <v>87</v>
      </c>
      <c r="AV102" s="13" t="s">
        <v>87</v>
      </c>
      <c r="AW102" s="13" t="s">
        <v>39</v>
      </c>
      <c r="AX102" s="13" t="s">
        <v>78</v>
      </c>
      <c r="AY102" s="158" t="s">
        <v>128</v>
      </c>
    </row>
    <row r="103" spans="2:51" s="14" customFormat="1" ht="10.2">
      <c r="B103" s="164"/>
      <c r="D103" s="151" t="s">
        <v>139</v>
      </c>
      <c r="E103" s="165" t="s">
        <v>32</v>
      </c>
      <c r="F103" s="166" t="s">
        <v>142</v>
      </c>
      <c r="H103" s="167">
        <v>25.481</v>
      </c>
      <c r="I103" s="168"/>
      <c r="L103" s="164"/>
      <c r="M103" s="169"/>
      <c r="T103" s="170"/>
      <c r="AT103" s="165" t="s">
        <v>139</v>
      </c>
      <c r="AU103" s="165" t="s">
        <v>87</v>
      </c>
      <c r="AV103" s="14" t="s">
        <v>135</v>
      </c>
      <c r="AW103" s="14" t="s">
        <v>39</v>
      </c>
      <c r="AX103" s="14" t="s">
        <v>85</v>
      </c>
      <c r="AY103" s="165" t="s">
        <v>128</v>
      </c>
    </row>
    <row r="104" spans="2:65" s="1" customFormat="1" ht="62.7" customHeight="1">
      <c r="B104" s="34"/>
      <c r="C104" s="133" t="s">
        <v>150</v>
      </c>
      <c r="D104" s="133" t="s">
        <v>130</v>
      </c>
      <c r="E104" s="134" t="s">
        <v>687</v>
      </c>
      <c r="F104" s="135" t="s">
        <v>688</v>
      </c>
      <c r="G104" s="136" t="s">
        <v>153</v>
      </c>
      <c r="H104" s="137">
        <v>59.457</v>
      </c>
      <c r="I104" s="138"/>
      <c r="J104" s="139">
        <f>ROUND(I104*H104,2)</f>
        <v>0</v>
      </c>
      <c r="K104" s="135" t="s">
        <v>134</v>
      </c>
      <c r="L104" s="34"/>
      <c r="M104" s="140" t="s">
        <v>32</v>
      </c>
      <c r="N104" s="141" t="s">
        <v>49</v>
      </c>
      <c r="P104" s="142">
        <f>O104*H104</f>
        <v>0</v>
      </c>
      <c r="Q104" s="142">
        <v>0</v>
      </c>
      <c r="R104" s="142">
        <f>Q104*H104</f>
        <v>0</v>
      </c>
      <c r="S104" s="142">
        <v>0.22</v>
      </c>
      <c r="T104" s="143">
        <f>S104*H104</f>
        <v>13.080540000000001</v>
      </c>
      <c r="AR104" s="144" t="s">
        <v>135</v>
      </c>
      <c r="AT104" s="144" t="s">
        <v>130</v>
      </c>
      <c r="AU104" s="144" t="s">
        <v>87</v>
      </c>
      <c r="AY104" s="18" t="s">
        <v>128</v>
      </c>
      <c r="BE104" s="145">
        <f>IF(N104="základní",J104,0)</f>
        <v>0</v>
      </c>
      <c r="BF104" s="145">
        <f>IF(N104="snížená",J104,0)</f>
        <v>0</v>
      </c>
      <c r="BG104" s="145">
        <f>IF(N104="zákl. přenesená",J104,0)</f>
        <v>0</v>
      </c>
      <c r="BH104" s="145">
        <f>IF(N104="sníž. přenesená",J104,0)</f>
        <v>0</v>
      </c>
      <c r="BI104" s="145">
        <f>IF(N104="nulová",J104,0)</f>
        <v>0</v>
      </c>
      <c r="BJ104" s="18" t="s">
        <v>85</v>
      </c>
      <c r="BK104" s="145">
        <f>ROUND(I104*H104,2)</f>
        <v>0</v>
      </c>
      <c r="BL104" s="18" t="s">
        <v>135</v>
      </c>
      <c r="BM104" s="144" t="s">
        <v>689</v>
      </c>
    </row>
    <row r="105" spans="2:47" s="1" customFormat="1" ht="10.2">
      <c r="B105" s="34"/>
      <c r="D105" s="146" t="s">
        <v>137</v>
      </c>
      <c r="F105" s="147" t="s">
        <v>690</v>
      </c>
      <c r="I105" s="148"/>
      <c r="L105" s="34"/>
      <c r="M105" s="149"/>
      <c r="T105" s="55"/>
      <c r="AT105" s="18" t="s">
        <v>137</v>
      </c>
      <c r="AU105" s="18" t="s">
        <v>87</v>
      </c>
    </row>
    <row r="106" spans="2:51" s="12" customFormat="1" ht="10.2">
      <c r="B106" s="150"/>
      <c r="D106" s="151" t="s">
        <v>139</v>
      </c>
      <c r="E106" s="152" t="s">
        <v>32</v>
      </c>
      <c r="F106" s="153" t="s">
        <v>677</v>
      </c>
      <c r="H106" s="152" t="s">
        <v>32</v>
      </c>
      <c r="I106" s="154"/>
      <c r="L106" s="150"/>
      <c r="M106" s="155"/>
      <c r="T106" s="156"/>
      <c r="AT106" s="152" t="s">
        <v>139</v>
      </c>
      <c r="AU106" s="152" t="s">
        <v>87</v>
      </c>
      <c r="AV106" s="12" t="s">
        <v>85</v>
      </c>
      <c r="AW106" s="12" t="s">
        <v>39</v>
      </c>
      <c r="AX106" s="12" t="s">
        <v>78</v>
      </c>
      <c r="AY106" s="152" t="s">
        <v>128</v>
      </c>
    </row>
    <row r="107" spans="2:51" s="12" customFormat="1" ht="10.2">
      <c r="B107" s="150"/>
      <c r="D107" s="151" t="s">
        <v>139</v>
      </c>
      <c r="E107" s="152" t="s">
        <v>32</v>
      </c>
      <c r="F107" s="153" t="s">
        <v>678</v>
      </c>
      <c r="H107" s="152" t="s">
        <v>32</v>
      </c>
      <c r="I107" s="154"/>
      <c r="L107" s="150"/>
      <c r="M107" s="155"/>
      <c r="T107" s="156"/>
      <c r="AT107" s="152" t="s">
        <v>139</v>
      </c>
      <c r="AU107" s="152" t="s">
        <v>87</v>
      </c>
      <c r="AV107" s="12" t="s">
        <v>85</v>
      </c>
      <c r="AW107" s="12" t="s">
        <v>39</v>
      </c>
      <c r="AX107" s="12" t="s">
        <v>78</v>
      </c>
      <c r="AY107" s="152" t="s">
        <v>128</v>
      </c>
    </row>
    <row r="108" spans="2:51" s="12" customFormat="1" ht="10.2">
      <c r="B108" s="150"/>
      <c r="D108" s="151" t="s">
        <v>139</v>
      </c>
      <c r="E108" s="152" t="s">
        <v>32</v>
      </c>
      <c r="F108" s="153" t="s">
        <v>691</v>
      </c>
      <c r="H108" s="152" t="s">
        <v>32</v>
      </c>
      <c r="I108" s="154"/>
      <c r="L108" s="150"/>
      <c r="M108" s="155"/>
      <c r="T108" s="156"/>
      <c r="AT108" s="152" t="s">
        <v>139</v>
      </c>
      <c r="AU108" s="152" t="s">
        <v>87</v>
      </c>
      <c r="AV108" s="12" t="s">
        <v>85</v>
      </c>
      <c r="AW108" s="12" t="s">
        <v>39</v>
      </c>
      <c r="AX108" s="12" t="s">
        <v>78</v>
      </c>
      <c r="AY108" s="152" t="s">
        <v>128</v>
      </c>
    </row>
    <row r="109" spans="2:51" s="12" customFormat="1" ht="10.2">
      <c r="B109" s="150"/>
      <c r="D109" s="151" t="s">
        <v>139</v>
      </c>
      <c r="E109" s="152" t="s">
        <v>32</v>
      </c>
      <c r="F109" s="153" t="s">
        <v>692</v>
      </c>
      <c r="H109" s="152" t="s">
        <v>32</v>
      </c>
      <c r="I109" s="154"/>
      <c r="L109" s="150"/>
      <c r="M109" s="155"/>
      <c r="T109" s="156"/>
      <c r="AT109" s="152" t="s">
        <v>139</v>
      </c>
      <c r="AU109" s="152" t="s">
        <v>87</v>
      </c>
      <c r="AV109" s="12" t="s">
        <v>85</v>
      </c>
      <c r="AW109" s="12" t="s">
        <v>39</v>
      </c>
      <c r="AX109" s="12" t="s">
        <v>78</v>
      </c>
      <c r="AY109" s="152" t="s">
        <v>128</v>
      </c>
    </row>
    <row r="110" spans="2:51" s="13" customFormat="1" ht="10.2">
      <c r="B110" s="157"/>
      <c r="D110" s="151" t="s">
        <v>139</v>
      </c>
      <c r="E110" s="158" t="s">
        <v>32</v>
      </c>
      <c r="F110" s="159" t="s">
        <v>693</v>
      </c>
      <c r="H110" s="160">
        <v>31.144</v>
      </c>
      <c r="I110" s="161"/>
      <c r="L110" s="157"/>
      <c r="M110" s="162"/>
      <c r="T110" s="163"/>
      <c r="AT110" s="158" t="s">
        <v>139</v>
      </c>
      <c r="AU110" s="158" t="s">
        <v>87</v>
      </c>
      <c r="AV110" s="13" t="s">
        <v>87</v>
      </c>
      <c r="AW110" s="13" t="s">
        <v>39</v>
      </c>
      <c r="AX110" s="13" t="s">
        <v>78</v>
      </c>
      <c r="AY110" s="158" t="s">
        <v>128</v>
      </c>
    </row>
    <row r="111" spans="2:51" s="12" customFormat="1" ht="10.2">
      <c r="B111" s="150"/>
      <c r="D111" s="151" t="s">
        <v>139</v>
      </c>
      <c r="E111" s="152" t="s">
        <v>32</v>
      </c>
      <c r="F111" s="153" t="s">
        <v>694</v>
      </c>
      <c r="H111" s="152" t="s">
        <v>32</v>
      </c>
      <c r="I111" s="154"/>
      <c r="L111" s="150"/>
      <c r="M111" s="155"/>
      <c r="T111" s="156"/>
      <c r="AT111" s="152" t="s">
        <v>139</v>
      </c>
      <c r="AU111" s="152" t="s">
        <v>87</v>
      </c>
      <c r="AV111" s="12" t="s">
        <v>85</v>
      </c>
      <c r="AW111" s="12" t="s">
        <v>39</v>
      </c>
      <c r="AX111" s="12" t="s">
        <v>78</v>
      </c>
      <c r="AY111" s="152" t="s">
        <v>128</v>
      </c>
    </row>
    <row r="112" spans="2:51" s="13" customFormat="1" ht="10.2">
      <c r="B112" s="157"/>
      <c r="D112" s="151" t="s">
        <v>139</v>
      </c>
      <c r="E112" s="158" t="s">
        <v>32</v>
      </c>
      <c r="F112" s="159" t="s">
        <v>695</v>
      </c>
      <c r="H112" s="160">
        <v>28.313</v>
      </c>
      <c r="I112" s="161"/>
      <c r="L112" s="157"/>
      <c r="M112" s="162"/>
      <c r="T112" s="163"/>
      <c r="AT112" s="158" t="s">
        <v>139</v>
      </c>
      <c r="AU112" s="158" t="s">
        <v>87</v>
      </c>
      <c r="AV112" s="13" t="s">
        <v>87</v>
      </c>
      <c r="AW112" s="13" t="s">
        <v>39</v>
      </c>
      <c r="AX112" s="13" t="s">
        <v>78</v>
      </c>
      <c r="AY112" s="158" t="s">
        <v>128</v>
      </c>
    </row>
    <row r="113" spans="2:51" s="14" customFormat="1" ht="10.2">
      <c r="B113" s="164"/>
      <c r="D113" s="151" t="s">
        <v>139</v>
      </c>
      <c r="E113" s="165" t="s">
        <v>32</v>
      </c>
      <c r="F113" s="166" t="s">
        <v>142</v>
      </c>
      <c r="H113" s="167">
        <v>59.457</v>
      </c>
      <c r="I113" s="168"/>
      <c r="L113" s="164"/>
      <c r="M113" s="169"/>
      <c r="T113" s="170"/>
      <c r="AT113" s="165" t="s">
        <v>139</v>
      </c>
      <c r="AU113" s="165" t="s">
        <v>87</v>
      </c>
      <c r="AV113" s="14" t="s">
        <v>135</v>
      </c>
      <c r="AW113" s="14" t="s">
        <v>39</v>
      </c>
      <c r="AX113" s="14" t="s">
        <v>85</v>
      </c>
      <c r="AY113" s="165" t="s">
        <v>128</v>
      </c>
    </row>
    <row r="114" spans="2:65" s="1" customFormat="1" ht="44.25" customHeight="1">
      <c r="B114" s="34"/>
      <c r="C114" s="133" t="s">
        <v>135</v>
      </c>
      <c r="D114" s="133" t="s">
        <v>130</v>
      </c>
      <c r="E114" s="134" t="s">
        <v>696</v>
      </c>
      <c r="F114" s="135" t="s">
        <v>697</v>
      </c>
      <c r="G114" s="136" t="s">
        <v>153</v>
      </c>
      <c r="H114" s="137">
        <v>35.863</v>
      </c>
      <c r="I114" s="138"/>
      <c r="J114" s="139">
        <f>ROUND(I114*H114,2)</f>
        <v>0</v>
      </c>
      <c r="K114" s="135" t="s">
        <v>134</v>
      </c>
      <c r="L114" s="34"/>
      <c r="M114" s="140" t="s">
        <v>32</v>
      </c>
      <c r="N114" s="141" t="s">
        <v>49</v>
      </c>
      <c r="P114" s="142">
        <f>O114*H114</f>
        <v>0</v>
      </c>
      <c r="Q114" s="142">
        <v>3E-05</v>
      </c>
      <c r="R114" s="142">
        <f>Q114*H114</f>
        <v>0.00107589</v>
      </c>
      <c r="S114" s="142">
        <v>0.092</v>
      </c>
      <c r="T114" s="143">
        <f>S114*H114</f>
        <v>3.2993959999999998</v>
      </c>
      <c r="AR114" s="144" t="s">
        <v>135</v>
      </c>
      <c r="AT114" s="144" t="s">
        <v>130</v>
      </c>
      <c r="AU114" s="144" t="s">
        <v>87</v>
      </c>
      <c r="AY114" s="18" t="s">
        <v>128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8" t="s">
        <v>85</v>
      </c>
      <c r="BK114" s="145">
        <f>ROUND(I114*H114,2)</f>
        <v>0</v>
      </c>
      <c r="BL114" s="18" t="s">
        <v>135</v>
      </c>
      <c r="BM114" s="144" t="s">
        <v>698</v>
      </c>
    </row>
    <row r="115" spans="2:47" s="1" customFormat="1" ht="10.2">
      <c r="B115" s="34"/>
      <c r="D115" s="146" t="s">
        <v>137</v>
      </c>
      <c r="F115" s="147" t="s">
        <v>699</v>
      </c>
      <c r="I115" s="148"/>
      <c r="L115" s="34"/>
      <c r="M115" s="149"/>
      <c r="T115" s="55"/>
      <c r="AT115" s="18" t="s">
        <v>137</v>
      </c>
      <c r="AU115" s="18" t="s">
        <v>87</v>
      </c>
    </row>
    <row r="116" spans="2:51" s="12" customFormat="1" ht="10.2">
      <c r="B116" s="150"/>
      <c r="D116" s="151" t="s">
        <v>139</v>
      </c>
      <c r="E116" s="152" t="s">
        <v>32</v>
      </c>
      <c r="F116" s="153" t="s">
        <v>677</v>
      </c>
      <c r="H116" s="152" t="s">
        <v>32</v>
      </c>
      <c r="I116" s="154"/>
      <c r="L116" s="150"/>
      <c r="M116" s="155"/>
      <c r="T116" s="156"/>
      <c r="AT116" s="152" t="s">
        <v>139</v>
      </c>
      <c r="AU116" s="152" t="s">
        <v>87</v>
      </c>
      <c r="AV116" s="12" t="s">
        <v>85</v>
      </c>
      <c r="AW116" s="12" t="s">
        <v>39</v>
      </c>
      <c r="AX116" s="12" t="s">
        <v>78</v>
      </c>
      <c r="AY116" s="152" t="s">
        <v>128</v>
      </c>
    </row>
    <row r="117" spans="2:51" s="12" customFormat="1" ht="10.2">
      <c r="B117" s="150"/>
      <c r="D117" s="151" t="s">
        <v>139</v>
      </c>
      <c r="E117" s="152" t="s">
        <v>32</v>
      </c>
      <c r="F117" s="153" t="s">
        <v>678</v>
      </c>
      <c r="H117" s="152" t="s">
        <v>32</v>
      </c>
      <c r="I117" s="154"/>
      <c r="L117" s="150"/>
      <c r="M117" s="155"/>
      <c r="T117" s="156"/>
      <c r="AT117" s="152" t="s">
        <v>139</v>
      </c>
      <c r="AU117" s="152" t="s">
        <v>87</v>
      </c>
      <c r="AV117" s="12" t="s">
        <v>85</v>
      </c>
      <c r="AW117" s="12" t="s">
        <v>39</v>
      </c>
      <c r="AX117" s="12" t="s">
        <v>78</v>
      </c>
      <c r="AY117" s="152" t="s">
        <v>128</v>
      </c>
    </row>
    <row r="118" spans="2:51" s="12" customFormat="1" ht="10.2">
      <c r="B118" s="150"/>
      <c r="D118" s="151" t="s">
        <v>139</v>
      </c>
      <c r="E118" s="152" t="s">
        <v>32</v>
      </c>
      <c r="F118" s="153" t="s">
        <v>691</v>
      </c>
      <c r="H118" s="152" t="s">
        <v>32</v>
      </c>
      <c r="I118" s="154"/>
      <c r="L118" s="150"/>
      <c r="M118" s="155"/>
      <c r="T118" s="156"/>
      <c r="AT118" s="152" t="s">
        <v>139</v>
      </c>
      <c r="AU118" s="152" t="s">
        <v>87</v>
      </c>
      <c r="AV118" s="12" t="s">
        <v>85</v>
      </c>
      <c r="AW118" s="12" t="s">
        <v>39</v>
      </c>
      <c r="AX118" s="12" t="s">
        <v>78</v>
      </c>
      <c r="AY118" s="152" t="s">
        <v>128</v>
      </c>
    </row>
    <row r="119" spans="2:51" s="12" customFormat="1" ht="10.2">
      <c r="B119" s="150"/>
      <c r="D119" s="151" t="s">
        <v>139</v>
      </c>
      <c r="E119" s="152" t="s">
        <v>32</v>
      </c>
      <c r="F119" s="153" t="s">
        <v>700</v>
      </c>
      <c r="H119" s="152" t="s">
        <v>32</v>
      </c>
      <c r="I119" s="154"/>
      <c r="L119" s="150"/>
      <c r="M119" s="155"/>
      <c r="T119" s="156"/>
      <c r="AT119" s="152" t="s">
        <v>139</v>
      </c>
      <c r="AU119" s="152" t="s">
        <v>87</v>
      </c>
      <c r="AV119" s="12" t="s">
        <v>85</v>
      </c>
      <c r="AW119" s="12" t="s">
        <v>39</v>
      </c>
      <c r="AX119" s="12" t="s">
        <v>78</v>
      </c>
      <c r="AY119" s="152" t="s">
        <v>128</v>
      </c>
    </row>
    <row r="120" spans="2:51" s="13" customFormat="1" ht="10.2">
      <c r="B120" s="157"/>
      <c r="D120" s="151" t="s">
        <v>139</v>
      </c>
      <c r="E120" s="158" t="s">
        <v>32</v>
      </c>
      <c r="F120" s="159" t="s">
        <v>701</v>
      </c>
      <c r="H120" s="160">
        <v>35.863</v>
      </c>
      <c r="I120" s="161"/>
      <c r="L120" s="157"/>
      <c r="M120" s="162"/>
      <c r="T120" s="163"/>
      <c r="AT120" s="158" t="s">
        <v>139</v>
      </c>
      <c r="AU120" s="158" t="s">
        <v>87</v>
      </c>
      <c r="AV120" s="13" t="s">
        <v>87</v>
      </c>
      <c r="AW120" s="13" t="s">
        <v>39</v>
      </c>
      <c r="AX120" s="13" t="s">
        <v>78</v>
      </c>
      <c r="AY120" s="158" t="s">
        <v>128</v>
      </c>
    </row>
    <row r="121" spans="2:51" s="14" customFormat="1" ht="10.2">
      <c r="B121" s="164"/>
      <c r="D121" s="151" t="s">
        <v>139</v>
      </c>
      <c r="E121" s="165" t="s">
        <v>32</v>
      </c>
      <c r="F121" s="166" t="s">
        <v>142</v>
      </c>
      <c r="H121" s="167">
        <v>35.863</v>
      </c>
      <c r="I121" s="168"/>
      <c r="L121" s="164"/>
      <c r="M121" s="169"/>
      <c r="T121" s="170"/>
      <c r="AT121" s="165" t="s">
        <v>139</v>
      </c>
      <c r="AU121" s="165" t="s">
        <v>87</v>
      </c>
      <c r="AV121" s="14" t="s">
        <v>135</v>
      </c>
      <c r="AW121" s="14" t="s">
        <v>39</v>
      </c>
      <c r="AX121" s="14" t="s">
        <v>85</v>
      </c>
      <c r="AY121" s="165" t="s">
        <v>128</v>
      </c>
    </row>
    <row r="122" spans="2:65" s="1" customFormat="1" ht="49.05" customHeight="1">
      <c r="B122" s="34"/>
      <c r="C122" s="133" t="s">
        <v>162</v>
      </c>
      <c r="D122" s="133" t="s">
        <v>130</v>
      </c>
      <c r="E122" s="134" t="s">
        <v>702</v>
      </c>
      <c r="F122" s="135" t="s">
        <v>703</v>
      </c>
      <c r="G122" s="136" t="s">
        <v>459</v>
      </c>
      <c r="H122" s="137">
        <v>1</v>
      </c>
      <c r="I122" s="138"/>
      <c r="J122" s="139">
        <f>ROUND(I122*H122,2)</f>
        <v>0</v>
      </c>
      <c r="K122" s="135" t="s">
        <v>134</v>
      </c>
      <c r="L122" s="34"/>
      <c r="M122" s="140" t="s">
        <v>32</v>
      </c>
      <c r="N122" s="141" t="s">
        <v>49</v>
      </c>
      <c r="P122" s="142">
        <f>O122*H122</f>
        <v>0</v>
      </c>
      <c r="Q122" s="142">
        <v>0</v>
      </c>
      <c r="R122" s="142">
        <f>Q122*H122</f>
        <v>0</v>
      </c>
      <c r="S122" s="142">
        <v>0.205</v>
      </c>
      <c r="T122" s="143">
        <f>S122*H122</f>
        <v>0.205</v>
      </c>
      <c r="AR122" s="144" t="s">
        <v>135</v>
      </c>
      <c r="AT122" s="144" t="s">
        <v>130</v>
      </c>
      <c r="AU122" s="144" t="s">
        <v>87</v>
      </c>
      <c r="AY122" s="18" t="s">
        <v>128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8" t="s">
        <v>85</v>
      </c>
      <c r="BK122" s="145">
        <f>ROUND(I122*H122,2)</f>
        <v>0</v>
      </c>
      <c r="BL122" s="18" t="s">
        <v>135</v>
      </c>
      <c r="BM122" s="144" t="s">
        <v>704</v>
      </c>
    </row>
    <row r="123" spans="2:47" s="1" customFormat="1" ht="10.2">
      <c r="B123" s="34"/>
      <c r="D123" s="146" t="s">
        <v>137</v>
      </c>
      <c r="F123" s="147" t="s">
        <v>705</v>
      </c>
      <c r="I123" s="148"/>
      <c r="L123" s="34"/>
      <c r="M123" s="149"/>
      <c r="T123" s="55"/>
      <c r="AT123" s="18" t="s">
        <v>137</v>
      </c>
      <c r="AU123" s="18" t="s">
        <v>87</v>
      </c>
    </row>
    <row r="124" spans="2:51" s="12" customFormat="1" ht="10.2">
      <c r="B124" s="150"/>
      <c r="D124" s="151" t="s">
        <v>139</v>
      </c>
      <c r="E124" s="152" t="s">
        <v>32</v>
      </c>
      <c r="F124" s="153" t="s">
        <v>677</v>
      </c>
      <c r="H124" s="152" t="s">
        <v>32</v>
      </c>
      <c r="I124" s="154"/>
      <c r="L124" s="150"/>
      <c r="M124" s="155"/>
      <c r="T124" s="156"/>
      <c r="AT124" s="152" t="s">
        <v>139</v>
      </c>
      <c r="AU124" s="152" t="s">
        <v>87</v>
      </c>
      <c r="AV124" s="12" t="s">
        <v>85</v>
      </c>
      <c r="AW124" s="12" t="s">
        <v>39</v>
      </c>
      <c r="AX124" s="12" t="s">
        <v>78</v>
      </c>
      <c r="AY124" s="152" t="s">
        <v>128</v>
      </c>
    </row>
    <row r="125" spans="2:51" s="12" customFormat="1" ht="10.2">
      <c r="B125" s="150"/>
      <c r="D125" s="151" t="s">
        <v>139</v>
      </c>
      <c r="E125" s="152" t="s">
        <v>32</v>
      </c>
      <c r="F125" s="153" t="s">
        <v>678</v>
      </c>
      <c r="H125" s="152" t="s">
        <v>32</v>
      </c>
      <c r="I125" s="154"/>
      <c r="L125" s="150"/>
      <c r="M125" s="155"/>
      <c r="T125" s="156"/>
      <c r="AT125" s="152" t="s">
        <v>139</v>
      </c>
      <c r="AU125" s="152" t="s">
        <v>87</v>
      </c>
      <c r="AV125" s="12" t="s">
        <v>85</v>
      </c>
      <c r="AW125" s="12" t="s">
        <v>39</v>
      </c>
      <c r="AX125" s="12" t="s">
        <v>78</v>
      </c>
      <c r="AY125" s="152" t="s">
        <v>128</v>
      </c>
    </row>
    <row r="126" spans="2:51" s="12" customFormat="1" ht="10.2">
      <c r="B126" s="150"/>
      <c r="D126" s="151" t="s">
        <v>139</v>
      </c>
      <c r="E126" s="152" t="s">
        <v>32</v>
      </c>
      <c r="F126" s="153" t="s">
        <v>691</v>
      </c>
      <c r="H126" s="152" t="s">
        <v>32</v>
      </c>
      <c r="I126" s="154"/>
      <c r="L126" s="150"/>
      <c r="M126" s="155"/>
      <c r="T126" s="156"/>
      <c r="AT126" s="152" t="s">
        <v>139</v>
      </c>
      <c r="AU126" s="152" t="s">
        <v>87</v>
      </c>
      <c r="AV126" s="12" t="s">
        <v>85</v>
      </c>
      <c r="AW126" s="12" t="s">
        <v>39</v>
      </c>
      <c r="AX126" s="12" t="s">
        <v>78</v>
      </c>
      <c r="AY126" s="152" t="s">
        <v>128</v>
      </c>
    </row>
    <row r="127" spans="2:51" s="13" customFormat="1" ht="10.2">
      <c r="B127" s="157"/>
      <c r="D127" s="151" t="s">
        <v>139</v>
      </c>
      <c r="E127" s="158" t="s">
        <v>32</v>
      </c>
      <c r="F127" s="159" t="s">
        <v>706</v>
      </c>
      <c r="H127" s="160">
        <v>1</v>
      </c>
      <c r="I127" s="161"/>
      <c r="L127" s="157"/>
      <c r="M127" s="162"/>
      <c r="T127" s="163"/>
      <c r="AT127" s="158" t="s">
        <v>139</v>
      </c>
      <c r="AU127" s="158" t="s">
        <v>87</v>
      </c>
      <c r="AV127" s="13" t="s">
        <v>87</v>
      </c>
      <c r="AW127" s="13" t="s">
        <v>39</v>
      </c>
      <c r="AX127" s="13" t="s">
        <v>78</v>
      </c>
      <c r="AY127" s="158" t="s">
        <v>128</v>
      </c>
    </row>
    <row r="128" spans="2:51" s="14" customFormat="1" ht="10.2">
      <c r="B128" s="164"/>
      <c r="D128" s="151" t="s">
        <v>139</v>
      </c>
      <c r="E128" s="165" t="s">
        <v>32</v>
      </c>
      <c r="F128" s="166" t="s">
        <v>142</v>
      </c>
      <c r="H128" s="167">
        <v>1</v>
      </c>
      <c r="I128" s="168"/>
      <c r="L128" s="164"/>
      <c r="M128" s="169"/>
      <c r="T128" s="170"/>
      <c r="AT128" s="165" t="s">
        <v>139</v>
      </c>
      <c r="AU128" s="165" t="s">
        <v>87</v>
      </c>
      <c r="AV128" s="14" t="s">
        <v>135</v>
      </c>
      <c r="AW128" s="14" t="s">
        <v>39</v>
      </c>
      <c r="AX128" s="14" t="s">
        <v>85</v>
      </c>
      <c r="AY128" s="165" t="s">
        <v>128</v>
      </c>
    </row>
    <row r="129" spans="2:65" s="1" customFormat="1" ht="37.8" customHeight="1">
      <c r="B129" s="34"/>
      <c r="C129" s="133" t="s">
        <v>171</v>
      </c>
      <c r="D129" s="133" t="s">
        <v>130</v>
      </c>
      <c r="E129" s="134" t="s">
        <v>707</v>
      </c>
      <c r="F129" s="135" t="s">
        <v>708</v>
      </c>
      <c r="G129" s="136" t="s">
        <v>153</v>
      </c>
      <c r="H129" s="137">
        <v>24</v>
      </c>
      <c r="I129" s="138"/>
      <c r="J129" s="139">
        <f>ROUND(I129*H129,2)</f>
        <v>0</v>
      </c>
      <c r="K129" s="135" t="s">
        <v>134</v>
      </c>
      <c r="L129" s="34"/>
      <c r="M129" s="140" t="s">
        <v>32</v>
      </c>
      <c r="N129" s="141" t="s">
        <v>49</v>
      </c>
      <c r="P129" s="142">
        <f>O129*H129</f>
        <v>0</v>
      </c>
      <c r="Q129" s="142">
        <v>0.00064</v>
      </c>
      <c r="R129" s="142">
        <f>Q129*H129</f>
        <v>0.015360000000000002</v>
      </c>
      <c r="S129" s="142">
        <v>0</v>
      </c>
      <c r="T129" s="143">
        <f>S129*H129</f>
        <v>0</v>
      </c>
      <c r="AR129" s="144" t="s">
        <v>135</v>
      </c>
      <c r="AT129" s="144" t="s">
        <v>130</v>
      </c>
      <c r="AU129" s="144" t="s">
        <v>87</v>
      </c>
      <c r="AY129" s="18" t="s">
        <v>128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8" t="s">
        <v>85</v>
      </c>
      <c r="BK129" s="145">
        <f>ROUND(I129*H129,2)</f>
        <v>0</v>
      </c>
      <c r="BL129" s="18" t="s">
        <v>135</v>
      </c>
      <c r="BM129" s="144" t="s">
        <v>709</v>
      </c>
    </row>
    <row r="130" spans="2:47" s="1" customFormat="1" ht="10.2">
      <c r="B130" s="34"/>
      <c r="D130" s="146" t="s">
        <v>137</v>
      </c>
      <c r="F130" s="147" t="s">
        <v>710</v>
      </c>
      <c r="I130" s="148"/>
      <c r="L130" s="34"/>
      <c r="M130" s="149"/>
      <c r="T130" s="55"/>
      <c r="AT130" s="18" t="s">
        <v>137</v>
      </c>
      <c r="AU130" s="18" t="s">
        <v>87</v>
      </c>
    </row>
    <row r="131" spans="2:51" s="12" customFormat="1" ht="10.2">
      <c r="B131" s="150"/>
      <c r="D131" s="151" t="s">
        <v>139</v>
      </c>
      <c r="E131" s="152" t="s">
        <v>32</v>
      </c>
      <c r="F131" s="153" t="s">
        <v>677</v>
      </c>
      <c r="H131" s="152" t="s">
        <v>32</v>
      </c>
      <c r="I131" s="154"/>
      <c r="L131" s="150"/>
      <c r="M131" s="155"/>
      <c r="T131" s="156"/>
      <c r="AT131" s="152" t="s">
        <v>139</v>
      </c>
      <c r="AU131" s="152" t="s">
        <v>87</v>
      </c>
      <c r="AV131" s="12" t="s">
        <v>85</v>
      </c>
      <c r="AW131" s="12" t="s">
        <v>39</v>
      </c>
      <c r="AX131" s="12" t="s">
        <v>78</v>
      </c>
      <c r="AY131" s="152" t="s">
        <v>128</v>
      </c>
    </row>
    <row r="132" spans="2:51" s="12" customFormat="1" ht="10.2">
      <c r="B132" s="150"/>
      <c r="D132" s="151" t="s">
        <v>139</v>
      </c>
      <c r="E132" s="152" t="s">
        <v>32</v>
      </c>
      <c r="F132" s="153" t="s">
        <v>678</v>
      </c>
      <c r="H132" s="152" t="s">
        <v>32</v>
      </c>
      <c r="I132" s="154"/>
      <c r="L132" s="150"/>
      <c r="M132" s="155"/>
      <c r="T132" s="156"/>
      <c r="AT132" s="152" t="s">
        <v>139</v>
      </c>
      <c r="AU132" s="152" t="s">
        <v>87</v>
      </c>
      <c r="AV132" s="12" t="s">
        <v>85</v>
      </c>
      <c r="AW132" s="12" t="s">
        <v>39</v>
      </c>
      <c r="AX132" s="12" t="s">
        <v>78</v>
      </c>
      <c r="AY132" s="152" t="s">
        <v>128</v>
      </c>
    </row>
    <row r="133" spans="2:51" s="12" customFormat="1" ht="10.2">
      <c r="B133" s="150"/>
      <c r="D133" s="151" t="s">
        <v>139</v>
      </c>
      <c r="E133" s="152" t="s">
        <v>32</v>
      </c>
      <c r="F133" s="153" t="s">
        <v>691</v>
      </c>
      <c r="H133" s="152" t="s">
        <v>32</v>
      </c>
      <c r="I133" s="154"/>
      <c r="L133" s="150"/>
      <c r="M133" s="155"/>
      <c r="T133" s="156"/>
      <c r="AT133" s="152" t="s">
        <v>139</v>
      </c>
      <c r="AU133" s="152" t="s">
        <v>87</v>
      </c>
      <c r="AV133" s="12" t="s">
        <v>85</v>
      </c>
      <c r="AW133" s="12" t="s">
        <v>39</v>
      </c>
      <c r="AX133" s="12" t="s">
        <v>78</v>
      </c>
      <c r="AY133" s="152" t="s">
        <v>128</v>
      </c>
    </row>
    <row r="134" spans="2:51" s="13" customFormat="1" ht="10.2">
      <c r="B134" s="157"/>
      <c r="D134" s="151" t="s">
        <v>139</v>
      </c>
      <c r="E134" s="158" t="s">
        <v>32</v>
      </c>
      <c r="F134" s="159" t="s">
        <v>711</v>
      </c>
      <c r="H134" s="160">
        <v>24</v>
      </c>
      <c r="I134" s="161"/>
      <c r="L134" s="157"/>
      <c r="M134" s="162"/>
      <c r="T134" s="163"/>
      <c r="AT134" s="158" t="s">
        <v>139</v>
      </c>
      <c r="AU134" s="158" t="s">
        <v>87</v>
      </c>
      <c r="AV134" s="13" t="s">
        <v>87</v>
      </c>
      <c r="AW134" s="13" t="s">
        <v>39</v>
      </c>
      <c r="AX134" s="13" t="s">
        <v>78</v>
      </c>
      <c r="AY134" s="158" t="s">
        <v>128</v>
      </c>
    </row>
    <row r="135" spans="2:51" s="14" customFormat="1" ht="10.2">
      <c r="B135" s="164"/>
      <c r="D135" s="151" t="s">
        <v>139</v>
      </c>
      <c r="E135" s="165" t="s">
        <v>32</v>
      </c>
      <c r="F135" s="166" t="s">
        <v>142</v>
      </c>
      <c r="H135" s="167">
        <v>24</v>
      </c>
      <c r="I135" s="168"/>
      <c r="L135" s="164"/>
      <c r="M135" s="169"/>
      <c r="T135" s="170"/>
      <c r="AT135" s="165" t="s">
        <v>139</v>
      </c>
      <c r="AU135" s="165" t="s">
        <v>87</v>
      </c>
      <c r="AV135" s="14" t="s">
        <v>135</v>
      </c>
      <c r="AW135" s="14" t="s">
        <v>39</v>
      </c>
      <c r="AX135" s="14" t="s">
        <v>85</v>
      </c>
      <c r="AY135" s="165" t="s">
        <v>128</v>
      </c>
    </row>
    <row r="136" spans="2:65" s="1" customFormat="1" ht="37.8" customHeight="1">
      <c r="B136" s="34"/>
      <c r="C136" s="133" t="s">
        <v>178</v>
      </c>
      <c r="D136" s="133" t="s">
        <v>130</v>
      </c>
      <c r="E136" s="134" t="s">
        <v>712</v>
      </c>
      <c r="F136" s="135" t="s">
        <v>713</v>
      </c>
      <c r="G136" s="136" t="s">
        <v>153</v>
      </c>
      <c r="H136" s="137">
        <v>24</v>
      </c>
      <c r="I136" s="138"/>
      <c r="J136" s="139">
        <f>ROUND(I136*H136,2)</f>
        <v>0</v>
      </c>
      <c r="K136" s="135" t="s">
        <v>134</v>
      </c>
      <c r="L136" s="34"/>
      <c r="M136" s="140" t="s">
        <v>32</v>
      </c>
      <c r="N136" s="141" t="s">
        <v>49</v>
      </c>
      <c r="P136" s="142">
        <f>O136*H136</f>
        <v>0</v>
      </c>
      <c r="Q136" s="142">
        <v>0</v>
      </c>
      <c r="R136" s="142">
        <f>Q136*H136</f>
        <v>0</v>
      </c>
      <c r="S136" s="142">
        <v>0</v>
      </c>
      <c r="T136" s="143">
        <f>S136*H136</f>
        <v>0</v>
      </c>
      <c r="AR136" s="144" t="s">
        <v>135</v>
      </c>
      <c r="AT136" s="144" t="s">
        <v>130</v>
      </c>
      <c r="AU136" s="144" t="s">
        <v>87</v>
      </c>
      <c r="AY136" s="18" t="s">
        <v>128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8" t="s">
        <v>85</v>
      </c>
      <c r="BK136" s="145">
        <f>ROUND(I136*H136,2)</f>
        <v>0</v>
      </c>
      <c r="BL136" s="18" t="s">
        <v>135</v>
      </c>
      <c r="BM136" s="144" t="s">
        <v>714</v>
      </c>
    </row>
    <row r="137" spans="2:47" s="1" customFormat="1" ht="10.2">
      <c r="B137" s="34"/>
      <c r="D137" s="146" t="s">
        <v>137</v>
      </c>
      <c r="F137" s="147" t="s">
        <v>715</v>
      </c>
      <c r="I137" s="148"/>
      <c r="L137" s="34"/>
      <c r="M137" s="149"/>
      <c r="T137" s="55"/>
      <c r="AT137" s="18" t="s">
        <v>137</v>
      </c>
      <c r="AU137" s="18" t="s">
        <v>87</v>
      </c>
    </row>
    <row r="138" spans="2:51" s="13" customFormat="1" ht="10.2">
      <c r="B138" s="157"/>
      <c r="D138" s="151" t="s">
        <v>139</v>
      </c>
      <c r="E138" s="158" t="s">
        <v>32</v>
      </c>
      <c r="F138" s="159" t="s">
        <v>716</v>
      </c>
      <c r="H138" s="160">
        <v>24</v>
      </c>
      <c r="I138" s="161"/>
      <c r="L138" s="157"/>
      <c r="M138" s="162"/>
      <c r="T138" s="163"/>
      <c r="AT138" s="158" t="s">
        <v>139</v>
      </c>
      <c r="AU138" s="158" t="s">
        <v>87</v>
      </c>
      <c r="AV138" s="13" t="s">
        <v>87</v>
      </c>
      <c r="AW138" s="13" t="s">
        <v>39</v>
      </c>
      <c r="AX138" s="13" t="s">
        <v>85</v>
      </c>
      <c r="AY138" s="158" t="s">
        <v>128</v>
      </c>
    </row>
    <row r="139" spans="2:65" s="1" customFormat="1" ht="24.15" customHeight="1">
      <c r="B139" s="34"/>
      <c r="C139" s="133" t="s">
        <v>186</v>
      </c>
      <c r="D139" s="133" t="s">
        <v>130</v>
      </c>
      <c r="E139" s="134" t="s">
        <v>717</v>
      </c>
      <c r="F139" s="135" t="s">
        <v>718</v>
      </c>
      <c r="G139" s="136" t="s">
        <v>459</v>
      </c>
      <c r="H139" s="137">
        <v>63</v>
      </c>
      <c r="I139" s="138"/>
      <c r="J139" s="139">
        <f>ROUND(I139*H139,2)</f>
        <v>0</v>
      </c>
      <c r="K139" s="135" t="s">
        <v>134</v>
      </c>
      <c r="L139" s="34"/>
      <c r="M139" s="140" t="s">
        <v>32</v>
      </c>
      <c r="N139" s="141" t="s">
        <v>49</v>
      </c>
      <c r="P139" s="142">
        <f>O139*H139</f>
        <v>0</v>
      </c>
      <c r="Q139" s="142">
        <v>0.00025</v>
      </c>
      <c r="R139" s="142">
        <f>Q139*H139</f>
        <v>0.01575</v>
      </c>
      <c r="S139" s="142">
        <v>0</v>
      </c>
      <c r="T139" s="143">
        <f>S139*H139</f>
        <v>0</v>
      </c>
      <c r="AR139" s="144" t="s">
        <v>135</v>
      </c>
      <c r="AT139" s="144" t="s">
        <v>130</v>
      </c>
      <c r="AU139" s="144" t="s">
        <v>87</v>
      </c>
      <c r="AY139" s="18" t="s">
        <v>128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8" t="s">
        <v>85</v>
      </c>
      <c r="BK139" s="145">
        <f>ROUND(I139*H139,2)</f>
        <v>0</v>
      </c>
      <c r="BL139" s="18" t="s">
        <v>135</v>
      </c>
      <c r="BM139" s="144" t="s">
        <v>719</v>
      </c>
    </row>
    <row r="140" spans="2:47" s="1" customFormat="1" ht="10.2">
      <c r="B140" s="34"/>
      <c r="D140" s="146" t="s">
        <v>137</v>
      </c>
      <c r="F140" s="147" t="s">
        <v>720</v>
      </c>
      <c r="I140" s="148"/>
      <c r="L140" s="34"/>
      <c r="M140" s="149"/>
      <c r="T140" s="55"/>
      <c r="AT140" s="18" t="s">
        <v>137</v>
      </c>
      <c r="AU140" s="18" t="s">
        <v>87</v>
      </c>
    </row>
    <row r="141" spans="2:51" s="12" customFormat="1" ht="10.2">
      <c r="B141" s="150"/>
      <c r="D141" s="151" t="s">
        <v>139</v>
      </c>
      <c r="E141" s="152" t="s">
        <v>32</v>
      </c>
      <c r="F141" s="153" t="s">
        <v>677</v>
      </c>
      <c r="H141" s="152" t="s">
        <v>32</v>
      </c>
      <c r="I141" s="154"/>
      <c r="L141" s="150"/>
      <c r="M141" s="155"/>
      <c r="T141" s="156"/>
      <c r="AT141" s="152" t="s">
        <v>139</v>
      </c>
      <c r="AU141" s="152" t="s">
        <v>87</v>
      </c>
      <c r="AV141" s="12" t="s">
        <v>85</v>
      </c>
      <c r="AW141" s="12" t="s">
        <v>39</v>
      </c>
      <c r="AX141" s="12" t="s">
        <v>78</v>
      </c>
      <c r="AY141" s="152" t="s">
        <v>128</v>
      </c>
    </row>
    <row r="142" spans="2:51" s="12" customFormat="1" ht="10.2">
      <c r="B142" s="150"/>
      <c r="D142" s="151" t="s">
        <v>139</v>
      </c>
      <c r="E142" s="152" t="s">
        <v>32</v>
      </c>
      <c r="F142" s="153" t="s">
        <v>678</v>
      </c>
      <c r="H142" s="152" t="s">
        <v>32</v>
      </c>
      <c r="I142" s="154"/>
      <c r="L142" s="150"/>
      <c r="M142" s="155"/>
      <c r="T142" s="156"/>
      <c r="AT142" s="152" t="s">
        <v>139</v>
      </c>
      <c r="AU142" s="152" t="s">
        <v>87</v>
      </c>
      <c r="AV142" s="12" t="s">
        <v>85</v>
      </c>
      <c r="AW142" s="12" t="s">
        <v>39</v>
      </c>
      <c r="AX142" s="12" t="s">
        <v>78</v>
      </c>
      <c r="AY142" s="152" t="s">
        <v>128</v>
      </c>
    </row>
    <row r="143" spans="2:51" s="13" customFormat="1" ht="20.4">
      <c r="B143" s="157"/>
      <c r="D143" s="151" t="s">
        <v>139</v>
      </c>
      <c r="E143" s="158" t="s">
        <v>32</v>
      </c>
      <c r="F143" s="159" t="s">
        <v>721</v>
      </c>
      <c r="H143" s="160">
        <v>44</v>
      </c>
      <c r="I143" s="161"/>
      <c r="L143" s="157"/>
      <c r="M143" s="162"/>
      <c r="T143" s="163"/>
      <c r="AT143" s="158" t="s">
        <v>139</v>
      </c>
      <c r="AU143" s="158" t="s">
        <v>87</v>
      </c>
      <c r="AV143" s="13" t="s">
        <v>87</v>
      </c>
      <c r="AW143" s="13" t="s">
        <v>39</v>
      </c>
      <c r="AX143" s="13" t="s">
        <v>78</v>
      </c>
      <c r="AY143" s="158" t="s">
        <v>128</v>
      </c>
    </row>
    <row r="144" spans="2:51" s="13" customFormat="1" ht="10.2">
      <c r="B144" s="157"/>
      <c r="D144" s="151" t="s">
        <v>139</v>
      </c>
      <c r="E144" s="158" t="s">
        <v>32</v>
      </c>
      <c r="F144" s="159" t="s">
        <v>722</v>
      </c>
      <c r="H144" s="160">
        <v>19</v>
      </c>
      <c r="I144" s="161"/>
      <c r="L144" s="157"/>
      <c r="M144" s="162"/>
      <c r="T144" s="163"/>
      <c r="AT144" s="158" t="s">
        <v>139</v>
      </c>
      <c r="AU144" s="158" t="s">
        <v>87</v>
      </c>
      <c r="AV144" s="13" t="s">
        <v>87</v>
      </c>
      <c r="AW144" s="13" t="s">
        <v>39</v>
      </c>
      <c r="AX144" s="13" t="s">
        <v>78</v>
      </c>
      <c r="AY144" s="158" t="s">
        <v>128</v>
      </c>
    </row>
    <row r="145" spans="2:51" s="14" customFormat="1" ht="10.2">
      <c r="B145" s="164"/>
      <c r="D145" s="151" t="s">
        <v>139</v>
      </c>
      <c r="E145" s="165" t="s">
        <v>32</v>
      </c>
      <c r="F145" s="166" t="s">
        <v>142</v>
      </c>
      <c r="H145" s="167">
        <v>63</v>
      </c>
      <c r="I145" s="168"/>
      <c r="L145" s="164"/>
      <c r="M145" s="169"/>
      <c r="T145" s="170"/>
      <c r="AT145" s="165" t="s">
        <v>139</v>
      </c>
      <c r="AU145" s="165" t="s">
        <v>87</v>
      </c>
      <c r="AV145" s="14" t="s">
        <v>135</v>
      </c>
      <c r="AW145" s="14" t="s">
        <v>39</v>
      </c>
      <c r="AX145" s="14" t="s">
        <v>85</v>
      </c>
      <c r="AY145" s="165" t="s">
        <v>128</v>
      </c>
    </row>
    <row r="146" spans="2:65" s="1" customFormat="1" ht="24.15" customHeight="1">
      <c r="B146" s="34"/>
      <c r="C146" s="133" t="s">
        <v>191</v>
      </c>
      <c r="D146" s="133" t="s">
        <v>130</v>
      </c>
      <c r="E146" s="134" t="s">
        <v>723</v>
      </c>
      <c r="F146" s="135" t="s">
        <v>724</v>
      </c>
      <c r="G146" s="136" t="s">
        <v>459</v>
      </c>
      <c r="H146" s="137">
        <v>63</v>
      </c>
      <c r="I146" s="138"/>
      <c r="J146" s="139">
        <f>ROUND(I146*H146,2)</f>
        <v>0</v>
      </c>
      <c r="K146" s="135" t="s">
        <v>134</v>
      </c>
      <c r="L146" s="34"/>
      <c r="M146" s="140" t="s">
        <v>32</v>
      </c>
      <c r="N146" s="141" t="s">
        <v>49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135</v>
      </c>
      <c r="AT146" s="144" t="s">
        <v>130</v>
      </c>
      <c r="AU146" s="144" t="s">
        <v>87</v>
      </c>
      <c r="AY146" s="18" t="s">
        <v>128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8" t="s">
        <v>85</v>
      </c>
      <c r="BK146" s="145">
        <f>ROUND(I146*H146,2)</f>
        <v>0</v>
      </c>
      <c r="BL146" s="18" t="s">
        <v>135</v>
      </c>
      <c r="BM146" s="144" t="s">
        <v>725</v>
      </c>
    </row>
    <row r="147" spans="2:47" s="1" customFormat="1" ht="10.2">
      <c r="B147" s="34"/>
      <c r="D147" s="146" t="s">
        <v>137</v>
      </c>
      <c r="F147" s="147" t="s">
        <v>726</v>
      </c>
      <c r="I147" s="148"/>
      <c r="L147" s="34"/>
      <c r="M147" s="149"/>
      <c r="T147" s="55"/>
      <c r="AT147" s="18" t="s">
        <v>137</v>
      </c>
      <c r="AU147" s="18" t="s">
        <v>87</v>
      </c>
    </row>
    <row r="148" spans="2:51" s="13" customFormat="1" ht="10.2">
      <c r="B148" s="157"/>
      <c r="D148" s="151" t="s">
        <v>139</v>
      </c>
      <c r="E148" s="158" t="s">
        <v>32</v>
      </c>
      <c r="F148" s="159" t="s">
        <v>727</v>
      </c>
      <c r="H148" s="160">
        <v>63</v>
      </c>
      <c r="I148" s="161"/>
      <c r="L148" s="157"/>
      <c r="M148" s="162"/>
      <c r="T148" s="163"/>
      <c r="AT148" s="158" t="s">
        <v>139</v>
      </c>
      <c r="AU148" s="158" t="s">
        <v>87</v>
      </c>
      <c r="AV148" s="13" t="s">
        <v>87</v>
      </c>
      <c r="AW148" s="13" t="s">
        <v>39</v>
      </c>
      <c r="AX148" s="13" t="s">
        <v>85</v>
      </c>
      <c r="AY148" s="158" t="s">
        <v>128</v>
      </c>
    </row>
    <row r="149" spans="2:65" s="1" customFormat="1" ht="44.25" customHeight="1">
      <c r="B149" s="34"/>
      <c r="C149" s="133" t="s">
        <v>199</v>
      </c>
      <c r="D149" s="133" t="s">
        <v>130</v>
      </c>
      <c r="E149" s="134" t="s">
        <v>728</v>
      </c>
      <c r="F149" s="135" t="s">
        <v>729</v>
      </c>
      <c r="G149" s="136" t="s">
        <v>133</v>
      </c>
      <c r="H149" s="137">
        <v>11.4</v>
      </c>
      <c r="I149" s="138"/>
      <c r="J149" s="139">
        <f>ROUND(I149*H149,2)</f>
        <v>0</v>
      </c>
      <c r="K149" s="135" t="s">
        <v>134</v>
      </c>
      <c r="L149" s="34"/>
      <c r="M149" s="140" t="s">
        <v>32</v>
      </c>
      <c r="N149" s="141" t="s">
        <v>49</v>
      </c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4" t="s">
        <v>135</v>
      </c>
      <c r="AT149" s="144" t="s">
        <v>130</v>
      </c>
      <c r="AU149" s="144" t="s">
        <v>87</v>
      </c>
      <c r="AY149" s="18" t="s">
        <v>128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8" t="s">
        <v>85</v>
      </c>
      <c r="BK149" s="145">
        <f>ROUND(I149*H149,2)</f>
        <v>0</v>
      </c>
      <c r="BL149" s="18" t="s">
        <v>135</v>
      </c>
      <c r="BM149" s="144" t="s">
        <v>730</v>
      </c>
    </row>
    <row r="150" spans="2:47" s="1" customFormat="1" ht="10.2">
      <c r="B150" s="34"/>
      <c r="D150" s="146" t="s">
        <v>137</v>
      </c>
      <c r="F150" s="147" t="s">
        <v>731</v>
      </c>
      <c r="I150" s="148"/>
      <c r="L150" s="34"/>
      <c r="M150" s="149"/>
      <c r="T150" s="55"/>
      <c r="AT150" s="18" t="s">
        <v>137</v>
      </c>
      <c r="AU150" s="18" t="s">
        <v>87</v>
      </c>
    </row>
    <row r="151" spans="2:51" s="12" customFormat="1" ht="10.2">
      <c r="B151" s="150"/>
      <c r="D151" s="151" t="s">
        <v>139</v>
      </c>
      <c r="E151" s="152" t="s">
        <v>32</v>
      </c>
      <c r="F151" s="153" t="s">
        <v>677</v>
      </c>
      <c r="H151" s="152" t="s">
        <v>32</v>
      </c>
      <c r="I151" s="154"/>
      <c r="L151" s="150"/>
      <c r="M151" s="155"/>
      <c r="T151" s="156"/>
      <c r="AT151" s="152" t="s">
        <v>139</v>
      </c>
      <c r="AU151" s="152" t="s">
        <v>87</v>
      </c>
      <c r="AV151" s="12" t="s">
        <v>85</v>
      </c>
      <c r="AW151" s="12" t="s">
        <v>39</v>
      </c>
      <c r="AX151" s="12" t="s">
        <v>78</v>
      </c>
      <c r="AY151" s="152" t="s">
        <v>128</v>
      </c>
    </row>
    <row r="152" spans="2:51" s="12" customFormat="1" ht="10.2">
      <c r="B152" s="150"/>
      <c r="D152" s="151" t="s">
        <v>139</v>
      </c>
      <c r="E152" s="152" t="s">
        <v>32</v>
      </c>
      <c r="F152" s="153" t="s">
        <v>678</v>
      </c>
      <c r="H152" s="152" t="s">
        <v>32</v>
      </c>
      <c r="I152" s="154"/>
      <c r="L152" s="150"/>
      <c r="M152" s="155"/>
      <c r="T152" s="156"/>
      <c r="AT152" s="152" t="s">
        <v>139</v>
      </c>
      <c r="AU152" s="152" t="s">
        <v>87</v>
      </c>
      <c r="AV152" s="12" t="s">
        <v>85</v>
      </c>
      <c r="AW152" s="12" t="s">
        <v>39</v>
      </c>
      <c r="AX152" s="12" t="s">
        <v>78</v>
      </c>
      <c r="AY152" s="152" t="s">
        <v>128</v>
      </c>
    </row>
    <row r="153" spans="2:51" s="12" customFormat="1" ht="10.2">
      <c r="B153" s="150"/>
      <c r="D153" s="151" t="s">
        <v>139</v>
      </c>
      <c r="E153" s="152" t="s">
        <v>32</v>
      </c>
      <c r="F153" s="153" t="s">
        <v>732</v>
      </c>
      <c r="H153" s="152" t="s">
        <v>32</v>
      </c>
      <c r="I153" s="154"/>
      <c r="L153" s="150"/>
      <c r="M153" s="155"/>
      <c r="T153" s="156"/>
      <c r="AT153" s="152" t="s">
        <v>139</v>
      </c>
      <c r="AU153" s="152" t="s">
        <v>87</v>
      </c>
      <c r="AV153" s="12" t="s">
        <v>85</v>
      </c>
      <c r="AW153" s="12" t="s">
        <v>39</v>
      </c>
      <c r="AX153" s="12" t="s">
        <v>78</v>
      </c>
      <c r="AY153" s="152" t="s">
        <v>128</v>
      </c>
    </row>
    <row r="154" spans="2:51" s="13" customFormat="1" ht="10.2">
      <c r="B154" s="157"/>
      <c r="D154" s="151" t="s">
        <v>139</v>
      </c>
      <c r="E154" s="158" t="s">
        <v>32</v>
      </c>
      <c r="F154" s="159" t="s">
        <v>733</v>
      </c>
      <c r="H154" s="160">
        <v>11.4</v>
      </c>
      <c r="I154" s="161"/>
      <c r="L154" s="157"/>
      <c r="M154" s="162"/>
      <c r="T154" s="163"/>
      <c r="AT154" s="158" t="s">
        <v>139</v>
      </c>
      <c r="AU154" s="158" t="s">
        <v>87</v>
      </c>
      <c r="AV154" s="13" t="s">
        <v>87</v>
      </c>
      <c r="AW154" s="13" t="s">
        <v>39</v>
      </c>
      <c r="AX154" s="13" t="s">
        <v>78</v>
      </c>
      <c r="AY154" s="158" t="s">
        <v>128</v>
      </c>
    </row>
    <row r="155" spans="2:51" s="14" customFormat="1" ht="10.2">
      <c r="B155" s="164"/>
      <c r="D155" s="151" t="s">
        <v>139</v>
      </c>
      <c r="E155" s="165" t="s">
        <v>32</v>
      </c>
      <c r="F155" s="166" t="s">
        <v>142</v>
      </c>
      <c r="H155" s="167">
        <v>11.4</v>
      </c>
      <c r="I155" s="168"/>
      <c r="L155" s="164"/>
      <c r="M155" s="169"/>
      <c r="T155" s="170"/>
      <c r="AT155" s="165" t="s">
        <v>139</v>
      </c>
      <c r="AU155" s="165" t="s">
        <v>87</v>
      </c>
      <c r="AV155" s="14" t="s">
        <v>135</v>
      </c>
      <c r="AW155" s="14" t="s">
        <v>39</v>
      </c>
      <c r="AX155" s="14" t="s">
        <v>85</v>
      </c>
      <c r="AY155" s="165" t="s">
        <v>128</v>
      </c>
    </row>
    <row r="156" spans="2:65" s="1" customFormat="1" ht="37.8" customHeight="1">
      <c r="B156" s="34"/>
      <c r="C156" s="133" t="s">
        <v>205</v>
      </c>
      <c r="D156" s="133" t="s">
        <v>130</v>
      </c>
      <c r="E156" s="134" t="s">
        <v>151</v>
      </c>
      <c r="F156" s="135" t="s">
        <v>152</v>
      </c>
      <c r="G156" s="136" t="s">
        <v>153</v>
      </c>
      <c r="H156" s="137">
        <v>22.8</v>
      </c>
      <c r="I156" s="138"/>
      <c r="J156" s="139">
        <f>ROUND(I156*H156,2)</f>
        <v>0</v>
      </c>
      <c r="K156" s="135" t="s">
        <v>134</v>
      </c>
      <c r="L156" s="34"/>
      <c r="M156" s="140" t="s">
        <v>32</v>
      </c>
      <c r="N156" s="141" t="s">
        <v>49</v>
      </c>
      <c r="P156" s="142">
        <f>O156*H156</f>
        <v>0</v>
      </c>
      <c r="Q156" s="142">
        <v>0.00084</v>
      </c>
      <c r="R156" s="142">
        <f>Q156*H156</f>
        <v>0.019152000000000002</v>
      </c>
      <c r="S156" s="142">
        <v>0</v>
      </c>
      <c r="T156" s="143">
        <f>S156*H156</f>
        <v>0</v>
      </c>
      <c r="AR156" s="144" t="s">
        <v>135</v>
      </c>
      <c r="AT156" s="144" t="s">
        <v>130</v>
      </c>
      <c r="AU156" s="144" t="s">
        <v>87</v>
      </c>
      <c r="AY156" s="18" t="s">
        <v>128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8" t="s">
        <v>85</v>
      </c>
      <c r="BK156" s="145">
        <f>ROUND(I156*H156,2)</f>
        <v>0</v>
      </c>
      <c r="BL156" s="18" t="s">
        <v>135</v>
      </c>
      <c r="BM156" s="144" t="s">
        <v>734</v>
      </c>
    </row>
    <row r="157" spans="2:47" s="1" customFormat="1" ht="10.2">
      <c r="B157" s="34"/>
      <c r="D157" s="146" t="s">
        <v>137</v>
      </c>
      <c r="F157" s="147" t="s">
        <v>155</v>
      </c>
      <c r="I157" s="148"/>
      <c r="L157" s="34"/>
      <c r="M157" s="149"/>
      <c r="T157" s="55"/>
      <c r="AT157" s="18" t="s">
        <v>137</v>
      </c>
      <c r="AU157" s="18" t="s">
        <v>87</v>
      </c>
    </row>
    <row r="158" spans="2:51" s="12" customFormat="1" ht="10.2">
      <c r="B158" s="150"/>
      <c r="D158" s="151" t="s">
        <v>139</v>
      </c>
      <c r="E158" s="152" t="s">
        <v>32</v>
      </c>
      <c r="F158" s="153" t="s">
        <v>677</v>
      </c>
      <c r="H158" s="152" t="s">
        <v>32</v>
      </c>
      <c r="I158" s="154"/>
      <c r="L158" s="150"/>
      <c r="M158" s="155"/>
      <c r="T158" s="156"/>
      <c r="AT158" s="152" t="s">
        <v>139</v>
      </c>
      <c r="AU158" s="152" t="s">
        <v>87</v>
      </c>
      <c r="AV158" s="12" t="s">
        <v>85</v>
      </c>
      <c r="AW158" s="12" t="s">
        <v>39</v>
      </c>
      <c r="AX158" s="12" t="s">
        <v>78</v>
      </c>
      <c r="AY158" s="152" t="s">
        <v>128</v>
      </c>
    </row>
    <row r="159" spans="2:51" s="12" customFormat="1" ht="10.2">
      <c r="B159" s="150"/>
      <c r="D159" s="151" t="s">
        <v>139</v>
      </c>
      <c r="E159" s="152" t="s">
        <v>32</v>
      </c>
      <c r="F159" s="153" t="s">
        <v>678</v>
      </c>
      <c r="H159" s="152" t="s">
        <v>32</v>
      </c>
      <c r="I159" s="154"/>
      <c r="L159" s="150"/>
      <c r="M159" s="155"/>
      <c r="T159" s="156"/>
      <c r="AT159" s="152" t="s">
        <v>139</v>
      </c>
      <c r="AU159" s="152" t="s">
        <v>87</v>
      </c>
      <c r="AV159" s="12" t="s">
        <v>85</v>
      </c>
      <c r="AW159" s="12" t="s">
        <v>39</v>
      </c>
      <c r="AX159" s="12" t="s">
        <v>78</v>
      </c>
      <c r="AY159" s="152" t="s">
        <v>128</v>
      </c>
    </row>
    <row r="160" spans="2:51" s="12" customFormat="1" ht="10.2">
      <c r="B160" s="150"/>
      <c r="D160" s="151" t="s">
        <v>139</v>
      </c>
      <c r="E160" s="152" t="s">
        <v>32</v>
      </c>
      <c r="F160" s="153" t="s">
        <v>732</v>
      </c>
      <c r="H160" s="152" t="s">
        <v>32</v>
      </c>
      <c r="I160" s="154"/>
      <c r="L160" s="150"/>
      <c r="M160" s="155"/>
      <c r="T160" s="156"/>
      <c r="AT160" s="152" t="s">
        <v>139</v>
      </c>
      <c r="AU160" s="152" t="s">
        <v>87</v>
      </c>
      <c r="AV160" s="12" t="s">
        <v>85</v>
      </c>
      <c r="AW160" s="12" t="s">
        <v>39</v>
      </c>
      <c r="AX160" s="12" t="s">
        <v>78</v>
      </c>
      <c r="AY160" s="152" t="s">
        <v>128</v>
      </c>
    </row>
    <row r="161" spans="2:51" s="13" customFormat="1" ht="10.2">
      <c r="B161" s="157"/>
      <c r="D161" s="151" t="s">
        <v>139</v>
      </c>
      <c r="E161" s="158" t="s">
        <v>32</v>
      </c>
      <c r="F161" s="159" t="s">
        <v>735</v>
      </c>
      <c r="H161" s="160">
        <v>22.8</v>
      </c>
      <c r="I161" s="161"/>
      <c r="L161" s="157"/>
      <c r="M161" s="162"/>
      <c r="T161" s="163"/>
      <c r="AT161" s="158" t="s">
        <v>139</v>
      </c>
      <c r="AU161" s="158" t="s">
        <v>87</v>
      </c>
      <c r="AV161" s="13" t="s">
        <v>87</v>
      </c>
      <c r="AW161" s="13" t="s">
        <v>39</v>
      </c>
      <c r="AX161" s="13" t="s">
        <v>78</v>
      </c>
      <c r="AY161" s="158" t="s">
        <v>128</v>
      </c>
    </row>
    <row r="162" spans="2:51" s="14" customFormat="1" ht="10.2">
      <c r="B162" s="164"/>
      <c r="D162" s="151" t="s">
        <v>139</v>
      </c>
      <c r="E162" s="165" t="s">
        <v>32</v>
      </c>
      <c r="F162" s="166" t="s">
        <v>142</v>
      </c>
      <c r="H162" s="167">
        <v>22.8</v>
      </c>
      <c r="I162" s="168"/>
      <c r="L162" s="164"/>
      <c r="M162" s="169"/>
      <c r="T162" s="170"/>
      <c r="AT162" s="165" t="s">
        <v>139</v>
      </c>
      <c r="AU162" s="165" t="s">
        <v>87</v>
      </c>
      <c r="AV162" s="14" t="s">
        <v>135</v>
      </c>
      <c r="AW162" s="14" t="s">
        <v>39</v>
      </c>
      <c r="AX162" s="14" t="s">
        <v>85</v>
      </c>
      <c r="AY162" s="165" t="s">
        <v>128</v>
      </c>
    </row>
    <row r="163" spans="2:65" s="1" customFormat="1" ht="44.25" customHeight="1">
      <c r="B163" s="34"/>
      <c r="C163" s="133" t="s">
        <v>213</v>
      </c>
      <c r="D163" s="133" t="s">
        <v>130</v>
      </c>
      <c r="E163" s="134" t="s">
        <v>157</v>
      </c>
      <c r="F163" s="135" t="s">
        <v>158</v>
      </c>
      <c r="G163" s="136" t="s">
        <v>153</v>
      </c>
      <c r="H163" s="137">
        <v>22.8</v>
      </c>
      <c r="I163" s="138"/>
      <c r="J163" s="139">
        <f>ROUND(I163*H163,2)</f>
        <v>0</v>
      </c>
      <c r="K163" s="135" t="s">
        <v>134</v>
      </c>
      <c r="L163" s="34"/>
      <c r="M163" s="140" t="s">
        <v>32</v>
      </c>
      <c r="N163" s="141" t="s">
        <v>49</v>
      </c>
      <c r="P163" s="142">
        <f>O163*H163</f>
        <v>0</v>
      </c>
      <c r="Q163" s="142">
        <v>0</v>
      </c>
      <c r="R163" s="142">
        <f>Q163*H163</f>
        <v>0</v>
      </c>
      <c r="S163" s="142">
        <v>0</v>
      </c>
      <c r="T163" s="143">
        <f>S163*H163</f>
        <v>0</v>
      </c>
      <c r="AR163" s="144" t="s">
        <v>135</v>
      </c>
      <c r="AT163" s="144" t="s">
        <v>130</v>
      </c>
      <c r="AU163" s="144" t="s">
        <v>87</v>
      </c>
      <c r="AY163" s="18" t="s">
        <v>128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8" t="s">
        <v>85</v>
      </c>
      <c r="BK163" s="145">
        <f>ROUND(I163*H163,2)</f>
        <v>0</v>
      </c>
      <c r="BL163" s="18" t="s">
        <v>135</v>
      </c>
      <c r="BM163" s="144" t="s">
        <v>736</v>
      </c>
    </row>
    <row r="164" spans="2:47" s="1" customFormat="1" ht="10.2">
      <c r="B164" s="34"/>
      <c r="D164" s="146" t="s">
        <v>137</v>
      </c>
      <c r="F164" s="147" t="s">
        <v>160</v>
      </c>
      <c r="I164" s="148"/>
      <c r="L164" s="34"/>
      <c r="M164" s="149"/>
      <c r="T164" s="55"/>
      <c r="AT164" s="18" t="s">
        <v>137</v>
      </c>
      <c r="AU164" s="18" t="s">
        <v>87</v>
      </c>
    </row>
    <row r="165" spans="2:51" s="13" customFormat="1" ht="10.2">
      <c r="B165" s="157"/>
      <c r="D165" s="151" t="s">
        <v>139</v>
      </c>
      <c r="E165" s="158" t="s">
        <v>32</v>
      </c>
      <c r="F165" s="159" t="s">
        <v>737</v>
      </c>
      <c r="H165" s="160">
        <v>22.8</v>
      </c>
      <c r="I165" s="161"/>
      <c r="L165" s="157"/>
      <c r="M165" s="162"/>
      <c r="T165" s="163"/>
      <c r="AT165" s="158" t="s">
        <v>139</v>
      </c>
      <c r="AU165" s="158" t="s">
        <v>87</v>
      </c>
      <c r="AV165" s="13" t="s">
        <v>87</v>
      </c>
      <c r="AW165" s="13" t="s">
        <v>39</v>
      </c>
      <c r="AX165" s="13" t="s">
        <v>85</v>
      </c>
      <c r="AY165" s="158" t="s">
        <v>128</v>
      </c>
    </row>
    <row r="166" spans="2:65" s="1" customFormat="1" ht="62.7" customHeight="1">
      <c r="B166" s="34"/>
      <c r="C166" s="133" t="s">
        <v>218</v>
      </c>
      <c r="D166" s="133" t="s">
        <v>130</v>
      </c>
      <c r="E166" s="134" t="s">
        <v>738</v>
      </c>
      <c r="F166" s="135" t="s">
        <v>739</v>
      </c>
      <c r="G166" s="136" t="s">
        <v>133</v>
      </c>
      <c r="H166" s="137">
        <v>4.8</v>
      </c>
      <c r="I166" s="138"/>
      <c r="J166" s="139">
        <f>ROUND(I166*H166,2)</f>
        <v>0</v>
      </c>
      <c r="K166" s="135" t="s">
        <v>134</v>
      </c>
      <c r="L166" s="34"/>
      <c r="M166" s="140" t="s">
        <v>32</v>
      </c>
      <c r="N166" s="141" t="s">
        <v>49</v>
      </c>
      <c r="P166" s="142">
        <f>O166*H166</f>
        <v>0</v>
      </c>
      <c r="Q166" s="142">
        <v>0</v>
      </c>
      <c r="R166" s="142">
        <f>Q166*H166</f>
        <v>0</v>
      </c>
      <c r="S166" s="142">
        <v>0</v>
      </c>
      <c r="T166" s="143">
        <f>S166*H166</f>
        <v>0</v>
      </c>
      <c r="AR166" s="144" t="s">
        <v>135</v>
      </c>
      <c r="AT166" s="144" t="s">
        <v>130</v>
      </c>
      <c r="AU166" s="144" t="s">
        <v>87</v>
      </c>
      <c r="AY166" s="18" t="s">
        <v>128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8" t="s">
        <v>85</v>
      </c>
      <c r="BK166" s="145">
        <f>ROUND(I166*H166,2)</f>
        <v>0</v>
      </c>
      <c r="BL166" s="18" t="s">
        <v>135</v>
      </c>
      <c r="BM166" s="144" t="s">
        <v>740</v>
      </c>
    </row>
    <row r="167" spans="2:47" s="1" customFormat="1" ht="10.2">
      <c r="B167" s="34"/>
      <c r="D167" s="146" t="s">
        <v>137</v>
      </c>
      <c r="F167" s="147" t="s">
        <v>741</v>
      </c>
      <c r="I167" s="148"/>
      <c r="L167" s="34"/>
      <c r="M167" s="149"/>
      <c r="T167" s="55"/>
      <c r="AT167" s="18" t="s">
        <v>137</v>
      </c>
      <c r="AU167" s="18" t="s">
        <v>87</v>
      </c>
    </row>
    <row r="168" spans="2:51" s="12" customFormat="1" ht="10.2">
      <c r="B168" s="150"/>
      <c r="D168" s="151" t="s">
        <v>139</v>
      </c>
      <c r="E168" s="152" t="s">
        <v>32</v>
      </c>
      <c r="F168" s="153" t="s">
        <v>742</v>
      </c>
      <c r="H168" s="152" t="s">
        <v>32</v>
      </c>
      <c r="I168" s="154"/>
      <c r="L168" s="150"/>
      <c r="M168" s="155"/>
      <c r="T168" s="156"/>
      <c r="AT168" s="152" t="s">
        <v>139</v>
      </c>
      <c r="AU168" s="152" t="s">
        <v>87</v>
      </c>
      <c r="AV168" s="12" t="s">
        <v>85</v>
      </c>
      <c r="AW168" s="12" t="s">
        <v>39</v>
      </c>
      <c r="AX168" s="12" t="s">
        <v>78</v>
      </c>
      <c r="AY168" s="152" t="s">
        <v>128</v>
      </c>
    </row>
    <row r="169" spans="2:51" s="12" customFormat="1" ht="10.2">
      <c r="B169" s="150"/>
      <c r="D169" s="151" t="s">
        <v>139</v>
      </c>
      <c r="E169" s="152" t="s">
        <v>32</v>
      </c>
      <c r="F169" s="153" t="s">
        <v>743</v>
      </c>
      <c r="H169" s="152" t="s">
        <v>32</v>
      </c>
      <c r="I169" s="154"/>
      <c r="L169" s="150"/>
      <c r="M169" s="155"/>
      <c r="T169" s="156"/>
      <c r="AT169" s="152" t="s">
        <v>139</v>
      </c>
      <c r="AU169" s="152" t="s">
        <v>87</v>
      </c>
      <c r="AV169" s="12" t="s">
        <v>85</v>
      </c>
      <c r="AW169" s="12" t="s">
        <v>39</v>
      </c>
      <c r="AX169" s="12" t="s">
        <v>78</v>
      </c>
      <c r="AY169" s="152" t="s">
        <v>128</v>
      </c>
    </row>
    <row r="170" spans="2:51" s="13" customFormat="1" ht="10.2">
      <c r="B170" s="157"/>
      <c r="D170" s="151" t="s">
        <v>139</v>
      </c>
      <c r="E170" s="158" t="s">
        <v>32</v>
      </c>
      <c r="F170" s="159" t="s">
        <v>744</v>
      </c>
      <c r="H170" s="160">
        <v>4.8</v>
      </c>
      <c r="I170" s="161"/>
      <c r="L170" s="157"/>
      <c r="M170" s="162"/>
      <c r="T170" s="163"/>
      <c r="AT170" s="158" t="s">
        <v>139</v>
      </c>
      <c r="AU170" s="158" t="s">
        <v>87</v>
      </c>
      <c r="AV170" s="13" t="s">
        <v>87</v>
      </c>
      <c r="AW170" s="13" t="s">
        <v>39</v>
      </c>
      <c r="AX170" s="13" t="s">
        <v>78</v>
      </c>
      <c r="AY170" s="158" t="s">
        <v>128</v>
      </c>
    </row>
    <row r="171" spans="2:51" s="14" customFormat="1" ht="10.2">
      <c r="B171" s="164"/>
      <c r="D171" s="151" t="s">
        <v>139</v>
      </c>
      <c r="E171" s="165" t="s">
        <v>32</v>
      </c>
      <c r="F171" s="166" t="s">
        <v>142</v>
      </c>
      <c r="H171" s="167">
        <v>4.8</v>
      </c>
      <c r="I171" s="168"/>
      <c r="L171" s="164"/>
      <c r="M171" s="169"/>
      <c r="T171" s="170"/>
      <c r="AT171" s="165" t="s">
        <v>139</v>
      </c>
      <c r="AU171" s="165" t="s">
        <v>87</v>
      </c>
      <c r="AV171" s="14" t="s">
        <v>135</v>
      </c>
      <c r="AW171" s="14" t="s">
        <v>39</v>
      </c>
      <c r="AX171" s="14" t="s">
        <v>85</v>
      </c>
      <c r="AY171" s="165" t="s">
        <v>128</v>
      </c>
    </row>
    <row r="172" spans="2:65" s="1" customFormat="1" ht="66.75" customHeight="1">
      <c r="B172" s="34"/>
      <c r="C172" s="133" t="s">
        <v>225</v>
      </c>
      <c r="D172" s="133" t="s">
        <v>130</v>
      </c>
      <c r="E172" s="134" t="s">
        <v>745</v>
      </c>
      <c r="F172" s="135" t="s">
        <v>746</v>
      </c>
      <c r="G172" s="136" t="s">
        <v>133</v>
      </c>
      <c r="H172" s="137">
        <v>48</v>
      </c>
      <c r="I172" s="138"/>
      <c r="J172" s="139">
        <f>ROUND(I172*H172,2)</f>
        <v>0</v>
      </c>
      <c r="K172" s="135" t="s">
        <v>134</v>
      </c>
      <c r="L172" s="34"/>
      <c r="M172" s="140" t="s">
        <v>32</v>
      </c>
      <c r="N172" s="141" t="s">
        <v>49</v>
      </c>
      <c r="P172" s="142">
        <f>O172*H172</f>
        <v>0</v>
      </c>
      <c r="Q172" s="142">
        <v>0</v>
      </c>
      <c r="R172" s="142">
        <f>Q172*H172</f>
        <v>0</v>
      </c>
      <c r="S172" s="142">
        <v>0</v>
      </c>
      <c r="T172" s="143">
        <f>S172*H172</f>
        <v>0</v>
      </c>
      <c r="AR172" s="144" t="s">
        <v>135</v>
      </c>
      <c r="AT172" s="144" t="s">
        <v>130</v>
      </c>
      <c r="AU172" s="144" t="s">
        <v>87</v>
      </c>
      <c r="AY172" s="18" t="s">
        <v>128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8" t="s">
        <v>85</v>
      </c>
      <c r="BK172" s="145">
        <f>ROUND(I172*H172,2)</f>
        <v>0</v>
      </c>
      <c r="BL172" s="18" t="s">
        <v>135</v>
      </c>
      <c r="BM172" s="144" t="s">
        <v>747</v>
      </c>
    </row>
    <row r="173" spans="2:47" s="1" customFormat="1" ht="10.2">
      <c r="B173" s="34"/>
      <c r="D173" s="146" t="s">
        <v>137</v>
      </c>
      <c r="F173" s="147" t="s">
        <v>748</v>
      </c>
      <c r="I173" s="148"/>
      <c r="L173" s="34"/>
      <c r="M173" s="149"/>
      <c r="T173" s="55"/>
      <c r="AT173" s="18" t="s">
        <v>137</v>
      </c>
      <c r="AU173" s="18" t="s">
        <v>87</v>
      </c>
    </row>
    <row r="174" spans="2:51" s="13" customFormat="1" ht="10.2">
      <c r="B174" s="157"/>
      <c r="D174" s="151" t="s">
        <v>139</v>
      </c>
      <c r="E174" s="158" t="s">
        <v>32</v>
      </c>
      <c r="F174" s="159" t="s">
        <v>749</v>
      </c>
      <c r="H174" s="160">
        <v>4.8</v>
      </c>
      <c r="I174" s="161"/>
      <c r="L174" s="157"/>
      <c r="M174" s="162"/>
      <c r="T174" s="163"/>
      <c r="AT174" s="158" t="s">
        <v>139</v>
      </c>
      <c r="AU174" s="158" t="s">
        <v>87</v>
      </c>
      <c r="AV174" s="13" t="s">
        <v>87</v>
      </c>
      <c r="AW174" s="13" t="s">
        <v>39</v>
      </c>
      <c r="AX174" s="13" t="s">
        <v>85</v>
      </c>
      <c r="AY174" s="158" t="s">
        <v>128</v>
      </c>
    </row>
    <row r="175" spans="2:51" s="13" customFormat="1" ht="10.2">
      <c r="B175" s="157"/>
      <c r="D175" s="151" t="s">
        <v>139</v>
      </c>
      <c r="F175" s="159" t="s">
        <v>750</v>
      </c>
      <c r="H175" s="160">
        <v>48</v>
      </c>
      <c r="I175" s="161"/>
      <c r="L175" s="157"/>
      <c r="M175" s="162"/>
      <c r="T175" s="163"/>
      <c r="AT175" s="158" t="s">
        <v>139</v>
      </c>
      <c r="AU175" s="158" t="s">
        <v>87</v>
      </c>
      <c r="AV175" s="13" t="s">
        <v>87</v>
      </c>
      <c r="AW175" s="13" t="s">
        <v>4</v>
      </c>
      <c r="AX175" s="13" t="s">
        <v>85</v>
      </c>
      <c r="AY175" s="158" t="s">
        <v>128</v>
      </c>
    </row>
    <row r="176" spans="2:65" s="1" customFormat="1" ht="37.8" customHeight="1">
      <c r="B176" s="34"/>
      <c r="C176" s="133" t="s">
        <v>8</v>
      </c>
      <c r="D176" s="133" t="s">
        <v>130</v>
      </c>
      <c r="E176" s="134" t="s">
        <v>751</v>
      </c>
      <c r="F176" s="135" t="s">
        <v>752</v>
      </c>
      <c r="G176" s="136" t="s">
        <v>133</v>
      </c>
      <c r="H176" s="137">
        <v>4.8</v>
      </c>
      <c r="I176" s="138"/>
      <c r="J176" s="139">
        <f>ROUND(I176*H176,2)</f>
        <v>0</v>
      </c>
      <c r="K176" s="135" t="s">
        <v>134</v>
      </c>
      <c r="L176" s="34"/>
      <c r="M176" s="140" t="s">
        <v>32</v>
      </c>
      <c r="N176" s="141" t="s">
        <v>49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135</v>
      </c>
      <c r="AT176" s="144" t="s">
        <v>130</v>
      </c>
      <c r="AU176" s="144" t="s">
        <v>87</v>
      </c>
      <c r="AY176" s="18" t="s">
        <v>128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8" t="s">
        <v>85</v>
      </c>
      <c r="BK176" s="145">
        <f>ROUND(I176*H176,2)</f>
        <v>0</v>
      </c>
      <c r="BL176" s="18" t="s">
        <v>135</v>
      </c>
      <c r="BM176" s="144" t="s">
        <v>753</v>
      </c>
    </row>
    <row r="177" spans="2:47" s="1" customFormat="1" ht="10.2">
      <c r="B177" s="34"/>
      <c r="D177" s="146" t="s">
        <v>137</v>
      </c>
      <c r="F177" s="147" t="s">
        <v>754</v>
      </c>
      <c r="I177" s="148"/>
      <c r="L177" s="34"/>
      <c r="M177" s="149"/>
      <c r="T177" s="55"/>
      <c r="AT177" s="18" t="s">
        <v>137</v>
      </c>
      <c r="AU177" s="18" t="s">
        <v>87</v>
      </c>
    </row>
    <row r="178" spans="2:51" s="12" customFormat="1" ht="10.2">
      <c r="B178" s="150"/>
      <c r="D178" s="151" t="s">
        <v>139</v>
      </c>
      <c r="E178" s="152" t="s">
        <v>32</v>
      </c>
      <c r="F178" s="153" t="s">
        <v>755</v>
      </c>
      <c r="H178" s="152" t="s">
        <v>32</v>
      </c>
      <c r="I178" s="154"/>
      <c r="L178" s="150"/>
      <c r="M178" s="155"/>
      <c r="T178" s="156"/>
      <c r="AT178" s="152" t="s">
        <v>139</v>
      </c>
      <c r="AU178" s="152" t="s">
        <v>87</v>
      </c>
      <c r="AV178" s="12" t="s">
        <v>85</v>
      </c>
      <c r="AW178" s="12" t="s">
        <v>39</v>
      </c>
      <c r="AX178" s="12" t="s">
        <v>78</v>
      </c>
      <c r="AY178" s="152" t="s">
        <v>128</v>
      </c>
    </row>
    <row r="179" spans="2:51" s="13" customFormat="1" ht="10.2">
      <c r="B179" s="157"/>
      <c r="D179" s="151" t="s">
        <v>139</v>
      </c>
      <c r="E179" s="158" t="s">
        <v>32</v>
      </c>
      <c r="F179" s="159" t="s">
        <v>756</v>
      </c>
      <c r="H179" s="160">
        <v>11.4</v>
      </c>
      <c r="I179" s="161"/>
      <c r="L179" s="157"/>
      <c r="M179" s="162"/>
      <c r="T179" s="163"/>
      <c r="AT179" s="158" t="s">
        <v>139</v>
      </c>
      <c r="AU179" s="158" t="s">
        <v>87</v>
      </c>
      <c r="AV179" s="13" t="s">
        <v>87</v>
      </c>
      <c r="AW179" s="13" t="s">
        <v>39</v>
      </c>
      <c r="AX179" s="13" t="s">
        <v>78</v>
      </c>
      <c r="AY179" s="158" t="s">
        <v>128</v>
      </c>
    </row>
    <row r="180" spans="2:51" s="13" customFormat="1" ht="10.2">
      <c r="B180" s="157"/>
      <c r="D180" s="151" t="s">
        <v>139</v>
      </c>
      <c r="E180" s="158" t="s">
        <v>32</v>
      </c>
      <c r="F180" s="159" t="s">
        <v>757</v>
      </c>
      <c r="H180" s="160">
        <v>-6.6</v>
      </c>
      <c r="I180" s="161"/>
      <c r="L180" s="157"/>
      <c r="M180" s="162"/>
      <c r="T180" s="163"/>
      <c r="AT180" s="158" t="s">
        <v>139</v>
      </c>
      <c r="AU180" s="158" t="s">
        <v>87</v>
      </c>
      <c r="AV180" s="13" t="s">
        <v>87</v>
      </c>
      <c r="AW180" s="13" t="s">
        <v>39</v>
      </c>
      <c r="AX180" s="13" t="s">
        <v>78</v>
      </c>
      <c r="AY180" s="158" t="s">
        <v>128</v>
      </c>
    </row>
    <row r="181" spans="2:51" s="14" customFormat="1" ht="10.2">
      <c r="B181" s="164"/>
      <c r="D181" s="151" t="s">
        <v>139</v>
      </c>
      <c r="E181" s="165" t="s">
        <v>32</v>
      </c>
      <c r="F181" s="166" t="s">
        <v>142</v>
      </c>
      <c r="H181" s="167">
        <v>4.8</v>
      </c>
      <c r="I181" s="168"/>
      <c r="L181" s="164"/>
      <c r="M181" s="169"/>
      <c r="T181" s="170"/>
      <c r="AT181" s="165" t="s">
        <v>139</v>
      </c>
      <c r="AU181" s="165" t="s">
        <v>87</v>
      </c>
      <c r="AV181" s="14" t="s">
        <v>135</v>
      </c>
      <c r="AW181" s="14" t="s">
        <v>39</v>
      </c>
      <c r="AX181" s="14" t="s">
        <v>85</v>
      </c>
      <c r="AY181" s="165" t="s">
        <v>128</v>
      </c>
    </row>
    <row r="182" spans="2:65" s="1" customFormat="1" ht="44.25" customHeight="1">
      <c r="B182" s="34"/>
      <c r="C182" s="133" t="s">
        <v>234</v>
      </c>
      <c r="D182" s="133" t="s">
        <v>130</v>
      </c>
      <c r="E182" s="134" t="s">
        <v>179</v>
      </c>
      <c r="F182" s="135" t="s">
        <v>180</v>
      </c>
      <c r="G182" s="136" t="s">
        <v>181</v>
      </c>
      <c r="H182" s="137">
        <v>8.4</v>
      </c>
      <c r="I182" s="138"/>
      <c r="J182" s="139">
        <f>ROUND(I182*H182,2)</f>
        <v>0</v>
      </c>
      <c r="K182" s="135" t="s">
        <v>134</v>
      </c>
      <c r="L182" s="34"/>
      <c r="M182" s="140" t="s">
        <v>32</v>
      </c>
      <c r="N182" s="141" t="s">
        <v>49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4" t="s">
        <v>135</v>
      </c>
      <c r="AT182" s="144" t="s">
        <v>130</v>
      </c>
      <c r="AU182" s="144" t="s">
        <v>87</v>
      </c>
      <c r="AY182" s="18" t="s">
        <v>128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8" t="s">
        <v>85</v>
      </c>
      <c r="BK182" s="145">
        <f>ROUND(I182*H182,2)</f>
        <v>0</v>
      </c>
      <c r="BL182" s="18" t="s">
        <v>135</v>
      </c>
      <c r="BM182" s="144" t="s">
        <v>758</v>
      </c>
    </row>
    <row r="183" spans="2:47" s="1" customFormat="1" ht="10.2">
      <c r="B183" s="34"/>
      <c r="D183" s="146" t="s">
        <v>137</v>
      </c>
      <c r="F183" s="147" t="s">
        <v>183</v>
      </c>
      <c r="I183" s="148"/>
      <c r="L183" s="34"/>
      <c r="M183" s="149"/>
      <c r="T183" s="55"/>
      <c r="AT183" s="18" t="s">
        <v>137</v>
      </c>
      <c r="AU183" s="18" t="s">
        <v>87</v>
      </c>
    </row>
    <row r="184" spans="2:51" s="12" customFormat="1" ht="20.4">
      <c r="B184" s="150"/>
      <c r="D184" s="151" t="s">
        <v>139</v>
      </c>
      <c r="E184" s="152" t="s">
        <v>32</v>
      </c>
      <c r="F184" s="153" t="s">
        <v>184</v>
      </c>
      <c r="H184" s="152" t="s">
        <v>32</v>
      </c>
      <c r="I184" s="154"/>
      <c r="L184" s="150"/>
      <c r="M184" s="155"/>
      <c r="T184" s="156"/>
      <c r="AT184" s="152" t="s">
        <v>139</v>
      </c>
      <c r="AU184" s="152" t="s">
        <v>87</v>
      </c>
      <c r="AV184" s="12" t="s">
        <v>85</v>
      </c>
      <c r="AW184" s="12" t="s">
        <v>39</v>
      </c>
      <c r="AX184" s="12" t="s">
        <v>78</v>
      </c>
      <c r="AY184" s="152" t="s">
        <v>128</v>
      </c>
    </row>
    <row r="185" spans="2:51" s="12" customFormat="1" ht="10.2">
      <c r="B185" s="150"/>
      <c r="D185" s="151" t="s">
        <v>139</v>
      </c>
      <c r="E185" s="152" t="s">
        <v>32</v>
      </c>
      <c r="F185" s="153" t="s">
        <v>755</v>
      </c>
      <c r="H185" s="152" t="s">
        <v>32</v>
      </c>
      <c r="I185" s="154"/>
      <c r="L185" s="150"/>
      <c r="M185" s="155"/>
      <c r="T185" s="156"/>
      <c r="AT185" s="152" t="s">
        <v>139</v>
      </c>
      <c r="AU185" s="152" t="s">
        <v>87</v>
      </c>
      <c r="AV185" s="12" t="s">
        <v>85</v>
      </c>
      <c r="AW185" s="12" t="s">
        <v>39</v>
      </c>
      <c r="AX185" s="12" t="s">
        <v>78</v>
      </c>
      <c r="AY185" s="152" t="s">
        <v>128</v>
      </c>
    </row>
    <row r="186" spans="2:51" s="13" customFormat="1" ht="10.2">
      <c r="B186" s="157"/>
      <c r="D186" s="151" t="s">
        <v>139</v>
      </c>
      <c r="E186" s="158" t="s">
        <v>32</v>
      </c>
      <c r="F186" s="159" t="s">
        <v>756</v>
      </c>
      <c r="H186" s="160">
        <v>11.4</v>
      </c>
      <c r="I186" s="161"/>
      <c r="L186" s="157"/>
      <c r="M186" s="162"/>
      <c r="T186" s="163"/>
      <c r="AT186" s="158" t="s">
        <v>139</v>
      </c>
      <c r="AU186" s="158" t="s">
        <v>87</v>
      </c>
      <c r="AV186" s="13" t="s">
        <v>87</v>
      </c>
      <c r="AW186" s="13" t="s">
        <v>39</v>
      </c>
      <c r="AX186" s="13" t="s">
        <v>78</v>
      </c>
      <c r="AY186" s="158" t="s">
        <v>128</v>
      </c>
    </row>
    <row r="187" spans="2:51" s="13" customFormat="1" ht="10.2">
      <c r="B187" s="157"/>
      <c r="D187" s="151" t="s">
        <v>139</v>
      </c>
      <c r="E187" s="158" t="s">
        <v>32</v>
      </c>
      <c r="F187" s="159" t="s">
        <v>757</v>
      </c>
      <c r="H187" s="160">
        <v>-6.6</v>
      </c>
      <c r="I187" s="161"/>
      <c r="L187" s="157"/>
      <c r="M187" s="162"/>
      <c r="T187" s="163"/>
      <c r="AT187" s="158" t="s">
        <v>139</v>
      </c>
      <c r="AU187" s="158" t="s">
        <v>87</v>
      </c>
      <c r="AV187" s="13" t="s">
        <v>87</v>
      </c>
      <c r="AW187" s="13" t="s">
        <v>39</v>
      </c>
      <c r="AX187" s="13" t="s">
        <v>78</v>
      </c>
      <c r="AY187" s="158" t="s">
        <v>128</v>
      </c>
    </row>
    <row r="188" spans="2:51" s="14" customFormat="1" ht="10.2">
      <c r="B188" s="164"/>
      <c r="D188" s="151" t="s">
        <v>139</v>
      </c>
      <c r="E188" s="165" t="s">
        <v>32</v>
      </c>
      <c r="F188" s="166" t="s">
        <v>142</v>
      </c>
      <c r="H188" s="167">
        <v>4.8</v>
      </c>
      <c r="I188" s="168"/>
      <c r="L188" s="164"/>
      <c r="M188" s="169"/>
      <c r="T188" s="170"/>
      <c r="AT188" s="165" t="s">
        <v>139</v>
      </c>
      <c r="AU188" s="165" t="s">
        <v>87</v>
      </c>
      <c r="AV188" s="14" t="s">
        <v>135</v>
      </c>
      <c r="AW188" s="14" t="s">
        <v>39</v>
      </c>
      <c r="AX188" s="14" t="s">
        <v>85</v>
      </c>
      <c r="AY188" s="165" t="s">
        <v>128</v>
      </c>
    </row>
    <row r="189" spans="2:51" s="13" customFormat="1" ht="10.2">
      <c r="B189" s="157"/>
      <c r="D189" s="151" t="s">
        <v>139</v>
      </c>
      <c r="F189" s="159" t="s">
        <v>759</v>
      </c>
      <c r="H189" s="160">
        <v>8.4</v>
      </c>
      <c r="I189" s="161"/>
      <c r="L189" s="157"/>
      <c r="M189" s="162"/>
      <c r="T189" s="163"/>
      <c r="AT189" s="158" t="s">
        <v>139</v>
      </c>
      <c r="AU189" s="158" t="s">
        <v>87</v>
      </c>
      <c r="AV189" s="13" t="s">
        <v>87</v>
      </c>
      <c r="AW189" s="13" t="s">
        <v>4</v>
      </c>
      <c r="AX189" s="13" t="s">
        <v>85</v>
      </c>
      <c r="AY189" s="158" t="s">
        <v>128</v>
      </c>
    </row>
    <row r="190" spans="2:65" s="1" customFormat="1" ht="37.8" customHeight="1">
      <c r="B190" s="34"/>
      <c r="C190" s="133" t="s">
        <v>239</v>
      </c>
      <c r="D190" s="133" t="s">
        <v>130</v>
      </c>
      <c r="E190" s="134" t="s">
        <v>187</v>
      </c>
      <c r="F190" s="135" t="s">
        <v>188</v>
      </c>
      <c r="G190" s="136" t="s">
        <v>133</v>
      </c>
      <c r="H190" s="137">
        <v>4.8</v>
      </c>
      <c r="I190" s="138"/>
      <c r="J190" s="139">
        <f>ROUND(I190*H190,2)</f>
        <v>0</v>
      </c>
      <c r="K190" s="135" t="s">
        <v>134</v>
      </c>
      <c r="L190" s="34"/>
      <c r="M190" s="140" t="s">
        <v>32</v>
      </c>
      <c r="N190" s="141" t="s">
        <v>49</v>
      </c>
      <c r="P190" s="142">
        <f>O190*H190</f>
        <v>0</v>
      </c>
      <c r="Q190" s="142">
        <v>0</v>
      </c>
      <c r="R190" s="142">
        <f>Q190*H190</f>
        <v>0</v>
      </c>
      <c r="S190" s="142">
        <v>0</v>
      </c>
      <c r="T190" s="143">
        <f>S190*H190</f>
        <v>0</v>
      </c>
      <c r="AR190" s="144" t="s">
        <v>135</v>
      </c>
      <c r="AT190" s="144" t="s">
        <v>130</v>
      </c>
      <c r="AU190" s="144" t="s">
        <v>87</v>
      </c>
      <c r="AY190" s="18" t="s">
        <v>128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8" t="s">
        <v>85</v>
      </c>
      <c r="BK190" s="145">
        <f>ROUND(I190*H190,2)</f>
        <v>0</v>
      </c>
      <c r="BL190" s="18" t="s">
        <v>135</v>
      </c>
      <c r="BM190" s="144" t="s">
        <v>760</v>
      </c>
    </row>
    <row r="191" spans="2:47" s="1" customFormat="1" ht="10.2">
      <c r="B191" s="34"/>
      <c r="D191" s="146" t="s">
        <v>137</v>
      </c>
      <c r="F191" s="147" t="s">
        <v>190</v>
      </c>
      <c r="I191" s="148"/>
      <c r="L191" s="34"/>
      <c r="M191" s="149"/>
      <c r="T191" s="55"/>
      <c r="AT191" s="18" t="s">
        <v>137</v>
      </c>
      <c r="AU191" s="18" t="s">
        <v>87</v>
      </c>
    </row>
    <row r="192" spans="2:51" s="12" customFormat="1" ht="10.2">
      <c r="B192" s="150"/>
      <c r="D192" s="151" t="s">
        <v>139</v>
      </c>
      <c r="E192" s="152" t="s">
        <v>32</v>
      </c>
      <c r="F192" s="153" t="s">
        <v>755</v>
      </c>
      <c r="H192" s="152" t="s">
        <v>32</v>
      </c>
      <c r="I192" s="154"/>
      <c r="L192" s="150"/>
      <c r="M192" s="155"/>
      <c r="T192" s="156"/>
      <c r="AT192" s="152" t="s">
        <v>139</v>
      </c>
      <c r="AU192" s="152" t="s">
        <v>87</v>
      </c>
      <c r="AV192" s="12" t="s">
        <v>85</v>
      </c>
      <c r="AW192" s="12" t="s">
        <v>39</v>
      </c>
      <c r="AX192" s="12" t="s">
        <v>78</v>
      </c>
      <c r="AY192" s="152" t="s">
        <v>128</v>
      </c>
    </row>
    <row r="193" spans="2:51" s="13" customFormat="1" ht="10.2">
      <c r="B193" s="157"/>
      <c r="D193" s="151" t="s">
        <v>139</v>
      </c>
      <c r="E193" s="158" t="s">
        <v>32</v>
      </c>
      <c r="F193" s="159" t="s">
        <v>756</v>
      </c>
      <c r="H193" s="160">
        <v>11.4</v>
      </c>
      <c r="I193" s="161"/>
      <c r="L193" s="157"/>
      <c r="M193" s="162"/>
      <c r="T193" s="163"/>
      <c r="AT193" s="158" t="s">
        <v>139</v>
      </c>
      <c r="AU193" s="158" t="s">
        <v>87</v>
      </c>
      <c r="AV193" s="13" t="s">
        <v>87</v>
      </c>
      <c r="AW193" s="13" t="s">
        <v>39</v>
      </c>
      <c r="AX193" s="13" t="s">
        <v>78</v>
      </c>
      <c r="AY193" s="158" t="s">
        <v>128</v>
      </c>
    </row>
    <row r="194" spans="2:51" s="13" customFormat="1" ht="10.2">
      <c r="B194" s="157"/>
      <c r="D194" s="151" t="s">
        <v>139</v>
      </c>
      <c r="E194" s="158" t="s">
        <v>32</v>
      </c>
      <c r="F194" s="159" t="s">
        <v>757</v>
      </c>
      <c r="H194" s="160">
        <v>-6.6</v>
      </c>
      <c r="I194" s="161"/>
      <c r="L194" s="157"/>
      <c r="M194" s="162"/>
      <c r="T194" s="163"/>
      <c r="AT194" s="158" t="s">
        <v>139</v>
      </c>
      <c r="AU194" s="158" t="s">
        <v>87</v>
      </c>
      <c r="AV194" s="13" t="s">
        <v>87</v>
      </c>
      <c r="AW194" s="13" t="s">
        <v>39</v>
      </c>
      <c r="AX194" s="13" t="s">
        <v>78</v>
      </c>
      <c r="AY194" s="158" t="s">
        <v>128</v>
      </c>
    </row>
    <row r="195" spans="2:51" s="14" customFormat="1" ht="10.2">
      <c r="B195" s="164"/>
      <c r="D195" s="151" t="s">
        <v>139</v>
      </c>
      <c r="E195" s="165" t="s">
        <v>32</v>
      </c>
      <c r="F195" s="166" t="s">
        <v>142</v>
      </c>
      <c r="H195" s="167">
        <v>4.8</v>
      </c>
      <c r="I195" s="168"/>
      <c r="L195" s="164"/>
      <c r="M195" s="169"/>
      <c r="T195" s="170"/>
      <c r="AT195" s="165" t="s">
        <v>139</v>
      </c>
      <c r="AU195" s="165" t="s">
        <v>87</v>
      </c>
      <c r="AV195" s="14" t="s">
        <v>135</v>
      </c>
      <c r="AW195" s="14" t="s">
        <v>39</v>
      </c>
      <c r="AX195" s="14" t="s">
        <v>85</v>
      </c>
      <c r="AY195" s="165" t="s">
        <v>128</v>
      </c>
    </row>
    <row r="196" spans="2:65" s="1" customFormat="1" ht="44.25" customHeight="1">
      <c r="B196" s="34"/>
      <c r="C196" s="133" t="s">
        <v>245</v>
      </c>
      <c r="D196" s="133" t="s">
        <v>130</v>
      </c>
      <c r="E196" s="134" t="s">
        <v>761</v>
      </c>
      <c r="F196" s="135" t="s">
        <v>762</v>
      </c>
      <c r="G196" s="136" t="s">
        <v>133</v>
      </c>
      <c r="H196" s="137">
        <v>6.6</v>
      </c>
      <c r="I196" s="138"/>
      <c r="J196" s="139">
        <f>ROUND(I196*H196,2)</f>
        <v>0</v>
      </c>
      <c r="K196" s="135" t="s">
        <v>134</v>
      </c>
      <c r="L196" s="34"/>
      <c r="M196" s="140" t="s">
        <v>32</v>
      </c>
      <c r="N196" s="141" t="s">
        <v>49</v>
      </c>
      <c r="P196" s="142">
        <f>O196*H196</f>
        <v>0</v>
      </c>
      <c r="Q196" s="142">
        <v>0</v>
      </c>
      <c r="R196" s="142">
        <f>Q196*H196</f>
        <v>0</v>
      </c>
      <c r="S196" s="142">
        <v>0</v>
      </c>
      <c r="T196" s="143">
        <f>S196*H196</f>
        <v>0</v>
      </c>
      <c r="AR196" s="144" t="s">
        <v>135</v>
      </c>
      <c r="AT196" s="144" t="s">
        <v>130</v>
      </c>
      <c r="AU196" s="144" t="s">
        <v>87</v>
      </c>
      <c r="AY196" s="18" t="s">
        <v>128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8" t="s">
        <v>85</v>
      </c>
      <c r="BK196" s="145">
        <f>ROUND(I196*H196,2)</f>
        <v>0</v>
      </c>
      <c r="BL196" s="18" t="s">
        <v>135</v>
      </c>
      <c r="BM196" s="144" t="s">
        <v>763</v>
      </c>
    </row>
    <row r="197" spans="2:47" s="1" customFormat="1" ht="10.2">
      <c r="B197" s="34"/>
      <c r="D197" s="146" t="s">
        <v>137</v>
      </c>
      <c r="F197" s="147" t="s">
        <v>764</v>
      </c>
      <c r="I197" s="148"/>
      <c r="L197" s="34"/>
      <c r="M197" s="149"/>
      <c r="T197" s="55"/>
      <c r="AT197" s="18" t="s">
        <v>137</v>
      </c>
      <c r="AU197" s="18" t="s">
        <v>87</v>
      </c>
    </row>
    <row r="198" spans="2:51" s="12" customFormat="1" ht="10.2">
      <c r="B198" s="150"/>
      <c r="D198" s="151" t="s">
        <v>139</v>
      </c>
      <c r="E198" s="152" t="s">
        <v>32</v>
      </c>
      <c r="F198" s="153" t="s">
        <v>677</v>
      </c>
      <c r="H198" s="152" t="s">
        <v>32</v>
      </c>
      <c r="I198" s="154"/>
      <c r="L198" s="150"/>
      <c r="M198" s="155"/>
      <c r="T198" s="156"/>
      <c r="AT198" s="152" t="s">
        <v>139</v>
      </c>
      <c r="AU198" s="152" t="s">
        <v>87</v>
      </c>
      <c r="AV198" s="12" t="s">
        <v>85</v>
      </c>
      <c r="AW198" s="12" t="s">
        <v>39</v>
      </c>
      <c r="AX198" s="12" t="s">
        <v>78</v>
      </c>
      <c r="AY198" s="152" t="s">
        <v>128</v>
      </c>
    </row>
    <row r="199" spans="2:51" s="12" customFormat="1" ht="10.2">
      <c r="B199" s="150"/>
      <c r="D199" s="151" t="s">
        <v>139</v>
      </c>
      <c r="E199" s="152" t="s">
        <v>32</v>
      </c>
      <c r="F199" s="153" t="s">
        <v>678</v>
      </c>
      <c r="H199" s="152" t="s">
        <v>32</v>
      </c>
      <c r="I199" s="154"/>
      <c r="L199" s="150"/>
      <c r="M199" s="155"/>
      <c r="T199" s="156"/>
      <c r="AT199" s="152" t="s">
        <v>139</v>
      </c>
      <c r="AU199" s="152" t="s">
        <v>87</v>
      </c>
      <c r="AV199" s="12" t="s">
        <v>85</v>
      </c>
      <c r="AW199" s="12" t="s">
        <v>39</v>
      </c>
      <c r="AX199" s="12" t="s">
        <v>78</v>
      </c>
      <c r="AY199" s="152" t="s">
        <v>128</v>
      </c>
    </row>
    <row r="200" spans="2:51" s="12" customFormat="1" ht="10.2">
      <c r="B200" s="150"/>
      <c r="D200" s="151" t="s">
        <v>139</v>
      </c>
      <c r="E200" s="152" t="s">
        <v>32</v>
      </c>
      <c r="F200" s="153" t="s">
        <v>732</v>
      </c>
      <c r="H200" s="152" t="s">
        <v>32</v>
      </c>
      <c r="I200" s="154"/>
      <c r="L200" s="150"/>
      <c r="M200" s="155"/>
      <c r="T200" s="156"/>
      <c r="AT200" s="152" t="s">
        <v>139</v>
      </c>
      <c r="AU200" s="152" t="s">
        <v>87</v>
      </c>
      <c r="AV200" s="12" t="s">
        <v>85</v>
      </c>
      <c r="AW200" s="12" t="s">
        <v>39</v>
      </c>
      <c r="AX200" s="12" t="s">
        <v>78</v>
      </c>
      <c r="AY200" s="152" t="s">
        <v>128</v>
      </c>
    </row>
    <row r="201" spans="2:51" s="12" customFormat="1" ht="10.2">
      <c r="B201" s="150"/>
      <c r="D201" s="151" t="s">
        <v>139</v>
      </c>
      <c r="E201" s="152" t="s">
        <v>32</v>
      </c>
      <c r="F201" s="153" t="s">
        <v>765</v>
      </c>
      <c r="H201" s="152" t="s">
        <v>32</v>
      </c>
      <c r="I201" s="154"/>
      <c r="L201" s="150"/>
      <c r="M201" s="155"/>
      <c r="T201" s="156"/>
      <c r="AT201" s="152" t="s">
        <v>139</v>
      </c>
      <c r="AU201" s="152" t="s">
        <v>87</v>
      </c>
      <c r="AV201" s="12" t="s">
        <v>85</v>
      </c>
      <c r="AW201" s="12" t="s">
        <v>39</v>
      </c>
      <c r="AX201" s="12" t="s">
        <v>78</v>
      </c>
      <c r="AY201" s="152" t="s">
        <v>128</v>
      </c>
    </row>
    <row r="202" spans="2:51" s="13" customFormat="1" ht="10.2">
      <c r="B202" s="157"/>
      <c r="D202" s="151" t="s">
        <v>139</v>
      </c>
      <c r="E202" s="158" t="s">
        <v>32</v>
      </c>
      <c r="F202" s="159" t="s">
        <v>733</v>
      </c>
      <c r="H202" s="160">
        <v>11.4</v>
      </c>
      <c r="I202" s="161"/>
      <c r="L202" s="157"/>
      <c r="M202" s="162"/>
      <c r="T202" s="163"/>
      <c r="AT202" s="158" t="s">
        <v>139</v>
      </c>
      <c r="AU202" s="158" t="s">
        <v>87</v>
      </c>
      <c r="AV202" s="13" t="s">
        <v>87</v>
      </c>
      <c r="AW202" s="13" t="s">
        <v>39</v>
      </c>
      <c r="AX202" s="13" t="s">
        <v>78</v>
      </c>
      <c r="AY202" s="158" t="s">
        <v>128</v>
      </c>
    </row>
    <row r="203" spans="2:51" s="13" customFormat="1" ht="10.2">
      <c r="B203" s="157"/>
      <c r="D203" s="151" t="s">
        <v>139</v>
      </c>
      <c r="E203" s="158" t="s">
        <v>32</v>
      </c>
      <c r="F203" s="159" t="s">
        <v>766</v>
      </c>
      <c r="H203" s="160">
        <v>-0.6</v>
      </c>
      <c r="I203" s="161"/>
      <c r="L203" s="157"/>
      <c r="M203" s="162"/>
      <c r="T203" s="163"/>
      <c r="AT203" s="158" t="s">
        <v>139</v>
      </c>
      <c r="AU203" s="158" t="s">
        <v>87</v>
      </c>
      <c r="AV203" s="13" t="s">
        <v>87</v>
      </c>
      <c r="AW203" s="13" t="s">
        <v>39</v>
      </c>
      <c r="AX203" s="13" t="s">
        <v>78</v>
      </c>
      <c r="AY203" s="158" t="s">
        <v>128</v>
      </c>
    </row>
    <row r="204" spans="2:51" s="13" customFormat="1" ht="10.2">
      <c r="B204" s="157"/>
      <c r="D204" s="151" t="s">
        <v>139</v>
      </c>
      <c r="E204" s="158" t="s">
        <v>32</v>
      </c>
      <c r="F204" s="159" t="s">
        <v>767</v>
      </c>
      <c r="H204" s="160">
        <v>-3</v>
      </c>
      <c r="I204" s="161"/>
      <c r="L204" s="157"/>
      <c r="M204" s="162"/>
      <c r="T204" s="163"/>
      <c r="AT204" s="158" t="s">
        <v>139</v>
      </c>
      <c r="AU204" s="158" t="s">
        <v>87</v>
      </c>
      <c r="AV204" s="13" t="s">
        <v>87</v>
      </c>
      <c r="AW204" s="13" t="s">
        <v>39</v>
      </c>
      <c r="AX204" s="13" t="s">
        <v>78</v>
      </c>
      <c r="AY204" s="158" t="s">
        <v>128</v>
      </c>
    </row>
    <row r="205" spans="2:51" s="13" customFormat="1" ht="10.2">
      <c r="B205" s="157"/>
      <c r="D205" s="151" t="s">
        <v>139</v>
      </c>
      <c r="E205" s="158" t="s">
        <v>32</v>
      </c>
      <c r="F205" s="159" t="s">
        <v>768</v>
      </c>
      <c r="H205" s="160">
        <v>-1.2</v>
      </c>
      <c r="I205" s="161"/>
      <c r="L205" s="157"/>
      <c r="M205" s="162"/>
      <c r="T205" s="163"/>
      <c r="AT205" s="158" t="s">
        <v>139</v>
      </c>
      <c r="AU205" s="158" t="s">
        <v>87</v>
      </c>
      <c r="AV205" s="13" t="s">
        <v>87</v>
      </c>
      <c r="AW205" s="13" t="s">
        <v>39</v>
      </c>
      <c r="AX205" s="13" t="s">
        <v>78</v>
      </c>
      <c r="AY205" s="158" t="s">
        <v>128</v>
      </c>
    </row>
    <row r="206" spans="2:51" s="14" customFormat="1" ht="10.2">
      <c r="B206" s="164"/>
      <c r="D206" s="151" t="s">
        <v>139</v>
      </c>
      <c r="E206" s="165" t="s">
        <v>32</v>
      </c>
      <c r="F206" s="166" t="s">
        <v>142</v>
      </c>
      <c r="H206" s="167">
        <v>6.6</v>
      </c>
      <c r="I206" s="168"/>
      <c r="L206" s="164"/>
      <c r="M206" s="169"/>
      <c r="T206" s="170"/>
      <c r="AT206" s="165" t="s">
        <v>139</v>
      </c>
      <c r="AU206" s="165" t="s">
        <v>87</v>
      </c>
      <c r="AV206" s="14" t="s">
        <v>135</v>
      </c>
      <c r="AW206" s="14" t="s">
        <v>39</v>
      </c>
      <c r="AX206" s="14" t="s">
        <v>85</v>
      </c>
      <c r="AY206" s="165" t="s">
        <v>128</v>
      </c>
    </row>
    <row r="207" spans="2:65" s="1" customFormat="1" ht="24.15" customHeight="1">
      <c r="B207" s="34"/>
      <c r="C207" s="133" t="s">
        <v>254</v>
      </c>
      <c r="D207" s="133" t="s">
        <v>130</v>
      </c>
      <c r="E207" s="134" t="s">
        <v>769</v>
      </c>
      <c r="F207" s="135" t="s">
        <v>770</v>
      </c>
      <c r="G207" s="136" t="s">
        <v>133</v>
      </c>
      <c r="H207" s="137">
        <v>6.6</v>
      </c>
      <c r="I207" s="138"/>
      <c r="J207" s="139">
        <f>ROUND(I207*H207,2)</f>
        <v>0</v>
      </c>
      <c r="K207" s="135" t="s">
        <v>134</v>
      </c>
      <c r="L207" s="34"/>
      <c r="M207" s="140" t="s">
        <v>32</v>
      </c>
      <c r="N207" s="141" t="s">
        <v>49</v>
      </c>
      <c r="P207" s="142">
        <f>O207*H207</f>
        <v>0</v>
      </c>
      <c r="Q207" s="142">
        <v>0</v>
      </c>
      <c r="R207" s="142">
        <f>Q207*H207</f>
        <v>0</v>
      </c>
      <c r="S207" s="142">
        <v>0</v>
      </c>
      <c r="T207" s="143">
        <f>S207*H207</f>
        <v>0</v>
      </c>
      <c r="AR207" s="144" t="s">
        <v>135</v>
      </c>
      <c r="AT207" s="144" t="s">
        <v>130</v>
      </c>
      <c r="AU207" s="144" t="s">
        <v>87</v>
      </c>
      <c r="AY207" s="18" t="s">
        <v>128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8" t="s">
        <v>85</v>
      </c>
      <c r="BK207" s="145">
        <f>ROUND(I207*H207,2)</f>
        <v>0</v>
      </c>
      <c r="BL207" s="18" t="s">
        <v>135</v>
      </c>
      <c r="BM207" s="144" t="s">
        <v>771</v>
      </c>
    </row>
    <row r="208" spans="2:47" s="1" customFormat="1" ht="10.2">
      <c r="B208" s="34"/>
      <c r="D208" s="146" t="s">
        <v>137</v>
      </c>
      <c r="F208" s="147" t="s">
        <v>772</v>
      </c>
      <c r="I208" s="148"/>
      <c r="L208" s="34"/>
      <c r="M208" s="149"/>
      <c r="T208" s="55"/>
      <c r="AT208" s="18" t="s">
        <v>137</v>
      </c>
      <c r="AU208" s="18" t="s">
        <v>87</v>
      </c>
    </row>
    <row r="209" spans="2:51" s="13" customFormat="1" ht="10.2">
      <c r="B209" s="157"/>
      <c r="D209" s="151" t="s">
        <v>139</v>
      </c>
      <c r="E209" s="158" t="s">
        <v>32</v>
      </c>
      <c r="F209" s="159" t="s">
        <v>773</v>
      </c>
      <c r="H209" s="160">
        <v>6.6</v>
      </c>
      <c r="I209" s="161"/>
      <c r="L209" s="157"/>
      <c r="M209" s="162"/>
      <c r="T209" s="163"/>
      <c r="AT209" s="158" t="s">
        <v>139</v>
      </c>
      <c r="AU209" s="158" t="s">
        <v>87</v>
      </c>
      <c r="AV209" s="13" t="s">
        <v>87</v>
      </c>
      <c r="AW209" s="13" t="s">
        <v>39</v>
      </c>
      <c r="AX209" s="13" t="s">
        <v>85</v>
      </c>
      <c r="AY209" s="158" t="s">
        <v>128</v>
      </c>
    </row>
    <row r="210" spans="2:65" s="1" customFormat="1" ht="66.75" customHeight="1">
      <c r="B210" s="34"/>
      <c r="C210" s="133" t="s">
        <v>260</v>
      </c>
      <c r="D210" s="133" t="s">
        <v>130</v>
      </c>
      <c r="E210" s="134" t="s">
        <v>774</v>
      </c>
      <c r="F210" s="135" t="s">
        <v>775</v>
      </c>
      <c r="G210" s="136" t="s">
        <v>133</v>
      </c>
      <c r="H210" s="137">
        <v>2.812</v>
      </c>
      <c r="I210" s="138"/>
      <c r="J210" s="139">
        <f>ROUND(I210*H210,2)</f>
        <v>0</v>
      </c>
      <c r="K210" s="135" t="s">
        <v>134</v>
      </c>
      <c r="L210" s="34"/>
      <c r="M210" s="140" t="s">
        <v>32</v>
      </c>
      <c r="N210" s="141" t="s">
        <v>49</v>
      </c>
      <c r="P210" s="142">
        <f>O210*H210</f>
        <v>0</v>
      </c>
      <c r="Q210" s="142">
        <v>0</v>
      </c>
      <c r="R210" s="142">
        <f>Q210*H210</f>
        <v>0</v>
      </c>
      <c r="S210" s="142">
        <v>0</v>
      </c>
      <c r="T210" s="143">
        <f>S210*H210</f>
        <v>0</v>
      </c>
      <c r="AR210" s="144" t="s">
        <v>135</v>
      </c>
      <c r="AT210" s="144" t="s">
        <v>130</v>
      </c>
      <c r="AU210" s="144" t="s">
        <v>87</v>
      </c>
      <c r="AY210" s="18" t="s">
        <v>128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8" t="s">
        <v>85</v>
      </c>
      <c r="BK210" s="145">
        <f>ROUND(I210*H210,2)</f>
        <v>0</v>
      </c>
      <c r="BL210" s="18" t="s">
        <v>135</v>
      </c>
      <c r="BM210" s="144" t="s">
        <v>776</v>
      </c>
    </row>
    <row r="211" spans="2:47" s="1" customFormat="1" ht="10.2">
      <c r="B211" s="34"/>
      <c r="D211" s="146" t="s">
        <v>137</v>
      </c>
      <c r="F211" s="147" t="s">
        <v>777</v>
      </c>
      <c r="I211" s="148"/>
      <c r="L211" s="34"/>
      <c r="M211" s="149"/>
      <c r="T211" s="55"/>
      <c r="AT211" s="18" t="s">
        <v>137</v>
      </c>
      <c r="AU211" s="18" t="s">
        <v>87</v>
      </c>
    </row>
    <row r="212" spans="2:51" s="12" customFormat="1" ht="10.2">
      <c r="B212" s="150"/>
      <c r="D212" s="151" t="s">
        <v>139</v>
      </c>
      <c r="E212" s="152" t="s">
        <v>32</v>
      </c>
      <c r="F212" s="153" t="s">
        <v>677</v>
      </c>
      <c r="H212" s="152" t="s">
        <v>32</v>
      </c>
      <c r="I212" s="154"/>
      <c r="L212" s="150"/>
      <c r="M212" s="155"/>
      <c r="T212" s="156"/>
      <c r="AT212" s="152" t="s">
        <v>139</v>
      </c>
      <c r="AU212" s="152" t="s">
        <v>87</v>
      </c>
      <c r="AV212" s="12" t="s">
        <v>85</v>
      </c>
      <c r="AW212" s="12" t="s">
        <v>39</v>
      </c>
      <c r="AX212" s="12" t="s">
        <v>78</v>
      </c>
      <c r="AY212" s="152" t="s">
        <v>128</v>
      </c>
    </row>
    <row r="213" spans="2:51" s="12" customFormat="1" ht="10.2">
      <c r="B213" s="150"/>
      <c r="D213" s="151" t="s">
        <v>139</v>
      </c>
      <c r="E213" s="152" t="s">
        <v>32</v>
      </c>
      <c r="F213" s="153" t="s">
        <v>678</v>
      </c>
      <c r="H213" s="152" t="s">
        <v>32</v>
      </c>
      <c r="I213" s="154"/>
      <c r="L213" s="150"/>
      <c r="M213" s="155"/>
      <c r="T213" s="156"/>
      <c r="AT213" s="152" t="s">
        <v>139</v>
      </c>
      <c r="AU213" s="152" t="s">
        <v>87</v>
      </c>
      <c r="AV213" s="12" t="s">
        <v>85</v>
      </c>
      <c r="AW213" s="12" t="s">
        <v>39</v>
      </c>
      <c r="AX213" s="12" t="s">
        <v>78</v>
      </c>
      <c r="AY213" s="152" t="s">
        <v>128</v>
      </c>
    </row>
    <row r="214" spans="2:51" s="12" customFormat="1" ht="10.2">
      <c r="B214" s="150"/>
      <c r="D214" s="151" t="s">
        <v>139</v>
      </c>
      <c r="E214" s="152" t="s">
        <v>32</v>
      </c>
      <c r="F214" s="153" t="s">
        <v>732</v>
      </c>
      <c r="H214" s="152" t="s">
        <v>32</v>
      </c>
      <c r="I214" s="154"/>
      <c r="L214" s="150"/>
      <c r="M214" s="155"/>
      <c r="T214" s="156"/>
      <c r="AT214" s="152" t="s">
        <v>139</v>
      </c>
      <c r="AU214" s="152" t="s">
        <v>87</v>
      </c>
      <c r="AV214" s="12" t="s">
        <v>85</v>
      </c>
      <c r="AW214" s="12" t="s">
        <v>39</v>
      </c>
      <c r="AX214" s="12" t="s">
        <v>78</v>
      </c>
      <c r="AY214" s="152" t="s">
        <v>128</v>
      </c>
    </row>
    <row r="215" spans="2:51" s="12" customFormat="1" ht="10.2">
      <c r="B215" s="150"/>
      <c r="D215" s="151" t="s">
        <v>139</v>
      </c>
      <c r="E215" s="152" t="s">
        <v>32</v>
      </c>
      <c r="F215" s="153" t="s">
        <v>210</v>
      </c>
      <c r="H215" s="152" t="s">
        <v>32</v>
      </c>
      <c r="I215" s="154"/>
      <c r="L215" s="150"/>
      <c r="M215" s="155"/>
      <c r="T215" s="156"/>
      <c r="AT215" s="152" t="s">
        <v>139</v>
      </c>
      <c r="AU215" s="152" t="s">
        <v>87</v>
      </c>
      <c r="AV215" s="12" t="s">
        <v>85</v>
      </c>
      <c r="AW215" s="12" t="s">
        <v>39</v>
      </c>
      <c r="AX215" s="12" t="s">
        <v>78</v>
      </c>
      <c r="AY215" s="152" t="s">
        <v>128</v>
      </c>
    </row>
    <row r="216" spans="2:51" s="13" customFormat="1" ht="10.2">
      <c r="B216" s="157"/>
      <c r="D216" s="151" t="s">
        <v>139</v>
      </c>
      <c r="E216" s="158" t="s">
        <v>32</v>
      </c>
      <c r="F216" s="159" t="s">
        <v>778</v>
      </c>
      <c r="H216" s="160">
        <v>3</v>
      </c>
      <c r="I216" s="161"/>
      <c r="L216" s="157"/>
      <c r="M216" s="162"/>
      <c r="T216" s="163"/>
      <c r="AT216" s="158" t="s">
        <v>139</v>
      </c>
      <c r="AU216" s="158" t="s">
        <v>87</v>
      </c>
      <c r="AV216" s="13" t="s">
        <v>87</v>
      </c>
      <c r="AW216" s="13" t="s">
        <v>39</v>
      </c>
      <c r="AX216" s="13" t="s">
        <v>78</v>
      </c>
      <c r="AY216" s="158" t="s">
        <v>128</v>
      </c>
    </row>
    <row r="217" spans="2:51" s="13" customFormat="1" ht="10.2">
      <c r="B217" s="157"/>
      <c r="D217" s="151" t="s">
        <v>139</v>
      </c>
      <c r="E217" s="158" t="s">
        <v>32</v>
      </c>
      <c r="F217" s="159" t="s">
        <v>779</v>
      </c>
      <c r="H217" s="160">
        <v>-0.188</v>
      </c>
      <c r="I217" s="161"/>
      <c r="L217" s="157"/>
      <c r="M217" s="162"/>
      <c r="T217" s="163"/>
      <c r="AT217" s="158" t="s">
        <v>139</v>
      </c>
      <c r="AU217" s="158" t="s">
        <v>87</v>
      </c>
      <c r="AV217" s="13" t="s">
        <v>87</v>
      </c>
      <c r="AW217" s="13" t="s">
        <v>39</v>
      </c>
      <c r="AX217" s="13" t="s">
        <v>78</v>
      </c>
      <c r="AY217" s="158" t="s">
        <v>128</v>
      </c>
    </row>
    <row r="218" spans="2:51" s="14" customFormat="1" ht="10.2">
      <c r="B218" s="164"/>
      <c r="D218" s="151" t="s">
        <v>139</v>
      </c>
      <c r="E218" s="165" t="s">
        <v>32</v>
      </c>
      <c r="F218" s="166" t="s">
        <v>142</v>
      </c>
      <c r="H218" s="167">
        <v>2.812</v>
      </c>
      <c r="I218" s="168"/>
      <c r="L218" s="164"/>
      <c r="M218" s="169"/>
      <c r="T218" s="170"/>
      <c r="AT218" s="165" t="s">
        <v>139</v>
      </c>
      <c r="AU218" s="165" t="s">
        <v>87</v>
      </c>
      <c r="AV218" s="14" t="s">
        <v>135</v>
      </c>
      <c r="AW218" s="14" t="s">
        <v>39</v>
      </c>
      <c r="AX218" s="14" t="s">
        <v>85</v>
      </c>
      <c r="AY218" s="165" t="s">
        <v>128</v>
      </c>
    </row>
    <row r="219" spans="2:65" s="1" customFormat="1" ht="16.5" customHeight="1">
      <c r="B219" s="34"/>
      <c r="C219" s="171" t="s">
        <v>7</v>
      </c>
      <c r="D219" s="171" t="s">
        <v>200</v>
      </c>
      <c r="E219" s="172" t="s">
        <v>214</v>
      </c>
      <c r="F219" s="173" t="s">
        <v>215</v>
      </c>
      <c r="G219" s="174" t="s">
        <v>181</v>
      </c>
      <c r="H219" s="175">
        <v>5.624</v>
      </c>
      <c r="I219" s="176"/>
      <c r="J219" s="177">
        <f>ROUND(I219*H219,2)</f>
        <v>0</v>
      </c>
      <c r="K219" s="173" t="s">
        <v>134</v>
      </c>
      <c r="L219" s="178"/>
      <c r="M219" s="179" t="s">
        <v>32</v>
      </c>
      <c r="N219" s="180" t="s">
        <v>49</v>
      </c>
      <c r="P219" s="142">
        <f>O219*H219</f>
        <v>0</v>
      </c>
      <c r="Q219" s="142">
        <v>0</v>
      </c>
      <c r="R219" s="142">
        <f>Q219*H219</f>
        <v>0</v>
      </c>
      <c r="S219" s="142">
        <v>0</v>
      </c>
      <c r="T219" s="143">
        <f>S219*H219</f>
        <v>0</v>
      </c>
      <c r="AR219" s="144" t="s">
        <v>186</v>
      </c>
      <c r="AT219" s="144" t="s">
        <v>200</v>
      </c>
      <c r="AU219" s="144" t="s">
        <v>87</v>
      </c>
      <c r="AY219" s="18" t="s">
        <v>128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8" t="s">
        <v>85</v>
      </c>
      <c r="BK219" s="145">
        <f>ROUND(I219*H219,2)</f>
        <v>0</v>
      </c>
      <c r="BL219" s="18" t="s">
        <v>135</v>
      </c>
      <c r="BM219" s="144" t="s">
        <v>780</v>
      </c>
    </row>
    <row r="220" spans="2:51" s="13" customFormat="1" ht="10.2">
      <c r="B220" s="157"/>
      <c r="D220" s="151" t="s">
        <v>139</v>
      </c>
      <c r="F220" s="159" t="s">
        <v>781</v>
      </c>
      <c r="H220" s="160">
        <v>5.624</v>
      </c>
      <c r="I220" s="161"/>
      <c r="L220" s="157"/>
      <c r="M220" s="162"/>
      <c r="T220" s="163"/>
      <c r="AT220" s="158" t="s">
        <v>139</v>
      </c>
      <c r="AU220" s="158" t="s">
        <v>87</v>
      </c>
      <c r="AV220" s="13" t="s">
        <v>87</v>
      </c>
      <c r="AW220" s="13" t="s">
        <v>4</v>
      </c>
      <c r="AX220" s="13" t="s">
        <v>85</v>
      </c>
      <c r="AY220" s="158" t="s">
        <v>128</v>
      </c>
    </row>
    <row r="221" spans="2:65" s="1" customFormat="1" ht="55.5" customHeight="1">
      <c r="B221" s="34"/>
      <c r="C221" s="133" t="s">
        <v>271</v>
      </c>
      <c r="D221" s="133" t="s">
        <v>130</v>
      </c>
      <c r="E221" s="134" t="s">
        <v>219</v>
      </c>
      <c r="F221" s="135" t="s">
        <v>220</v>
      </c>
      <c r="G221" s="136" t="s">
        <v>153</v>
      </c>
      <c r="H221" s="137">
        <v>6</v>
      </c>
      <c r="I221" s="138"/>
      <c r="J221" s="139">
        <f>ROUND(I221*H221,2)</f>
        <v>0</v>
      </c>
      <c r="K221" s="135" t="s">
        <v>134</v>
      </c>
      <c r="L221" s="34"/>
      <c r="M221" s="140" t="s">
        <v>32</v>
      </c>
      <c r="N221" s="141" t="s">
        <v>49</v>
      </c>
      <c r="P221" s="142">
        <f>O221*H221</f>
        <v>0</v>
      </c>
      <c r="Q221" s="142">
        <v>0</v>
      </c>
      <c r="R221" s="142">
        <f>Q221*H221</f>
        <v>0</v>
      </c>
      <c r="S221" s="142">
        <v>0</v>
      </c>
      <c r="T221" s="143">
        <f>S221*H221</f>
        <v>0</v>
      </c>
      <c r="AR221" s="144" t="s">
        <v>135</v>
      </c>
      <c r="AT221" s="144" t="s">
        <v>130</v>
      </c>
      <c r="AU221" s="144" t="s">
        <v>87</v>
      </c>
      <c r="AY221" s="18" t="s">
        <v>128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8" t="s">
        <v>85</v>
      </c>
      <c r="BK221" s="145">
        <f>ROUND(I221*H221,2)</f>
        <v>0</v>
      </c>
      <c r="BL221" s="18" t="s">
        <v>135</v>
      </c>
      <c r="BM221" s="144" t="s">
        <v>782</v>
      </c>
    </row>
    <row r="222" spans="2:47" s="1" customFormat="1" ht="10.2">
      <c r="B222" s="34"/>
      <c r="D222" s="146" t="s">
        <v>137</v>
      </c>
      <c r="F222" s="147" t="s">
        <v>222</v>
      </c>
      <c r="I222" s="148"/>
      <c r="L222" s="34"/>
      <c r="M222" s="149"/>
      <c r="T222" s="55"/>
      <c r="AT222" s="18" t="s">
        <v>137</v>
      </c>
      <c r="AU222" s="18" t="s">
        <v>87</v>
      </c>
    </row>
    <row r="223" spans="2:51" s="12" customFormat="1" ht="10.2">
      <c r="B223" s="150"/>
      <c r="D223" s="151" t="s">
        <v>139</v>
      </c>
      <c r="E223" s="152" t="s">
        <v>32</v>
      </c>
      <c r="F223" s="153" t="s">
        <v>677</v>
      </c>
      <c r="H223" s="152" t="s">
        <v>32</v>
      </c>
      <c r="I223" s="154"/>
      <c r="L223" s="150"/>
      <c r="M223" s="155"/>
      <c r="T223" s="156"/>
      <c r="AT223" s="152" t="s">
        <v>139</v>
      </c>
      <c r="AU223" s="152" t="s">
        <v>87</v>
      </c>
      <c r="AV223" s="12" t="s">
        <v>85</v>
      </c>
      <c r="AW223" s="12" t="s">
        <v>39</v>
      </c>
      <c r="AX223" s="12" t="s">
        <v>78</v>
      </c>
      <c r="AY223" s="152" t="s">
        <v>128</v>
      </c>
    </row>
    <row r="224" spans="2:51" s="12" customFormat="1" ht="10.2">
      <c r="B224" s="150"/>
      <c r="D224" s="151" t="s">
        <v>139</v>
      </c>
      <c r="E224" s="152" t="s">
        <v>32</v>
      </c>
      <c r="F224" s="153" t="s">
        <v>678</v>
      </c>
      <c r="H224" s="152" t="s">
        <v>32</v>
      </c>
      <c r="I224" s="154"/>
      <c r="L224" s="150"/>
      <c r="M224" s="155"/>
      <c r="T224" s="156"/>
      <c r="AT224" s="152" t="s">
        <v>139</v>
      </c>
      <c r="AU224" s="152" t="s">
        <v>87</v>
      </c>
      <c r="AV224" s="12" t="s">
        <v>85</v>
      </c>
      <c r="AW224" s="12" t="s">
        <v>39</v>
      </c>
      <c r="AX224" s="12" t="s">
        <v>78</v>
      </c>
      <c r="AY224" s="152" t="s">
        <v>128</v>
      </c>
    </row>
    <row r="225" spans="2:51" s="13" customFormat="1" ht="10.2">
      <c r="B225" s="157"/>
      <c r="D225" s="151" t="s">
        <v>139</v>
      </c>
      <c r="E225" s="158" t="s">
        <v>32</v>
      </c>
      <c r="F225" s="159" t="s">
        <v>783</v>
      </c>
      <c r="H225" s="160">
        <v>6</v>
      </c>
      <c r="I225" s="161"/>
      <c r="L225" s="157"/>
      <c r="M225" s="162"/>
      <c r="T225" s="163"/>
      <c r="AT225" s="158" t="s">
        <v>139</v>
      </c>
      <c r="AU225" s="158" t="s">
        <v>87</v>
      </c>
      <c r="AV225" s="13" t="s">
        <v>87</v>
      </c>
      <c r="AW225" s="13" t="s">
        <v>39</v>
      </c>
      <c r="AX225" s="13" t="s">
        <v>78</v>
      </c>
      <c r="AY225" s="158" t="s">
        <v>128</v>
      </c>
    </row>
    <row r="226" spans="2:51" s="14" customFormat="1" ht="10.2">
      <c r="B226" s="164"/>
      <c r="D226" s="151" t="s">
        <v>139</v>
      </c>
      <c r="E226" s="165" t="s">
        <v>32</v>
      </c>
      <c r="F226" s="166" t="s">
        <v>142</v>
      </c>
      <c r="H226" s="167">
        <v>6</v>
      </c>
      <c r="I226" s="168"/>
      <c r="L226" s="164"/>
      <c r="M226" s="169"/>
      <c r="T226" s="170"/>
      <c r="AT226" s="165" t="s">
        <v>139</v>
      </c>
      <c r="AU226" s="165" t="s">
        <v>87</v>
      </c>
      <c r="AV226" s="14" t="s">
        <v>135</v>
      </c>
      <c r="AW226" s="14" t="s">
        <v>39</v>
      </c>
      <c r="AX226" s="14" t="s">
        <v>85</v>
      </c>
      <c r="AY226" s="165" t="s">
        <v>128</v>
      </c>
    </row>
    <row r="227" spans="2:65" s="1" customFormat="1" ht="37.8" customHeight="1">
      <c r="B227" s="34"/>
      <c r="C227" s="133" t="s">
        <v>274</v>
      </c>
      <c r="D227" s="133" t="s">
        <v>130</v>
      </c>
      <c r="E227" s="134" t="s">
        <v>226</v>
      </c>
      <c r="F227" s="135" t="s">
        <v>227</v>
      </c>
      <c r="G227" s="136" t="s">
        <v>153</v>
      </c>
      <c r="H227" s="137">
        <v>6</v>
      </c>
      <c r="I227" s="138"/>
      <c r="J227" s="139">
        <f>ROUND(I227*H227,2)</f>
        <v>0</v>
      </c>
      <c r="K227" s="135" t="s">
        <v>134</v>
      </c>
      <c r="L227" s="34"/>
      <c r="M227" s="140" t="s">
        <v>32</v>
      </c>
      <c r="N227" s="141" t="s">
        <v>49</v>
      </c>
      <c r="P227" s="142">
        <f>O227*H227</f>
        <v>0</v>
      </c>
      <c r="Q227" s="142">
        <v>0</v>
      </c>
      <c r="R227" s="142">
        <f>Q227*H227</f>
        <v>0</v>
      </c>
      <c r="S227" s="142">
        <v>0</v>
      </c>
      <c r="T227" s="143">
        <f>S227*H227</f>
        <v>0</v>
      </c>
      <c r="AR227" s="144" t="s">
        <v>135</v>
      </c>
      <c r="AT227" s="144" t="s">
        <v>130</v>
      </c>
      <c r="AU227" s="144" t="s">
        <v>87</v>
      </c>
      <c r="AY227" s="18" t="s">
        <v>128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8" t="s">
        <v>85</v>
      </c>
      <c r="BK227" s="145">
        <f>ROUND(I227*H227,2)</f>
        <v>0</v>
      </c>
      <c r="BL227" s="18" t="s">
        <v>135</v>
      </c>
      <c r="BM227" s="144" t="s">
        <v>784</v>
      </c>
    </row>
    <row r="228" spans="2:47" s="1" customFormat="1" ht="10.2">
      <c r="B228" s="34"/>
      <c r="D228" s="146" t="s">
        <v>137</v>
      </c>
      <c r="F228" s="147" t="s">
        <v>229</v>
      </c>
      <c r="I228" s="148"/>
      <c r="L228" s="34"/>
      <c r="M228" s="149"/>
      <c r="T228" s="55"/>
      <c r="AT228" s="18" t="s">
        <v>137</v>
      </c>
      <c r="AU228" s="18" t="s">
        <v>87</v>
      </c>
    </row>
    <row r="229" spans="2:51" s="12" customFormat="1" ht="10.2">
      <c r="B229" s="150"/>
      <c r="D229" s="151" t="s">
        <v>139</v>
      </c>
      <c r="E229" s="152" t="s">
        <v>32</v>
      </c>
      <c r="F229" s="153" t="s">
        <v>677</v>
      </c>
      <c r="H229" s="152" t="s">
        <v>32</v>
      </c>
      <c r="I229" s="154"/>
      <c r="L229" s="150"/>
      <c r="M229" s="155"/>
      <c r="T229" s="156"/>
      <c r="AT229" s="152" t="s">
        <v>139</v>
      </c>
      <c r="AU229" s="152" t="s">
        <v>87</v>
      </c>
      <c r="AV229" s="12" t="s">
        <v>85</v>
      </c>
      <c r="AW229" s="12" t="s">
        <v>39</v>
      </c>
      <c r="AX229" s="12" t="s">
        <v>78</v>
      </c>
      <c r="AY229" s="152" t="s">
        <v>128</v>
      </c>
    </row>
    <row r="230" spans="2:51" s="12" customFormat="1" ht="10.2">
      <c r="B230" s="150"/>
      <c r="D230" s="151" t="s">
        <v>139</v>
      </c>
      <c r="E230" s="152" t="s">
        <v>32</v>
      </c>
      <c r="F230" s="153" t="s">
        <v>678</v>
      </c>
      <c r="H230" s="152" t="s">
        <v>32</v>
      </c>
      <c r="I230" s="154"/>
      <c r="L230" s="150"/>
      <c r="M230" s="155"/>
      <c r="T230" s="156"/>
      <c r="AT230" s="152" t="s">
        <v>139</v>
      </c>
      <c r="AU230" s="152" t="s">
        <v>87</v>
      </c>
      <c r="AV230" s="12" t="s">
        <v>85</v>
      </c>
      <c r="AW230" s="12" t="s">
        <v>39</v>
      </c>
      <c r="AX230" s="12" t="s">
        <v>78</v>
      </c>
      <c r="AY230" s="152" t="s">
        <v>128</v>
      </c>
    </row>
    <row r="231" spans="2:51" s="13" customFormat="1" ht="10.2">
      <c r="B231" s="157"/>
      <c r="D231" s="151" t="s">
        <v>139</v>
      </c>
      <c r="E231" s="158" t="s">
        <v>32</v>
      </c>
      <c r="F231" s="159" t="s">
        <v>783</v>
      </c>
      <c r="H231" s="160">
        <v>6</v>
      </c>
      <c r="I231" s="161"/>
      <c r="L231" s="157"/>
      <c r="M231" s="162"/>
      <c r="T231" s="163"/>
      <c r="AT231" s="158" t="s">
        <v>139</v>
      </c>
      <c r="AU231" s="158" t="s">
        <v>87</v>
      </c>
      <c r="AV231" s="13" t="s">
        <v>87</v>
      </c>
      <c r="AW231" s="13" t="s">
        <v>39</v>
      </c>
      <c r="AX231" s="13" t="s">
        <v>78</v>
      </c>
      <c r="AY231" s="158" t="s">
        <v>128</v>
      </c>
    </row>
    <row r="232" spans="2:51" s="14" customFormat="1" ht="10.2">
      <c r="B232" s="164"/>
      <c r="D232" s="151" t="s">
        <v>139</v>
      </c>
      <c r="E232" s="165" t="s">
        <v>32</v>
      </c>
      <c r="F232" s="166" t="s">
        <v>142</v>
      </c>
      <c r="H232" s="167">
        <v>6</v>
      </c>
      <c r="I232" s="168"/>
      <c r="L232" s="164"/>
      <c r="M232" s="169"/>
      <c r="T232" s="170"/>
      <c r="AT232" s="165" t="s">
        <v>139</v>
      </c>
      <c r="AU232" s="165" t="s">
        <v>87</v>
      </c>
      <c r="AV232" s="14" t="s">
        <v>135</v>
      </c>
      <c r="AW232" s="14" t="s">
        <v>39</v>
      </c>
      <c r="AX232" s="14" t="s">
        <v>85</v>
      </c>
      <c r="AY232" s="165" t="s">
        <v>128</v>
      </c>
    </row>
    <row r="233" spans="2:65" s="1" customFormat="1" ht="16.5" customHeight="1">
      <c r="B233" s="34"/>
      <c r="C233" s="171" t="s">
        <v>280</v>
      </c>
      <c r="D233" s="171" t="s">
        <v>200</v>
      </c>
      <c r="E233" s="172" t="s">
        <v>230</v>
      </c>
      <c r="F233" s="173" t="s">
        <v>231</v>
      </c>
      <c r="G233" s="174" t="s">
        <v>133</v>
      </c>
      <c r="H233" s="175">
        <v>1.26</v>
      </c>
      <c r="I233" s="176"/>
      <c r="J233" s="177">
        <f>ROUND(I233*H233,2)</f>
        <v>0</v>
      </c>
      <c r="K233" s="173" t="s">
        <v>134</v>
      </c>
      <c r="L233" s="178"/>
      <c r="M233" s="179" t="s">
        <v>32</v>
      </c>
      <c r="N233" s="180" t="s">
        <v>49</v>
      </c>
      <c r="P233" s="142">
        <f>O233*H233</f>
        <v>0</v>
      </c>
      <c r="Q233" s="142">
        <v>0</v>
      </c>
      <c r="R233" s="142">
        <f>Q233*H233</f>
        <v>0</v>
      </c>
      <c r="S233" s="142">
        <v>0</v>
      </c>
      <c r="T233" s="143">
        <f>S233*H233</f>
        <v>0</v>
      </c>
      <c r="AR233" s="144" t="s">
        <v>186</v>
      </c>
      <c r="AT233" s="144" t="s">
        <v>200</v>
      </c>
      <c r="AU233" s="144" t="s">
        <v>87</v>
      </c>
      <c r="AY233" s="18" t="s">
        <v>128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8" t="s">
        <v>85</v>
      </c>
      <c r="BK233" s="145">
        <f>ROUND(I233*H233,2)</f>
        <v>0</v>
      </c>
      <c r="BL233" s="18" t="s">
        <v>135</v>
      </c>
      <c r="BM233" s="144" t="s">
        <v>785</v>
      </c>
    </row>
    <row r="234" spans="2:51" s="13" customFormat="1" ht="10.2">
      <c r="B234" s="157"/>
      <c r="D234" s="151" t="s">
        <v>139</v>
      </c>
      <c r="F234" s="159" t="s">
        <v>786</v>
      </c>
      <c r="H234" s="160">
        <v>1.26</v>
      </c>
      <c r="I234" s="161"/>
      <c r="L234" s="157"/>
      <c r="M234" s="162"/>
      <c r="T234" s="163"/>
      <c r="AT234" s="158" t="s">
        <v>139</v>
      </c>
      <c r="AU234" s="158" t="s">
        <v>87</v>
      </c>
      <c r="AV234" s="13" t="s">
        <v>87</v>
      </c>
      <c r="AW234" s="13" t="s">
        <v>4</v>
      </c>
      <c r="AX234" s="13" t="s">
        <v>85</v>
      </c>
      <c r="AY234" s="158" t="s">
        <v>128</v>
      </c>
    </row>
    <row r="235" spans="2:65" s="1" customFormat="1" ht="37.8" customHeight="1">
      <c r="B235" s="34"/>
      <c r="C235" s="133" t="s">
        <v>285</v>
      </c>
      <c r="D235" s="133" t="s">
        <v>130</v>
      </c>
      <c r="E235" s="134" t="s">
        <v>235</v>
      </c>
      <c r="F235" s="135" t="s">
        <v>236</v>
      </c>
      <c r="G235" s="136" t="s">
        <v>153</v>
      </c>
      <c r="H235" s="137">
        <v>6</v>
      </c>
      <c r="I235" s="138"/>
      <c r="J235" s="139">
        <f>ROUND(I235*H235,2)</f>
        <v>0</v>
      </c>
      <c r="K235" s="135" t="s">
        <v>134</v>
      </c>
      <c r="L235" s="34"/>
      <c r="M235" s="140" t="s">
        <v>32</v>
      </c>
      <c r="N235" s="141" t="s">
        <v>49</v>
      </c>
      <c r="P235" s="142">
        <f>O235*H235</f>
        <v>0</v>
      </c>
      <c r="Q235" s="142">
        <v>0</v>
      </c>
      <c r="R235" s="142">
        <f>Q235*H235</f>
        <v>0</v>
      </c>
      <c r="S235" s="142">
        <v>0</v>
      </c>
      <c r="T235" s="143">
        <f>S235*H235</f>
        <v>0</v>
      </c>
      <c r="AR235" s="144" t="s">
        <v>135</v>
      </c>
      <c r="AT235" s="144" t="s">
        <v>130</v>
      </c>
      <c r="AU235" s="144" t="s">
        <v>87</v>
      </c>
      <c r="AY235" s="18" t="s">
        <v>128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8" t="s">
        <v>85</v>
      </c>
      <c r="BK235" s="145">
        <f>ROUND(I235*H235,2)</f>
        <v>0</v>
      </c>
      <c r="BL235" s="18" t="s">
        <v>135</v>
      </c>
      <c r="BM235" s="144" t="s">
        <v>787</v>
      </c>
    </row>
    <row r="236" spans="2:47" s="1" customFormat="1" ht="10.2">
      <c r="B236" s="34"/>
      <c r="D236" s="146" t="s">
        <v>137</v>
      </c>
      <c r="F236" s="147" t="s">
        <v>238</v>
      </c>
      <c r="I236" s="148"/>
      <c r="L236" s="34"/>
      <c r="M236" s="149"/>
      <c r="T236" s="55"/>
      <c r="AT236" s="18" t="s">
        <v>137</v>
      </c>
      <c r="AU236" s="18" t="s">
        <v>87</v>
      </c>
    </row>
    <row r="237" spans="2:51" s="12" customFormat="1" ht="10.2">
      <c r="B237" s="150"/>
      <c r="D237" s="151" t="s">
        <v>139</v>
      </c>
      <c r="E237" s="152" t="s">
        <v>32</v>
      </c>
      <c r="F237" s="153" t="s">
        <v>677</v>
      </c>
      <c r="H237" s="152" t="s">
        <v>32</v>
      </c>
      <c r="I237" s="154"/>
      <c r="L237" s="150"/>
      <c r="M237" s="155"/>
      <c r="T237" s="156"/>
      <c r="AT237" s="152" t="s">
        <v>139</v>
      </c>
      <c r="AU237" s="152" t="s">
        <v>87</v>
      </c>
      <c r="AV237" s="12" t="s">
        <v>85</v>
      </c>
      <c r="AW237" s="12" t="s">
        <v>39</v>
      </c>
      <c r="AX237" s="12" t="s">
        <v>78</v>
      </c>
      <c r="AY237" s="152" t="s">
        <v>128</v>
      </c>
    </row>
    <row r="238" spans="2:51" s="12" customFormat="1" ht="10.2">
      <c r="B238" s="150"/>
      <c r="D238" s="151" t="s">
        <v>139</v>
      </c>
      <c r="E238" s="152" t="s">
        <v>32</v>
      </c>
      <c r="F238" s="153" t="s">
        <v>678</v>
      </c>
      <c r="H238" s="152" t="s">
        <v>32</v>
      </c>
      <c r="I238" s="154"/>
      <c r="L238" s="150"/>
      <c r="M238" s="155"/>
      <c r="T238" s="156"/>
      <c r="AT238" s="152" t="s">
        <v>139</v>
      </c>
      <c r="AU238" s="152" t="s">
        <v>87</v>
      </c>
      <c r="AV238" s="12" t="s">
        <v>85</v>
      </c>
      <c r="AW238" s="12" t="s">
        <v>39</v>
      </c>
      <c r="AX238" s="12" t="s">
        <v>78</v>
      </c>
      <c r="AY238" s="152" t="s">
        <v>128</v>
      </c>
    </row>
    <row r="239" spans="2:51" s="13" customFormat="1" ht="10.2">
      <c r="B239" s="157"/>
      <c r="D239" s="151" t="s">
        <v>139</v>
      </c>
      <c r="E239" s="158" t="s">
        <v>32</v>
      </c>
      <c r="F239" s="159" t="s">
        <v>783</v>
      </c>
      <c r="H239" s="160">
        <v>6</v>
      </c>
      <c r="I239" s="161"/>
      <c r="L239" s="157"/>
      <c r="M239" s="162"/>
      <c r="T239" s="163"/>
      <c r="AT239" s="158" t="s">
        <v>139</v>
      </c>
      <c r="AU239" s="158" t="s">
        <v>87</v>
      </c>
      <c r="AV239" s="13" t="s">
        <v>87</v>
      </c>
      <c r="AW239" s="13" t="s">
        <v>39</v>
      </c>
      <c r="AX239" s="13" t="s">
        <v>78</v>
      </c>
      <c r="AY239" s="158" t="s">
        <v>128</v>
      </c>
    </row>
    <row r="240" spans="2:51" s="14" customFormat="1" ht="10.2">
      <c r="B240" s="164"/>
      <c r="D240" s="151" t="s">
        <v>139</v>
      </c>
      <c r="E240" s="165" t="s">
        <v>32</v>
      </c>
      <c r="F240" s="166" t="s">
        <v>142</v>
      </c>
      <c r="H240" s="167">
        <v>6</v>
      </c>
      <c r="I240" s="168"/>
      <c r="L240" s="164"/>
      <c r="M240" s="169"/>
      <c r="T240" s="170"/>
      <c r="AT240" s="165" t="s">
        <v>139</v>
      </c>
      <c r="AU240" s="165" t="s">
        <v>87</v>
      </c>
      <c r="AV240" s="14" t="s">
        <v>135</v>
      </c>
      <c r="AW240" s="14" t="s">
        <v>39</v>
      </c>
      <c r="AX240" s="14" t="s">
        <v>85</v>
      </c>
      <c r="AY240" s="165" t="s">
        <v>128</v>
      </c>
    </row>
    <row r="241" spans="2:65" s="1" customFormat="1" ht="16.5" customHeight="1">
      <c r="B241" s="34"/>
      <c r="C241" s="171" t="s">
        <v>290</v>
      </c>
      <c r="D241" s="171" t="s">
        <v>200</v>
      </c>
      <c r="E241" s="172" t="s">
        <v>240</v>
      </c>
      <c r="F241" s="173" t="s">
        <v>241</v>
      </c>
      <c r="G241" s="174" t="s">
        <v>242</v>
      </c>
      <c r="H241" s="175">
        <v>0.21</v>
      </c>
      <c r="I241" s="176"/>
      <c r="J241" s="177">
        <f>ROUND(I241*H241,2)</f>
        <v>0</v>
      </c>
      <c r="K241" s="173" t="s">
        <v>134</v>
      </c>
      <c r="L241" s="178"/>
      <c r="M241" s="179" t="s">
        <v>32</v>
      </c>
      <c r="N241" s="180" t="s">
        <v>49</v>
      </c>
      <c r="P241" s="142">
        <f>O241*H241</f>
        <v>0</v>
      </c>
      <c r="Q241" s="142">
        <v>0.001</v>
      </c>
      <c r="R241" s="142">
        <f>Q241*H241</f>
        <v>0.00021</v>
      </c>
      <c r="S241" s="142">
        <v>0</v>
      </c>
      <c r="T241" s="143">
        <f>S241*H241</f>
        <v>0</v>
      </c>
      <c r="AR241" s="144" t="s">
        <v>186</v>
      </c>
      <c r="AT241" s="144" t="s">
        <v>200</v>
      </c>
      <c r="AU241" s="144" t="s">
        <v>87</v>
      </c>
      <c r="AY241" s="18" t="s">
        <v>128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8" t="s">
        <v>85</v>
      </c>
      <c r="BK241" s="145">
        <f>ROUND(I241*H241,2)</f>
        <v>0</v>
      </c>
      <c r="BL241" s="18" t="s">
        <v>135</v>
      </c>
      <c r="BM241" s="144" t="s">
        <v>788</v>
      </c>
    </row>
    <row r="242" spans="2:51" s="13" customFormat="1" ht="10.2">
      <c r="B242" s="157"/>
      <c r="D242" s="151" t="s">
        <v>139</v>
      </c>
      <c r="F242" s="159" t="s">
        <v>789</v>
      </c>
      <c r="H242" s="160">
        <v>0.21</v>
      </c>
      <c r="I242" s="161"/>
      <c r="L242" s="157"/>
      <c r="M242" s="162"/>
      <c r="T242" s="163"/>
      <c r="AT242" s="158" t="s">
        <v>139</v>
      </c>
      <c r="AU242" s="158" t="s">
        <v>87</v>
      </c>
      <c r="AV242" s="13" t="s">
        <v>87</v>
      </c>
      <c r="AW242" s="13" t="s">
        <v>4</v>
      </c>
      <c r="AX242" s="13" t="s">
        <v>85</v>
      </c>
      <c r="AY242" s="158" t="s">
        <v>128</v>
      </c>
    </row>
    <row r="243" spans="2:65" s="1" customFormat="1" ht="21.75" customHeight="1">
      <c r="B243" s="34"/>
      <c r="C243" s="133" t="s">
        <v>295</v>
      </c>
      <c r="D243" s="133" t="s">
        <v>130</v>
      </c>
      <c r="E243" s="134" t="s">
        <v>255</v>
      </c>
      <c r="F243" s="135" t="s">
        <v>256</v>
      </c>
      <c r="G243" s="136" t="s">
        <v>153</v>
      </c>
      <c r="H243" s="137">
        <v>12</v>
      </c>
      <c r="I243" s="138"/>
      <c r="J243" s="139">
        <f>ROUND(I243*H243,2)</f>
        <v>0</v>
      </c>
      <c r="K243" s="135" t="s">
        <v>134</v>
      </c>
      <c r="L243" s="34"/>
      <c r="M243" s="140" t="s">
        <v>32</v>
      </c>
      <c r="N243" s="141" t="s">
        <v>49</v>
      </c>
      <c r="P243" s="142">
        <f>O243*H243</f>
        <v>0</v>
      </c>
      <c r="Q243" s="142">
        <v>0</v>
      </c>
      <c r="R243" s="142">
        <f>Q243*H243</f>
        <v>0</v>
      </c>
      <c r="S243" s="142">
        <v>0</v>
      </c>
      <c r="T243" s="143">
        <f>S243*H243</f>
        <v>0</v>
      </c>
      <c r="AR243" s="144" t="s">
        <v>135</v>
      </c>
      <c r="AT243" s="144" t="s">
        <v>130</v>
      </c>
      <c r="AU243" s="144" t="s">
        <v>87</v>
      </c>
      <c r="AY243" s="18" t="s">
        <v>128</v>
      </c>
      <c r="BE243" s="145">
        <f>IF(N243="základní",J243,0)</f>
        <v>0</v>
      </c>
      <c r="BF243" s="145">
        <f>IF(N243="snížená",J243,0)</f>
        <v>0</v>
      </c>
      <c r="BG243" s="145">
        <f>IF(N243="zákl. přenesená",J243,0)</f>
        <v>0</v>
      </c>
      <c r="BH243" s="145">
        <f>IF(N243="sníž. přenesená",J243,0)</f>
        <v>0</v>
      </c>
      <c r="BI243" s="145">
        <f>IF(N243="nulová",J243,0)</f>
        <v>0</v>
      </c>
      <c r="BJ243" s="18" t="s">
        <v>85</v>
      </c>
      <c r="BK243" s="145">
        <f>ROUND(I243*H243,2)</f>
        <v>0</v>
      </c>
      <c r="BL243" s="18" t="s">
        <v>135</v>
      </c>
      <c r="BM243" s="144" t="s">
        <v>790</v>
      </c>
    </row>
    <row r="244" spans="2:47" s="1" customFormat="1" ht="10.2">
      <c r="B244" s="34"/>
      <c r="D244" s="146" t="s">
        <v>137</v>
      </c>
      <c r="F244" s="147" t="s">
        <v>258</v>
      </c>
      <c r="I244" s="148"/>
      <c r="L244" s="34"/>
      <c r="M244" s="149"/>
      <c r="T244" s="55"/>
      <c r="AT244" s="18" t="s">
        <v>137</v>
      </c>
      <c r="AU244" s="18" t="s">
        <v>87</v>
      </c>
    </row>
    <row r="245" spans="2:51" s="12" customFormat="1" ht="10.2">
      <c r="B245" s="150"/>
      <c r="D245" s="151" t="s">
        <v>139</v>
      </c>
      <c r="E245" s="152" t="s">
        <v>32</v>
      </c>
      <c r="F245" s="153" t="s">
        <v>677</v>
      </c>
      <c r="H245" s="152" t="s">
        <v>32</v>
      </c>
      <c r="I245" s="154"/>
      <c r="L245" s="150"/>
      <c r="M245" s="155"/>
      <c r="T245" s="156"/>
      <c r="AT245" s="152" t="s">
        <v>139</v>
      </c>
      <c r="AU245" s="152" t="s">
        <v>87</v>
      </c>
      <c r="AV245" s="12" t="s">
        <v>85</v>
      </c>
      <c r="AW245" s="12" t="s">
        <v>39</v>
      </c>
      <c r="AX245" s="12" t="s">
        <v>78</v>
      </c>
      <c r="AY245" s="152" t="s">
        <v>128</v>
      </c>
    </row>
    <row r="246" spans="2:51" s="12" customFormat="1" ht="10.2">
      <c r="B246" s="150"/>
      <c r="D246" s="151" t="s">
        <v>139</v>
      </c>
      <c r="E246" s="152" t="s">
        <v>32</v>
      </c>
      <c r="F246" s="153" t="s">
        <v>678</v>
      </c>
      <c r="H246" s="152" t="s">
        <v>32</v>
      </c>
      <c r="I246" s="154"/>
      <c r="L246" s="150"/>
      <c r="M246" s="155"/>
      <c r="T246" s="156"/>
      <c r="AT246" s="152" t="s">
        <v>139</v>
      </c>
      <c r="AU246" s="152" t="s">
        <v>87</v>
      </c>
      <c r="AV246" s="12" t="s">
        <v>85</v>
      </c>
      <c r="AW246" s="12" t="s">
        <v>39</v>
      </c>
      <c r="AX246" s="12" t="s">
        <v>78</v>
      </c>
      <c r="AY246" s="152" t="s">
        <v>128</v>
      </c>
    </row>
    <row r="247" spans="2:51" s="12" customFormat="1" ht="10.2">
      <c r="B247" s="150"/>
      <c r="D247" s="151" t="s">
        <v>139</v>
      </c>
      <c r="E247" s="152" t="s">
        <v>32</v>
      </c>
      <c r="F247" s="153" t="s">
        <v>791</v>
      </c>
      <c r="H247" s="152" t="s">
        <v>32</v>
      </c>
      <c r="I247" s="154"/>
      <c r="L247" s="150"/>
      <c r="M247" s="155"/>
      <c r="T247" s="156"/>
      <c r="AT247" s="152" t="s">
        <v>139</v>
      </c>
      <c r="AU247" s="152" t="s">
        <v>87</v>
      </c>
      <c r="AV247" s="12" t="s">
        <v>85</v>
      </c>
      <c r="AW247" s="12" t="s">
        <v>39</v>
      </c>
      <c r="AX247" s="12" t="s">
        <v>78</v>
      </c>
      <c r="AY247" s="152" t="s">
        <v>128</v>
      </c>
    </row>
    <row r="248" spans="2:51" s="13" customFormat="1" ht="10.2">
      <c r="B248" s="157"/>
      <c r="D248" s="151" t="s">
        <v>139</v>
      </c>
      <c r="E248" s="158" t="s">
        <v>32</v>
      </c>
      <c r="F248" s="159" t="s">
        <v>792</v>
      </c>
      <c r="H248" s="160">
        <v>12</v>
      </c>
      <c r="I248" s="161"/>
      <c r="L248" s="157"/>
      <c r="M248" s="162"/>
      <c r="T248" s="163"/>
      <c r="AT248" s="158" t="s">
        <v>139</v>
      </c>
      <c r="AU248" s="158" t="s">
        <v>87</v>
      </c>
      <c r="AV248" s="13" t="s">
        <v>87</v>
      </c>
      <c r="AW248" s="13" t="s">
        <v>39</v>
      </c>
      <c r="AX248" s="13" t="s">
        <v>78</v>
      </c>
      <c r="AY248" s="158" t="s">
        <v>128</v>
      </c>
    </row>
    <row r="249" spans="2:51" s="14" customFormat="1" ht="10.2">
      <c r="B249" s="164"/>
      <c r="D249" s="151" t="s">
        <v>139</v>
      </c>
      <c r="E249" s="165" t="s">
        <v>32</v>
      </c>
      <c r="F249" s="166" t="s">
        <v>142</v>
      </c>
      <c r="H249" s="167">
        <v>12</v>
      </c>
      <c r="I249" s="168"/>
      <c r="L249" s="164"/>
      <c r="M249" s="169"/>
      <c r="T249" s="170"/>
      <c r="AT249" s="165" t="s">
        <v>139</v>
      </c>
      <c r="AU249" s="165" t="s">
        <v>87</v>
      </c>
      <c r="AV249" s="14" t="s">
        <v>135</v>
      </c>
      <c r="AW249" s="14" t="s">
        <v>39</v>
      </c>
      <c r="AX249" s="14" t="s">
        <v>85</v>
      </c>
      <c r="AY249" s="165" t="s">
        <v>128</v>
      </c>
    </row>
    <row r="250" spans="2:65" s="1" customFormat="1" ht="21.75" customHeight="1">
      <c r="B250" s="34"/>
      <c r="C250" s="133" t="s">
        <v>305</v>
      </c>
      <c r="D250" s="133" t="s">
        <v>130</v>
      </c>
      <c r="E250" s="134" t="s">
        <v>261</v>
      </c>
      <c r="F250" s="135" t="s">
        <v>262</v>
      </c>
      <c r="G250" s="136" t="s">
        <v>153</v>
      </c>
      <c r="H250" s="137">
        <v>18</v>
      </c>
      <c r="I250" s="138"/>
      <c r="J250" s="139">
        <f>ROUND(I250*H250,2)</f>
        <v>0</v>
      </c>
      <c r="K250" s="135" t="s">
        <v>134</v>
      </c>
      <c r="L250" s="34"/>
      <c r="M250" s="140" t="s">
        <v>32</v>
      </c>
      <c r="N250" s="141" t="s">
        <v>49</v>
      </c>
      <c r="P250" s="142">
        <f>O250*H250</f>
        <v>0</v>
      </c>
      <c r="Q250" s="142">
        <v>0</v>
      </c>
      <c r="R250" s="142">
        <f>Q250*H250</f>
        <v>0</v>
      </c>
      <c r="S250" s="142">
        <v>0</v>
      </c>
      <c r="T250" s="143">
        <f>S250*H250</f>
        <v>0</v>
      </c>
      <c r="AR250" s="144" t="s">
        <v>135</v>
      </c>
      <c r="AT250" s="144" t="s">
        <v>130</v>
      </c>
      <c r="AU250" s="144" t="s">
        <v>87</v>
      </c>
      <c r="AY250" s="18" t="s">
        <v>128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8" t="s">
        <v>85</v>
      </c>
      <c r="BK250" s="145">
        <f>ROUND(I250*H250,2)</f>
        <v>0</v>
      </c>
      <c r="BL250" s="18" t="s">
        <v>135</v>
      </c>
      <c r="BM250" s="144" t="s">
        <v>793</v>
      </c>
    </row>
    <row r="251" spans="2:47" s="1" customFormat="1" ht="10.2">
      <c r="B251" s="34"/>
      <c r="D251" s="146" t="s">
        <v>137</v>
      </c>
      <c r="F251" s="147" t="s">
        <v>264</v>
      </c>
      <c r="I251" s="148"/>
      <c r="L251" s="34"/>
      <c r="M251" s="149"/>
      <c r="T251" s="55"/>
      <c r="AT251" s="18" t="s">
        <v>137</v>
      </c>
      <c r="AU251" s="18" t="s">
        <v>87</v>
      </c>
    </row>
    <row r="252" spans="2:51" s="12" customFormat="1" ht="10.2">
      <c r="B252" s="150"/>
      <c r="D252" s="151" t="s">
        <v>139</v>
      </c>
      <c r="E252" s="152" t="s">
        <v>32</v>
      </c>
      <c r="F252" s="153" t="s">
        <v>677</v>
      </c>
      <c r="H252" s="152" t="s">
        <v>32</v>
      </c>
      <c r="I252" s="154"/>
      <c r="L252" s="150"/>
      <c r="M252" s="155"/>
      <c r="T252" s="156"/>
      <c r="AT252" s="152" t="s">
        <v>139</v>
      </c>
      <c r="AU252" s="152" t="s">
        <v>87</v>
      </c>
      <c r="AV252" s="12" t="s">
        <v>85</v>
      </c>
      <c r="AW252" s="12" t="s">
        <v>39</v>
      </c>
      <c r="AX252" s="12" t="s">
        <v>78</v>
      </c>
      <c r="AY252" s="152" t="s">
        <v>128</v>
      </c>
    </row>
    <row r="253" spans="2:51" s="12" customFormat="1" ht="10.2">
      <c r="B253" s="150"/>
      <c r="D253" s="151" t="s">
        <v>139</v>
      </c>
      <c r="E253" s="152" t="s">
        <v>32</v>
      </c>
      <c r="F253" s="153" t="s">
        <v>678</v>
      </c>
      <c r="H253" s="152" t="s">
        <v>32</v>
      </c>
      <c r="I253" s="154"/>
      <c r="L253" s="150"/>
      <c r="M253" s="155"/>
      <c r="T253" s="156"/>
      <c r="AT253" s="152" t="s">
        <v>139</v>
      </c>
      <c r="AU253" s="152" t="s">
        <v>87</v>
      </c>
      <c r="AV253" s="12" t="s">
        <v>85</v>
      </c>
      <c r="AW253" s="12" t="s">
        <v>39</v>
      </c>
      <c r="AX253" s="12" t="s">
        <v>78</v>
      </c>
      <c r="AY253" s="152" t="s">
        <v>128</v>
      </c>
    </row>
    <row r="254" spans="2:51" s="12" customFormat="1" ht="10.2">
      <c r="B254" s="150"/>
      <c r="D254" s="151" t="s">
        <v>139</v>
      </c>
      <c r="E254" s="152" t="s">
        <v>32</v>
      </c>
      <c r="F254" s="153" t="s">
        <v>791</v>
      </c>
      <c r="H254" s="152" t="s">
        <v>32</v>
      </c>
      <c r="I254" s="154"/>
      <c r="L254" s="150"/>
      <c r="M254" s="155"/>
      <c r="T254" s="156"/>
      <c r="AT254" s="152" t="s">
        <v>139</v>
      </c>
      <c r="AU254" s="152" t="s">
        <v>87</v>
      </c>
      <c r="AV254" s="12" t="s">
        <v>85</v>
      </c>
      <c r="AW254" s="12" t="s">
        <v>39</v>
      </c>
      <c r="AX254" s="12" t="s">
        <v>78</v>
      </c>
      <c r="AY254" s="152" t="s">
        <v>128</v>
      </c>
    </row>
    <row r="255" spans="2:51" s="13" customFormat="1" ht="10.2">
      <c r="B255" s="157"/>
      <c r="D255" s="151" t="s">
        <v>139</v>
      </c>
      <c r="E255" s="158" t="s">
        <v>32</v>
      </c>
      <c r="F255" s="159" t="s">
        <v>794</v>
      </c>
      <c r="H255" s="160">
        <v>18</v>
      </c>
      <c r="I255" s="161"/>
      <c r="L255" s="157"/>
      <c r="M255" s="162"/>
      <c r="T255" s="163"/>
      <c r="AT255" s="158" t="s">
        <v>139</v>
      </c>
      <c r="AU255" s="158" t="s">
        <v>87</v>
      </c>
      <c r="AV255" s="13" t="s">
        <v>87</v>
      </c>
      <c r="AW255" s="13" t="s">
        <v>39</v>
      </c>
      <c r="AX255" s="13" t="s">
        <v>78</v>
      </c>
      <c r="AY255" s="158" t="s">
        <v>128</v>
      </c>
    </row>
    <row r="256" spans="2:51" s="14" customFormat="1" ht="10.2">
      <c r="B256" s="164"/>
      <c r="D256" s="151" t="s">
        <v>139</v>
      </c>
      <c r="E256" s="165" t="s">
        <v>32</v>
      </c>
      <c r="F256" s="166" t="s">
        <v>142</v>
      </c>
      <c r="H256" s="167">
        <v>18</v>
      </c>
      <c r="I256" s="168"/>
      <c r="L256" s="164"/>
      <c r="M256" s="169"/>
      <c r="T256" s="170"/>
      <c r="AT256" s="165" t="s">
        <v>139</v>
      </c>
      <c r="AU256" s="165" t="s">
        <v>87</v>
      </c>
      <c r="AV256" s="14" t="s">
        <v>135</v>
      </c>
      <c r="AW256" s="14" t="s">
        <v>39</v>
      </c>
      <c r="AX256" s="14" t="s">
        <v>85</v>
      </c>
      <c r="AY256" s="165" t="s">
        <v>128</v>
      </c>
    </row>
    <row r="257" spans="2:65" s="1" customFormat="1" ht="49.05" customHeight="1">
      <c r="B257" s="34"/>
      <c r="C257" s="133" t="s">
        <v>312</v>
      </c>
      <c r="D257" s="133" t="s">
        <v>130</v>
      </c>
      <c r="E257" s="134" t="s">
        <v>266</v>
      </c>
      <c r="F257" s="135" t="s">
        <v>267</v>
      </c>
      <c r="G257" s="136" t="s">
        <v>153</v>
      </c>
      <c r="H257" s="137">
        <v>6</v>
      </c>
      <c r="I257" s="138"/>
      <c r="J257" s="139">
        <f>ROUND(I257*H257,2)</f>
        <v>0</v>
      </c>
      <c r="K257" s="135" t="s">
        <v>134</v>
      </c>
      <c r="L257" s="34"/>
      <c r="M257" s="140" t="s">
        <v>32</v>
      </c>
      <c r="N257" s="141" t="s">
        <v>49</v>
      </c>
      <c r="P257" s="142">
        <f>O257*H257</f>
        <v>0</v>
      </c>
      <c r="Q257" s="142">
        <v>0</v>
      </c>
      <c r="R257" s="142">
        <f>Q257*H257</f>
        <v>0</v>
      </c>
      <c r="S257" s="142">
        <v>0</v>
      </c>
      <c r="T257" s="143">
        <f>S257*H257</f>
        <v>0</v>
      </c>
      <c r="AR257" s="144" t="s">
        <v>135</v>
      </c>
      <c r="AT257" s="144" t="s">
        <v>130</v>
      </c>
      <c r="AU257" s="144" t="s">
        <v>87</v>
      </c>
      <c r="AY257" s="18" t="s">
        <v>128</v>
      </c>
      <c r="BE257" s="145">
        <f>IF(N257="základní",J257,0)</f>
        <v>0</v>
      </c>
      <c r="BF257" s="145">
        <f>IF(N257="snížená",J257,0)</f>
        <v>0</v>
      </c>
      <c r="BG257" s="145">
        <f>IF(N257="zákl. přenesená",J257,0)</f>
        <v>0</v>
      </c>
      <c r="BH257" s="145">
        <f>IF(N257="sníž. přenesená",J257,0)</f>
        <v>0</v>
      </c>
      <c r="BI257" s="145">
        <f>IF(N257="nulová",J257,0)</f>
        <v>0</v>
      </c>
      <c r="BJ257" s="18" t="s">
        <v>85</v>
      </c>
      <c r="BK257" s="145">
        <f>ROUND(I257*H257,2)</f>
        <v>0</v>
      </c>
      <c r="BL257" s="18" t="s">
        <v>135</v>
      </c>
      <c r="BM257" s="144" t="s">
        <v>795</v>
      </c>
    </row>
    <row r="258" spans="2:47" s="1" customFormat="1" ht="10.2">
      <c r="B258" s="34"/>
      <c r="D258" s="146" t="s">
        <v>137</v>
      </c>
      <c r="F258" s="147" t="s">
        <v>269</v>
      </c>
      <c r="I258" s="148"/>
      <c r="L258" s="34"/>
      <c r="M258" s="149"/>
      <c r="T258" s="55"/>
      <c r="AT258" s="18" t="s">
        <v>137</v>
      </c>
      <c r="AU258" s="18" t="s">
        <v>87</v>
      </c>
    </row>
    <row r="259" spans="2:51" s="12" customFormat="1" ht="10.2">
      <c r="B259" s="150"/>
      <c r="D259" s="151" t="s">
        <v>139</v>
      </c>
      <c r="E259" s="152" t="s">
        <v>32</v>
      </c>
      <c r="F259" s="153" t="s">
        <v>677</v>
      </c>
      <c r="H259" s="152" t="s">
        <v>32</v>
      </c>
      <c r="I259" s="154"/>
      <c r="L259" s="150"/>
      <c r="M259" s="155"/>
      <c r="T259" s="156"/>
      <c r="AT259" s="152" t="s">
        <v>139</v>
      </c>
      <c r="AU259" s="152" t="s">
        <v>87</v>
      </c>
      <c r="AV259" s="12" t="s">
        <v>85</v>
      </c>
      <c r="AW259" s="12" t="s">
        <v>39</v>
      </c>
      <c r="AX259" s="12" t="s">
        <v>78</v>
      </c>
      <c r="AY259" s="152" t="s">
        <v>128</v>
      </c>
    </row>
    <row r="260" spans="2:51" s="12" customFormat="1" ht="10.2">
      <c r="B260" s="150"/>
      <c r="D260" s="151" t="s">
        <v>139</v>
      </c>
      <c r="E260" s="152" t="s">
        <v>32</v>
      </c>
      <c r="F260" s="153" t="s">
        <v>678</v>
      </c>
      <c r="H260" s="152" t="s">
        <v>32</v>
      </c>
      <c r="I260" s="154"/>
      <c r="L260" s="150"/>
      <c r="M260" s="155"/>
      <c r="T260" s="156"/>
      <c r="AT260" s="152" t="s">
        <v>139</v>
      </c>
      <c r="AU260" s="152" t="s">
        <v>87</v>
      </c>
      <c r="AV260" s="12" t="s">
        <v>85</v>
      </c>
      <c r="AW260" s="12" t="s">
        <v>39</v>
      </c>
      <c r="AX260" s="12" t="s">
        <v>78</v>
      </c>
      <c r="AY260" s="152" t="s">
        <v>128</v>
      </c>
    </row>
    <row r="261" spans="2:51" s="12" customFormat="1" ht="10.2">
      <c r="B261" s="150"/>
      <c r="D261" s="151" t="s">
        <v>139</v>
      </c>
      <c r="E261" s="152" t="s">
        <v>32</v>
      </c>
      <c r="F261" s="153" t="s">
        <v>791</v>
      </c>
      <c r="H261" s="152" t="s">
        <v>32</v>
      </c>
      <c r="I261" s="154"/>
      <c r="L261" s="150"/>
      <c r="M261" s="155"/>
      <c r="T261" s="156"/>
      <c r="AT261" s="152" t="s">
        <v>139</v>
      </c>
      <c r="AU261" s="152" t="s">
        <v>87</v>
      </c>
      <c r="AV261" s="12" t="s">
        <v>85</v>
      </c>
      <c r="AW261" s="12" t="s">
        <v>39</v>
      </c>
      <c r="AX261" s="12" t="s">
        <v>78</v>
      </c>
      <c r="AY261" s="152" t="s">
        <v>128</v>
      </c>
    </row>
    <row r="262" spans="2:51" s="13" customFormat="1" ht="10.2">
      <c r="B262" s="157"/>
      <c r="D262" s="151" t="s">
        <v>139</v>
      </c>
      <c r="E262" s="158" t="s">
        <v>32</v>
      </c>
      <c r="F262" s="159" t="s">
        <v>796</v>
      </c>
      <c r="H262" s="160">
        <v>6</v>
      </c>
      <c r="I262" s="161"/>
      <c r="L262" s="157"/>
      <c r="M262" s="162"/>
      <c r="T262" s="163"/>
      <c r="AT262" s="158" t="s">
        <v>139</v>
      </c>
      <c r="AU262" s="158" t="s">
        <v>87</v>
      </c>
      <c r="AV262" s="13" t="s">
        <v>87</v>
      </c>
      <c r="AW262" s="13" t="s">
        <v>39</v>
      </c>
      <c r="AX262" s="13" t="s">
        <v>78</v>
      </c>
      <c r="AY262" s="158" t="s">
        <v>128</v>
      </c>
    </row>
    <row r="263" spans="2:51" s="14" customFormat="1" ht="10.2">
      <c r="B263" s="164"/>
      <c r="D263" s="151" t="s">
        <v>139</v>
      </c>
      <c r="E263" s="165" t="s">
        <v>32</v>
      </c>
      <c r="F263" s="166" t="s">
        <v>142</v>
      </c>
      <c r="H263" s="167">
        <v>6</v>
      </c>
      <c r="I263" s="168"/>
      <c r="L263" s="164"/>
      <c r="M263" s="169"/>
      <c r="T263" s="170"/>
      <c r="AT263" s="165" t="s">
        <v>139</v>
      </c>
      <c r="AU263" s="165" t="s">
        <v>87</v>
      </c>
      <c r="AV263" s="14" t="s">
        <v>135</v>
      </c>
      <c r="AW263" s="14" t="s">
        <v>39</v>
      </c>
      <c r="AX263" s="14" t="s">
        <v>85</v>
      </c>
      <c r="AY263" s="165" t="s">
        <v>128</v>
      </c>
    </row>
    <row r="264" spans="2:65" s="1" customFormat="1" ht="16.5" customHeight="1">
      <c r="B264" s="34"/>
      <c r="C264" s="171" t="s">
        <v>320</v>
      </c>
      <c r="D264" s="171" t="s">
        <v>200</v>
      </c>
      <c r="E264" s="172" t="s">
        <v>240</v>
      </c>
      <c r="F264" s="173" t="s">
        <v>241</v>
      </c>
      <c r="G264" s="174" t="s">
        <v>242</v>
      </c>
      <c r="H264" s="175">
        <v>0.09</v>
      </c>
      <c r="I264" s="176"/>
      <c r="J264" s="177">
        <f>ROUND(I264*H264,2)</f>
        <v>0</v>
      </c>
      <c r="K264" s="173" t="s">
        <v>134</v>
      </c>
      <c r="L264" s="178"/>
      <c r="M264" s="179" t="s">
        <v>32</v>
      </c>
      <c r="N264" s="180" t="s">
        <v>49</v>
      </c>
      <c r="P264" s="142">
        <f>O264*H264</f>
        <v>0</v>
      </c>
      <c r="Q264" s="142">
        <v>0.001</v>
      </c>
      <c r="R264" s="142">
        <f>Q264*H264</f>
        <v>8.999999999999999E-05</v>
      </c>
      <c r="S264" s="142">
        <v>0</v>
      </c>
      <c r="T264" s="143">
        <f>S264*H264</f>
        <v>0</v>
      </c>
      <c r="AR264" s="144" t="s">
        <v>186</v>
      </c>
      <c r="AT264" s="144" t="s">
        <v>200</v>
      </c>
      <c r="AU264" s="144" t="s">
        <v>87</v>
      </c>
      <c r="AY264" s="18" t="s">
        <v>128</v>
      </c>
      <c r="BE264" s="145">
        <f>IF(N264="základní",J264,0)</f>
        <v>0</v>
      </c>
      <c r="BF264" s="145">
        <f>IF(N264="snížená",J264,0)</f>
        <v>0</v>
      </c>
      <c r="BG264" s="145">
        <f>IF(N264="zákl. přenesená",J264,0)</f>
        <v>0</v>
      </c>
      <c r="BH264" s="145">
        <f>IF(N264="sníž. přenesená",J264,0)</f>
        <v>0</v>
      </c>
      <c r="BI264" s="145">
        <f>IF(N264="nulová",J264,0)</f>
        <v>0</v>
      </c>
      <c r="BJ264" s="18" t="s">
        <v>85</v>
      </c>
      <c r="BK264" s="145">
        <f>ROUND(I264*H264,2)</f>
        <v>0</v>
      </c>
      <c r="BL264" s="18" t="s">
        <v>135</v>
      </c>
      <c r="BM264" s="144" t="s">
        <v>797</v>
      </c>
    </row>
    <row r="265" spans="2:51" s="13" customFormat="1" ht="10.2">
      <c r="B265" s="157"/>
      <c r="D265" s="151" t="s">
        <v>139</v>
      </c>
      <c r="F265" s="159" t="s">
        <v>798</v>
      </c>
      <c r="H265" s="160">
        <v>0.09</v>
      </c>
      <c r="I265" s="161"/>
      <c r="L265" s="157"/>
      <c r="M265" s="162"/>
      <c r="T265" s="163"/>
      <c r="AT265" s="158" t="s">
        <v>139</v>
      </c>
      <c r="AU265" s="158" t="s">
        <v>87</v>
      </c>
      <c r="AV265" s="13" t="s">
        <v>87</v>
      </c>
      <c r="AW265" s="13" t="s">
        <v>4</v>
      </c>
      <c r="AX265" s="13" t="s">
        <v>85</v>
      </c>
      <c r="AY265" s="158" t="s">
        <v>128</v>
      </c>
    </row>
    <row r="266" spans="2:65" s="1" customFormat="1" ht="49.05" customHeight="1">
      <c r="B266" s="34"/>
      <c r="C266" s="133" t="s">
        <v>326</v>
      </c>
      <c r="D266" s="133" t="s">
        <v>130</v>
      </c>
      <c r="E266" s="134" t="s">
        <v>275</v>
      </c>
      <c r="F266" s="135" t="s">
        <v>276</v>
      </c>
      <c r="G266" s="136" t="s">
        <v>153</v>
      </c>
      <c r="H266" s="137">
        <v>6</v>
      </c>
      <c r="I266" s="138"/>
      <c r="J266" s="139">
        <f>ROUND(I266*H266,2)</f>
        <v>0</v>
      </c>
      <c r="K266" s="135" t="s">
        <v>134</v>
      </c>
      <c r="L266" s="34"/>
      <c r="M266" s="140" t="s">
        <v>32</v>
      </c>
      <c r="N266" s="141" t="s">
        <v>49</v>
      </c>
      <c r="P266" s="142">
        <f>O266*H266</f>
        <v>0</v>
      </c>
      <c r="Q266" s="142">
        <v>0</v>
      </c>
      <c r="R266" s="142">
        <f>Q266*H266</f>
        <v>0</v>
      </c>
      <c r="S266" s="142">
        <v>0</v>
      </c>
      <c r="T266" s="143">
        <f>S266*H266</f>
        <v>0</v>
      </c>
      <c r="AR266" s="144" t="s">
        <v>135</v>
      </c>
      <c r="AT266" s="144" t="s">
        <v>130</v>
      </c>
      <c r="AU266" s="144" t="s">
        <v>87</v>
      </c>
      <c r="AY266" s="18" t="s">
        <v>128</v>
      </c>
      <c r="BE266" s="145">
        <f>IF(N266="základní",J266,0)</f>
        <v>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8" t="s">
        <v>85</v>
      </c>
      <c r="BK266" s="145">
        <f>ROUND(I266*H266,2)</f>
        <v>0</v>
      </c>
      <c r="BL266" s="18" t="s">
        <v>135</v>
      </c>
      <c r="BM266" s="144" t="s">
        <v>799</v>
      </c>
    </row>
    <row r="267" spans="2:47" s="1" customFormat="1" ht="10.2">
      <c r="B267" s="34"/>
      <c r="D267" s="146" t="s">
        <v>137</v>
      </c>
      <c r="F267" s="147" t="s">
        <v>278</v>
      </c>
      <c r="I267" s="148"/>
      <c r="L267" s="34"/>
      <c r="M267" s="149"/>
      <c r="T267" s="55"/>
      <c r="AT267" s="18" t="s">
        <v>137</v>
      </c>
      <c r="AU267" s="18" t="s">
        <v>87</v>
      </c>
    </row>
    <row r="268" spans="2:51" s="12" customFormat="1" ht="10.2">
      <c r="B268" s="150"/>
      <c r="D268" s="151" t="s">
        <v>139</v>
      </c>
      <c r="E268" s="152" t="s">
        <v>32</v>
      </c>
      <c r="F268" s="153" t="s">
        <v>677</v>
      </c>
      <c r="H268" s="152" t="s">
        <v>32</v>
      </c>
      <c r="I268" s="154"/>
      <c r="L268" s="150"/>
      <c r="M268" s="155"/>
      <c r="T268" s="156"/>
      <c r="AT268" s="152" t="s">
        <v>139</v>
      </c>
      <c r="AU268" s="152" t="s">
        <v>87</v>
      </c>
      <c r="AV268" s="12" t="s">
        <v>85</v>
      </c>
      <c r="AW268" s="12" t="s">
        <v>39</v>
      </c>
      <c r="AX268" s="12" t="s">
        <v>78</v>
      </c>
      <c r="AY268" s="152" t="s">
        <v>128</v>
      </c>
    </row>
    <row r="269" spans="2:51" s="12" customFormat="1" ht="10.2">
      <c r="B269" s="150"/>
      <c r="D269" s="151" t="s">
        <v>139</v>
      </c>
      <c r="E269" s="152" t="s">
        <v>32</v>
      </c>
      <c r="F269" s="153" t="s">
        <v>678</v>
      </c>
      <c r="H269" s="152" t="s">
        <v>32</v>
      </c>
      <c r="I269" s="154"/>
      <c r="L269" s="150"/>
      <c r="M269" s="155"/>
      <c r="T269" s="156"/>
      <c r="AT269" s="152" t="s">
        <v>139</v>
      </c>
      <c r="AU269" s="152" t="s">
        <v>87</v>
      </c>
      <c r="AV269" s="12" t="s">
        <v>85</v>
      </c>
      <c r="AW269" s="12" t="s">
        <v>39</v>
      </c>
      <c r="AX269" s="12" t="s">
        <v>78</v>
      </c>
      <c r="AY269" s="152" t="s">
        <v>128</v>
      </c>
    </row>
    <row r="270" spans="2:51" s="13" customFormat="1" ht="10.2">
      <c r="B270" s="157"/>
      <c r="D270" s="151" t="s">
        <v>139</v>
      </c>
      <c r="E270" s="158" t="s">
        <v>32</v>
      </c>
      <c r="F270" s="159" t="s">
        <v>783</v>
      </c>
      <c r="H270" s="160">
        <v>6</v>
      </c>
      <c r="I270" s="161"/>
      <c r="L270" s="157"/>
      <c r="M270" s="162"/>
      <c r="T270" s="163"/>
      <c r="AT270" s="158" t="s">
        <v>139</v>
      </c>
      <c r="AU270" s="158" t="s">
        <v>87</v>
      </c>
      <c r="AV270" s="13" t="s">
        <v>87</v>
      </c>
      <c r="AW270" s="13" t="s">
        <v>39</v>
      </c>
      <c r="AX270" s="13" t="s">
        <v>78</v>
      </c>
      <c r="AY270" s="158" t="s">
        <v>128</v>
      </c>
    </row>
    <row r="271" spans="2:51" s="14" customFormat="1" ht="10.2">
      <c r="B271" s="164"/>
      <c r="D271" s="151" t="s">
        <v>139</v>
      </c>
      <c r="E271" s="165" t="s">
        <v>32</v>
      </c>
      <c r="F271" s="166" t="s">
        <v>142</v>
      </c>
      <c r="H271" s="167">
        <v>6</v>
      </c>
      <c r="I271" s="168"/>
      <c r="L271" s="164"/>
      <c r="M271" s="169"/>
      <c r="T271" s="170"/>
      <c r="AT271" s="165" t="s">
        <v>139</v>
      </c>
      <c r="AU271" s="165" t="s">
        <v>87</v>
      </c>
      <c r="AV271" s="14" t="s">
        <v>135</v>
      </c>
      <c r="AW271" s="14" t="s">
        <v>39</v>
      </c>
      <c r="AX271" s="14" t="s">
        <v>85</v>
      </c>
      <c r="AY271" s="165" t="s">
        <v>128</v>
      </c>
    </row>
    <row r="272" spans="2:65" s="1" customFormat="1" ht="33" customHeight="1">
      <c r="B272" s="34"/>
      <c r="C272" s="133" t="s">
        <v>337</v>
      </c>
      <c r="D272" s="133" t="s">
        <v>130</v>
      </c>
      <c r="E272" s="134" t="s">
        <v>281</v>
      </c>
      <c r="F272" s="135" t="s">
        <v>282</v>
      </c>
      <c r="G272" s="136" t="s">
        <v>153</v>
      </c>
      <c r="H272" s="137">
        <v>6</v>
      </c>
      <c r="I272" s="138"/>
      <c r="J272" s="139">
        <f>ROUND(I272*H272,2)</f>
        <v>0</v>
      </c>
      <c r="K272" s="135" t="s">
        <v>134</v>
      </c>
      <c r="L272" s="34"/>
      <c r="M272" s="140" t="s">
        <v>32</v>
      </c>
      <c r="N272" s="141" t="s">
        <v>49</v>
      </c>
      <c r="P272" s="142">
        <f>O272*H272</f>
        <v>0</v>
      </c>
      <c r="Q272" s="142">
        <v>0</v>
      </c>
      <c r="R272" s="142">
        <f>Q272*H272</f>
        <v>0</v>
      </c>
      <c r="S272" s="142">
        <v>0</v>
      </c>
      <c r="T272" s="143">
        <f>S272*H272</f>
        <v>0</v>
      </c>
      <c r="AR272" s="144" t="s">
        <v>135</v>
      </c>
      <c r="AT272" s="144" t="s">
        <v>130</v>
      </c>
      <c r="AU272" s="144" t="s">
        <v>87</v>
      </c>
      <c r="AY272" s="18" t="s">
        <v>128</v>
      </c>
      <c r="BE272" s="145">
        <f>IF(N272="základní",J272,0)</f>
        <v>0</v>
      </c>
      <c r="BF272" s="145">
        <f>IF(N272="snížená",J272,0)</f>
        <v>0</v>
      </c>
      <c r="BG272" s="145">
        <f>IF(N272="zákl. přenesená",J272,0)</f>
        <v>0</v>
      </c>
      <c r="BH272" s="145">
        <f>IF(N272="sníž. přenesená",J272,0)</f>
        <v>0</v>
      </c>
      <c r="BI272" s="145">
        <f>IF(N272="nulová",J272,0)</f>
        <v>0</v>
      </c>
      <c r="BJ272" s="18" t="s">
        <v>85</v>
      </c>
      <c r="BK272" s="145">
        <f>ROUND(I272*H272,2)</f>
        <v>0</v>
      </c>
      <c r="BL272" s="18" t="s">
        <v>135</v>
      </c>
      <c r="BM272" s="144" t="s">
        <v>800</v>
      </c>
    </row>
    <row r="273" spans="2:47" s="1" customFormat="1" ht="10.2">
      <c r="B273" s="34"/>
      <c r="D273" s="146" t="s">
        <v>137</v>
      </c>
      <c r="F273" s="147" t="s">
        <v>284</v>
      </c>
      <c r="I273" s="148"/>
      <c r="L273" s="34"/>
      <c r="M273" s="149"/>
      <c r="T273" s="55"/>
      <c r="AT273" s="18" t="s">
        <v>137</v>
      </c>
      <c r="AU273" s="18" t="s">
        <v>87</v>
      </c>
    </row>
    <row r="274" spans="2:51" s="12" customFormat="1" ht="10.2">
      <c r="B274" s="150"/>
      <c r="D274" s="151" t="s">
        <v>139</v>
      </c>
      <c r="E274" s="152" t="s">
        <v>32</v>
      </c>
      <c r="F274" s="153" t="s">
        <v>677</v>
      </c>
      <c r="H274" s="152" t="s">
        <v>32</v>
      </c>
      <c r="I274" s="154"/>
      <c r="L274" s="150"/>
      <c r="M274" s="155"/>
      <c r="T274" s="156"/>
      <c r="AT274" s="152" t="s">
        <v>139</v>
      </c>
      <c r="AU274" s="152" t="s">
        <v>87</v>
      </c>
      <c r="AV274" s="12" t="s">
        <v>85</v>
      </c>
      <c r="AW274" s="12" t="s">
        <v>39</v>
      </c>
      <c r="AX274" s="12" t="s">
        <v>78</v>
      </c>
      <c r="AY274" s="152" t="s">
        <v>128</v>
      </c>
    </row>
    <row r="275" spans="2:51" s="12" customFormat="1" ht="10.2">
      <c r="B275" s="150"/>
      <c r="D275" s="151" t="s">
        <v>139</v>
      </c>
      <c r="E275" s="152" t="s">
        <v>32</v>
      </c>
      <c r="F275" s="153" t="s">
        <v>678</v>
      </c>
      <c r="H275" s="152" t="s">
        <v>32</v>
      </c>
      <c r="I275" s="154"/>
      <c r="L275" s="150"/>
      <c r="M275" s="155"/>
      <c r="T275" s="156"/>
      <c r="AT275" s="152" t="s">
        <v>139</v>
      </c>
      <c r="AU275" s="152" t="s">
        <v>87</v>
      </c>
      <c r="AV275" s="12" t="s">
        <v>85</v>
      </c>
      <c r="AW275" s="12" t="s">
        <v>39</v>
      </c>
      <c r="AX275" s="12" t="s">
        <v>78</v>
      </c>
      <c r="AY275" s="152" t="s">
        <v>128</v>
      </c>
    </row>
    <row r="276" spans="2:51" s="13" customFormat="1" ht="10.2">
      <c r="B276" s="157"/>
      <c r="D276" s="151" t="s">
        <v>139</v>
      </c>
      <c r="E276" s="158" t="s">
        <v>32</v>
      </c>
      <c r="F276" s="159" t="s">
        <v>783</v>
      </c>
      <c r="H276" s="160">
        <v>6</v>
      </c>
      <c r="I276" s="161"/>
      <c r="L276" s="157"/>
      <c r="M276" s="162"/>
      <c r="T276" s="163"/>
      <c r="AT276" s="158" t="s">
        <v>139</v>
      </c>
      <c r="AU276" s="158" t="s">
        <v>87</v>
      </c>
      <c r="AV276" s="13" t="s">
        <v>87</v>
      </c>
      <c r="AW276" s="13" t="s">
        <v>39</v>
      </c>
      <c r="AX276" s="13" t="s">
        <v>78</v>
      </c>
      <c r="AY276" s="158" t="s">
        <v>128</v>
      </c>
    </row>
    <row r="277" spans="2:51" s="14" customFormat="1" ht="10.2">
      <c r="B277" s="164"/>
      <c r="D277" s="151" t="s">
        <v>139</v>
      </c>
      <c r="E277" s="165" t="s">
        <v>32</v>
      </c>
      <c r="F277" s="166" t="s">
        <v>142</v>
      </c>
      <c r="H277" s="167">
        <v>6</v>
      </c>
      <c r="I277" s="168"/>
      <c r="L277" s="164"/>
      <c r="M277" s="169"/>
      <c r="T277" s="170"/>
      <c r="AT277" s="165" t="s">
        <v>139</v>
      </c>
      <c r="AU277" s="165" t="s">
        <v>87</v>
      </c>
      <c r="AV277" s="14" t="s">
        <v>135</v>
      </c>
      <c r="AW277" s="14" t="s">
        <v>39</v>
      </c>
      <c r="AX277" s="14" t="s">
        <v>85</v>
      </c>
      <c r="AY277" s="165" t="s">
        <v>128</v>
      </c>
    </row>
    <row r="278" spans="2:65" s="1" customFormat="1" ht="24.15" customHeight="1">
      <c r="B278" s="34"/>
      <c r="C278" s="133" t="s">
        <v>348</v>
      </c>
      <c r="D278" s="133" t="s">
        <v>130</v>
      </c>
      <c r="E278" s="134" t="s">
        <v>286</v>
      </c>
      <c r="F278" s="135" t="s">
        <v>287</v>
      </c>
      <c r="G278" s="136" t="s">
        <v>153</v>
      </c>
      <c r="H278" s="137">
        <v>6</v>
      </c>
      <c r="I278" s="138"/>
      <c r="J278" s="139">
        <f>ROUND(I278*H278,2)</f>
        <v>0</v>
      </c>
      <c r="K278" s="135" t="s">
        <v>134</v>
      </c>
      <c r="L278" s="34"/>
      <c r="M278" s="140" t="s">
        <v>32</v>
      </c>
      <c r="N278" s="141" t="s">
        <v>49</v>
      </c>
      <c r="P278" s="142">
        <f>O278*H278</f>
        <v>0</v>
      </c>
      <c r="Q278" s="142">
        <v>0</v>
      </c>
      <c r="R278" s="142">
        <f>Q278*H278</f>
        <v>0</v>
      </c>
      <c r="S278" s="142">
        <v>0</v>
      </c>
      <c r="T278" s="143">
        <f>S278*H278</f>
        <v>0</v>
      </c>
      <c r="AR278" s="144" t="s">
        <v>135</v>
      </c>
      <c r="AT278" s="144" t="s">
        <v>130</v>
      </c>
      <c r="AU278" s="144" t="s">
        <v>87</v>
      </c>
      <c r="AY278" s="18" t="s">
        <v>128</v>
      </c>
      <c r="BE278" s="145">
        <f>IF(N278="základní",J278,0)</f>
        <v>0</v>
      </c>
      <c r="BF278" s="145">
        <f>IF(N278="snížená",J278,0)</f>
        <v>0</v>
      </c>
      <c r="BG278" s="145">
        <f>IF(N278="zákl. přenesená",J278,0)</f>
        <v>0</v>
      </c>
      <c r="BH278" s="145">
        <f>IF(N278="sníž. přenesená",J278,0)</f>
        <v>0</v>
      </c>
      <c r="BI278" s="145">
        <f>IF(N278="nulová",J278,0)</f>
        <v>0</v>
      </c>
      <c r="BJ278" s="18" t="s">
        <v>85</v>
      </c>
      <c r="BK278" s="145">
        <f>ROUND(I278*H278,2)</f>
        <v>0</v>
      </c>
      <c r="BL278" s="18" t="s">
        <v>135</v>
      </c>
      <c r="BM278" s="144" t="s">
        <v>801</v>
      </c>
    </row>
    <row r="279" spans="2:47" s="1" customFormat="1" ht="10.2">
      <c r="B279" s="34"/>
      <c r="D279" s="146" t="s">
        <v>137</v>
      </c>
      <c r="F279" s="147" t="s">
        <v>289</v>
      </c>
      <c r="I279" s="148"/>
      <c r="L279" s="34"/>
      <c r="M279" s="149"/>
      <c r="T279" s="55"/>
      <c r="AT279" s="18" t="s">
        <v>137</v>
      </c>
      <c r="AU279" s="18" t="s">
        <v>87</v>
      </c>
    </row>
    <row r="280" spans="2:51" s="12" customFormat="1" ht="10.2">
      <c r="B280" s="150"/>
      <c r="D280" s="151" t="s">
        <v>139</v>
      </c>
      <c r="E280" s="152" t="s">
        <v>32</v>
      </c>
      <c r="F280" s="153" t="s">
        <v>677</v>
      </c>
      <c r="H280" s="152" t="s">
        <v>32</v>
      </c>
      <c r="I280" s="154"/>
      <c r="L280" s="150"/>
      <c r="M280" s="155"/>
      <c r="T280" s="156"/>
      <c r="AT280" s="152" t="s">
        <v>139</v>
      </c>
      <c r="AU280" s="152" t="s">
        <v>87</v>
      </c>
      <c r="AV280" s="12" t="s">
        <v>85</v>
      </c>
      <c r="AW280" s="12" t="s">
        <v>39</v>
      </c>
      <c r="AX280" s="12" t="s">
        <v>78</v>
      </c>
      <c r="AY280" s="152" t="s">
        <v>128</v>
      </c>
    </row>
    <row r="281" spans="2:51" s="12" customFormat="1" ht="10.2">
      <c r="B281" s="150"/>
      <c r="D281" s="151" t="s">
        <v>139</v>
      </c>
      <c r="E281" s="152" t="s">
        <v>32</v>
      </c>
      <c r="F281" s="153" t="s">
        <v>678</v>
      </c>
      <c r="H281" s="152" t="s">
        <v>32</v>
      </c>
      <c r="I281" s="154"/>
      <c r="L281" s="150"/>
      <c r="M281" s="155"/>
      <c r="T281" s="156"/>
      <c r="AT281" s="152" t="s">
        <v>139</v>
      </c>
      <c r="AU281" s="152" t="s">
        <v>87</v>
      </c>
      <c r="AV281" s="12" t="s">
        <v>85</v>
      </c>
      <c r="AW281" s="12" t="s">
        <v>39</v>
      </c>
      <c r="AX281" s="12" t="s">
        <v>78</v>
      </c>
      <c r="AY281" s="152" t="s">
        <v>128</v>
      </c>
    </row>
    <row r="282" spans="2:51" s="12" customFormat="1" ht="10.2">
      <c r="B282" s="150"/>
      <c r="D282" s="151" t="s">
        <v>139</v>
      </c>
      <c r="E282" s="152" t="s">
        <v>32</v>
      </c>
      <c r="F282" s="153" t="s">
        <v>791</v>
      </c>
      <c r="H282" s="152" t="s">
        <v>32</v>
      </c>
      <c r="I282" s="154"/>
      <c r="L282" s="150"/>
      <c r="M282" s="155"/>
      <c r="T282" s="156"/>
      <c r="AT282" s="152" t="s">
        <v>139</v>
      </c>
      <c r="AU282" s="152" t="s">
        <v>87</v>
      </c>
      <c r="AV282" s="12" t="s">
        <v>85</v>
      </c>
      <c r="AW282" s="12" t="s">
        <v>39</v>
      </c>
      <c r="AX282" s="12" t="s">
        <v>78</v>
      </c>
      <c r="AY282" s="152" t="s">
        <v>128</v>
      </c>
    </row>
    <row r="283" spans="2:51" s="13" customFormat="1" ht="10.2">
      <c r="B283" s="157"/>
      <c r="D283" s="151" t="s">
        <v>139</v>
      </c>
      <c r="E283" s="158" t="s">
        <v>32</v>
      </c>
      <c r="F283" s="159" t="s">
        <v>796</v>
      </c>
      <c r="H283" s="160">
        <v>6</v>
      </c>
      <c r="I283" s="161"/>
      <c r="L283" s="157"/>
      <c r="M283" s="162"/>
      <c r="T283" s="163"/>
      <c r="AT283" s="158" t="s">
        <v>139</v>
      </c>
      <c r="AU283" s="158" t="s">
        <v>87</v>
      </c>
      <c r="AV283" s="13" t="s">
        <v>87</v>
      </c>
      <c r="AW283" s="13" t="s">
        <v>39</v>
      </c>
      <c r="AX283" s="13" t="s">
        <v>78</v>
      </c>
      <c r="AY283" s="158" t="s">
        <v>128</v>
      </c>
    </row>
    <row r="284" spans="2:51" s="14" customFormat="1" ht="10.2">
      <c r="B284" s="164"/>
      <c r="D284" s="151" t="s">
        <v>139</v>
      </c>
      <c r="E284" s="165" t="s">
        <v>32</v>
      </c>
      <c r="F284" s="166" t="s">
        <v>142</v>
      </c>
      <c r="H284" s="167">
        <v>6</v>
      </c>
      <c r="I284" s="168"/>
      <c r="L284" s="164"/>
      <c r="M284" s="169"/>
      <c r="T284" s="170"/>
      <c r="AT284" s="165" t="s">
        <v>139</v>
      </c>
      <c r="AU284" s="165" t="s">
        <v>87</v>
      </c>
      <c r="AV284" s="14" t="s">
        <v>135</v>
      </c>
      <c r="AW284" s="14" t="s">
        <v>39</v>
      </c>
      <c r="AX284" s="14" t="s">
        <v>85</v>
      </c>
      <c r="AY284" s="165" t="s">
        <v>128</v>
      </c>
    </row>
    <row r="285" spans="2:65" s="1" customFormat="1" ht="21.75" customHeight="1">
      <c r="B285" s="34"/>
      <c r="C285" s="133" t="s">
        <v>353</v>
      </c>
      <c r="D285" s="133" t="s">
        <v>130</v>
      </c>
      <c r="E285" s="134" t="s">
        <v>291</v>
      </c>
      <c r="F285" s="135" t="s">
        <v>292</v>
      </c>
      <c r="G285" s="136" t="s">
        <v>153</v>
      </c>
      <c r="H285" s="137">
        <v>6</v>
      </c>
      <c r="I285" s="138"/>
      <c r="J285" s="139">
        <f>ROUND(I285*H285,2)</f>
        <v>0</v>
      </c>
      <c r="K285" s="135" t="s">
        <v>134</v>
      </c>
      <c r="L285" s="34"/>
      <c r="M285" s="140" t="s">
        <v>32</v>
      </c>
      <c r="N285" s="141" t="s">
        <v>49</v>
      </c>
      <c r="P285" s="142">
        <f>O285*H285</f>
        <v>0</v>
      </c>
      <c r="Q285" s="142">
        <v>0</v>
      </c>
      <c r="R285" s="142">
        <f>Q285*H285</f>
        <v>0</v>
      </c>
      <c r="S285" s="142">
        <v>0</v>
      </c>
      <c r="T285" s="143">
        <f>S285*H285</f>
        <v>0</v>
      </c>
      <c r="AR285" s="144" t="s">
        <v>135</v>
      </c>
      <c r="AT285" s="144" t="s">
        <v>130</v>
      </c>
      <c r="AU285" s="144" t="s">
        <v>87</v>
      </c>
      <c r="AY285" s="18" t="s">
        <v>128</v>
      </c>
      <c r="BE285" s="145">
        <f>IF(N285="základní",J285,0)</f>
        <v>0</v>
      </c>
      <c r="BF285" s="145">
        <f>IF(N285="snížená",J285,0)</f>
        <v>0</v>
      </c>
      <c r="BG285" s="145">
        <f>IF(N285="zákl. přenesená",J285,0)</f>
        <v>0</v>
      </c>
      <c r="BH285" s="145">
        <f>IF(N285="sníž. přenesená",J285,0)</f>
        <v>0</v>
      </c>
      <c r="BI285" s="145">
        <f>IF(N285="nulová",J285,0)</f>
        <v>0</v>
      </c>
      <c r="BJ285" s="18" t="s">
        <v>85</v>
      </c>
      <c r="BK285" s="145">
        <f>ROUND(I285*H285,2)</f>
        <v>0</v>
      </c>
      <c r="BL285" s="18" t="s">
        <v>135</v>
      </c>
      <c r="BM285" s="144" t="s">
        <v>802</v>
      </c>
    </row>
    <row r="286" spans="2:47" s="1" customFormat="1" ht="10.2">
      <c r="B286" s="34"/>
      <c r="D286" s="146" t="s">
        <v>137</v>
      </c>
      <c r="F286" s="147" t="s">
        <v>294</v>
      </c>
      <c r="I286" s="148"/>
      <c r="L286" s="34"/>
      <c r="M286" s="149"/>
      <c r="T286" s="55"/>
      <c r="AT286" s="18" t="s">
        <v>137</v>
      </c>
      <c r="AU286" s="18" t="s">
        <v>87</v>
      </c>
    </row>
    <row r="287" spans="2:51" s="12" customFormat="1" ht="10.2">
      <c r="B287" s="150"/>
      <c r="D287" s="151" t="s">
        <v>139</v>
      </c>
      <c r="E287" s="152" t="s">
        <v>32</v>
      </c>
      <c r="F287" s="153" t="s">
        <v>677</v>
      </c>
      <c r="H287" s="152" t="s">
        <v>32</v>
      </c>
      <c r="I287" s="154"/>
      <c r="L287" s="150"/>
      <c r="M287" s="155"/>
      <c r="T287" s="156"/>
      <c r="AT287" s="152" t="s">
        <v>139</v>
      </c>
      <c r="AU287" s="152" t="s">
        <v>87</v>
      </c>
      <c r="AV287" s="12" t="s">
        <v>85</v>
      </c>
      <c r="AW287" s="12" t="s">
        <v>39</v>
      </c>
      <c r="AX287" s="12" t="s">
        <v>78</v>
      </c>
      <c r="AY287" s="152" t="s">
        <v>128</v>
      </c>
    </row>
    <row r="288" spans="2:51" s="12" customFormat="1" ht="10.2">
      <c r="B288" s="150"/>
      <c r="D288" s="151" t="s">
        <v>139</v>
      </c>
      <c r="E288" s="152" t="s">
        <v>32</v>
      </c>
      <c r="F288" s="153" t="s">
        <v>678</v>
      </c>
      <c r="H288" s="152" t="s">
        <v>32</v>
      </c>
      <c r="I288" s="154"/>
      <c r="L288" s="150"/>
      <c r="M288" s="155"/>
      <c r="T288" s="156"/>
      <c r="AT288" s="152" t="s">
        <v>139</v>
      </c>
      <c r="AU288" s="152" t="s">
        <v>87</v>
      </c>
      <c r="AV288" s="12" t="s">
        <v>85</v>
      </c>
      <c r="AW288" s="12" t="s">
        <v>39</v>
      </c>
      <c r="AX288" s="12" t="s">
        <v>78</v>
      </c>
      <c r="AY288" s="152" t="s">
        <v>128</v>
      </c>
    </row>
    <row r="289" spans="2:51" s="12" customFormat="1" ht="10.2">
      <c r="B289" s="150"/>
      <c r="D289" s="151" t="s">
        <v>139</v>
      </c>
      <c r="E289" s="152" t="s">
        <v>32</v>
      </c>
      <c r="F289" s="153" t="s">
        <v>791</v>
      </c>
      <c r="H289" s="152" t="s">
        <v>32</v>
      </c>
      <c r="I289" s="154"/>
      <c r="L289" s="150"/>
      <c r="M289" s="155"/>
      <c r="T289" s="156"/>
      <c r="AT289" s="152" t="s">
        <v>139</v>
      </c>
      <c r="AU289" s="152" t="s">
        <v>87</v>
      </c>
      <c r="AV289" s="12" t="s">
        <v>85</v>
      </c>
      <c r="AW289" s="12" t="s">
        <v>39</v>
      </c>
      <c r="AX289" s="12" t="s">
        <v>78</v>
      </c>
      <c r="AY289" s="152" t="s">
        <v>128</v>
      </c>
    </row>
    <row r="290" spans="2:51" s="13" customFormat="1" ht="10.2">
      <c r="B290" s="157"/>
      <c r="D290" s="151" t="s">
        <v>139</v>
      </c>
      <c r="E290" s="158" t="s">
        <v>32</v>
      </c>
      <c r="F290" s="159" t="s">
        <v>796</v>
      </c>
      <c r="H290" s="160">
        <v>6</v>
      </c>
      <c r="I290" s="161"/>
      <c r="L290" s="157"/>
      <c r="M290" s="162"/>
      <c r="T290" s="163"/>
      <c r="AT290" s="158" t="s">
        <v>139</v>
      </c>
      <c r="AU290" s="158" t="s">
        <v>87</v>
      </c>
      <c r="AV290" s="13" t="s">
        <v>87</v>
      </c>
      <c r="AW290" s="13" t="s">
        <v>39</v>
      </c>
      <c r="AX290" s="13" t="s">
        <v>78</v>
      </c>
      <c r="AY290" s="158" t="s">
        <v>128</v>
      </c>
    </row>
    <row r="291" spans="2:51" s="14" customFormat="1" ht="10.2">
      <c r="B291" s="164"/>
      <c r="D291" s="151" t="s">
        <v>139</v>
      </c>
      <c r="E291" s="165" t="s">
        <v>32</v>
      </c>
      <c r="F291" s="166" t="s">
        <v>142</v>
      </c>
      <c r="H291" s="167">
        <v>6</v>
      </c>
      <c r="I291" s="168"/>
      <c r="L291" s="164"/>
      <c r="M291" s="169"/>
      <c r="T291" s="170"/>
      <c r="AT291" s="165" t="s">
        <v>139</v>
      </c>
      <c r="AU291" s="165" t="s">
        <v>87</v>
      </c>
      <c r="AV291" s="14" t="s">
        <v>135</v>
      </c>
      <c r="AW291" s="14" t="s">
        <v>39</v>
      </c>
      <c r="AX291" s="14" t="s">
        <v>85</v>
      </c>
      <c r="AY291" s="165" t="s">
        <v>128</v>
      </c>
    </row>
    <row r="292" spans="2:65" s="1" customFormat="1" ht="21.75" customHeight="1">
      <c r="B292" s="34"/>
      <c r="C292" s="133" t="s">
        <v>358</v>
      </c>
      <c r="D292" s="133" t="s">
        <v>130</v>
      </c>
      <c r="E292" s="134" t="s">
        <v>296</v>
      </c>
      <c r="F292" s="135" t="s">
        <v>297</v>
      </c>
      <c r="G292" s="136" t="s">
        <v>133</v>
      </c>
      <c r="H292" s="137">
        <v>0.63</v>
      </c>
      <c r="I292" s="138"/>
      <c r="J292" s="139">
        <f>ROUND(I292*H292,2)</f>
        <v>0</v>
      </c>
      <c r="K292" s="135" t="s">
        <v>134</v>
      </c>
      <c r="L292" s="34"/>
      <c r="M292" s="140" t="s">
        <v>32</v>
      </c>
      <c r="N292" s="141" t="s">
        <v>49</v>
      </c>
      <c r="P292" s="142">
        <f>O292*H292</f>
        <v>0</v>
      </c>
      <c r="Q292" s="142">
        <v>0</v>
      </c>
      <c r="R292" s="142">
        <f>Q292*H292</f>
        <v>0</v>
      </c>
      <c r="S292" s="142">
        <v>0</v>
      </c>
      <c r="T292" s="143">
        <f>S292*H292</f>
        <v>0</v>
      </c>
      <c r="AR292" s="144" t="s">
        <v>135</v>
      </c>
      <c r="AT292" s="144" t="s">
        <v>130</v>
      </c>
      <c r="AU292" s="144" t="s">
        <v>87</v>
      </c>
      <c r="AY292" s="18" t="s">
        <v>128</v>
      </c>
      <c r="BE292" s="145">
        <f>IF(N292="základní",J292,0)</f>
        <v>0</v>
      </c>
      <c r="BF292" s="145">
        <f>IF(N292="snížená",J292,0)</f>
        <v>0</v>
      </c>
      <c r="BG292" s="145">
        <f>IF(N292="zákl. přenesená",J292,0)</f>
        <v>0</v>
      </c>
      <c r="BH292" s="145">
        <f>IF(N292="sníž. přenesená",J292,0)</f>
        <v>0</v>
      </c>
      <c r="BI292" s="145">
        <f>IF(N292="nulová",J292,0)</f>
        <v>0</v>
      </c>
      <c r="BJ292" s="18" t="s">
        <v>85</v>
      </c>
      <c r="BK292" s="145">
        <f>ROUND(I292*H292,2)</f>
        <v>0</v>
      </c>
      <c r="BL292" s="18" t="s">
        <v>135</v>
      </c>
      <c r="BM292" s="144" t="s">
        <v>803</v>
      </c>
    </row>
    <row r="293" spans="2:47" s="1" customFormat="1" ht="10.2">
      <c r="B293" s="34"/>
      <c r="D293" s="146" t="s">
        <v>137</v>
      </c>
      <c r="F293" s="147" t="s">
        <v>299</v>
      </c>
      <c r="I293" s="148"/>
      <c r="L293" s="34"/>
      <c r="M293" s="149"/>
      <c r="T293" s="55"/>
      <c r="AT293" s="18" t="s">
        <v>137</v>
      </c>
      <c r="AU293" s="18" t="s">
        <v>87</v>
      </c>
    </row>
    <row r="294" spans="2:51" s="12" customFormat="1" ht="10.2">
      <c r="B294" s="150"/>
      <c r="D294" s="151" t="s">
        <v>139</v>
      </c>
      <c r="E294" s="152" t="s">
        <v>32</v>
      </c>
      <c r="F294" s="153" t="s">
        <v>677</v>
      </c>
      <c r="H294" s="152" t="s">
        <v>32</v>
      </c>
      <c r="I294" s="154"/>
      <c r="L294" s="150"/>
      <c r="M294" s="155"/>
      <c r="T294" s="156"/>
      <c r="AT294" s="152" t="s">
        <v>139</v>
      </c>
      <c r="AU294" s="152" t="s">
        <v>87</v>
      </c>
      <c r="AV294" s="12" t="s">
        <v>85</v>
      </c>
      <c r="AW294" s="12" t="s">
        <v>39</v>
      </c>
      <c r="AX294" s="12" t="s">
        <v>78</v>
      </c>
      <c r="AY294" s="152" t="s">
        <v>128</v>
      </c>
    </row>
    <row r="295" spans="2:51" s="12" customFormat="1" ht="10.2">
      <c r="B295" s="150"/>
      <c r="D295" s="151" t="s">
        <v>139</v>
      </c>
      <c r="E295" s="152" t="s">
        <v>32</v>
      </c>
      <c r="F295" s="153" t="s">
        <v>678</v>
      </c>
      <c r="H295" s="152" t="s">
        <v>32</v>
      </c>
      <c r="I295" s="154"/>
      <c r="L295" s="150"/>
      <c r="M295" s="155"/>
      <c r="T295" s="156"/>
      <c r="AT295" s="152" t="s">
        <v>139</v>
      </c>
      <c r="AU295" s="152" t="s">
        <v>87</v>
      </c>
      <c r="AV295" s="12" t="s">
        <v>85</v>
      </c>
      <c r="AW295" s="12" t="s">
        <v>39</v>
      </c>
      <c r="AX295" s="12" t="s">
        <v>78</v>
      </c>
      <c r="AY295" s="152" t="s">
        <v>128</v>
      </c>
    </row>
    <row r="296" spans="2:51" s="12" customFormat="1" ht="10.2">
      <c r="B296" s="150"/>
      <c r="D296" s="151" t="s">
        <v>139</v>
      </c>
      <c r="E296" s="152" t="s">
        <v>32</v>
      </c>
      <c r="F296" s="153" t="s">
        <v>791</v>
      </c>
      <c r="H296" s="152" t="s">
        <v>32</v>
      </c>
      <c r="I296" s="154"/>
      <c r="L296" s="150"/>
      <c r="M296" s="155"/>
      <c r="T296" s="156"/>
      <c r="AT296" s="152" t="s">
        <v>139</v>
      </c>
      <c r="AU296" s="152" t="s">
        <v>87</v>
      </c>
      <c r="AV296" s="12" t="s">
        <v>85</v>
      </c>
      <c r="AW296" s="12" t="s">
        <v>39</v>
      </c>
      <c r="AX296" s="12" t="s">
        <v>78</v>
      </c>
      <c r="AY296" s="152" t="s">
        <v>128</v>
      </c>
    </row>
    <row r="297" spans="2:51" s="12" customFormat="1" ht="10.2">
      <c r="B297" s="150"/>
      <c r="D297" s="151" t="s">
        <v>139</v>
      </c>
      <c r="E297" s="152" t="s">
        <v>32</v>
      </c>
      <c r="F297" s="153" t="s">
        <v>804</v>
      </c>
      <c r="H297" s="152" t="s">
        <v>32</v>
      </c>
      <c r="I297" s="154"/>
      <c r="L297" s="150"/>
      <c r="M297" s="155"/>
      <c r="T297" s="156"/>
      <c r="AT297" s="152" t="s">
        <v>139</v>
      </c>
      <c r="AU297" s="152" t="s">
        <v>87</v>
      </c>
      <c r="AV297" s="12" t="s">
        <v>85</v>
      </c>
      <c r="AW297" s="12" t="s">
        <v>39</v>
      </c>
      <c r="AX297" s="12" t="s">
        <v>78</v>
      </c>
      <c r="AY297" s="152" t="s">
        <v>128</v>
      </c>
    </row>
    <row r="298" spans="2:51" s="13" customFormat="1" ht="10.2">
      <c r="B298" s="157"/>
      <c r="D298" s="151" t="s">
        <v>139</v>
      </c>
      <c r="E298" s="158" t="s">
        <v>32</v>
      </c>
      <c r="F298" s="159" t="s">
        <v>805</v>
      </c>
      <c r="H298" s="160">
        <v>0.09</v>
      </c>
      <c r="I298" s="161"/>
      <c r="L298" s="157"/>
      <c r="M298" s="162"/>
      <c r="T298" s="163"/>
      <c r="AT298" s="158" t="s">
        <v>139</v>
      </c>
      <c r="AU298" s="158" t="s">
        <v>87</v>
      </c>
      <c r="AV298" s="13" t="s">
        <v>87</v>
      </c>
      <c r="AW298" s="13" t="s">
        <v>39</v>
      </c>
      <c r="AX298" s="13" t="s">
        <v>78</v>
      </c>
      <c r="AY298" s="158" t="s">
        <v>128</v>
      </c>
    </row>
    <row r="299" spans="2:51" s="13" customFormat="1" ht="20.4">
      <c r="B299" s="157"/>
      <c r="D299" s="151" t="s">
        <v>139</v>
      </c>
      <c r="E299" s="158" t="s">
        <v>32</v>
      </c>
      <c r="F299" s="159" t="s">
        <v>806</v>
      </c>
      <c r="H299" s="160">
        <v>0.45</v>
      </c>
      <c r="I299" s="161"/>
      <c r="L299" s="157"/>
      <c r="M299" s="162"/>
      <c r="T299" s="163"/>
      <c r="AT299" s="158" t="s">
        <v>139</v>
      </c>
      <c r="AU299" s="158" t="s">
        <v>87</v>
      </c>
      <c r="AV299" s="13" t="s">
        <v>87</v>
      </c>
      <c r="AW299" s="13" t="s">
        <v>39</v>
      </c>
      <c r="AX299" s="13" t="s">
        <v>78</v>
      </c>
      <c r="AY299" s="158" t="s">
        <v>128</v>
      </c>
    </row>
    <row r="300" spans="2:51" s="13" customFormat="1" ht="10.2">
      <c r="B300" s="157"/>
      <c r="D300" s="151" t="s">
        <v>139</v>
      </c>
      <c r="E300" s="158" t="s">
        <v>32</v>
      </c>
      <c r="F300" s="159" t="s">
        <v>807</v>
      </c>
      <c r="H300" s="160">
        <v>0.09</v>
      </c>
      <c r="I300" s="161"/>
      <c r="L300" s="157"/>
      <c r="M300" s="162"/>
      <c r="T300" s="163"/>
      <c r="AT300" s="158" t="s">
        <v>139</v>
      </c>
      <c r="AU300" s="158" t="s">
        <v>87</v>
      </c>
      <c r="AV300" s="13" t="s">
        <v>87</v>
      </c>
      <c r="AW300" s="13" t="s">
        <v>39</v>
      </c>
      <c r="AX300" s="13" t="s">
        <v>78</v>
      </c>
      <c r="AY300" s="158" t="s">
        <v>128</v>
      </c>
    </row>
    <row r="301" spans="2:51" s="14" customFormat="1" ht="10.2">
      <c r="B301" s="164"/>
      <c r="D301" s="151" t="s">
        <v>139</v>
      </c>
      <c r="E301" s="165" t="s">
        <v>32</v>
      </c>
      <c r="F301" s="166" t="s">
        <v>142</v>
      </c>
      <c r="H301" s="167">
        <v>0.63</v>
      </c>
      <c r="I301" s="168"/>
      <c r="L301" s="164"/>
      <c r="M301" s="169"/>
      <c r="T301" s="170"/>
      <c r="AT301" s="165" t="s">
        <v>139</v>
      </c>
      <c r="AU301" s="165" t="s">
        <v>87</v>
      </c>
      <c r="AV301" s="14" t="s">
        <v>135</v>
      </c>
      <c r="AW301" s="14" t="s">
        <v>39</v>
      </c>
      <c r="AX301" s="14" t="s">
        <v>85</v>
      </c>
      <c r="AY301" s="165" t="s">
        <v>128</v>
      </c>
    </row>
    <row r="302" spans="2:65" s="1" customFormat="1" ht="21.75" customHeight="1">
      <c r="B302" s="34"/>
      <c r="C302" s="133" t="s">
        <v>366</v>
      </c>
      <c r="D302" s="133" t="s">
        <v>130</v>
      </c>
      <c r="E302" s="134" t="s">
        <v>306</v>
      </c>
      <c r="F302" s="135" t="s">
        <v>307</v>
      </c>
      <c r="G302" s="136" t="s">
        <v>133</v>
      </c>
      <c r="H302" s="137">
        <v>0.63</v>
      </c>
      <c r="I302" s="138"/>
      <c r="J302" s="139">
        <f>ROUND(I302*H302,2)</f>
        <v>0</v>
      </c>
      <c r="K302" s="135" t="s">
        <v>134</v>
      </c>
      <c r="L302" s="34"/>
      <c r="M302" s="140" t="s">
        <v>32</v>
      </c>
      <c r="N302" s="141" t="s">
        <v>49</v>
      </c>
      <c r="P302" s="142">
        <f>O302*H302</f>
        <v>0</v>
      </c>
      <c r="Q302" s="142">
        <v>0</v>
      </c>
      <c r="R302" s="142">
        <f>Q302*H302</f>
        <v>0</v>
      </c>
      <c r="S302" s="142">
        <v>0</v>
      </c>
      <c r="T302" s="143">
        <f>S302*H302</f>
        <v>0</v>
      </c>
      <c r="AR302" s="144" t="s">
        <v>135</v>
      </c>
      <c r="AT302" s="144" t="s">
        <v>130</v>
      </c>
      <c r="AU302" s="144" t="s">
        <v>87</v>
      </c>
      <c r="AY302" s="18" t="s">
        <v>128</v>
      </c>
      <c r="BE302" s="145">
        <f>IF(N302="základní",J302,0)</f>
        <v>0</v>
      </c>
      <c r="BF302" s="145">
        <f>IF(N302="snížená",J302,0)</f>
        <v>0</v>
      </c>
      <c r="BG302" s="145">
        <f>IF(N302="zákl. přenesená",J302,0)</f>
        <v>0</v>
      </c>
      <c r="BH302" s="145">
        <f>IF(N302="sníž. přenesená",J302,0)</f>
        <v>0</v>
      </c>
      <c r="BI302" s="145">
        <f>IF(N302="nulová",J302,0)</f>
        <v>0</v>
      </c>
      <c r="BJ302" s="18" t="s">
        <v>85</v>
      </c>
      <c r="BK302" s="145">
        <f>ROUND(I302*H302,2)</f>
        <v>0</v>
      </c>
      <c r="BL302" s="18" t="s">
        <v>135</v>
      </c>
      <c r="BM302" s="144" t="s">
        <v>808</v>
      </c>
    </row>
    <row r="303" spans="2:47" s="1" customFormat="1" ht="10.2">
      <c r="B303" s="34"/>
      <c r="D303" s="146" t="s">
        <v>137</v>
      </c>
      <c r="F303" s="147" t="s">
        <v>309</v>
      </c>
      <c r="I303" s="148"/>
      <c r="L303" s="34"/>
      <c r="M303" s="149"/>
      <c r="T303" s="55"/>
      <c r="AT303" s="18" t="s">
        <v>137</v>
      </c>
      <c r="AU303" s="18" t="s">
        <v>87</v>
      </c>
    </row>
    <row r="304" spans="2:51" s="12" customFormat="1" ht="10.2">
      <c r="B304" s="150"/>
      <c r="D304" s="151" t="s">
        <v>139</v>
      </c>
      <c r="E304" s="152" t="s">
        <v>32</v>
      </c>
      <c r="F304" s="153" t="s">
        <v>809</v>
      </c>
      <c r="H304" s="152" t="s">
        <v>32</v>
      </c>
      <c r="I304" s="154"/>
      <c r="L304" s="150"/>
      <c r="M304" s="155"/>
      <c r="T304" s="156"/>
      <c r="AT304" s="152" t="s">
        <v>139</v>
      </c>
      <c r="AU304" s="152" t="s">
        <v>87</v>
      </c>
      <c r="AV304" s="12" t="s">
        <v>85</v>
      </c>
      <c r="AW304" s="12" t="s">
        <v>39</v>
      </c>
      <c r="AX304" s="12" t="s">
        <v>78</v>
      </c>
      <c r="AY304" s="152" t="s">
        <v>128</v>
      </c>
    </row>
    <row r="305" spans="2:51" s="13" customFormat="1" ht="10.2">
      <c r="B305" s="157"/>
      <c r="D305" s="151" t="s">
        <v>139</v>
      </c>
      <c r="E305" s="158" t="s">
        <v>32</v>
      </c>
      <c r="F305" s="159" t="s">
        <v>810</v>
      </c>
      <c r="H305" s="160">
        <v>0.63</v>
      </c>
      <c r="I305" s="161"/>
      <c r="L305" s="157"/>
      <c r="M305" s="162"/>
      <c r="T305" s="163"/>
      <c r="AT305" s="158" t="s">
        <v>139</v>
      </c>
      <c r="AU305" s="158" t="s">
        <v>87</v>
      </c>
      <c r="AV305" s="13" t="s">
        <v>87</v>
      </c>
      <c r="AW305" s="13" t="s">
        <v>39</v>
      </c>
      <c r="AX305" s="13" t="s">
        <v>78</v>
      </c>
      <c r="AY305" s="158" t="s">
        <v>128</v>
      </c>
    </row>
    <row r="306" spans="2:51" s="14" customFormat="1" ht="10.2">
      <c r="B306" s="164"/>
      <c r="D306" s="151" t="s">
        <v>139</v>
      </c>
      <c r="E306" s="165" t="s">
        <v>32</v>
      </c>
      <c r="F306" s="166" t="s">
        <v>142</v>
      </c>
      <c r="H306" s="167">
        <v>0.63</v>
      </c>
      <c r="I306" s="168"/>
      <c r="L306" s="164"/>
      <c r="M306" s="169"/>
      <c r="T306" s="170"/>
      <c r="AT306" s="165" t="s">
        <v>139</v>
      </c>
      <c r="AU306" s="165" t="s">
        <v>87</v>
      </c>
      <c r="AV306" s="14" t="s">
        <v>135</v>
      </c>
      <c r="AW306" s="14" t="s">
        <v>39</v>
      </c>
      <c r="AX306" s="14" t="s">
        <v>85</v>
      </c>
      <c r="AY306" s="165" t="s">
        <v>128</v>
      </c>
    </row>
    <row r="307" spans="2:65" s="1" customFormat="1" ht="24.15" customHeight="1">
      <c r="B307" s="34"/>
      <c r="C307" s="133" t="s">
        <v>371</v>
      </c>
      <c r="D307" s="133" t="s">
        <v>130</v>
      </c>
      <c r="E307" s="134" t="s">
        <v>313</v>
      </c>
      <c r="F307" s="135" t="s">
        <v>314</v>
      </c>
      <c r="G307" s="136" t="s">
        <v>133</v>
      </c>
      <c r="H307" s="137">
        <v>2.52</v>
      </c>
      <c r="I307" s="138"/>
      <c r="J307" s="139">
        <f>ROUND(I307*H307,2)</f>
        <v>0</v>
      </c>
      <c r="K307" s="135" t="s">
        <v>134</v>
      </c>
      <c r="L307" s="34"/>
      <c r="M307" s="140" t="s">
        <v>32</v>
      </c>
      <c r="N307" s="141" t="s">
        <v>49</v>
      </c>
      <c r="P307" s="142">
        <f>O307*H307</f>
        <v>0</v>
      </c>
      <c r="Q307" s="142">
        <v>0</v>
      </c>
      <c r="R307" s="142">
        <f>Q307*H307</f>
        <v>0</v>
      </c>
      <c r="S307" s="142">
        <v>0</v>
      </c>
      <c r="T307" s="143">
        <f>S307*H307</f>
        <v>0</v>
      </c>
      <c r="AR307" s="144" t="s">
        <v>135</v>
      </c>
      <c r="AT307" s="144" t="s">
        <v>130</v>
      </c>
      <c r="AU307" s="144" t="s">
        <v>87</v>
      </c>
      <c r="AY307" s="18" t="s">
        <v>128</v>
      </c>
      <c r="BE307" s="145">
        <f>IF(N307="základní",J307,0)</f>
        <v>0</v>
      </c>
      <c r="BF307" s="145">
        <f>IF(N307="snížená",J307,0)</f>
        <v>0</v>
      </c>
      <c r="BG307" s="145">
        <f>IF(N307="zákl. přenesená",J307,0)</f>
        <v>0</v>
      </c>
      <c r="BH307" s="145">
        <f>IF(N307="sníž. přenesená",J307,0)</f>
        <v>0</v>
      </c>
      <c r="BI307" s="145">
        <f>IF(N307="nulová",J307,0)</f>
        <v>0</v>
      </c>
      <c r="BJ307" s="18" t="s">
        <v>85</v>
      </c>
      <c r="BK307" s="145">
        <f>ROUND(I307*H307,2)</f>
        <v>0</v>
      </c>
      <c r="BL307" s="18" t="s">
        <v>135</v>
      </c>
      <c r="BM307" s="144" t="s">
        <v>811</v>
      </c>
    </row>
    <row r="308" spans="2:47" s="1" customFormat="1" ht="10.2">
      <c r="B308" s="34"/>
      <c r="D308" s="146" t="s">
        <v>137</v>
      </c>
      <c r="F308" s="147" t="s">
        <v>316</v>
      </c>
      <c r="I308" s="148"/>
      <c r="L308" s="34"/>
      <c r="M308" s="149"/>
      <c r="T308" s="55"/>
      <c r="AT308" s="18" t="s">
        <v>137</v>
      </c>
      <c r="AU308" s="18" t="s">
        <v>87</v>
      </c>
    </row>
    <row r="309" spans="2:51" s="13" customFormat="1" ht="10.2">
      <c r="B309" s="157"/>
      <c r="D309" s="151" t="s">
        <v>139</v>
      </c>
      <c r="E309" s="158" t="s">
        <v>32</v>
      </c>
      <c r="F309" s="159" t="s">
        <v>812</v>
      </c>
      <c r="H309" s="160">
        <v>0.63</v>
      </c>
      <c r="I309" s="161"/>
      <c r="L309" s="157"/>
      <c r="M309" s="162"/>
      <c r="T309" s="163"/>
      <c r="AT309" s="158" t="s">
        <v>139</v>
      </c>
      <c r="AU309" s="158" t="s">
        <v>87</v>
      </c>
      <c r="AV309" s="13" t="s">
        <v>87</v>
      </c>
      <c r="AW309" s="13" t="s">
        <v>39</v>
      </c>
      <c r="AX309" s="13" t="s">
        <v>85</v>
      </c>
      <c r="AY309" s="158" t="s">
        <v>128</v>
      </c>
    </row>
    <row r="310" spans="2:51" s="13" customFormat="1" ht="10.2">
      <c r="B310" s="157"/>
      <c r="D310" s="151" t="s">
        <v>139</v>
      </c>
      <c r="F310" s="159" t="s">
        <v>813</v>
      </c>
      <c r="H310" s="160">
        <v>2.52</v>
      </c>
      <c r="I310" s="161"/>
      <c r="L310" s="157"/>
      <c r="M310" s="162"/>
      <c r="T310" s="163"/>
      <c r="AT310" s="158" t="s">
        <v>139</v>
      </c>
      <c r="AU310" s="158" t="s">
        <v>87</v>
      </c>
      <c r="AV310" s="13" t="s">
        <v>87</v>
      </c>
      <c r="AW310" s="13" t="s">
        <v>4</v>
      </c>
      <c r="AX310" s="13" t="s">
        <v>85</v>
      </c>
      <c r="AY310" s="158" t="s">
        <v>128</v>
      </c>
    </row>
    <row r="311" spans="2:63" s="11" customFormat="1" ht="22.8" customHeight="1">
      <c r="B311" s="121"/>
      <c r="D311" s="122" t="s">
        <v>77</v>
      </c>
      <c r="E311" s="131" t="s">
        <v>135</v>
      </c>
      <c r="F311" s="131" t="s">
        <v>319</v>
      </c>
      <c r="I311" s="124"/>
      <c r="J311" s="132">
        <f>BK311</f>
        <v>0</v>
      </c>
      <c r="L311" s="121"/>
      <c r="M311" s="126"/>
      <c r="P311" s="127">
        <f>SUM(P312:P318)</f>
        <v>0</v>
      </c>
      <c r="R311" s="127">
        <f>SUM(R312:R318)</f>
        <v>0</v>
      </c>
      <c r="T311" s="128">
        <f>SUM(T312:T318)</f>
        <v>0</v>
      </c>
      <c r="AR311" s="122" t="s">
        <v>85</v>
      </c>
      <c r="AT311" s="129" t="s">
        <v>77</v>
      </c>
      <c r="AU311" s="129" t="s">
        <v>85</v>
      </c>
      <c r="AY311" s="122" t="s">
        <v>128</v>
      </c>
      <c r="BK311" s="130">
        <f>SUM(BK312:BK318)</f>
        <v>0</v>
      </c>
    </row>
    <row r="312" spans="2:65" s="1" customFormat="1" ht="33" customHeight="1">
      <c r="B312" s="34"/>
      <c r="C312" s="133" t="s">
        <v>376</v>
      </c>
      <c r="D312" s="133" t="s">
        <v>130</v>
      </c>
      <c r="E312" s="134" t="s">
        <v>321</v>
      </c>
      <c r="F312" s="135" t="s">
        <v>322</v>
      </c>
      <c r="G312" s="136" t="s">
        <v>133</v>
      </c>
      <c r="H312" s="137">
        <v>4.548</v>
      </c>
      <c r="I312" s="138"/>
      <c r="J312" s="139">
        <f>ROUND(I312*H312,2)</f>
        <v>0</v>
      </c>
      <c r="K312" s="135" t="s">
        <v>134</v>
      </c>
      <c r="L312" s="34"/>
      <c r="M312" s="140" t="s">
        <v>32</v>
      </c>
      <c r="N312" s="141" t="s">
        <v>49</v>
      </c>
      <c r="P312" s="142">
        <f>O312*H312</f>
        <v>0</v>
      </c>
      <c r="Q312" s="142">
        <v>0</v>
      </c>
      <c r="R312" s="142">
        <f>Q312*H312</f>
        <v>0</v>
      </c>
      <c r="S312" s="142">
        <v>0</v>
      </c>
      <c r="T312" s="143">
        <f>S312*H312</f>
        <v>0</v>
      </c>
      <c r="AR312" s="144" t="s">
        <v>135</v>
      </c>
      <c r="AT312" s="144" t="s">
        <v>130</v>
      </c>
      <c r="AU312" s="144" t="s">
        <v>87</v>
      </c>
      <c r="AY312" s="18" t="s">
        <v>128</v>
      </c>
      <c r="BE312" s="145">
        <f>IF(N312="základní",J312,0)</f>
        <v>0</v>
      </c>
      <c r="BF312" s="145">
        <f>IF(N312="snížená",J312,0)</f>
        <v>0</v>
      </c>
      <c r="BG312" s="145">
        <f>IF(N312="zákl. přenesená",J312,0)</f>
        <v>0</v>
      </c>
      <c r="BH312" s="145">
        <f>IF(N312="sníž. přenesená",J312,0)</f>
        <v>0</v>
      </c>
      <c r="BI312" s="145">
        <f>IF(N312="nulová",J312,0)</f>
        <v>0</v>
      </c>
      <c r="BJ312" s="18" t="s">
        <v>85</v>
      </c>
      <c r="BK312" s="145">
        <f>ROUND(I312*H312,2)</f>
        <v>0</v>
      </c>
      <c r="BL312" s="18" t="s">
        <v>135</v>
      </c>
      <c r="BM312" s="144" t="s">
        <v>814</v>
      </c>
    </row>
    <row r="313" spans="2:47" s="1" customFormat="1" ht="10.2">
      <c r="B313" s="34"/>
      <c r="D313" s="146" t="s">
        <v>137</v>
      </c>
      <c r="F313" s="147" t="s">
        <v>324</v>
      </c>
      <c r="I313" s="148"/>
      <c r="L313" s="34"/>
      <c r="M313" s="149"/>
      <c r="T313" s="55"/>
      <c r="AT313" s="18" t="s">
        <v>137</v>
      </c>
      <c r="AU313" s="18" t="s">
        <v>87</v>
      </c>
    </row>
    <row r="314" spans="2:51" s="12" customFormat="1" ht="10.2">
      <c r="B314" s="150"/>
      <c r="D314" s="151" t="s">
        <v>139</v>
      </c>
      <c r="E314" s="152" t="s">
        <v>32</v>
      </c>
      <c r="F314" s="153" t="s">
        <v>677</v>
      </c>
      <c r="H314" s="152" t="s">
        <v>32</v>
      </c>
      <c r="I314" s="154"/>
      <c r="L314" s="150"/>
      <c r="M314" s="155"/>
      <c r="T314" s="156"/>
      <c r="AT314" s="152" t="s">
        <v>139</v>
      </c>
      <c r="AU314" s="152" t="s">
        <v>87</v>
      </c>
      <c r="AV314" s="12" t="s">
        <v>85</v>
      </c>
      <c r="AW314" s="12" t="s">
        <v>39</v>
      </c>
      <c r="AX314" s="12" t="s">
        <v>78</v>
      </c>
      <c r="AY314" s="152" t="s">
        <v>128</v>
      </c>
    </row>
    <row r="315" spans="2:51" s="12" customFormat="1" ht="10.2">
      <c r="B315" s="150"/>
      <c r="D315" s="151" t="s">
        <v>139</v>
      </c>
      <c r="E315" s="152" t="s">
        <v>32</v>
      </c>
      <c r="F315" s="153" t="s">
        <v>678</v>
      </c>
      <c r="H315" s="152" t="s">
        <v>32</v>
      </c>
      <c r="I315" s="154"/>
      <c r="L315" s="150"/>
      <c r="M315" s="155"/>
      <c r="T315" s="156"/>
      <c r="AT315" s="152" t="s">
        <v>139</v>
      </c>
      <c r="AU315" s="152" t="s">
        <v>87</v>
      </c>
      <c r="AV315" s="12" t="s">
        <v>85</v>
      </c>
      <c r="AW315" s="12" t="s">
        <v>39</v>
      </c>
      <c r="AX315" s="12" t="s">
        <v>78</v>
      </c>
      <c r="AY315" s="152" t="s">
        <v>128</v>
      </c>
    </row>
    <row r="316" spans="2:51" s="13" customFormat="1" ht="10.2">
      <c r="B316" s="157"/>
      <c r="D316" s="151" t="s">
        <v>139</v>
      </c>
      <c r="E316" s="158" t="s">
        <v>32</v>
      </c>
      <c r="F316" s="159" t="s">
        <v>815</v>
      </c>
      <c r="H316" s="160">
        <v>3.948</v>
      </c>
      <c r="I316" s="161"/>
      <c r="L316" s="157"/>
      <c r="M316" s="162"/>
      <c r="T316" s="163"/>
      <c r="AT316" s="158" t="s">
        <v>139</v>
      </c>
      <c r="AU316" s="158" t="s">
        <v>87</v>
      </c>
      <c r="AV316" s="13" t="s">
        <v>87</v>
      </c>
      <c r="AW316" s="13" t="s">
        <v>39</v>
      </c>
      <c r="AX316" s="13" t="s">
        <v>78</v>
      </c>
      <c r="AY316" s="158" t="s">
        <v>128</v>
      </c>
    </row>
    <row r="317" spans="2:51" s="13" customFormat="1" ht="10.2">
      <c r="B317" s="157"/>
      <c r="D317" s="151" t="s">
        <v>139</v>
      </c>
      <c r="E317" s="158" t="s">
        <v>32</v>
      </c>
      <c r="F317" s="159" t="s">
        <v>816</v>
      </c>
      <c r="H317" s="160">
        <v>0.6</v>
      </c>
      <c r="I317" s="161"/>
      <c r="L317" s="157"/>
      <c r="M317" s="162"/>
      <c r="T317" s="163"/>
      <c r="AT317" s="158" t="s">
        <v>139</v>
      </c>
      <c r="AU317" s="158" t="s">
        <v>87</v>
      </c>
      <c r="AV317" s="13" t="s">
        <v>87</v>
      </c>
      <c r="AW317" s="13" t="s">
        <v>39</v>
      </c>
      <c r="AX317" s="13" t="s">
        <v>78</v>
      </c>
      <c r="AY317" s="158" t="s">
        <v>128</v>
      </c>
    </row>
    <row r="318" spans="2:51" s="14" customFormat="1" ht="10.2">
      <c r="B318" s="164"/>
      <c r="D318" s="151" t="s">
        <v>139</v>
      </c>
      <c r="E318" s="165" t="s">
        <v>32</v>
      </c>
      <c r="F318" s="166" t="s">
        <v>142</v>
      </c>
      <c r="H318" s="167">
        <v>4.548</v>
      </c>
      <c r="I318" s="168"/>
      <c r="L318" s="164"/>
      <c r="M318" s="169"/>
      <c r="T318" s="170"/>
      <c r="AT318" s="165" t="s">
        <v>139</v>
      </c>
      <c r="AU318" s="165" t="s">
        <v>87</v>
      </c>
      <c r="AV318" s="14" t="s">
        <v>135</v>
      </c>
      <c r="AW318" s="14" t="s">
        <v>39</v>
      </c>
      <c r="AX318" s="14" t="s">
        <v>85</v>
      </c>
      <c r="AY318" s="165" t="s">
        <v>128</v>
      </c>
    </row>
    <row r="319" spans="2:63" s="11" customFormat="1" ht="22.8" customHeight="1">
      <c r="B319" s="121"/>
      <c r="D319" s="122" t="s">
        <v>77</v>
      </c>
      <c r="E319" s="131" t="s">
        <v>162</v>
      </c>
      <c r="F319" s="131" t="s">
        <v>336</v>
      </c>
      <c r="I319" s="124"/>
      <c r="J319" s="132">
        <f>BK319</f>
        <v>0</v>
      </c>
      <c r="L319" s="121"/>
      <c r="M319" s="126"/>
      <c r="P319" s="127">
        <f>SUM(P320:P362)</f>
        <v>0</v>
      </c>
      <c r="R319" s="127">
        <f>SUM(R320:R362)</f>
        <v>32.28046971</v>
      </c>
      <c r="T319" s="128">
        <f>SUM(T320:T362)</f>
        <v>0</v>
      </c>
      <c r="AR319" s="122" t="s">
        <v>85</v>
      </c>
      <c r="AT319" s="129" t="s">
        <v>77</v>
      </c>
      <c r="AU319" s="129" t="s">
        <v>85</v>
      </c>
      <c r="AY319" s="122" t="s">
        <v>128</v>
      </c>
      <c r="BK319" s="130">
        <f>SUM(BK320:BK362)</f>
        <v>0</v>
      </c>
    </row>
    <row r="320" spans="2:65" s="1" customFormat="1" ht="37.8" customHeight="1">
      <c r="B320" s="34"/>
      <c r="C320" s="133" t="s">
        <v>381</v>
      </c>
      <c r="D320" s="133" t="s">
        <v>130</v>
      </c>
      <c r="E320" s="134" t="s">
        <v>817</v>
      </c>
      <c r="F320" s="135" t="s">
        <v>818</v>
      </c>
      <c r="G320" s="136" t="s">
        <v>153</v>
      </c>
      <c r="H320" s="137">
        <v>16.074</v>
      </c>
      <c r="I320" s="138"/>
      <c r="J320" s="139">
        <f>ROUND(I320*H320,2)</f>
        <v>0</v>
      </c>
      <c r="K320" s="135" t="s">
        <v>134</v>
      </c>
      <c r="L320" s="34"/>
      <c r="M320" s="140" t="s">
        <v>32</v>
      </c>
      <c r="N320" s="141" t="s">
        <v>49</v>
      </c>
      <c r="P320" s="142">
        <f>O320*H320</f>
        <v>0</v>
      </c>
      <c r="Q320" s="142">
        <v>0.575</v>
      </c>
      <c r="R320" s="142">
        <f>Q320*H320</f>
        <v>9.24255</v>
      </c>
      <c r="S320" s="142">
        <v>0</v>
      </c>
      <c r="T320" s="143">
        <f>S320*H320</f>
        <v>0</v>
      </c>
      <c r="AR320" s="144" t="s">
        <v>135</v>
      </c>
      <c r="AT320" s="144" t="s">
        <v>130</v>
      </c>
      <c r="AU320" s="144" t="s">
        <v>87</v>
      </c>
      <c r="AY320" s="18" t="s">
        <v>128</v>
      </c>
      <c r="BE320" s="145">
        <f>IF(N320="základní",J320,0)</f>
        <v>0</v>
      </c>
      <c r="BF320" s="145">
        <f>IF(N320="snížená",J320,0)</f>
        <v>0</v>
      </c>
      <c r="BG320" s="145">
        <f>IF(N320="zákl. přenesená",J320,0)</f>
        <v>0</v>
      </c>
      <c r="BH320" s="145">
        <f>IF(N320="sníž. přenesená",J320,0)</f>
        <v>0</v>
      </c>
      <c r="BI320" s="145">
        <f>IF(N320="nulová",J320,0)</f>
        <v>0</v>
      </c>
      <c r="BJ320" s="18" t="s">
        <v>85</v>
      </c>
      <c r="BK320" s="145">
        <f>ROUND(I320*H320,2)</f>
        <v>0</v>
      </c>
      <c r="BL320" s="18" t="s">
        <v>135</v>
      </c>
      <c r="BM320" s="144" t="s">
        <v>819</v>
      </c>
    </row>
    <row r="321" spans="2:47" s="1" customFormat="1" ht="10.2">
      <c r="B321" s="34"/>
      <c r="D321" s="146" t="s">
        <v>137</v>
      </c>
      <c r="F321" s="147" t="s">
        <v>820</v>
      </c>
      <c r="I321" s="148"/>
      <c r="L321" s="34"/>
      <c r="M321" s="149"/>
      <c r="T321" s="55"/>
      <c r="AT321" s="18" t="s">
        <v>137</v>
      </c>
      <c r="AU321" s="18" t="s">
        <v>87</v>
      </c>
    </row>
    <row r="322" spans="2:51" s="12" customFormat="1" ht="10.2">
      <c r="B322" s="150"/>
      <c r="D322" s="151" t="s">
        <v>139</v>
      </c>
      <c r="E322" s="152" t="s">
        <v>32</v>
      </c>
      <c r="F322" s="153" t="s">
        <v>677</v>
      </c>
      <c r="H322" s="152" t="s">
        <v>32</v>
      </c>
      <c r="I322" s="154"/>
      <c r="L322" s="150"/>
      <c r="M322" s="155"/>
      <c r="T322" s="156"/>
      <c r="AT322" s="152" t="s">
        <v>139</v>
      </c>
      <c r="AU322" s="152" t="s">
        <v>87</v>
      </c>
      <c r="AV322" s="12" t="s">
        <v>85</v>
      </c>
      <c r="AW322" s="12" t="s">
        <v>39</v>
      </c>
      <c r="AX322" s="12" t="s">
        <v>78</v>
      </c>
      <c r="AY322" s="152" t="s">
        <v>128</v>
      </c>
    </row>
    <row r="323" spans="2:51" s="12" customFormat="1" ht="10.2">
      <c r="B323" s="150"/>
      <c r="D323" s="151" t="s">
        <v>139</v>
      </c>
      <c r="E323" s="152" t="s">
        <v>32</v>
      </c>
      <c r="F323" s="153" t="s">
        <v>678</v>
      </c>
      <c r="H323" s="152" t="s">
        <v>32</v>
      </c>
      <c r="I323" s="154"/>
      <c r="L323" s="150"/>
      <c r="M323" s="155"/>
      <c r="T323" s="156"/>
      <c r="AT323" s="152" t="s">
        <v>139</v>
      </c>
      <c r="AU323" s="152" t="s">
        <v>87</v>
      </c>
      <c r="AV323" s="12" t="s">
        <v>85</v>
      </c>
      <c r="AW323" s="12" t="s">
        <v>39</v>
      </c>
      <c r="AX323" s="12" t="s">
        <v>78</v>
      </c>
      <c r="AY323" s="152" t="s">
        <v>128</v>
      </c>
    </row>
    <row r="324" spans="2:51" s="12" customFormat="1" ht="10.2">
      <c r="B324" s="150"/>
      <c r="D324" s="151" t="s">
        <v>139</v>
      </c>
      <c r="E324" s="152" t="s">
        <v>32</v>
      </c>
      <c r="F324" s="153" t="s">
        <v>679</v>
      </c>
      <c r="H324" s="152" t="s">
        <v>32</v>
      </c>
      <c r="I324" s="154"/>
      <c r="L324" s="150"/>
      <c r="M324" s="155"/>
      <c r="T324" s="156"/>
      <c r="AT324" s="152" t="s">
        <v>139</v>
      </c>
      <c r="AU324" s="152" t="s">
        <v>87</v>
      </c>
      <c r="AV324" s="12" t="s">
        <v>85</v>
      </c>
      <c r="AW324" s="12" t="s">
        <v>39</v>
      </c>
      <c r="AX324" s="12" t="s">
        <v>78</v>
      </c>
      <c r="AY324" s="152" t="s">
        <v>128</v>
      </c>
    </row>
    <row r="325" spans="2:51" s="13" customFormat="1" ht="10.2">
      <c r="B325" s="157"/>
      <c r="D325" s="151" t="s">
        <v>139</v>
      </c>
      <c r="E325" s="158" t="s">
        <v>32</v>
      </c>
      <c r="F325" s="159" t="s">
        <v>680</v>
      </c>
      <c r="H325" s="160">
        <v>23.594</v>
      </c>
      <c r="I325" s="161"/>
      <c r="L325" s="157"/>
      <c r="M325" s="162"/>
      <c r="T325" s="163"/>
      <c r="AT325" s="158" t="s">
        <v>139</v>
      </c>
      <c r="AU325" s="158" t="s">
        <v>87</v>
      </c>
      <c r="AV325" s="13" t="s">
        <v>87</v>
      </c>
      <c r="AW325" s="13" t="s">
        <v>39</v>
      </c>
      <c r="AX325" s="13" t="s">
        <v>78</v>
      </c>
      <c r="AY325" s="158" t="s">
        <v>128</v>
      </c>
    </row>
    <row r="326" spans="2:51" s="13" customFormat="1" ht="10.2">
      <c r="B326" s="157"/>
      <c r="D326" s="151" t="s">
        <v>139</v>
      </c>
      <c r="E326" s="158" t="s">
        <v>32</v>
      </c>
      <c r="F326" s="159" t="s">
        <v>821</v>
      </c>
      <c r="H326" s="160">
        <v>-7.52</v>
      </c>
      <c r="I326" s="161"/>
      <c r="L326" s="157"/>
      <c r="M326" s="162"/>
      <c r="T326" s="163"/>
      <c r="AT326" s="158" t="s">
        <v>139</v>
      </c>
      <c r="AU326" s="158" t="s">
        <v>87</v>
      </c>
      <c r="AV326" s="13" t="s">
        <v>87</v>
      </c>
      <c r="AW326" s="13" t="s">
        <v>39</v>
      </c>
      <c r="AX326" s="13" t="s">
        <v>78</v>
      </c>
      <c r="AY326" s="158" t="s">
        <v>128</v>
      </c>
    </row>
    <row r="327" spans="2:51" s="14" customFormat="1" ht="10.2">
      <c r="B327" s="164"/>
      <c r="D327" s="151" t="s">
        <v>139</v>
      </c>
      <c r="E327" s="165" t="s">
        <v>32</v>
      </c>
      <c r="F327" s="166" t="s">
        <v>142</v>
      </c>
      <c r="H327" s="167">
        <v>16.074</v>
      </c>
      <c r="I327" s="168"/>
      <c r="L327" s="164"/>
      <c r="M327" s="169"/>
      <c r="T327" s="170"/>
      <c r="AT327" s="165" t="s">
        <v>139</v>
      </c>
      <c r="AU327" s="165" t="s">
        <v>87</v>
      </c>
      <c r="AV327" s="14" t="s">
        <v>135</v>
      </c>
      <c r="AW327" s="14" t="s">
        <v>39</v>
      </c>
      <c r="AX327" s="14" t="s">
        <v>85</v>
      </c>
      <c r="AY327" s="165" t="s">
        <v>128</v>
      </c>
    </row>
    <row r="328" spans="2:65" s="1" customFormat="1" ht="44.25" customHeight="1">
      <c r="B328" s="34"/>
      <c r="C328" s="133" t="s">
        <v>386</v>
      </c>
      <c r="D328" s="133" t="s">
        <v>130</v>
      </c>
      <c r="E328" s="134" t="s">
        <v>822</v>
      </c>
      <c r="F328" s="135" t="s">
        <v>823</v>
      </c>
      <c r="G328" s="136" t="s">
        <v>153</v>
      </c>
      <c r="H328" s="137">
        <v>20.793</v>
      </c>
      <c r="I328" s="138"/>
      <c r="J328" s="139">
        <f>ROUND(I328*H328,2)</f>
        <v>0</v>
      </c>
      <c r="K328" s="135" t="s">
        <v>134</v>
      </c>
      <c r="L328" s="34"/>
      <c r="M328" s="140" t="s">
        <v>32</v>
      </c>
      <c r="N328" s="141" t="s">
        <v>49</v>
      </c>
      <c r="P328" s="142">
        <f>O328*H328</f>
        <v>0</v>
      </c>
      <c r="Q328" s="142">
        <v>0.26376</v>
      </c>
      <c r="R328" s="142">
        <f>Q328*H328</f>
        <v>5.48436168</v>
      </c>
      <c r="S328" s="142">
        <v>0</v>
      </c>
      <c r="T328" s="143">
        <f>S328*H328</f>
        <v>0</v>
      </c>
      <c r="AR328" s="144" t="s">
        <v>135</v>
      </c>
      <c r="AT328" s="144" t="s">
        <v>130</v>
      </c>
      <c r="AU328" s="144" t="s">
        <v>87</v>
      </c>
      <c r="AY328" s="18" t="s">
        <v>128</v>
      </c>
      <c r="BE328" s="145">
        <f>IF(N328="základní",J328,0)</f>
        <v>0</v>
      </c>
      <c r="BF328" s="145">
        <f>IF(N328="snížená",J328,0)</f>
        <v>0</v>
      </c>
      <c r="BG328" s="145">
        <f>IF(N328="zákl. přenesená",J328,0)</f>
        <v>0</v>
      </c>
      <c r="BH328" s="145">
        <f>IF(N328="sníž. přenesená",J328,0)</f>
        <v>0</v>
      </c>
      <c r="BI328" s="145">
        <f>IF(N328="nulová",J328,0)</f>
        <v>0</v>
      </c>
      <c r="BJ328" s="18" t="s">
        <v>85</v>
      </c>
      <c r="BK328" s="145">
        <f>ROUND(I328*H328,2)</f>
        <v>0</v>
      </c>
      <c r="BL328" s="18" t="s">
        <v>135</v>
      </c>
      <c r="BM328" s="144" t="s">
        <v>824</v>
      </c>
    </row>
    <row r="329" spans="2:47" s="1" customFormat="1" ht="10.2">
      <c r="B329" s="34"/>
      <c r="D329" s="146" t="s">
        <v>137</v>
      </c>
      <c r="F329" s="147" t="s">
        <v>825</v>
      </c>
      <c r="I329" s="148"/>
      <c r="L329" s="34"/>
      <c r="M329" s="149"/>
      <c r="T329" s="55"/>
      <c r="AT329" s="18" t="s">
        <v>137</v>
      </c>
      <c r="AU329" s="18" t="s">
        <v>87</v>
      </c>
    </row>
    <row r="330" spans="2:51" s="12" customFormat="1" ht="10.2">
      <c r="B330" s="150"/>
      <c r="D330" s="151" t="s">
        <v>139</v>
      </c>
      <c r="E330" s="152" t="s">
        <v>32</v>
      </c>
      <c r="F330" s="153" t="s">
        <v>677</v>
      </c>
      <c r="H330" s="152" t="s">
        <v>32</v>
      </c>
      <c r="I330" s="154"/>
      <c r="L330" s="150"/>
      <c r="M330" s="155"/>
      <c r="T330" s="156"/>
      <c r="AT330" s="152" t="s">
        <v>139</v>
      </c>
      <c r="AU330" s="152" t="s">
        <v>87</v>
      </c>
      <c r="AV330" s="12" t="s">
        <v>85</v>
      </c>
      <c r="AW330" s="12" t="s">
        <v>39</v>
      </c>
      <c r="AX330" s="12" t="s">
        <v>78</v>
      </c>
      <c r="AY330" s="152" t="s">
        <v>128</v>
      </c>
    </row>
    <row r="331" spans="2:51" s="12" customFormat="1" ht="10.2">
      <c r="B331" s="150"/>
      <c r="D331" s="151" t="s">
        <v>139</v>
      </c>
      <c r="E331" s="152" t="s">
        <v>32</v>
      </c>
      <c r="F331" s="153" t="s">
        <v>678</v>
      </c>
      <c r="H331" s="152" t="s">
        <v>32</v>
      </c>
      <c r="I331" s="154"/>
      <c r="L331" s="150"/>
      <c r="M331" s="155"/>
      <c r="T331" s="156"/>
      <c r="AT331" s="152" t="s">
        <v>139</v>
      </c>
      <c r="AU331" s="152" t="s">
        <v>87</v>
      </c>
      <c r="AV331" s="12" t="s">
        <v>85</v>
      </c>
      <c r="AW331" s="12" t="s">
        <v>39</v>
      </c>
      <c r="AX331" s="12" t="s">
        <v>78</v>
      </c>
      <c r="AY331" s="152" t="s">
        <v>128</v>
      </c>
    </row>
    <row r="332" spans="2:51" s="12" customFormat="1" ht="10.2">
      <c r="B332" s="150"/>
      <c r="D332" s="151" t="s">
        <v>139</v>
      </c>
      <c r="E332" s="152" t="s">
        <v>32</v>
      </c>
      <c r="F332" s="153" t="s">
        <v>691</v>
      </c>
      <c r="H332" s="152" t="s">
        <v>32</v>
      </c>
      <c r="I332" s="154"/>
      <c r="L332" s="150"/>
      <c r="M332" s="155"/>
      <c r="T332" s="156"/>
      <c r="AT332" s="152" t="s">
        <v>139</v>
      </c>
      <c r="AU332" s="152" t="s">
        <v>87</v>
      </c>
      <c r="AV332" s="12" t="s">
        <v>85</v>
      </c>
      <c r="AW332" s="12" t="s">
        <v>39</v>
      </c>
      <c r="AX332" s="12" t="s">
        <v>78</v>
      </c>
      <c r="AY332" s="152" t="s">
        <v>128</v>
      </c>
    </row>
    <row r="333" spans="2:51" s="12" customFormat="1" ht="10.2">
      <c r="B333" s="150"/>
      <c r="D333" s="151" t="s">
        <v>139</v>
      </c>
      <c r="E333" s="152" t="s">
        <v>32</v>
      </c>
      <c r="F333" s="153" t="s">
        <v>694</v>
      </c>
      <c r="H333" s="152" t="s">
        <v>32</v>
      </c>
      <c r="I333" s="154"/>
      <c r="L333" s="150"/>
      <c r="M333" s="155"/>
      <c r="T333" s="156"/>
      <c r="AT333" s="152" t="s">
        <v>139</v>
      </c>
      <c r="AU333" s="152" t="s">
        <v>87</v>
      </c>
      <c r="AV333" s="12" t="s">
        <v>85</v>
      </c>
      <c r="AW333" s="12" t="s">
        <v>39</v>
      </c>
      <c r="AX333" s="12" t="s">
        <v>78</v>
      </c>
      <c r="AY333" s="152" t="s">
        <v>128</v>
      </c>
    </row>
    <row r="334" spans="2:51" s="13" customFormat="1" ht="10.2">
      <c r="B334" s="157"/>
      <c r="D334" s="151" t="s">
        <v>139</v>
      </c>
      <c r="E334" s="158" t="s">
        <v>32</v>
      </c>
      <c r="F334" s="159" t="s">
        <v>695</v>
      </c>
      <c r="H334" s="160">
        <v>28.313</v>
      </c>
      <c r="I334" s="161"/>
      <c r="L334" s="157"/>
      <c r="M334" s="162"/>
      <c r="T334" s="163"/>
      <c r="AT334" s="158" t="s">
        <v>139</v>
      </c>
      <c r="AU334" s="158" t="s">
        <v>87</v>
      </c>
      <c r="AV334" s="13" t="s">
        <v>87</v>
      </c>
      <c r="AW334" s="13" t="s">
        <v>39</v>
      </c>
      <c r="AX334" s="13" t="s">
        <v>78</v>
      </c>
      <c r="AY334" s="158" t="s">
        <v>128</v>
      </c>
    </row>
    <row r="335" spans="2:51" s="13" customFormat="1" ht="10.2">
      <c r="B335" s="157"/>
      <c r="D335" s="151" t="s">
        <v>139</v>
      </c>
      <c r="E335" s="158" t="s">
        <v>32</v>
      </c>
      <c r="F335" s="159" t="s">
        <v>821</v>
      </c>
      <c r="H335" s="160">
        <v>-7.52</v>
      </c>
      <c r="I335" s="161"/>
      <c r="L335" s="157"/>
      <c r="M335" s="162"/>
      <c r="T335" s="163"/>
      <c r="AT335" s="158" t="s">
        <v>139</v>
      </c>
      <c r="AU335" s="158" t="s">
        <v>87</v>
      </c>
      <c r="AV335" s="13" t="s">
        <v>87</v>
      </c>
      <c r="AW335" s="13" t="s">
        <v>39</v>
      </c>
      <c r="AX335" s="13" t="s">
        <v>78</v>
      </c>
      <c r="AY335" s="158" t="s">
        <v>128</v>
      </c>
    </row>
    <row r="336" spans="2:51" s="14" customFormat="1" ht="10.2">
      <c r="B336" s="164"/>
      <c r="D336" s="151" t="s">
        <v>139</v>
      </c>
      <c r="E336" s="165" t="s">
        <v>32</v>
      </c>
      <c r="F336" s="166" t="s">
        <v>142</v>
      </c>
      <c r="H336" s="167">
        <v>20.793</v>
      </c>
      <c r="I336" s="168"/>
      <c r="L336" s="164"/>
      <c r="M336" s="169"/>
      <c r="T336" s="170"/>
      <c r="AT336" s="165" t="s">
        <v>139</v>
      </c>
      <c r="AU336" s="165" t="s">
        <v>87</v>
      </c>
      <c r="AV336" s="14" t="s">
        <v>135</v>
      </c>
      <c r="AW336" s="14" t="s">
        <v>39</v>
      </c>
      <c r="AX336" s="14" t="s">
        <v>85</v>
      </c>
      <c r="AY336" s="165" t="s">
        <v>128</v>
      </c>
    </row>
    <row r="337" spans="2:65" s="1" customFormat="1" ht="44.25" customHeight="1">
      <c r="B337" s="34"/>
      <c r="C337" s="133" t="s">
        <v>392</v>
      </c>
      <c r="D337" s="133" t="s">
        <v>130</v>
      </c>
      <c r="E337" s="134" t="s">
        <v>826</v>
      </c>
      <c r="F337" s="135" t="s">
        <v>827</v>
      </c>
      <c r="G337" s="136" t="s">
        <v>153</v>
      </c>
      <c r="H337" s="137">
        <v>17.961</v>
      </c>
      <c r="I337" s="138"/>
      <c r="J337" s="139">
        <f>ROUND(I337*H337,2)</f>
        <v>0</v>
      </c>
      <c r="K337" s="135" t="s">
        <v>134</v>
      </c>
      <c r="L337" s="34"/>
      <c r="M337" s="140" t="s">
        <v>32</v>
      </c>
      <c r="N337" s="141" t="s">
        <v>49</v>
      </c>
      <c r="P337" s="142">
        <f>O337*H337</f>
        <v>0</v>
      </c>
      <c r="Q337" s="142">
        <v>0.49985</v>
      </c>
      <c r="R337" s="142">
        <f>Q337*H337</f>
        <v>8.97780585</v>
      </c>
      <c r="S337" s="142">
        <v>0</v>
      </c>
      <c r="T337" s="143">
        <f>S337*H337</f>
        <v>0</v>
      </c>
      <c r="AR337" s="144" t="s">
        <v>135</v>
      </c>
      <c r="AT337" s="144" t="s">
        <v>130</v>
      </c>
      <c r="AU337" s="144" t="s">
        <v>87</v>
      </c>
      <c r="AY337" s="18" t="s">
        <v>128</v>
      </c>
      <c r="BE337" s="145">
        <f>IF(N337="základní",J337,0)</f>
        <v>0</v>
      </c>
      <c r="BF337" s="145">
        <f>IF(N337="snížená",J337,0)</f>
        <v>0</v>
      </c>
      <c r="BG337" s="145">
        <f>IF(N337="zákl. přenesená",J337,0)</f>
        <v>0</v>
      </c>
      <c r="BH337" s="145">
        <f>IF(N337="sníž. přenesená",J337,0)</f>
        <v>0</v>
      </c>
      <c r="BI337" s="145">
        <f>IF(N337="nulová",J337,0)</f>
        <v>0</v>
      </c>
      <c r="BJ337" s="18" t="s">
        <v>85</v>
      </c>
      <c r="BK337" s="145">
        <f>ROUND(I337*H337,2)</f>
        <v>0</v>
      </c>
      <c r="BL337" s="18" t="s">
        <v>135</v>
      </c>
      <c r="BM337" s="144" t="s">
        <v>828</v>
      </c>
    </row>
    <row r="338" spans="2:47" s="1" customFormat="1" ht="10.2">
      <c r="B338" s="34"/>
      <c r="D338" s="146" t="s">
        <v>137</v>
      </c>
      <c r="F338" s="147" t="s">
        <v>829</v>
      </c>
      <c r="I338" s="148"/>
      <c r="L338" s="34"/>
      <c r="M338" s="149"/>
      <c r="T338" s="55"/>
      <c r="AT338" s="18" t="s">
        <v>137</v>
      </c>
      <c r="AU338" s="18" t="s">
        <v>87</v>
      </c>
    </row>
    <row r="339" spans="2:51" s="12" customFormat="1" ht="10.2">
      <c r="B339" s="150"/>
      <c r="D339" s="151" t="s">
        <v>139</v>
      </c>
      <c r="E339" s="152" t="s">
        <v>32</v>
      </c>
      <c r="F339" s="153" t="s">
        <v>677</v>
      </c>
      <c r="H339" s="152" t="s">
        <v>32</v>
      </c>
      <c r="I339" s="154"/>
      <c r="L339" s="150"/>
      <c r="M339" s="155"/>
      <c r="T339" s="156"/>
      <c r="AT339" s="152" t="s">
        <v>139</v>
      </c>
      <c r="AU339" s="152" t="s">
        <v>87</v>
      </c>
      <c r="AV339" s="12" t="s">
        <v>85</v>
      </c>
      <c r="AW339" s="12" t="s">
        <v>39</v>
      </c>
      <c r="AX339" s="12" t="s">
        <v>78</v>
      </c>
      <c r="AY339" s="152" t="s">
        <v>128</v>
      </c>
    </row>
    <row r="340" spans="2:51" s="12" customFormat="1" ht="10.2">
      <c r="B340" s="150"/>
      <c r="D340" s="151" t="s">
        <v>139</v>
      </c>
      <c r="E340" s="152" t="s">
        <v>32</v>
      </c>
      <c r="F340" s="153" t="s">
        <v>678</v>
      </c>
      <c r="H340" s="152" t="s">
        <v>32</v>
      </c>
      <c r="I340" s="154"/>
      <c r="L340" s="150"/>
      <c r="M340" s="155"/>
      <c r="T340" s="156"/>
      <c r="AT340" s="152" t="s">
        <v>139</v>
      </c>
      <c r="AU340" s="152" t="s">
        <v>87</v>
      </c>
      <c r="AV340" s="12" t="s">
        <v>85</v>
      </c>
      <c r="AW340" s="12" t="s">
        <v>39</v>
      </c>
      <c r="AX340" s="12" t="s">
        <v>78</v>
      </c>
      <c r="AY340" s="152" t="s">
        <v>128</v>
      </c>
    </row>
    <row r="341" spans="2:51" s="12" customFormat="1" ht="10.2">
      <c r="B341" s="150"/>
      <c r="D341" s="151" t="s">
        <v>139</v>
      </c>
      <c r="E341" s="152" t="s">
        <v>32</v>
      </c>
      <c r="F341" s="153" t="s">
        <v>685</v>
      </c>
      <c r="H341" s="152" t="s">
        <v>32</v>
      </c>
      <c r="I341" s="154"/>
      <c r="L341" s="150"/>
      <c r="M341" s="155"/>
      <c r="T341" s="156"/>
      <c r="AT341" s="152" t="s">
        <v>139</v>
      </c>
      <c r="AU341" s="152" t="s">
        <v>87</v>
      </c>
      <c r="AV341" s="12" t="s">
        <v>85</v>
      </c>
      <c r="AW341" s="12" t="s">
        <v>39</v>
      </c>
      <c r="AX341" s="12" t="s">
        <v>78</v>
      </c>
      <c r="AY341" s="152" t="s">
        <v>128</v>
      </c>
    </row>
    <row r="342" spans="2:51" s="13" customFormat="1" ht="10.2">
      <c r="B342" s="157"/>
      <c r="D342" s="151" t="s">
        <v>139</v>
      </c>
      <c r="E342" s="158" t="s">
        <v>32</v>
      </c>
      <c r="F342" s="159" t="s">
        <v>686</v>
      </c>
      <c r="H342" s="160">
        <v>25.481</v>
      </c>
      <c r="I342" s="161"/>
      <c r="L342" s="157"/>
      <c r="M342" s="162"/>
      <c r="T342" s="163"/>
      <c r="AT342" s="158" t="s">
        <v>139</v>
      </c>
      <c r="AU342" s="158" t="s">
        <v>87</v>
      </c>
      <c r="AV342" s="13" t="s">
        <v>87</v>
      </c>
      <c r="AW342" s="13" t="s">
        <v>39</v>
      </c>
      <c r="AX342" s="13" t="s">
        <v>78</v>
      </c>
      <c r="AY342" s="158" t="s">
        <v>128</v>
      </c>
    </row>
    <row r="343" spans="2:51" s="13" customFormat="1" ht="10.2">
      <c r="B343" s="157"/>
      <c r="D343" s="151" t="s">
        <v>139</v>
      </c>
      <c r="E343" s="158" t="s">
        <v>32</v>
      </c>
      <c r="F343" s="159" t="s">
        <v>821</v>
      </c>
      <c r="H343" s="160">
        <v>-7.52</v>
      </c>
      <c r="I343" s="161"/>
      <c r="L343" s="157"/>
      <c r="M343" s="162"/>
      <c r="T343" s="163"/>
      <c r="AT343" s="158" t="s">
        <v>139</v>
      </c>
      <c r="AU343" s="158" t="s">
        <v>87</v>
      </c>
      <c r="AV343" s="13" t="s">
        <v>87</v>
      </c>
      <c r="AW343" s="13" t="s">
        <v>39</v>
      </c>
      <c r="AX343" s="13" t="s">
        <v>78</v>
      </c>
      <c r="AY343" s="158" t="s">
        <v>128</v>
      </c>
    </row>
    <row r="344" spans="2:51" s="14" customFormat="1" ht="10.2">
      <c r="B344" s="164"/>
      <c r="D344" s="151" t="s">
        <v>139</v>
      </c>
      <c r="E344" s="165" t="s">
        <v>32</v>
      </c>
      <c r="F344" s="166" t="s">
        <v>142</v>
      </c>
      <c r="H344" s="167">
        <v>17.961</v>
      </c>
      <c r="I344" s="168"/>
      <c r="L344" s="164"/>
      <c r="M344" s="169"/>
      <c r="T344" s="170"/>
      <c r="AT344" s="165" t="s">
        <v>139</v>
      </c>
      <c r="AU344" s="165" t="s">
        <v>87</v>
      </c>
      <c r="AV344" s="14" t="s">
        <v>135</v>
      </c>
      <c r="AW344" s="14" t="s">
        <v>39</v>
      </c>
      <c r="AX344" s="14" t="s">
        <v>85</v>
      </c>
      <c r="AY344" s="165" t="s">
        <v>128</v>
      </c>
    </row>
    <row r="345" spans="2:65" s="1" customFormat="1" ht="44.25" customHeight="1">
      <c r="B345" s="34"/>
      <c r="C345" s="133" t="s">
        <v>397</v>
      </c>
      <c r="D345" s="133" t="s">
        <v>130</v>
      </c>
      <c r="E345" s="134" t="s">
        <v>830</v>
      </c>
      <c r="F345" s="135" t="s">
        <v>831</v>
      </c>
      <c r="G345" s="136" t="s">
        <v>153</v>
      </c>
      <c r="H345" s="137">
        <v>28.343</v>
      </c>
      <c r="I345" s="138"/>
      <c r="J345" s="139">
        <f>ROUND(I345*H345,2)</f>
        <v>0</v>
      </c>
      <c r="K345" s="135" t="s">
        <v>134</v>
      </c>
      <c r="L345" s="34"/>
      <c r="M345" s="140" t="s">
        <v>32</v>
      </c>
      <c r="N345" s="141" t="s">
        <v>49</v>
      </c>
      <c r="P345" s="142">
        <f>O345*H345</f>
        <v>0</v>
      </c>
      <c r="Q345" s="142">
        <v>0.12966</v>
      </c>
      <c r="R345" s="142">
        <f>Q345*H345</f>
        <v>3.67495338</v>
      </c>
      <c r="S345" s="142">
        <v>0</v>
      </c>
      <c r="T345" s="143">
        <f>S345*H345</f>
        <v>0</v>
      </c>
      <c r="AR345" s="144" t="s">
        <v>135</v>
      </c>
      <c r="AT345" s="144" t="s">
        <v>130</v>
      </c>
      <c r="AU345" s="144" t="s">
        <v>87</v>
      </c>
      <c r="AY345" s="18" t="s">
        <v>128</v>
      </c>
      <c r="BE345" s="145">
        <f>IF(N345="základní",J345,0)</f>
        <v>0</v>
      </c>
      <c r="BF345" s="145">
        <f>IF(N345="snížená",J345,0)</f>
        <v>0</v>
      </c>
      <c r="BG345" s="145">
        <f>IF(N345="zákl. přenesená",J345,0)</f>
        <v>0</v>
      </c>
      <c r="BH345" s="145">
        <f>IF(N345="sníž. přenesená",J345,0)</f>
        <v>0</v>
      </c>
      <c r="BI345" s="145">
        <f>IF(N345="nulová",J345,0)</f>
        <v>0</v>
      </c>
      <c r="BJ345" s="18" t="s">
        <v>85</v>
      </c>
      <c r="BK345" s="145">
        <f>ROUND(I345*H345,2)</f>
        <v>0</v>
      </c>
      <c r="BL345" s="18" t="s">
        <v>135</v>
      </c>
      <c r="BM345" s="144" t="s">
        <v>832</v>
      </c>
    </row>
    <row r="346" spans="2:47" s="1" customFormat="1" ht="10.2">
      <c r="B346" s="34"/>
      <c r="D346" s="146" t="s">
        <v>137</v>
      </c>
      <c r="F346" s="147" t="s">
        <v>833</v>
      </c>
      <c r="I346" s="148"/>
      <c r="L346" s="34"/>
      <c r="M346" s="149"/>
      <c r="T346" s="55"/>
      <c r="AT346" s="18" t="s">
        <v>137</v>
      </c>
      <c r="AU346" s="18" t="s">
        <v>87</v>
      </c>
    </row>
    <row r="347" spans="2:51" s="12" customFormat="1" ht="10.2">
      <c r="B347" s="150"/>
      <c r="D347" s="151" t="s">
        <v>139</v>
      </c>
      <c r="E347" s="152" t="s">
        <v>32</v>
      </c>
      <c r="F347" s="153" t="s">
        <v>677</v>
      </c>
      <c r="H347" s="152" t="s">
        <v>32</v>
      </c>
      <c r="I347" s="154"/>
      <c r="L347" s="150"/>
      <c r="M347" s="155"/>
      <c r="T347" s="156"/>
      <c r="AT347" s="152" t="s">
        <v>139</v>
      </c>
      <c r="AU347" s="152" t="s">
        <v>87</v>
      </c>
      <c r="AV347" s="12" t="s">
        <v>85</v>
      </c>
      <c r="AW347" s="12" t="s">
        <v>39</v>
      </c>
      <c r="AX347" s="12" t="s">
        <v>78</v>
      </c>
      <c r="AY347" s="152" t="s">
        <v>128</v>
      </c>
    </row>
    <row r="348" spans="2:51" s="12" customFormat="1" ht="10.2">
      <c r="B348" s="150"/>
      <c r="D348" s="151" t="s">
        <v>139</v>
      </c>
      <c r="E348" s="152" t="s">
        <v>32</v>
      </c>
      <c r="F348" s="153" t="s">
        <v>678</v>
      </c>
      <c r="H348" s="152" t="s">
        <v>32</v>
      </c>
      <c r="I348" s="154"/>
      <c r="L348" s="150"/>
      <c r="M348" s="155"/>
      <c r="T348" s="156"/>
      <c r="AT348" s="152" t="s">
        <v>139</v>
      </c>
      <c r="AU348" s="152" t="s">
        <v>87</v>
      </c>
      <c r="AV348" s="12" t="s">
        <v>85</v>
      </c>
      <c r="AW348" s="12" t="s">
        <v>39</v>
      </c>
      <c r="AX348" s="12" t="s">
        <v>78</v>
      </c>
      <c r="AY348" s="152" t="s">
        <v>128</v>
      </c>
    </row>
    <row r="349" spans="2:51" s="12" customFormat="1" ht="10.2">
      <c r="B349" s="150"/>
      <c r="D349" s="151" t="s">
        <v>139</v>
      </c>
      <c r="E349" s="152" t="s">
        <v>32</v>
      </c>
      <c r="F349" s="153" t="s">
        <v>691</v>
      </c>
      <c r="H349" s="152" t="s">
        <v>32</v>
      </c>
      <c r="I349" s="154"/>
      <c r="L349" s="150"/>
      <c r="M349" s="155"/>
      <c r="T349" s="156"/>
      <c r="AT349" s="152" t="s">
        <v>139</v>
      </c>
      <c r="AU349" s="152" t="s">
        <v>87</v>
      </c>
      <c r="AV349" s="12" t="s">
        <v>85</v>
      </c>
      <c r="AW349" s="12" t="s">
        <v>39</v>
      </c>
      <c r="AX349" s="12" t="s">
        <v>78</v>
      </c>
      <c r="AY349" s="152" t="s">
        <v>128</v>
      </c>
    </row>
    <row r="350" spans="2:51" s="12" customFormat="1" ht="10.2">
      <c r="B350" s="150"/>
      <c r="D350" s="151" t="s">
        <v>139</v>
      </c>
      <c r="E350" s="152" t="s">
        <v>32</v>
      </c>
      <c r="F350" s="153" t="s">
        <v>700</v>
      </c>
      <c r="H350" s="152" t="s">
        <v>32</v>
      </c>
      <c r="I350" s="154"/>
      <c r="L350" s="150"/>
      <c r="M350" s="155"/>
      <c r="T350" s="156"/>
      <c r="AT350" s="152" t="s">
        <v>139</v>
      </c>
      <c r="AU350" s="152" t="s">
        <v>87</v>
      </c>
      <c r="AV350" s="12" t="s">
        <v>85</v>
      </c>
      <c r="AW350" s="12" t="s">
        <v>39</v>
      </c>
      <c r="AX350" s="12" t="s">
        <v>78</v>
      </c>
      <c r="AY350" s="152" t="s">
        <v>128</v>
      </c>
    </row>
    <row r="351" spans="2:51" s="13" customFormat="1" ht="10.2">
      <c r="B351" s="157"/>
      <c r="D351" s="151" t="s">
        <v>139</v>
      </c>
      <c r="E351" s="158" t="s">
        <v>32</v>
      </c>
      <c r="F351" s="159" t="s">
        <v>701</v>
      </c>
      <c r="H351" s="160">
        <v>35.863</v>
      </c>
      <c r="I351" s="161"/>
      <c r="L351" s="157"/>
      <c r="M351" s="162"/>
      <c r="T351" s="163"/>
      <c r="AT351" s="158" t="s">
        <v>139</v>
      </c>
      <c r="AU351" s="158" t="s">
        <v>87</v>
      </c>
      <c r="AV351" s="13" t="s">
        <v>87</v>
      </c>
      <c r="AW351" s="13" t="s">
        <v>39</v>
      </c>
      <c r="AX351" s="13" t="s">
        <v>78</v>
      </c>
      <c r="AY351" s="158" t="s">
        <v>128</v>
      </c>
    </row>
    <row r="352" spans="2:51" s="13" customFormat="1" ht="10.2">
      <c r="B352" s="157"/>
      <c r="D352" s="151" t="s">
        <v>139</v>
      </c>
      <c r="E352" s="158" t="s">
        <v>32</v>
      </c>
      <c r="F352" s="159" t="s">
        <v>821</v>
      </c>
      <c r="H352" s="160">
        <v>-7.52</v>
      </c>
      <c r="I352" s="161"/>
      <c r="L352" s="157"/>
      <c r="M352" s="162"/>
      <c r="T352" s="163"/>
      <c r="AT352" s="158" t="s">
        <v>139</v>
      </c>
      <c r="AU352" s="158" t="s">
        <v>87</v>
      </c>
      <c r="AV352" s="13" t="s">
        <v>87</v>
      </c>
      <c r="AW352" s="13" t="s">
        <v>39</v>
      </c>
      <c r="AX352" s="13" t="s">
        <v>78</v>
      </c>
      <c r="AY352" s="158" t="s">
        <v>128</v>
      </c>
    </row>
    <row r="353" spans="2:51" s="14" customFormat="1" ht="10.2">
      <c r="B353" s="164"/>
      <c r="D353" s="151" t="s">
        <v>139</v>
      </c>
      <c r="E353" s="165" t="s">
        <v>32</v>
      </c>
      <c r="F353" s="166" t="s">
        <v>142</v>
      </c>
      <c r="H353" s="167">
        <v>28.343</v>
      </c>
      <c r="I353" s="168"/>
      <c r="L353" s="164"/>
      <c r="M353" s="169"/>
      <c r="T353" s="170"/>
      <c r="AT353" s="165" t="s">
        <v>139</v>
      </c>
      <c r="AU353" s="165" t="s">
        <v>87</v>
      </c>
      <c r="AV353" s="14" t="s">
        <v>135</v>
      </c>
      <c r="AW353" s="14" t="s">
        <v>39</v>
      </c>
      <c r="AX353" s="14" t="s">
        <v>85</v>
      </c>
      <c r="AY353" s="165" t="s">
        <v>128</v>
      </c>
    </row>
    <row r="354" spans="2:65" s="1" customFormat="1" ht="44.25" customHeight="1">
      <c r="B354" s="34"/>
      <c r="C354" s="133" t="s">
        <v>409</v>
      </c>
      <c r="D354" s="133" t="s">
        <v>130</v>
      </c>
      <c r="E354" s="134" t="s">
        <v>834</v>
      </c>
      <c r="F354" s="135" t="s">
        <v>835</v>
      </c>
      <c r="G354" s="136" t="s">
        <v>153</v>
      </c>
      <c r="H354" s="137">
        <v>23.624</v>
      </c>
      <c r="I354" s="138"/>
      <c r="J354" s="139">
        <f>ROUND(I354*H354,2)</f>
        <v>0</v>
      </c>
      <c r="K354" s="135" t="s">
        <v>134</v>
      </c>
      <c r="L354" s="34"/>
      <c r="M354" s="140" t="s">
        <v>32</v>
      </c>
      <c r="N354" s="141" t="s">
        <v>49</v>
      </c>
      <c r="P354" s="142">
        <f>O354*H354</f>
        <v>0</v>
      </c>
      <c r="Q354" s="142">
        <v>0.20745</v>
      </c>
      <c r="R354" s="142">
        <f>Q354*H354</f>
        <v>4.9007988</v>
      </c>
      <c r="S354" s="142">
        <v>0</v>
      </c>
      <c r="T354" s="143">
        <f>S354*H354</f>
        <v>0</v>
      </c>
      <c r="AR354" s="144" t="s">
        <v>135</v>
      </c>
      <c r="AT354" s="144" t="s">
        <v>130</v>
      </c>
      <c r="AU354" s="144" t="s">
        <v>87</v>
      </c>
      <c r="AY354" s="18" t="s">
        <v>128</v>
      </c>
      <c r="BE354" s="145">
        <f>IF(N354="základní",J354,0)</f>
        <v>0</v>
      </c>
      <c r="BF354" s="145">
        <f>IF(N354="snížená",J354,0)</f>
        <v>0</v>
      </c>
      <c r="BG354" s="145">
        <f>IF(N354="zákl. přenesená",J354,0)</f>
        <v>0</v>
      </c>
      <c r="BH354" s="145">
        <f>IF(N354="sníž. přenesená",J354,0)</f>
        <v>0</v>
      </c>
      <c r="BI354" s="145">
        <f>IF(N354="nulová",J354,0)</f>
        <v>0</v>
      </c>
      <c r="BJ354" s="18" t="s">
        <v>85</v>
      </c>
      <c r="BK354" s="145">
        <f>ROUND(I354*H354,2)</f>
        <v>0</v>
      </c>
      <c r="BL354" s="18" t="s">
        <v>135</v>
      </c>
      <c r="BM354" s="144" t="s">
        <v>836</v>
      </c>
    </row>
    <row r="355" spans="2:47" s="1" customFormat="1" ht="10.2">
      <c r="B355" s="34"/>
      <c r="D355" s="146" t="s">
        <v>137</v>
      </c>
      <c r="F355" s="147" t="s">
        <v>837</v>
      </c>
      <c r="I355" s="148"/>
      <c r="L355" s="34"/>
      <c r="M355" s="149"/>
      <c r="T355" s="55"/>
      <c r="AT355" s="18" t="s">
        <v>137</v>
      </c>
      <c r="AU355" s="18" t="s">
        <v>87</v>
      </c>
    </row>
    <row r="356" spans="2:51" s="12" customFormat="1" ht="10.2">
      <c r="B356" s="150"/>
      <c r="D356" s="151" t="s">
        <v>139</v>
      </c>
      <c r="E356" s="152" t="s">
        <v>32</v>
      </c>
      <c r="F356" s="153" t="s">
        <v>677</v>
      </c>
      <c r="H356" s="152" t="s">
        <v>32</v>
      </c>
      <c r="I356" s="154"/>
      <c r="L356" s="150"/>
      <c r="M356" s="155"/>
      <c r="T356" s="156"/>
      <c r="AT356" s="152" t="s">
        <v>139</v>
      </c>
      <c r="AU356" s="152" t="s">
        <v>87</v>
      </c>
      <c r="AV356" s="12" t="s">
        <v>85</v>
      </c>
      <c r="AW356" s="12" t="s">
        <v>39</v>
      </c>
      <c r="AX356" s="12" t="s">
        <v>78</v>
      </c>
      <c r="AY356" s="152" t="s">
        <v>128</v>
      </c>
    </row>
    <row r="357" spans="2:51" s="12" customFormat="1" ht="10.2">
      <c r="B357" s="150"/>
      <c r="D357" s="151" t="s">
        <v>139</v>
      </c>
      <c r="E357" s="152" t="s">
        <v>32</v>
      </c>
      <c r="F357" s="153" t="s">
        <v>678</v>
      </c>
      <c r="H357" s="152" t="s">
        <v>32</v>
      </c>
      <c r="I357" s="154"/>
      <c r="L357" s="150"/>
      <c r="M357" s="155"/>
      <c r="T357" s="156"/>
      <c r="AT357" s="152" t="s">
        <v>139</v>
      </c>
      <c r="AU357" s="152" t="s">
        <v>87</v>
      </c>
      <c r="AV357" s="12" t="s">
        <v>85</v>
      </c>
      <c r="AW357" s="12" t="s">
        <v>39</v>
      </c>
      <c r="AX357" s="12" t="s">
        <v>78</v>
      </c>
      <c r="AY357" s="152" t="s">
        <v>128</v>
      </c>
    </row>
    <row r="358" spans="2:51" s="12" customFormat="1" ht="10.2">
      <c r="B358" s="150"/>
      <c r="D358" s="151" t="s">
        <v>139</v>
      </c>
      <c r="E358" s="152" t="s">
        <v>32</v>
      </c>
      <c r="F358" s="153" t="s">
        <v>691</v>
      </c>
      <c r="H358" s="152" t="s">
        <v>32</v>
      </c>
      <c r="I358" s="154"/>
      <c r="L358" s="150"/>
      <c r="M358" s="155"/>
      <c r="T358" s="156"/>
      <c r="AT358" s="152" t="s">
        <v>139</v>
      </c>
      <c r="AU358" s="152" t="s">
        <v>87</v>
      </c>
      <c r="AV358" s="12" t="s">
        <v>85</v>
      </c>
      <c r="AW358" s="12" t="s">
        <v>39</v>
      </c>
      <c r="AX358" s="12" t="s">
        <v>78</v>
      </c>
      <c r="AY358" s="152" t="s">
        <v>128</v>
      </c>
    </row>
    <row r="359" spans="2:51" s="12" customFormat="1" ht="10.2">
      <c r="B359" s="150"/>
      <c r="D359" s="151" t="s">
        <v>139</v>
      </c>
      <c r="E359" s="152" t="s">
        <v>32</v>
      </c>
      <c r="F359" s="153" t="s">
        <v>692</v>
      </c>
      <c r="H359" s="152" t="s">
        <v>32</v>
      </c>
      <c r="I359" s="154"/>
      <c r="L359" s="150"/>
      <c r="M359" s="155"/>
      <c r="T359" s="156"/>
      <c r="AT359" s="152" t="s">
        <v>139</v>
      </c>
      <c r="AU359" s="152" t="s">
        <v>87</v>
      </c>
      <c r="AV359" s="12" t="s">
        <v>85</v>
      </c>
      <c r="AW359" s="12" t="s">
        <v>39</v>
      </c>
      <c r="AX359" s="12" t="s">
        <v>78</v>
      </c>
      <c r="AY359" s="152" t="s">
        <v>128</v>
      </c>
    </row>
    <row r="360" spans="2:51" s="13" customFormat="1" ht="10.2">
      <c r="B360" s="157"/>
      <c r="D360" s="151" t="s">
        <v>139</v>
      </c>
      <c r="E360" s="158" t="s">
        <v>32</v>
      </c>
      <c r="F360" s="159" t="s">
        <v>693</v>
      </c>
      <c r="H360" s="160">
        <v>31.144</v>
      </c>
      <c r="I360" s="161"/>
      <c r="L360" s="157"/>
      <c r="M360" s="162"/>
      <c r="T360" s="163"/>
      <c r="AT360" s="158" t="s">
        <v>139</v>
      </c>
      <c r="AU360" s="158" t="s">
        <v>87</v>
      </c>
      <c r="AV360" s="13" t="s">
        <v>87</v>
      </c>
      <c r="AW360" s="13" t="s">
        <v>39</v>
      </c>
      <c r="AX360" s="13" t="s">
        <v>78</v>
      </c>
      <c r="AY360" s="158" t="s">
        <v>128</v>
      </c>
    </row>
    <row r="361" spans="2:51" s="13" customFormat="1" ht="10.2">
      <c r="B361" s="157"/>
      <c r="D361" s="151" t="s">
        <v>139</v>
      </c>
      <c r="E361" s="158" t="s">
        <v>32</v>
      </c>
      <c r="F361" s="159" t="s">
        <v>821</v>
      </c>
      <c r="H361" s="160">
        <v>-7.52</v>
      </c>
      <c r="I361" s="161"/>
      <c r="L361" s="157"/>
      <c r="M361" s="162"/>
      <c r="T361" s="163"/>
      <c r="AT361" s="158" t="s">
        <v>139</v>
      </c>
      <c r="AU361" s="158" t="s">
        <v>87</v>
      </c>
      <c r="AV361" s="13" t="s">
        <v>87</v>
      </c>
      <c r="AW361" s="13" t="s">
        <v>39</v>
      </c>
      <c r="AX361" s="13" t="s">
        <v>78</v>
      </c>
      <c r="AY361" s="158" t="s">
        <v>128</v>
      </c>
    </row>
    <row r="362" spans="2:51" s="14" customFormat="1" ht="10.2">
      <c r="B362" s="164"/>
      <c r="D362" s="151" t="s">
        <v>139</v>
      </c>
      <c r="E362" s="165" t="s">
        <v>32</v>
      </c>
      <c r="F362" s="166" t="s">
        <v>142</v>
      </c>
      <c r="H362" s="167">
        <v>23.624</v>
      </c>
      <c r="I362" s="168"/>
      <c r="L362" s="164"/>
      <c r="M362" s="169"/>
      <c r="T362" s="170"/>
      <c r="AT362" s="165" t="s">
        <v>139</v>
      </c>
      <c r="AU362" s="165" t="s">
        <v>87</v>
      </c>
      <c r="AV362" s="14" t="s">
        <v>135</v>
      </c>
      <c r="AW362" s="14" t="s">
        <v>39</v>
      </c>
      <c r="AX362" s="14" t="s">
        <v>85</v>
      </c>
      <c r="AY362" s="165" t="s">
        <v>128</v>
      </c>
    </row>
    <row r="363" spans="2:63" s="11" customFormat="1" ht="22.8" customHeight="1">
      <c r="B363" s="121"/>
      <c r="D363" s="122" t="s">
        <v>77</v>
      </c>
      <c r="E363" s="131" t="s">
        <v>186</v>
      </c>
      <c r="F363" s="131" t="s">
        <v>455</v>
      </c>
      <c r="I363" s="124"/>
      <c r="J363" s="132">
        <f>BK363</f>
        <v>0</v>
      </c>
      <c r="L363" s="121"/>
      <c r="M363" s="126"/>
      <c r="P363" s="127">
        <f>SUM(P364:P381)</f>
        <v>0</v>
      </c>
      <c r="R363" s="127">
        <f>SUM(R364:R381)</f>
        <v>0.030803599999999997</v>
      </c>
      <c r="T363" s="128">
        <f>SUM(T364:T381)</f>
        <v>0</v>
      </c>
      <c r="AR363" s="122" t="s">
        <v>85</v>
      </c>
      <c r="AT363" s="129" t="s">
        <v>77</v>
      </c>
      <c r="AU363" s="129" t="s">
        <v>85</v>
      </c>
      <c r="AY363" s="122" t="s">
        <v>128</v>
      </c>
      <c r="BK363" s="130">
        <f>SUM(BK364:BK381)</f>
        <v>0</v>
      </c>
    </row>
    <row r="364" spans="2:65" s="1" customFormat="1" ht="37.8" customHeight="1">
      <c r="B364" s="34"/>
      <c r="C364" s="133" t="s">
        <v>414</v>
      </c>
      <c r="D364" s="133" t="s">
        <v>130</v>
      </c>
      <c r="E364" s="134" t="s">
        <v>457</v>
      </c>
      <c r="F364" s="135" t="s">
        <v>458</v>
      </c>
      <c r="G364" s="136" t="s">
        <v>459</v>
      </c>
      <c r="H364" s="137">
        <v>6</v>
      </c>
      <c r="I364" s="138"/>
      <c r="J364" s="139">
        <f>ROUND(I364*H364,2)</f>
        <v>0</v>
      </c>
      <c r="K364" s="135" t="s">
        <v>134</v>
      </c>
      <c r="L364" s="34"/>
      <c r="M364" s="140" t="s">
        <v>32</v>
      </c>
      <c r="N364" s="141" t="s">
        <v>49</v>
      </c>
      <c r="P364" s="142">
        <f>O364*H364</f>
        <v>0</v>
      </c>
      <c r="Q364" s="142">
        <v>1E-05</v>
      </c>
      <c r="R364" s="142">
        <f>Q364*H364</f>
        <v>6.000000000000001E-05</v>
      </c>
      <c r="S364" s="142">
        <v>0</v>
      </c>
      <c r="T364" s="143">
        <f>S364*H364</f>
        <v>0</v>
      </c>
      <c r="AR364" s="144" t="s">
        <v>135</v>
      </c>
      <c r="AT364" s="144" t="s">
        <v>130</v>
      </c>
      <c r="AU364" s="144" t="s">
        <v>87</v>
      </c>
      <c r="AY364" s="18" t="s">
        <v>128</v>
      </c>
      <c r="BE364" s="145">
        <f>IF(N364="základní",J364,0)</f>
        <v>0</v>
      </c>
      <c r="BF364" s="145">
        <f>IF(N364="snížená",J364,0)</f>
        <v>0</v>
      </c>
      <c r="BG364" s="145">
        <f>IF(N364="zákl. přenesená",J364,0)</f>
        <v>0</v>
      </c>
      <c r="BH364" s="145">
        <f>IF(N364="sníž. přenesená",J364,0)</f>
        <v>0</v>
      </c>
      <c r="BI364" s="145">
        <f>IF(N364="nulová",J364,0)</f>
        <v>0</v>
      </c>
      <c r="BJ364" s="18" t="s">
        <v>85</v>
      </c>
      <c r="BK364" s="145">
        <f>ROUND(I364*H364,2)</f>
        <v>0</v>
      </c>
      <c r="BL364" s="18" t="s">
        <v>135</v>
      </c>
      <c r="BM364" s="144" t="s">
        <v>838</v>
      </c>
    </row>
    <row r="365" spans="2:47" s="1" customFormat="1" ht="10.2">
      <c r="B365" s="34"/>
      <c r="D365" s="146" t="s">
        <v>137</v>
      </c>
      <c r="F365" s="147" t="s">
        <v>461</v>
      </c>
      <c r="I365" s="148"/>
      <c r="L365" s="34"/>
      <c r="M365" s="149"/>
      <c r="T365" s="55"/>
      <c r="AT365" s="18" t="s">
        <v>137</v>
      </c>
      <c r="AU365" s="18" t="s">
        <v>87</v>
      </c>
    </row>
    <row r="366" spans="2:51" s="12" customFormat="1" ht="10.2">
      <c r="B366" s="150"/>
      <c r="D366" s="151" t="s">
        <v>139</v>
      </c>
      <c r="E366" s="152" t="s">
        <v>32</v>
      </c>
      <c r="F366" s="153" t="s">
        <v>677</v>
      </c>
      <c r="H366" s="152" t="s">
        <v>32</v>
      </c>
      <c r="I366" s="154"/>
      <c r="L366" s="150"/>
      <c r="M366" s="155"/>
      <c r="T366" s="156"/>
      <c r="AT366" s="152" t="s">
        <v>139</v>
      </c>
      <c r="AU366" s="152" t="s">
        <v>87</v>
      </c>
      <c r="AV366" s="12" t="s">
        <v>85</v>
      </c>
      <c r="AW366" s="12" t="s">
        <v>39</v>
      </c>
      <c r="AX366" s="12" t="s">
        <v>78</v>
      </c>
      <c r="AY366" s="152" t="s">
        <v>128</v>
      </c>
    </row>
    <row r="367" spans="2:51" s="13" customFormat="1" ht="10.2">
      <c r="B367" s="157"/>
      <c r="D367" s="151" t="s">
        <v>139</v>
      </c>
      <c r="E367" s="158" t="s">
        <v>32</v>
      </c>
      <c r="F367" s="159" t="s">
        <v>839</v>
      </c>
      <c r="H367" s="160">
        <v>6</v>
      </c>
      <c r="I367" s="161"/>
      <c r="L367" s="157"/>
      <c r="M367" s="162"/>
      <c r="T367" s="163"/>
      <c r="AT367" s="158" t="s">
        <v>139</v>
      </c>
      <c r="AU367" s="158" t="s">
        <v>87</v>
      </c>
      <c r="AV367" s="13" t="s">
        <v>87</v>
      </c>
      <c r="AW367" s="13" t="s">
        <v>39</v>
      </c>
      <c r="AX367" s="13" t="s">
        <v>78</v>
      </c>
      <c r="AY367" s="158" t="s">
        <v>128</v>
      </c>
    </row>
    <row r="368" spans="2:51" s="14" customFormat="1" ht="10.2">
      <c r="B368" s="164"/>
      <c r="D368" s="151" t="s">
        <v>139</v>
      </c>
      <c r="E368" s="165" t="s">
        <v>32</v>
      </c>
      <c r="F368" s="166" t="s">
        <v>142</v>
      </c>
      <c r="H368" s="167">
        <v>6</v>
      </c>
      <c r="I368" s="168"/>
      <c r="L368" s="164"/>
      <c r="M368" s="169"/>
      <c r="T368" s="170"/>
      <c r="AT368" s="165" t="s">
        <v>139</v>
      </c>
      <c r="AU368" s="165" t="s">
        <v>87</v>
      </c>
      <c r="AV368" s="14" t="s">
        <v>135</v>
      </c>
      <c r="AW368" s="14" t="s">
        <v>39</v>
      </c>
      <c r="AX368" s="14" t="s">
        <v>85</v>
      </c>
      <c r="AY368" s="165" t="s">
        <v>128</v>
      </c>
    </row>
    <row r="369" spans="2:65" s="1" customFormat="1" ht="16.5" customHeight="1">
      <c r="B369" s="34"/>
      <c r="C369" s="171" t="s">
        <v>419</v>
      </c>
      <c r="D369" s="171" t="s">
        <v>200</v>
      </c>
      <c r="E369" s="172" t="s">
        <v>464</v>
      </c>
      <c r="F369" s="173" t="s">
        <v>465</v>
      </c>
      <c r="G369" s="174" t="s">
        <v>459</v>
      </c>
      <c r="H369" s="175">
        <v>6.18</v>
      </c>
      <c r="I369" s="176"/>
      <c r="J369" s="177">
        <f>ROUND(I369*H369,2)</f>
        <v>0</v>
      </c>
      <c r="K369" s="173" t="s">
        <v>134</v>
      </c>
      <c r="L369" s="178"/>
      <c r="M369" s="179" t="s">
        <v>32</v>
      </c>
      <c r="N369" s="180" t="s">
        <v>49</v>
      </c>
      <c r="P369" s="142">
        <f>O369*H369</f>
        <v>0</v>
      </c>
      <c r="Q369" s="142">
        <v>0.00382</v>
      </c>
      <c r="R369" s="142">
        <f>Q369*H369</f>
        <v>0.0236076</v>
      </c>
      <c r="S369" s="142">
        <v>0</v>
      </c>
      <c r="T369" s="143">
        <f>S369*H369</f>
        <v>0</v>
      </c>
      <c r="AR369" s="144" t="s">
        <v>186</v>
      </c>
      <c r="AT369" s="144" t="s">
        <v>200</v>
      </c>
      <c r="AU369" s="144" t="s">
        <v>87</v>
      </c>
      <c r="AY369" s="18" t="s">
        <v>128</v>
      </c>
      <c r="BE369" s="145">
        <f>IF(N369="základní",J369,0)</f>
        <v>0</v>
      </c>
      <c r="BF369" s="145">
        <f>IF(N369="snížená",J369,0)</f>
        <v>0</v>
      </c>
      <c r="BG369" s="145">
        <f>IF(N369="zákl. přenesená",J369,0)</f>
        <v>0</v>
      </c>
      <c r="BH369" s="145">
        <f>IF(N369="sníž. přenesená",J369,0)</f>
        <v>0</v>
      </c>
      <c r="BI369" s="145">
        <f>IF(N369="nulová",J369,0)</f>
        <v>0</v>
      </c>
      <c r="BJ369" s="18" t="s">
        <v>85</v>
      </c>
      <c r="BK369" s="145">
        <f>ROUND(I369*H369,2)</f>
        <v>0</v>
      </c>
      <c r="BL369" s="18" t="s">
        <v>135</v>
      </c>
      <c r="BM369" s="144" t="s">
        <v>840</v>
      </c>
    </row>
    <row r="370" spans="2:51" s="13" customFormat="1" ht="10.2">
      <c r="B370" s="157"/>
      <c r="D370" s="151" t="s">
        <v>139</v>
      </c>
      <c r="F370" s="159" t="s">
        <v>841</v>
      </c>
      <c r="H370" s="160">
        <v>6.18</v>
      </c>
      <c r="I370" s="161"/>
      <c r="L370" s="157"/>
      <c r="M370" s="162"/>
      <c r="T370" s="163"/>
      <c r="AT370" s="158" t="s">
        <v>139</v>
      </c>
      <c r="AU370" s="158" t="s">
        <v>87</v>
      </c>
      <c r="AV370" s="13" t="s">
        <v>87</v>
      </c>
      <c r="AW370" s="13" t="s">
        <v>4</v>
      </c>
      <c r="AX370" s="13" t="s">
        <v>85</v>
      </c>
      <c r="AY370" s="158" t="s">
        <v>128</v>
      </c>
    </row>
    <row r="371" spans="2:65" s="1" customFormat="1" ht="37.8" customHeight="1">
      <c r="B371" s="34"/>
      <c r="C371" s="133" t="s">
        <v>424</v>
      </c>
      <c r="D371" s="133" t="s">
        <v>130</v>
      </c>
      <c r="E371" s="134" t="s">
        <v>482</v>
      </c>
      <c r="F371" s="135" t="s">
        <v>483</v>
      </c>
      <c r="G371" s="136" t="s">
        <v>471</v>
      </c>
      <c r="H371" s="137">
        <v>3</v>
      </c>
      <c r="I371" s="138"/>
      <c r="J371" s="139">
        <f>ROUND(I371*H371,2)</f>
        <v>0</v>
      </c>
      <c r="K371" s="135" t="s">
        <v>134</v>
      </c>
      <c r="L371" s="34"/>
      <c r="M371" s="140" t="s">
        <v>32</v>
      </c>
      <c r="N371" s="141" t="s">
        <v>49</v>
      </c>
      <c r="P371" s="142">
        <f>O371*H371</f>
        <v>0</v>
      </c>
      <c r="Q371" s="142">
        <v>1E-05</v>
      </c>
      <c r="R371" s="142">
        <f>Q371*H371</f>
        <v>3.0000000000000004E-05</v>
      </c>
      <c r="S371" s="142">
        <v>0</v>
      </c>
      <c r="T371" s="143">
        <f>S371*H371</f>
        <v>0</v>
      </c>
      <c r="AR371" s="144" t="s">
        <v>135</v>
      </c>
      <c r="AT371" s="144" t="s">
        <v>130</v>
      </c>
      <c r="AU371" s="144" t="s">
        <v>87</v>
      </c>
      <c r="AY371" s="18" t="s">
        <v>128</v>
      </c>
      <c r="BE371" s="145">
        <f>IF(N371="základní",J371,0)</f>
        <v>0</v>
      </c>
      <c r="BF371" s="145">
        <f>IF(N371="snížená",J371,0)</f>
        <v>0</v>
      </c>
      <c r="BG371" s="145">
        <f>IF(N371="zákl. přenesená",J371,0)</f>
        <v>0</v>
      </c>
      <c r="BH371" s="145">
        <f>IF(N371="sníž. přenesená",J371,0)</f>
        <v>0</v>
      </c>
      <c r="BI371" s="145">
        <f>IF(N371="nulová",J371,0)</f>
        <v>0</v>
      </c>
      <c r="BJ371" s="18" t="s">
        <v>85</v>
      </c>
      <c r="BK371" s="145">
        <f>ROUND(I371*H371,2)</f>
        <v>0</v>
      </c>
      <c r="BL371" s="18" t="s">
        <v>135</v>
      </c>
      <c r="BM371" s="144" t="s">
        <v>842</v>
      </c>
    </row>
    <row r="372" spans="2:47" s="1" customFormat="1" ht="10.2">
      <c r="B372" s="34"/>
      <c r="D372" s="146" t="s">
        <v>137</v>
      </c>
      <c r="F372" s="147" t="s">
        <v>485</v>
      </c>
      <c r="I372" s="148"/>
      <c r="L372" s="34"/>
      <c r="M372" s="149"/>
      <c r="T372" s="55"/>
      <c r="AT372" s="18" t="s">
        <v>137</v>
      </c>
      <c r="AU372" s="18" t="s">
        <v>87</v>
      </c>
    </row>
    <row r="373" spans="2:65" s="1" customFormat="1" ht="16.5" customHeight="1">
      <c r="B373" s="34"/>
      <c r="C373" s="171" t="s">
        <v>429</v>
      </c>
      <c r="D373" s="171" t="s">
        <v>200</v>
      </c>
      <c r="E373" s="172" t="s">
        <v>489</v>
      </c>
      <c r="F373" s="173" t="s">
        <v>490</v>
      </c>
      <c r="G373" s="174" t="s">
        <v>471</v>
      </c>
      <c r="H373" s="175">
        <v>3.09</v>
      </c>
      <c r="I373" s="176"/>
      <c r="J373" s="177">
        <f>ROUND(I373*H373,2)</f>
        <v>0</v>
      </c>
      <c r="K373" s="173" t="s">
        <v>134</v>
      </c>
      <c r="L373" s="178"/>
      <c r="M373" s="179" t="s">
        <v>32</v>
      </c>
      <c r="N373" s="180" t="s">
        <v>49</v>
      </c>
      <c r="P373" s="142">
        <f>O373*H373</f>
        <v>0</v>
      </c>
      <c r="Q373" s="142">
        <v>0.0014</v>
      </c>
      <c r="R373" s="142">
        <f>Q373*H373</f>
        <v>0.004326</v>
      </c>
      <c r="S373" s="142">
        <v>0</v>
      </c>
      <c r="T373" s="143">
        <f>S373*H373</f>
        <v>0</v>
      </c>
      <c r="AR373" s="144" t="s">
        <v>186</v>
      </c>
      <c r="AT373" s="144" t="s">
        <v>200</v>
      </c>
      <c r="AU373" s="144" t="s">
        <v>87</v>
      </c>
      <c r="AY373" s="18" t="s">
        <v>128</v>
      </c>
      <c r="BE373" s="145">
        <f>IF(N373="základní",J373,0)</f>
        <v>0</v>
      </c>
      <c r="BF373" s="145">
        <f>IF(N373="snížená",J373,0)</f>
        <v>0</v>
      </c>
      <c r="BG373" s="145">
        <f>IF(N373="zákl. přenesená",J373,0)</f>
        <v>0</v>
      </c>
      <c r="BH373" s="145">
        <f>IF(N373="sníž. přenesená",J373,0)</f>
        <v>0</v>
      </c>
      <c r="BI373" s="145">
        <f>IF(N373="nulová",J373,0)</f>
        <v>0</v>
      </c>
      <c r="BJ373" s="18" t="s">
        <v>85</v>
      </c>
      <c r="BK373" s="145">
        <f>ROUND(I373*H373,2)</f>
        <v>0</v>
      </c>
      <c r="BL373" s="18" t="s">
        <v>135</v>
      </c>
      <c r="BM373" s="144" t="s">
        <v>843</v>
      </c>
    </row>
    <row r="374" spans="2:51" s="13" customFormat="1" ht="10.2">
      <c r="B374" s="157"/>
      <c r="D374" s="151" t="s">
        <v>139</v>
      </c>
      <c r="F374" s="159" t="s">
        <v>844</v>
      </c>
      <c r="H374" s="160">
        <v>3.09</v>
      </c>
      <c r="I374" s="161"/>
      <c r="L374" s="157"/>
      <c r="M374" s="162"/>
      <c r="T374" s="163"/>
      <c r="AT374" s="158" t="s">
        <v>139</v>
      </c>
      <c r="AU374" s="158" t="s">
        <v>87</v>
      </c>
      <c r="AV374" s="13" t="s">
        <v>87</v>
      </c>
      <c r="AW374" s="13" t="s">
        <v>4</v>
      </c>
      <c r="AX374" s="13" t="s">
        <v>85</v>
      </c>
      <c r="AY374" s="158" t="s">
        <v>128</v>
      </c>
    </row>
    <row r="375" spans="2:65" s="1" customFormat="1" ht="24.15" customHeight="1">
      <c r="B375" s="34"/>
      <c r="C375" s="133" t="s">
        <v>435</v>
      </c>
      <c r="D375" s="133" t="s">
        <v>130</v>
      </c>
      <c r="E375" s="134" t="s">
        <v>845</v>
      </c>
      <c r="F375" s="135" t="s">
        <v>846</v>
      </c>
      <c r="G375" s="136" t="s">
        <v>471</v>
      </c>
      <c r="H375" s="137">
        <v>1</v>
      </c>
      <c r="I375" s="138"/>
      <c r="J375" s="139">
        <f>ROUND(I375*H375,2)</f>
        <v>0</v>
      </c>
      <c r="K375" s="135" t="s">
        <v>134</v>
      </c>
      <c r="L375" s="34"/>
      <c r="M375" s="140" t="s">
        <v>32</v>
      </c>
      <c r="N375" s="141" t="s">
        <v>49</v>
      </c>
      <c r="P375" s="142">
        <f>O375*H375</f>
        <v>0</v>
      </c>
      <c r="Q375" s="142">
        <v>0.00072</v>
      </c>
      <c r="R375" s="142">
        <f>Q375*H375</f>
        <v>0.00072</v>
      </c>
      <c r="S375" s="142">
        <v>0</v>
      </c>
      <c r="T375" s="143">
        <f>S375*H375</f>
        <v>0</v>
      </c>
      <c r="AR375" s="144" t="s">
        <v>135</v>
      </c>
      <c r="AT375" s="144" t="s">
        <v>130</v>
      </c>
      <c r="AU375" s="144" t="s">
        <v>87</v>
      </c>
      <c r="AY375" s="18" t="s">
        <v>128</v>
      </c>
      <c r="BE375" s="145">
        <f>IF(N375="základní",J375,0)</f>
        <v>0</v>
      </c>
      <c r="BF375" s="145">
        <f>IF(N375="snížená",J375,0)</f>
        <v>0</v>
      </c>
      <c r="BG375" s="145">
        <f>IF(N375="zákl. přenesená",J375,0)</f>
        <v>0</v>
      </c>
      <c r="BH375" s="145">
        <f>IF(N375="sníž. přenesená",J375,0)</f>
        <v>0</v>
      </c>
      <c r="BI375" s="145">
        <f>IF(N375="nulová",J375,0)</f>
        <v>0</v>
      </c>
      <c r="BJ375" s="18" t="s">
        <v>85</v>
      </c>
      <c r="BK375" s="145">
        <f>ROUND(I375*H375,2)</f>
        <v>0</v>
      </c>
      <c r="BL375" s="18" t="s">
        <v>135</v>
      </c>
      <c r="BM375" s="144" t="s">
        <v>847</v>
      </c>
    </row>
    <row r="376" spans="2:47" s="1" customFormat="1" ht="10.2">
      <c r="B376" s="34"/>
      <c r="D376" s="146" t="s">
        <v>137</v>
      </c>
      <c r="F376" s="147" t="s">
        <v>848</v>
      </c>
      <c r="I376" s="148"/>
      <c r="L376" s="34"/>
      <c r="M376" s="149"/>
      <c r="T376" s="55"/>
      <c r="AT376" s="18" t="s">
        <v>137</v>
      </c>
      <c r="AU376" s="18" t="s">
        <v>87</v>
      </c>
    </row>
    <row r="377" spans="2:51" s="12" customFormat="1" ht="10.2">
      <c r="B377" s="150"/>
      <c r="D377" s="151" t="s">
        <v>139</v>
      </c>
      <c r="E377" s="152" t="s">
        <v>32</v>
      </c>
      <c r="F377" s="153" t="s">
        <v>677</v>
      </c>
      <c r="H377" s="152" t="s">
        <v>32</v>
      </c>
      <c r="I377" s="154"/>
      <c r="L377" s="150"/>
      <c r="M377" s="155"/>
      <c r="T377" s="156"/>
      <c r="AT377" s="152" t="s">
        <v>139</v>
      </c>
      <c r="AU377" s="152" t="s">
        <v>87</v>
      </c>
      <c r="AV377" s="12" t="s">
        <v>85</v>
      </c>
      <c r="AW377" s="12" t="s">
        <v>39</v>
      </c>
      <c r="AX377" s="12" t="s">
        <v>78</v>
      </c>
      <c r="AY377" s="152" t="s">
        <v>128</v>
      </c>
    </row>
    <row r="378" spans="2:51" s="13" customFormat="1" ht="10.2">
      <c r="B378" s="157"/>
      <c r="D378" s="151" t="s">
        <v>139</v>
      </c>
      <c r="E378" s="158" t="s">
        <v>32</v>
      </c>
      <c r="F378" s="159" t="s">
        <v>849</v>
      </c>
      <c r="H378" s="160">
        <v>1</v>
      </c>
      <c r="I378" s="161"/>
      <c r="L378" s="157"/>
      <c r="M378" s="162"/>
      <c r="T378" s="163"/>
      <c r="AT378" s="158" t="s">
        <v>139</v>
      </c>
      <c r="AU378" s="158" t="s">
        <v>87</v>
      </c>
      <c r="AV378" s="13" t="s">
        <v>87</v>
      </c>
      <c r="AW378" s="13" t="s">
        <v>39</v>
      </c>
      <c r="AX378" s="13" t="s">
        <v>78</v>
      </c>
      <c r="AY378" s="158" t="s">
        <v>128</v>
      </c>
    </row>
    <row r="379" spans="2:51" s="14" customFormat="1" ht="10.2">
      <c r="B379" s="164"/>
      <c r="D379" s="151" t="s">
        <v>139</v>
      </c>
      <c r="E379" s="165" t="s">
        <v>32</v>
      </c>
      <c r="F379" s="166" t="s">
        <v>142</v>
      </c>
      <c r="H379" s="167">
        <v>1</v>
      </c>
      <c r="I379" s="168"/>
      <c r="L379" s="164"/>
      <c r="M379" s="169"/>
      <c r="T379" s="170"/>
      <c r="AT379" s="165" t="s">
        <v>139</v>
      </c>
      <c r="AU379" s="165" t="s">
        <v>87</v>
      </c>
      <c r="AV379" s="14" t="s">
        <v>135</v>
      </c>
      <c r="AW379" s="14" t="s">
        <v>39</v>
      </c>
      <c r="AX379" s="14" t="s">
        <v>85</v>
      </c>
      <c r="AY379" s="165" t="s">
        <v>128</v>
      </c>
    </row>
    <row r="380" spans="2:65" s="1" customFormat="1" ht="16.5" customHeight="1">
      <c r="B380" s="34"/>
      <c r="C380" s="171" t="s">
        <v>440</v>
      </c>
      <c r="D380" s="171" t="s">
        <v>200</v>
      </c>
      <c r="E380" s="172" t="s">
        <v>850</v>
      </c>
      <c r="F380" s="173" t="s">
        <v>851</v>
      </c>
      <c r="G380" s="174" t="s">
        <v>471</v>
      </c>
      <c r="H380" s="175">
        <v>1.03</v>
      </c>
      <c r="I380" s="176"/>
      <c r="J380" s="177">
        <f>ROUND(I380*H380,2)</f>
        <v>0</v>
      </c>
      <c r="K380" s="173" t="s">
        <v>329</v>
      </c>
      <c r="L380" s="178"/>
      <c r="M380" s="179" t="s">
        <v>32</v>
      </c>
      <c r="N380" s="180" t="s">
        <v>49</v>
      </c>
      <c r="P380" s="142">
        <f>O380*H380</f>
        <v>0</v>
      </c>
      <c r="Q380" s="142">
        <v>0.002</v>
      </c>
      <c r="R380" s="142">
        <f>Q380*H380</f>
        <v>0.00206</v>
      </c>
      <c r="S380" s="142">
        <v>0</v>
      </c>
      <c r="T380" s="143">
        <f>S380*H380</f>
        <v>0</v>
      </c>
      <c r="AR380" s="144" t="s">
        <v>186</v>
      </c>
      <c r="AT380" s="144" t="s">
        <v>200</v>
      </c>
      <c r="AU380" s="144" t="s">
        <v>87</v>
      </c>
      <c r="AY380" s="18" t="s">
        <v>128</v>
      </c>
      <c r="BE380" s="145">
        <f>IF(N380="základní",J380,0)</f>
        <v>0</v>
      </c>
      <c r="BF380" s="145">
        <f>IF(N380="snížená",J380,0)</f>
        <v>0</v>
      </c>
      <c r="BG380" s="145">
        <f>IF(N380="zákl. přenesená",J380,0)</f>
        <v>0</v>
      </c>
      <c r="BH380" s="145">
        <f>IF(N380="sníž. přenesená",J380,0)</f>
        <v>0</v>
      </c>
      <c r="BI380" s="145">
        <f>IF(N380="nulová",J380,0)</f>
        <v>0</v>
      </c>
      <c r="BJ380" s="18" t="s">
        <v>85</v>
      </c>
      <c r="BK380" s="145">
        <f>ROUND(I380*H380,2)</f>
        <v>0</v>
      </c>
      <c r="BL380" s="18" t="s">
        <v>135</v>
      </c>
      <c r="BM380" s="144" t="s">
        <v>852</v>
      </c>
    </row>
    <row r="381" spans="2:51" s="13" customFormat="1" ht="10.2">
      <c r="B381" s="157"/>
      <c r="D381" s="151" t="s">
        <v>139</v>
      </c>
      <c r="F381" s="159" t="s">
        <v>503</v>
      </c>
      <c r="H381" s="160">
        <v>1.03</v>
      </c>
      <c r="I381" s="161"/>
      <c r="L381" s="157"/>
      <c r="M381" s="162"/>
      <c r="T381" s="163"/>
      <c r="AT381" s="158" t="s">
        <v>139</v>
      </c>
      <c r="AU381" s="158" t="s">
        <v>87</v>
      </c>
      <c r="AV381" s="13" t="s">
        <v>87</v>
      </c>
      <c r="AW381" s="13" t="s">
        <v>4</v>
      </c>
      <c r="AX381" s="13" t="s">
        <v>85</v>
      </c>
      <c r="AY381" s="158" t="s">
        <v>128</v>
      </c>
    </row>
    <row r="382" spans="2:63" s="11" customFormat="1" ht="22.8" customHeight="1">
      <c r="B382" s="121"/>
      <c r="D382" s="122" t="s">
        <v>77</v>
      </c>
      <c r="E382" s="131" t="s">
        <v>191</v>
      </c>
      <c r="F382" s="131" t="s">
        <v>504</v>
      </c>
      <c r="I382" s="124"/>
      <c r="J382" s="132">
        <f>BK382</f>
        <v>0</v>
      </c>
      <c r="L382" s="121"/>
      <c r="M382" s="126"/>
      <c r="P382" s="127">
        <f>SUM(P383:P448)</f>
        <v>0</v>
      </c>
      <c r="R382" s="127">
        <f>SUM(R383:R448)</f>
        <v>12.2935573</v>
      </c>
      <c r="T382" s="128">
        <f>SUM(T383:T448)</f>
        <v>0</v>
      </c>
      <c r="AR382" s="122" t="s">
        <v>85</v>
      </c>
      <c r="AT382" s="129" t="s">
        <v>77</v>
      </c>
      <c r="AU382" s="129" t="s">
        <v>85</v>
      </c>
      <c r="AY382" s="122" t="s">
        <v>128</v>
      </c>
      <c r="BK382" s="130">
        <f>SUM(BK383:BK448)</f>
        <v>0</v>
      </c>
    </row>
    <row r="383" spans="2:65" s="1" customFormat="1" ht="49.05" customHeight="1">
      <c r="B383" s="34"/>
      <c r="C383" s="133" t="s">
        <v>445</v>
      </c>
      <c r="D383" s="133" t="s">
        <v>130</v>
      </c>
      <c r="E383" s="134" t="s">
        <v>506</v>
      </c>
      <c r="F383" s="135" t="s">
        <v>507</v>
      </c>
      <c r="G383" s="136" t="s">
        <v>459</v>
      </c>
      <c r="H383" s="137">
        <v>1</v>
      </c>
      <c r="I383" s="138"/>
      <c r="J383" s="139">
        <f>ROUND(I383*H383,2)</f>
        <v>0</v>
      </c>
      <c r="K383" s="135" t="s">
        <v>134</v>
      </c>
      <c r="L383" s="34"/>
      <c r="M383" s="140" t="s">
        <v>32</v>
      </c>
      <c r="N383" s="141" t="s">
        <v>49</v>
      </c>
      <c r="P383" s="142">
        <f>O383*H383</f>
        <v>0</v>
      </c>
      <c r="Q383" s="142">
        <v>0.1554</v>
      </c>
      <c r="R383" s="142">
        <f>Q383*H383</f>
        <v>0.1554</v>
      </c>
      <c r="S383" s="142">
        <v>0</v>
      </c>
      <c r="T383" s="143">
        <f>S383*H383</f>
        <v>0</v>
      </c>
      <c r="AR383" s="144" t="s">
        <v>135</v>
      </c>
      <c r="AT383" s="144" t="s">
        <v>130</v>
      </c>
      <c r="AU383" s="144" t="s">
        <v>87</v>
      </c>
      <c r="AY383" s="18" t="s">
        <v>128</v>
      </c>
      <c r="BE383" s="145">
        <f>IF(N383="základní",J383,0)</f>
        <v>0</v>
      </c>
      <c r="BF383" s="145">
        <f>IF(N383="snížená",J383,0)</f>
        <v>0</v>
      </c>
      <c r="BG383" s="145">
        <f>IF(N383="zákl. přenesená",J383,0)</f>
        <v>0</v>
      </c>
      <c r="BH383" s="145">
        <f>IF(N383="sníž. přenesená",J383,0)</f>
        <v>0</v>
      </c>
      <c r="BI383" s="145">
        <f>IF(N383="nulová",J383,0)</f>
        <v>0</v>
      </c>
      <c r="BJ383" s="18" t="s">
        <v>85</v>
      </c>
      <c r="BK383" s="145">
        <f>ROUND(I383*H383,2)</f>
        <v>0</v>
      </c>
      <c r="BL383" s="18" t="s">
        <v>135</v>
      </c>
      <c r="BM383" s="144" t="s">
        <v>853</v>
      </c>
    </row>
    <row r="384" spans="2:47" s="1" customFormat="1" ht="10.2">
      <c r="B384" s="34"/>
      <c r="D384" s="146" t="s">
        <v>137</v>
      </c>
      <c r="F384" s="147" t="s">
        <v>509</v>
      </c>
      <c r="I384" s="148"/>
      <c r="L384" s="34"/>
      <c r="M384" s="149"/>
      <c r="T384" s="55"/>
      <c r="AT384" s="18" t="s">
        <v>137</v>
      </c>
      <c r="AU384" s="18" t="s">
        <v>87</v>
      </c>
    </row>
    <row r="385" spans="2:51" s="12" customFormat="1" ht="10.2">
      <c r="B385" s="150"/>
      <c r="D385" s="151" t="s">
        <v>139</v>
      </c>
      <c r="E385" s="152" t="s">
        <v>32</v>
      </c>
      <c r="F385" s="153" t="s">
        <v>677</v>
      </c>
      <c r="H385" s="152" t="s">
        <v>32</v>
      </c>
      <c r="I385" s="154"/>
      <c r="L385" s="150"/>
      <c r="M385" s="155"/>
      <c r="T385" s="156"/>
      <c r="AT385" s="152" t="s">
        <v>139</v>
      </c>
      <c r="AU385" s="152" t="s">
        <v>87</v>
      </c>
      <c r="AV385" s="12" t="s">
        <v>85</v>
      </c>
      <c r="AW385" s="12" t="s">
        <v>39</v>
      </c>
      <c r="AX385" s="12" t="s">
        <v>78</v>
      </c>
      <c r="AY385" s="152" t="s">
        <v>128</v>
      </c>
    </row>
    <row r="386" spans="2:51" s="13" customFormat="1" ht="10.2">
      <c r="B386" s="157"/>
      <c r="D386" s="151" t="s">
        <v>139</v>
      </c>
      <c r="E386" s="158" t="s">
        <v>32</v>
      </c>
      <c r="F386" s="159" t="s">
        <v>706</v>
      </c>
      <c r="H386" s="160">
        <v>1</v>
      </c>
      <c r="I386" s="161"/>
      <c r="L386" s="157"/>
      <c r="M386" s="162"/>
      <c r="T386" s="163"/>
      <c r="AT386" s="158" t="s">
        <v>139</v>
      </c>
      <c r="AU386" s="158" t="s">
        <v>87</v>
      </c>
      <c r="AV386" s="13" t="s">
        <v>87</v>
      </c>
      <c r="AW386" s="13" t="s">
        <v>39</v>
      </c>
      <c r="AX386" s="13" t="s">
        <v>78</v>
      </c>
      <c r="AY386" s="158" t="s">
        <v>128</v>
      </c>
    </row>
    <row r="387" spans="2:51" s="14" customFormat="1" ht="10.2">
      <c r="B387" s="164"/>
      <c r="D387" s="151" t="s">
        <v>139</v>
      </c>
      <c r="E387" s="165" t="s">
        <v>32</v>
      </c>
      <c r="F387" s="166" t="s">
        <v>142</v>
      </c>
      <c r="H387" s="167">
        <v>1</v>
      </c>
      <c r="I387" s="168"/>
      <c r="L387" s="164"/>
      <c r="M387" s="169"/>
      <c r="T387" s="170"/>
      <c r="AT387" s="165" t="s">
        <v>139</v>
      </c>
      <c r="AU387" s="165" t="s">
        <v>87</v>
      </c>
      <c r="AV387" s="14" t="s">
        <v>135</v>
      </c>
      <c r="AW387" s="14" t="s">
        <v>39</v>
      </c>
      <c r="AX387" s="14" t="s">
        <v>85</v>
      </c>
      <c r="AY387" s="165" t="s">
        <v>128</v>
      </c>
    </row>
    <row r="388" spans="2:65" s="1" customFormat="1" ht="16.5" customHeight="1">
      <c r="B388" s="34"/>
      <c r="C388" s="171" t="s">
        <v>450</v>
      </c>
      <c r="D388" s="171" t="s">
        <v>200</v>
      </c>
      <c r="E388" s="172" t="s">
        <v>523</v>
      </c>
      <c r="F388" s="173" t="s">
        <v>524</v>
      </c>
      <c r="G388" s="174" t="s">
        <v>459</v>
      </c>
      <c r="H388" s="175">
        <v>1.02</v>
      </c>
      <c r="I388" s="176"/>
      <c r="J388" s="177">
        <f>ROUND(I388*H388,2)</f>
        <v>0</v>
      </c>
      <c r="K388" s="173" t="s">
        <v>134</v>
      </c>
      <c r="L388" s="178"/>
      <c r="M388" s="179" t="s">
        <v>32</v>
      </c>
      <c r="N388" s="180" t="s">
        <v>49</v>
      </c>
      <c r="P388" s="142">
        <f>O388*H388</f>
        <v>0</v>
      </c>
      <c r="Q388" s="142">
        <v>0.08</v>
      </c>
      <c r="R388" s="142">
        <f>Q388*H388</f>
        <v>0.0816</v>
      </c>
      <c r="S388" s="142">
        <v>0</v>
      </c>
      <c r="T388" s="143">
        <f>S388*H388</f>
        <v>0</v>
      </c>
      <c r="AR388" s="144" t="s">
        <v>186</v>
      </c>
      <c r="AT388" s="144" t="s">
        <v>200</v>
      </c>
      <c r="AU388" s="144" t="s">
        <v>87</v>
      </c>
      <c r="AY388" s="18" t="s">
        <v>128</v>
      </c>
      <c r="BE388" s="145">
        <f>IF(N388="základní",J388,0)</f>
        <v>0</v>
      </c>
      <c r="BF388" s="145">
        <f>IF(N388="snížená",J388,0)</f>
        <v>0</v>
      </c>
      <c r="BG388" s="145">
        <f>IF(N388="zákl. přenesená",J388,0)</f>
        <v>0</v>
      </c>
      <c r="BH388" s="145">
        <f>IF(N388="sníž. přenesená",J388,0)</f>
        <v>0</v>
      </c>
      <c r="BI388" s="145">
        <f>IF(N388="nulová",J388,0)</f>
        <v>0</v>
      </c>
      <c r="BJ388" s="18" t="s">
        <v>85</v>
      </c>
      <c r="BK388" s="145">
        <f>ROUND(I388*H388,2)</f>
        <v>0</v>
      </c>
      <c r="BL388" s="18" t="s">
        <v>135</v>
      </c>
      <c r="BM388" s="144" t="s">
        <v>854</v>
      </c>
    </row>
    <row r="389" spans="2:51" s="13" customFormat="1" ht="10.2">
      <c r="B389" s="157"/>
      <c r="D389" s="151" t="s">
        <v>139</v>
      </c>
      <c r="F389" s="159" t="s">
        <v>855</v>
      </c>
      <c r="H389" s="160">
        <v>1.02</v>
      </c>
      <c r="I389" s="161"/>
      <c r="L389" s="157"/>
      <c r="M389" s="162"/>
      <c r="T389" s="163"/>
      <c r="AT389" s="158" t="s">
        <v>139</v>
      </c>
      <c r="AU389" s="158" t="s">
        <v>87</v>
      </c>
      <c r="AV389" s="13" t="s">
        <v>87</v>
      </c>
      <c r="AW389" s="13" t="s">
        <v>4</v>
      </c>
      <c r="AX389" s="13" t="s">
        <v>85</v>
      </c>
      <c r="AY389" s="158" t="s">
        <v>128</v>
      </c>
    </row>
    <row r="390" spans="2:65" s="1" customFormat="1" ht="37.8" customHeight="1">
      <c r="B390" s="34"/>
      <c r="C390" s="133" t="s">
        <v>456</v>
      </c>
      <c r="D390" s="133" t="s">
        <v>130</v>
      </c>
      <c r="E390" s="134" t="s">
        <v>856</v>
      </c>
      <c r="F390" s="135" t="s">
        <v>857</v>
      </c>
      <c r="G390" s="136" t="s">
        <v>459</v>
      </c>
      <c r="H390" s="137">
        <v>39.75</v>
      </c>
      <c r="I390" s="138"/>
      <c r="J390" s="139">
        <f>ROUND(I390*H390,2)</f>
        <v>0</v>
      </c>
      <c r="K390" s="135" t="s">
        <v>134</v>
      </c>
      <c r="L390" s="34"/>
      <c r="M390" s="140" t="s">
        <v>32</v>
      </c>
      <c r="N390" s="141" t="s">
        <v>49</v>
      </c>
      <c r="P390" s="142">
        <f>O390*H390</f>
        <v>0</v>
      </c>
      <c r="Q390" s="142">
        <v>1E-05</v>
      </c>
      <c r="R390" s="142">
        <f>Q390*H390</f>
        <v>0.0003975</v>
      </c>
      <c r="S390" s="142">
        <v>0</v>
      </c>
      <c r="T390" s="143">
        <f>S390*H390</f>
        <v>0</v>
      </c>
      <c r="AR390" s="144" t="s">
        <v>135</v>
      </c>
      <c r="AT390" s="144" t="s">
        <v>130</v>
      </c>
      <c r="AU390" s="144" t="s">
        <v>87</v>
      </c>
      <c r="AY390" s="18" t="s">
        <v>128</v>
      </c>
      <c r="BE390" s="145">
        <f>IF(N390="základní",J390,0)</f>
        <v>0</v>
      </c>
      <c r="BF390" s="145">
        <f>IF(N390="snížená",J390,0)</f>
        <v>0</v>
      </c>
      <c r="BG390" s="145">
        <f>IF(N390="zákl. přenesená",J390,0)</f>
        <v>0</v>
      </c>
      <c r="BH390" s="145">
        <f>IF(N390="sníž. přenesená",J390,0)</f>
        <v>0</v>
      </c>
      <c r="BI390" s="145">
        <f>IF(N390="nulová",J390,0)</f>
        <v>0</v>
      </c>
      <c r="BJ390" s="18" t="s">
        <v>85</v>
      </c>
      <c r="BK390" s="145">
        <f>ROUND(I390*H390,2)</f>
        <v>0</v>
      </c>
      <c r="BL390" s="18" t="s">
        <v>135</v>
      </c>
      <c r="BM390" s="144" t="s">
        <v>858</v>
      </c>
    </row>
    <row r="391" spans="2:47" s="1" customFormat="1" ht="10.2">
      <c r="B391" s="34"/>
      <c r="D391" s="146" t="s">
        <v>137</v>
      </c>
      <c r="F391" s="147" t="s">
        <v>859</v>
      </c>
      <c r="I391" s="148"/>
      <c r="L391" s="34"/>
      <c r="M391" s="149"/>
      <c r="T391" s="55"/>
      <c r="AT391" s="18" t="s">
        <v>137</v>
      </c>
      <c r="AU391" s="18" t="s">
        <v>87</v>
      </c>
    </row>
    <row r="392" spans="2:51" s="12" customFormat="1" ht="10.2">
      <c r="B392" s="150"/>
      <c r="D392" s="151" t="s">
        <v>139</v>
      </c>
      <c r="E392" s="152" t="s">
        <v>32</v>
      </c>
      <c r="F392" s="153" t="s">
        <v>677</v>
      </c>
      <c r="H392" s="152" t="s">
        <v>32</v>
      </c>
      <c r="I392" s="154"/>
      <c r="L392" s="150"/>
      <c r="M392" s="155"/>
      <c r="T392" s="156"/>
      <c r="AT392" s="152" t="s">
        <v>139</v>
      </c>
      <c r="AU392" s="152" t="s">
        <v>87</v>
      </c>
      <c r="AV392" s="12" t="s">
        <v>85</v>
      </c>
      <c r="AW392" s="12" t="s">
        <v>39</v>
      </c>
      <c r="AX392" s="12" t="s">
        <v>78</v>
      </c>
      <c r="AY392" s="152" t="s">
        <v>128</v>
      </c>
    </row>
    <row r="393" spans="2:51" s="12" customFormat="1" ht="10.2">
      <c r="B393" s="150"/>
      <c r="D393" s="151" t="s">
        <v>139</v>
      </c>
      <c r="E393" s="152" t="s">
        <v>32</v>
      </c>
      <c r="F393" s="153" t="s">
        <v>678</v>
      </c>
      <c r="H393" s="152" t="s">
        <v>32</v>
      </c>
      <c r="I393" s="154"/>
      <c r="L393" s="150"/>
      <c r="M393" s="155"/>
      <c r="T393" s="156"/>
      <c r="AT393" s="152" t="s">
        <v>139</v>
      </c>
      <c r="AU393" s="152" t="s">
        <v>87</v>
      </c>
      <c r="AV393" s="12" t="s">
        <v>85</v>
      </c>
      <c r="AW393" s="12" t="s">
        <v>39</v>
      </c>
      <c r="AX393" s="12" t="s">
        <v>78</v>
      </c>
      <c r="AY393" s="152" t="s">
        <v>128</v>
      </c>
    </row>
    <row r="394" spans="2:51" s="13" customFormat="1" ht="10.2">
      <c r="B394" s="157"/>
      <c r="D394" s="151" t="s">
        <v>139</v>
      </c>
      <c r="E394" s="158" t="s">
        <v>32</v>
      </c>
      <c r="F394" s="159" t="s">
        <v>860</v>
      </c>
      <c r="H394" s="160">
        <v>37.75</v>
      </c>
      <c r="I394" s="161"/>
      <c r="L394" s="157"/>
      <c r="M394" s="162"/>
      <c r="T394" s="163"/>
      <c r="AT394" s="158" t="s">
        <v>139</v>
      </c>
      <c r="AU394" s="158" t="s">
        <v>87</v>
      </c>
      <c r="AV394" s="13" t="s">
        <v>87</v>
      </c>
      <c r="AW394" s="13" t="s">
        <v>39</v>
      </c>
      <c r="AX394" s="13" t="s">
        <v>78</v>
      </c>
      <c r="AY394" s="158" t="s">
        <v>128</v>
      </c>
    </row>
    <row r="395" spans="2:51" s="13" customFormat="1" ht="10.2">
      <c r="B395" s="157"/>
      <c r="D395" s="151" t="s">
        <v>139</v>
      </c>
      <c r="E395" s="158" t="s">
        <v>32</v>
      </c>
      <c r="F395" s="159" t="s">
        <v>861</v>
      </c>
      <c r="H395" s="160">
        <v>2</v>
      </c>
      <c r="I395" s="161"/>
      <c r="L395" s="157"/>
      <c r="M395" s="162"/>
      <c r="T395" s="163"/>
      <c r="AT395" s="158" t="s">
        <v>139</v>
      </c>
      <c r="AU395" s="158" t="s">
        <v>87</v>
      </c>
      <c r="AV395" s="13" t="s">
        <v>87</v>
      </c>
      <c r="AW395" s="13" t="s">
        <v>39</v>
      </c>
      <c r="AX395" s="13" t="s">
        <v>78</v>
      </c>
      <c r="AY395" s="158" t="s">
        <v>128</v>
      </c>
    </row>
    <row r="396" spans="2:51" s="14" customFormat="1" ht="10.2">
      <c r="B396" s="164"/>
      <c r="D396" s="151" t="s">
        <v>139</v>
      </c>
      <c r="E396" s="165" t="s">
        <v>32</v>
      </c>
      <c r="F396" s="166" t="s">
        <v>142</v>
      </c>
      <c r="H396" s="167">
        <v>39.75</v>
      </c>
      <c r="I396" s="168"/>
      <c r="L396" s="164"/>
      <c r="M396" s="169"/>
      <c r="T396" s="170"/>
      <c r="AT396" s="165" t="s">
        <v>139</v>
      </c>
      <c r="AU396" s="165" t="s">
        <v>87</v>
      </c>
      <c r="AV396" s="14" t="s">
        <v>135</v>
      </c>
      <c r="AW396" s="14" t="s">
        <v>39</v>
      </c>
      <c r="AX396" s="14" t="s">
        <v>85</v>
      </c>
      <c r="AY396" s="165" t="s">
        <v>128</v>
      </c>
    </row>
    <row r="397" spans="2:65" s="1" customFormat="1" ht="37.8" customHeight="1">
      <c r="B397" s="34"/>
      <c r="C397" s="133" t="s">
        <v>463</v>
      </c>
      <c r="D397" s="133" t="s">
        <v>130</v>
      </c>
      <c r="E397" s="134" t="s">
        <v>862</v>
      </c>
      <c r="F397" s="135" t="s">
        <v>863</v>
      </c>
      <c r="G397" s="136" t="s">
        <v>459</v>
      </c>
      <c r="H397" s="137">
        <v>39.75</v>
      </c>
      <c r="I397" s="138"/>
      <c r="J397" s="139">
        <f>ROUND(I397*H397,2)</f>
        <v>0</v>
      </c>
      <c r="K397" s="135" t="s">
        <v>134</v>
      </c>
      <c r="L397" s="34"/>
      <c r="M397" s="140" t="s">
        <v>32</v>
      </c>
      <c r="N397" s="141" t="s">
        <v>49</v>
      </c>
      <c r="P397" s="142">
        <f>O397*H397</f>
        <v>0</v>
      </c>
      <c r="Q397" s="142">
        <v>0</v>
      </c>
      <c r="R397" s="142">
        <f>Q397*H397</f>
        <v>0</v>
      </c>
      <c r="S397" s="142">
        <v>0</v>
      </c>
      <c r="T397" s="143">
        <f>S397*H397</f>
        <v>0</v>
      </c>
      <c r="AR397" s="144" t="s">
        <v>135</v>
      </c>
      <c r="AT397" s="144" t="s">
        <v>130</v>
      </c>
      <c r="AU397" s="144" t="s">
        <v>87</v>
      </c>
      <c r="AY397" s="18" t="s">
        <v>128</v>
      </c>
      <c r="BE397" s="145">
        <f>IF(N397="základní",J397,0)</f>
        <v>0</v>
      </c>
      <c r="BF397" s="145">
        <f>IF(N397="snížená",J397,0)</f>
        <v>0</v>
      </c>
      <c r="BG397" s="145">
        <f>IF(N397="zákl. přenesená",J397,0)</f>
        <v>0</v>
      </c>
      <c r="BH397" s="145">
        <f>IF(N397="sníž. přenesená",J397,0)</f>
        <v>0</v>
      </c>
      <c r="BI397" s="145">
        <f>IF(N397="nulová",J397,0)</f>
        <v>0</v>
      </c>
      <c r="BJ397" s="18" t="s">
        <v>85</v>
      </c>
      <c r="BK397" s="145">
        <f>ROUND(I397*H397,2)</f>
        <v>0</v>
      </c>
      <c r="BL397" s="18" t="s">
        <v>135</v>
      </c>
      <c r="BM397" s="144" t="s">
        <v>864</v>
      </c>
    </row>
    <row r="398" spans="2:47" s="1" customFormat="1" ht="10.2">
      <c r="B398" s="34"/>
      <c r="D398" s="146" t="s">
        <v>137</v>
      </c>
      <c r="F398" s="147" t="s">
        <v>865</v>
      </c>
      <c r="I398" s="148"/>
      <c r="L398" s="34"/>
      <c r="M398" s="149"/>
      <c r="T398" s="55"/>
      <c r="AT398" s="18" t="s">
        <v>137</v>
      </c>
      <c r="AU398" s="18" t="s">
        <v>87</v>
      </c>
    </row>
    <row r="399" spans="2:51" s="13" customFormat="1" ht="10.2">
      <c r="B399" s="157"/>
      <c r="D399" s="151" t="s">
        <v>139</v>
      </c>
      <c r="E399" s="158" t="s">
        <v>32</v>
      </c>
      <c r="F399" s="159" t="s">
        <v>866</v>
      </c>
      <c r="H399" s="160">
        <v>39.75</v>
      </c>
      <c r="I399" s="161"/>
      <c r="L399" s="157"/>
      <c r="M399" s="162"/>
      <c r="T399" s="163"/>
      <c r="AT399" s="158" t="s">
        <v>139</v>
      </c>
      <c r="AU399" s="158" t="s">
        <v>87</v>
      </c>
      <c r="AV399" s="13" t="s">
        <v>87</v>
      </c>
      <c r="AW399" s="13" t="s">
        <v>39</v>
      </c>
      <c r="AX399" s="13" t="s">
        <v>85</v>
      </c>
      <c r="AY399" s="158" t="s">
        <v>128</v>
      </c>
    </row>
    <row r="400" spans="2:65" s="1" customFormat="1" ht="55.5" customHeight="1">
      <c r="B400" s="34"/>
      <c r="C400" s="133" t="s">
        <v>468</v>
      </c>
      <c r="D400" s="133" t="s">
        <v>130</v>
      </c>
      <c r="E400" s="134" t="s">
        <v>867</v>
      </c>
      <c r="F400" s="135" t="s">
        <v>868</v>
      </c>
      <c r="G400" s="136" t="s">
        <v>459</v>
      </c>
      <c r="H400" s="137">
        <v>39.75</v>
      </c>
      <c r="I400" s="138"/>
      <c r="J400" s="139">
        <f>ROUND(I400*H400,2)</f>
        <v>0</v>
      </c>
      <c r="K400" s="135" t="s">
        <v>134</v>
      </c>
      <c r="L400" s="34"/>
      <c r="M400" s="140" t="s">
        <v>32</v>
      </c>
      <c r="N400" s="141" t="s">
        <v>49</v>
      </c>
      <c r="P400" s="142">
        <f>O400*H400</f>
        <v>0</v>
      </c>
      <c r="Q400" s="142">
        <v>5E-05</v>
      </c>
      <c r="R400" s="142">
        <f>Q400*H400</f>
        <v>0.0019875</v>
      </c>
      <c r="S400" s="142">
        <v>0</v>
      </c>
      <c r="T400" s="143">
        <f>S400*H400</f>
        <v>0</v>
      </c>
      <c r="AR400" s="144" t="s">
        <v>135</v>
      </c>
      <c r="AT400" s="144" t="s">
        <v>130</v>
      </c>
      <c r="AU400" s="144" t="s">
        <v>87</v>
      </c>
      <c r="AY400" s="18" t="s">
        <v>128</v>
      </c>
      <c r="BE400" s="145">
        <f>IF(N400="základní",J400,0)</f>
        <v>0</v>
      </c>
      <c r="BF400" s="145">
        <f>IF(N400="snížená",J400,0)</f>
        <v>0</v>
      </c>
      <c r="BG400" s="145">
        <f>IF(N400="zákl. přenesená",J400,0)</f>
        <v>0</v>
      </c>
      <c r="BH400" s="145">
        <f>IF(N400="sníž. přenesená",J400,0)</f>
        <v>0</v>
      </c>
      <c r="BI400" s="145">
        <f>IF(N400="nulová",J400,0)</f>
        <v>0</v>
      </c>
      <c r="BJ400" s="18" t="s">
        <v>85</v>
      </c>
      <c r="BK400" s="145">
        <f>ROUND(I400*H400,2)</f>
        <v>0</v>
      </c>
      <c r="BL400" s="18" t="s">
        <v>135</v>
      </c>
      <c r="BM400" s="144" t="s">
        <v>869</v>
      </c>
    </row>
    <row r="401" spans="2:47" s="1" customFormat="1" ht="10.2">
      <c r="B401" s="34"/>
      <c r="D401" s="146" t="s">
        <v>137</v>
      </c>
      <c r="F401" s="147" t="s">
        <v>870</v>
      </c>
      <c r="I401" s="148"/>
      <c r="L401" s="34"/>
      <c r="M401" s="149"/>
      <c r="T401" s="55"/>
      <c r="AT401" s="18" t="s">
        <v>137</v>
      </c>
      <c r="AU401" s="18" t="s">
        <v>87</v>
      </c>
    </row>
    <row r="402" spans="2:51" s="13" customFormat="1" ht="10.2">
      <c r="B402" s="157"/>
      <c r="D402" s="151" t="s">
        <v>139</v>
      </c>
      <c r="E402" s="158" t="s">
        <v>32</v>
      </c>
      <c r="F402" s="159" t="s">
        <v>866</v>
      </c>
      <c r="H402" s="160">
        <v>39.75</v>
      </c>
      <c r="I402" s="161"/>
      <c r="L402" s="157"/>
      <c r="M402" s="162"/>
      <c r="T402" s="163"/>
      <c r="AT402" s="158" t="s">
        <v>139</v>
      </c>
      <c r="AU402" s="158" t="s">
        <v>87</v>
      </c>
      <c r="AV402" s="13" t="s">
        <v>87</v>
      </c>
      <c r="AW402" s="13" t="s">
        <v>39</v>
      </c>
      <c r="AX402" s="13" t="s">
        <v>85</v>
      </c>
      <c r="AY402" s="158" t="s">
        <v>128</v>
      </c>
    </row>
    <row r="403" spans="2:65" s="1" customFormat="1" ht="37.8" customHeight="1">
      <c r="B403" s="34"/>
      <c r="C403" s="133" t="s">
        <v>476</v>
      </c>
      <c r="D403" s="133" t="s">
        <v>130</v>
      </c>
      <c r="E403" s="134" t="s">
        <v>871</v>
      </c>
      <c r="F403" s="135" t="s">
        <v>872</v>
      </c>
      <c r="G403" s="136" t="s">
        <v>459</v>
      </c>
      <c r="H403" s="137">
        <v>39.6</v>
      </c>
      <c r="I403" s="138"/>
      <c r="J403" s="139">
        <f>ROUND(I403*H403,2)</f>
        <v>0</v>
      </c>
      <c r="K403" s="135" t="s">
        <v>134</v>
      </c>
      <c r="L403" s="34"/>
      <c r="M403" s="140" t="s">
        <v>32</v>
      </c>
      <c r="N403" s="141" t="s">
        <v>49</v>
      </c>
      <c r="P403" s="142">
        <f>O403*H403</f>
        <v>0</v>
      </c>
      <c r="Q403" s="142">
        <v>0.00045</v>
      </c>
      <c r="R403" s="142">
        <f>Q403*H403</f>
        <v>0.01782</v>
      </c>
      <c r="S403" s="142">
        <v>0</v>
      </c>
      <c r="T403" s="143">
        <f>S403*H403</f>
        <v>0</v>
      </c>
      <c r="AR403" s="144" t="s">
        <v>135</v>
      </c>
      <c r="AT403" s="144" t="s">
        <v>130</v>
      </c>
      <c r="AU403" s="144" t="s">
        <v>87</v>
      </c>
      <c r="AY403" s="18" t="s">
        <v>128</v>
      </c>
      <c r="BE403" s="145">
        <f>IF(N403="základní",J403,0)</f>
        <v>0</v>
      </c>
      <c r="BF403" s="145">
        <f>IF(N403="snížená",J403,0)</f>
        <v>0</v>
      </c>
      <c r="BG403" s="145">
        <f>IF(N403="zákl. přenesená",J403,0)</f>
        <v>0</v>
      </c>
      <c r="BH403" s="145">
        <f>IF(N403="sníž. přenesená",J403,0)</f>
        <v>0</v>
      </c>
      <c r="BI403" s="145">
        <f>IF(N403="nulová",J403,0)</f>
        <v>0</v>
      </c>
      <c r="BJ403" s="18" t="s">
        <v>85</v>
      </c>
      <c r="BK403" s="145">
        <f>ROUND(I403*H403,2)</f>
        <v>0</v>
      </c>
      <c r="BL403" s="18" t="s">
        <v>135</v>
      </c>
      <c r="BM403" s="144" t="s">
        <v>873</v>
      </c>
    </row>
    <row r="404" spans="2:47" s="1" customFormat="1" ht="10.2">
      <c r="B404" s="34"/>
      <c r="D404" s="146" t="s">
        <v>137</v>
      </c>
      <c r="F404" s="147" t="s">
        <v>874</v>
      </c>
      <c r="I404" s="148"/>
      <c r="L404" s="34"/>
      <c r="M404" s="149"/>
      <c r="T404" s="55"/>
      <c r="AT404" s="18" t="s">
        <v>137</v>
      </c>
      <c r="AU404" s="18" t="s">
        <v>87</v>
      </c>
    </row>
    <row r="405" spans="2:51" s="12" customFormat="1" ht="10.2">
      <c r="B405" s="150"/>
      <c r="D405" s="151" t="s">
        <v>139</v>
      </c>
      <c r="E405" s="152" t="s">
        <v>32</v>
      </c>
      <c r="F405" s="153" t="s">
        <v>677</v>
      </c>
      <c r="H405" s="152" t="s">
        <v>32</v>
      </c>
      <c r="I405" s="154"/>
      <c r="L405" s="150"/>
      <c r="M405" s="155"/>
      <c r="T405" s="156"/>
      <c r="AT405" s="152" t="s">
        <v>139</v>
      </c>
      <c r="AU405" s="152" t="s">
        <v>87</v>
      </c>
      <c r="AV405" s="12" t="s">
        <v>85</v>
      </c>
      <c r="AW405" s="12" t="s">
        <v>39</v>
      </c>
      <c r="AX405" s="12" t="s">
        <v>78</v>
      </c>
      <c r="AY405" s="152" t="s">
        <v>128</v>
      </c>
    </row>
    <row r="406" spans="2:51" s="12" customFormat="1" ht="10.2">
      <c r="B406" s="150"/>
      <c r="D406" s="151" t="s">
        <v>139</v>
      </c>
      <c r="E406" s="152" t="s">
        <v>32</v>
      </c>
      <c r="F406" s="153" t="s">
        <v>678</v>
      </c>
      <c r="H406" s="152" t="s">
        <v>32</v>
      </c>
      <c r="I406" s="154"/>
      <c r="L406" s="150"/>
      <c r="M406" s="155"/>
      <c r="T406" s="156"/>
      <c r="AT406" s="152" t="s">
        <v>139</v>
      </c>
      <c r="AU406" s="152" t="s">
        <v>87</v>
      </c>
      <c r="AV406" s="12" t="s">
        <v>85</v>
      </c>
      <c r="AW406" s="12" t="s">
        <v>39</v>
      </c>
      <c r="AX406" s="12" t="s">
        <v>78</v>
      </c>
      <c r="AY406" s="152" t="s">
        <v>128</v>
      </c>
    </row>
    <row r="407" spans="2:51" s="13" customFormat="1" ht="10.2">
      <c r="B407" s="157"/>
      <c r="D407" s="151" t="s">
        <v>139</v>
      </c>
      <c r="E407" s="158" t="s">
        <v>32</v>
      </c>
      <c r="F407" s="159" t="s">
        <v>875</v>
      </c>
      <c r="H407" s="160">
        <v>37.6</v>
      </c>
      <c r="I407" s="161"/>
      <c r="L407" s="157"/>
      <c r="M407" s="162"/>
      <c r="T407" s="163"/>
      <c r="AT407" s="158" t="s">
        <v>139</v>
      </c>
      <c r="AU407" s="158" t="s">
        <v>87</v>
      </c>
      <c r="AV407" s="13" t="s">
        <v>87</v>
      </c>
      <c r="AW407" s="13" t="s">
        <v>39</v>
      </c>
      <c r="AX407" s="13" t="s">
        <v>78</v>
      </c>
      <c r="AY407" s="158" t="s">
        <v>128</v>
      </c>
    </row>
    <row r="408" spans="2:51" s="13" customFormat="1" ht="10.2">
      <c r="B408" s="157"/>
      <c r="D408" s="151" t="s">
        <v>139</v>
      </c>
      <c r="E408" s="158" t="s">
        <v>32</v>
      </c>
      <c r="F408" s="159" t="s">
        <v>861</v>
      </c>
      <c r="H408" s="160">
        <v>2</v>
      </c>
      <c r="I408" s="161"/>
      <c r="L408" s="157"/>
      <c r="M408" s="162"/>
      <c r="T408" s="163"/>
      <c r="AT408" s="158" t="s">
        <v>139</v>
      </c>
      <c r="AU408" s="158" t="s">
        <v>87</v>
      </c>
      <c r="AV408" s="13" t="s">
        <v>87</v>
      </c>
      <c r="AW408" s="13" t="s">
        <v>39</v>
      </c>
      <c r="AX408" s="13" t="s">
        <v>78</v>
      </c>
      <c r="AY408" s="158" t="s">
        <v>128</v>
      </c>
    </row>
    <row r="409" spans="2:51" s="14" customFormat="1" ht="10.2">
      <c r="B409" s="164"/>
      <c r="D409" s="151" t="s">
        <v>139</v>
      </c>
      <c r="E409" s="165" t="s">
        <v>32</v>
      </c>
      <c r="F409" s="166" t="s">
        <v>142</v>
      </c>
      <c r="H409" s="167">
        <v>39.6</v>
      </c>
      <c r="I409" s="168"/>
      <c r="L409" s="164"/>
      <c r="M409" s="169"/>
      <c r="T409" s="170"/>
      <c r="AT409" s="165" t="s">
        <v>139</v>
      </c>
      <c r="AU409" s="165" t="s">
        <v>87</v>
      </c>
      <c r="AV409" s="14" t="s">
        <v>135</v>
      </c>
      <c r="AW409" s="14" t="s">
        <v>39</v>
      </c>
      <c r="AX409" s="14" t="s">
        <v>85</v>
      </c>
      <c r="AY409" s="165" t="s">
        <v>128</v>
      </c>
    </row>
    <row r="410" spans="2:65" s="1" customFormat="1" ht="24.15" customHeight="1">
      <c r="B410" s="34"/>
      <c r="C410" s="133" t="s">
        <v>481</v>
      </c>
      <c r="D410" s="133" t="s">
        <v>130</v>
      </c>
      <c r="E410" s="134" t="s">
        <v>556</v>
      </c>
      <c r="F410" s="135" t="s">
        <v>557</v>
      </c>
      <c r="G410" s="136" t="s">
        <v>153</v>
      </c>
      <c r="H410" s="137">
        <v>26.32</v>
      </c>
      <c r="I410" s="138"/>
      <c r="J410" s="139">
        <f>ROUND(I410*H410,2)</f>
        <v>0</v>
      </c>
      <c r="K410" s="135" t="s">
        <v>134</v>
      </c>
      <c r="L410" s="34"/>
      <c r="M410" s="140" t="s">
        <v>32</v>
      </c>
      <c r="N410" s="141" t="s">
        <v>49</v>
      </c>
      <c r="P410" s="142">
        <f>O410*H410</f>
        <v>0</v>
      </c>
      <c r="Q410" s="142">
        <v>0.00069</v>
      </c>
      <c r="R410" s="142">
        <f>Q410*H410</f>
        <v>0.018160799999999998</v>
      </c>
      <c r="S410" s="142">
        <v>0</v>
      </c>
      <c r="T410" s="143">
        <f>S410*H410</f>
        <v>0</v>
      </c>
      <c r="AR410" s="144" t="s">
        <v>135</v>
      </c>
      <c r="AT410" s="144" t="s">
        <v>130</v>
      </c>
      <c r="AU410" s="144" t="s">
        <v>87</v>
      </c>
      <c r="AY410" s="18" t="s">
        <v>128</v>
      </c>
      <c r="BE410" s="145">
        <f>IF(N410="základní",J410,0)</f>
        <v>0</v>
      </c>
      <c r="BF410" s="145">
        <f>IF(N410="snížená",J410,0)</f>
        <v>0</v>
      </c>
      <c r="BG410" s="145">
        <f>IF(N410="zákl. přenesená",J410,0)</f>
        <v>0</v>
      </c>
      <c r="BH410" s="145">
        <f>IF(N410="sníž. přenesená",J410,0)</f>
        <v>0</v>
      </c>
      <c r="BI410" s="145">
        <f>IF(N410="nulová",J410,0)</f>
        <v>0</v>
      </c>
      <c r="BJ410" s="18" t="s">
        <v>85</v>
      </c>
      <c r="BK410" s="145">
        <f>ROUND(I410*H410,2)</f>
        <v>0</v>
      </c>
      <c r="BL410" s="18" t="s">
        <v>135</v>
      </c>
      <c r="BM410" s="144" t="s">
        <v>876</v>
      </c>
    </row>
    <row r="411" spans="2:47" s="1" customFormat="1" ht="10.2">
      <c r="B411" s="34"/>
      <c r="D411" s="146" t="s">
        <v>137</v>
      </c>
      <c r="F411" s="147" t="s">
        <v>559</v>
      </c>
      <c r="I411" s="148"/>
      <c r="L411" s="34"/>
      <c r="M411" s="149"/>
      <c r="T411" s="55"/>
      <c r="AT411" s="18" t="s">
        <v>137</v>
      </c>
      <c r="AU411" s="18" t="s">
        <v>87</v>
      </c>
    </row>
    <row r="412" spans="2:51" s="12" customFormat="1" ht="10.2">
      <c r="B412" s="150"/>
      <c r="D412" s="151" t="s">
        <v>139</v>
      </c>
      <c r="E412" s="152" t="s">
        <v>32</v>
      </c>
      <c r="F412" s="153" t="s">
        <v>677</v>
      </c>
      <c r="H412" s="152" t="s">
        <v>32</v>
      </c>
      <c r="I412" s="154"/>
      <c r="L412" s="150"/>
      <c r="M412" s="155"/>
      <c r="T412" s="156"/>
      <c r="AT412" s="152" t="s">
        <v>139</v>
      </c>
      <c r="AU412" s="152" t="s">
        <v>87</v>
      </c>
      <c r="AV412" s="12" t="s">
        <v>85</v>
      </c>
      <c r="AW412" s="12" t="s">
        <v>39</v>
      </c>
      <c r="AX412" s="12" t="s">
        <v>78</v>
      </c>
      <c r="AY412" s="152" t="s">
        <v>128</v>
      </c>
    </row>
    <row r="413" spans="2:51" s="12" customFormat="1" ht="10.2">
      <c r="B413" s="150"/>
      <c r="D413" s="151" t="s">
        <v>139</v>
      </c>
      <c r="E413" s="152" t="s">
        <v>32</v>
      </c>
      <c r="F413" s="153" t="s">
        <v>678</v>
      </c>
      <c r="H413" s="152" t="s">
        <v>32</v>
      </c>
      <c r="I413" s="154"/>
      <c r="L413" s="150"/>
      <c r="M413" s="155"/>
      <c r="T413" s="156"/>
      <c r="AT413" s="152" t="s">
        <v>139</v>
      </c>
      <c r="AU413" s="152" t="s">
        <v>87</v>
      </c>
      <c r="AV413" s="12" t="s">
        <v>85</v>
      </c>
      <c r="AW413" s="12" t="s">
        <v>39</v>
      </c>
      <c r="AX413" s="12" t="s">
        <v>78</v>
      </c>
      <c r="AY413" s="152" t="s">
        <v>128</v>
      </c>
    </row>
    <row r="414" spans="2:51" s="13" customFormat="1" ht="10.2">
      <c r="B414" s="157"/>
      <c r="D414" s="151" t="s">
        <v>139</v>
      </c>
      <c r="E414" s="158" t="s">
        <v>32</v>
      </c>
      <c r="F414" s="159" t="s">
        <v>877</v>
      </c>
      <c r="H414" s="160">
        <v>26.32</v>
      </c>
      <c r="I414" s="161"/>
      <c r="L414" s="157"/>
      <c r="M414" s="162"/>
      <c r="T414" s="163"/>
      <c r="AT414" s="158" t="s">
        <v>139</v>
      </c>
      <c r="AU414" s="158" t="s">
        <v>87</v>
      </c>
      <c r="AV414" s="13" t="s">
        <v>87</v>
      </c>
      <c r="AW414" s="13" t="s">
        <v>39</v>
      </c>
      <c r="AX414" s="13" t="s">
        <v>78</v>
      </c>
      <c r="AY414" s="158" t="s">
        <v>128</v>
      </c>
    </row>
    <row r="415" spans="2:51" s="14" customFormat="1" ht="10.2">
      <c r="B415" s="164"/>
      <c r="D415" s="151" t="s">
        <v>139</v>
      </c>
      <c r="E415" s="165" t="s">
        <v>32</v>
      </c>
      <c r="F415" s="166" t="s">
        <v>142</v>
      </c>
      <c r="H415" s="167">
        <v>26.32</v>
      </c>
      <c r="I415" s="168"/>
      <c r="L415" s="164"/>
      <c r="M415" s="169"/>
      <c r="T415" s="170"/>
      <c r="AT415" s="165" t="s">
        <v>139</v>
      </c>
      <c r="AU415" s="165" t="s">
        <v>87</v>
      </c>
      <c r="AV415" s="14" t="s">
        <v>135</v>
      </c>
      <c r="AW415" s="14" t="s">
        <v>39</v>
      </c>
      <c r="AX415" s="14" t="s">
        <v>85</v>
      </c>
      <c r="AY415" s="165" t="s">
        <v>128</v>
      </c>
    </row>
    <row r="416" spans="2:65" s="1" customFormat="1" ht="62.7" customHeight="1">
      <c r="B416" s="34"/>
      <c r="C416" s="133" t="s">
        <v>488</v>
      </c>
      <c r="D416" s="133" t="s">
        <v>130</v>
      </c>
      <c r="E416" s="134" t="s">
        <v>878</v>
      </c>
      <c r="F416" s="135" t="s">
        <v>879</v>
      </c>
      <c r="G416" s="136" t="s">
        <v>459</v>
      </c>
      <c r="H416" s="137">
        <v>37.75</v>
      </c>
      <c r="I416" s="138"/>
      <c r="J416" s="139">
        <f>ROUND(I416*H416,2)</f>
        <v>0</v>
      </c>
      <c r="K416" s="135" t="s">
        <v>134</v>
      </c>
      <c r="L416" s="34"/>
      <c r="M416" s="140" t="s">
        <v>32</v>
      </c>
      <c r="N416" s="141" t="s">
        <v>49</v>
      </c>
      <c r="P416" s="142">
        <f>O416*H416</f>
        <v>0</v>
      </c>
      <c r="Q416" s="142">
        <v>0.00061</v>
      </c>
      <c r="R416" s="142">
        <f>Q416*H416</f>
        <v>0.0230275</v>
      </c>
      <c r="S416" s="142">
        <v>0</v>
      </c>
      <c r="T416" s="143">
        <f>S416*H416</f>
        <v>0</v>
      </c>
      <c r="AR416" s="144" t="s">
        <v>135</v>
      </c>
      <c r="AT416" s="144" t="s">
        <v>130</v>
      </c>
      <c r="AU416" s="144" t="s">
        <v>87</v>
      </c>
      <c r="AY416" s="18" t="s">
        <v>128</v>
      </c>
      <c r="BE416" s="145">
        <f>IF(N416="základní",J416,0)</f>
        <v>0</v>
      </c>
      <c r="BF416" s="145">
        <f>IF(N416="snížená",J416,0)</f>
        <v>0</v>
      </c>
      <c r="BG416" s="145">
        <f>IF(N416="zákl. přenesená",J416,0)</f>
        <v>0</v>
      </c>
      <c r="BH416" s="145">
        <f>IF(N416="sníž. přenesená",J416,0)</f>
        <v>0</v>
      </c>
      <c r="BI416" s="145">
        <f>IF(N416="nulová",J416,0)</f>
        <v>0</v>
      </c>
      <c r="BJ416" s="18" t="s">
        <v>85</v>
      </c>
      <c r="BK416" s="145">
        <f>ROUND(I416*H416,2)</f>
        <v>0</v>
      </c>
      <c r="BL416" s="18" t="s">
        <v>135</v>
      </c>
      <c r="BM416" s="144" t="s">
        <v>880</v>
      </c>
    </row>
    <row r="417" spans="2:47" s="1" customFormat="1" ht="10.2">
      <c r="B417" s="34"/>
      <c r="D417" s="146" t="s">
        <v>137</v>
      </c>
      <c r="F417" s="147" t="s">
        <v>881</v>
      </c>
      <c r="I417" s="148"/>
      <c r="L417" s="34"/>
      <c r="M417" s="149"/>
      <c r="T417" s="55"/>
      <c r="AT417" s="18" t="s">
        <v>137</v>
      </c>
      <c r="AU417" s="18" t="s">
        <v>87</v>
      </c>
    </row>
    <row r="418" spans="2:51" s="12" customFormat="1" ht="10.2">
      <c r="B418" s="150"/>
      <c r="D418" s="151" t="s">
        <v>139</v>
      </c>
      <c r="E418" s="152" t="s">
        <v>32</v>
      </c>
      <c r="F418" s="153" t="s">
        <v>677</v>
      </c>
      <c r="H418" s="152" t="s">
        <v>32</v>
      </c>
      <c r="I418" s="154"/>
      <c r="L418" s="150"/>
      <c r="M418" s="155"/>
      <c r="T418" s="156"/>
      <c r="AT418" s="152" t="s">
        <v>139</v>
      </c>
      <c r="AU418" s="152" t="s">
        <v>87</v>
      </c>
      <c r="AV418" s="12" t="s">
        <v>85</v>
      </c>
      <c r="AW418" s="12" t="s">
        <v>39</v>
      </c>
      <c r="AX418" s="12" t="s">
        <v>78</v>
      </c>
      <c r="AY418" s="152" t="s">
        <v>128</v>
      </c>
    </row>
    <row r="419" spans="2:51" s="12" customFormat="1" ht="10.2">
      <c r="B419" s="150"/>
      <c r="D419" s="151" t="s">
        <v>139</v>
      </c>
      <c r="E419" s="152" t="s">
        <v>32</v>
      </c>
      <c r="F419" s="153" t="s">
        <v>678</v>
      </c>
      <c r="H419" s="152" t="s">
        <v>32</v>
      </c>
      <c r="I419" s="154"/>
      <c r="L419" s="150"/>
      <c r="M419" s="155"/>
      <c r="T419" s="156"/>
      <c r="AT419" s="152" t="s">
        <v>139</v>
      </c>
      <c r="AU419" s="152" t="s">
        <v>87</v>
      </c>
      <c r="AV419" s="12" t="s">
        <v>85</v>
      </c>
      <c r="AW419" s="12" t="s">
        <v>39</v>
      </c>
      <c r="AX419" s="12" t="s">
        <v>78</v>
      </c>
      <c r="AY419" s="152" t="s">
        <v>128</v>
      </c>
    </row>
    <row r="420" spans="2:51" s="13" customFormat="1" ht="10.2">
      <c r="B420" s="157"/>
      <c r="D420" s="151" t="s">
        <v>139</v>
      </c>
      <c r="E420" s="158" t="s">
        <v>32</v>
      </c>
      <c r="F420" s="159" t="s">
        <v>860</v>
      </c>
      <c r="H420" s="160">
        <v>37.75</v>
      </c>
      <c r="I420" s="161"/>
      <c r="L420" s="157"/>
      <c r="M420" s="162"/>
      <c r="T420" s="163"/>
      <c r="AT420" s="158" t="s">
        <v>139</v>
      </c>
      <c r="AU420" s="158" t="s">
        <v>87</v>
      </c>
      <c r="AV420" s="13" t="s">
        <v>87</v>
      </c>
      <c r="AW420" s="13" t="s">
        <v>39</v>
      </c>
      <c r="AX420" s="13" t="s">
        <v>78</v>
      </c>
      <c r="AY420" s="158" t="s">
        <v>128</v>
      </c>
    </row>
    <row r="421" spans="2:51" s="14" customFormat="1" ht="10.2">
      <c r="B421" s="164"/>
      <c r="D421" s="151" t="s">
        <v>139</v>
      </c>
      <c r="E421" s="165" t="s">
        <v>32</v>
      </c>
      <c r="F421" s="166" t="s">
        <v>142</v>
      </c>
      <c r="H421" s="167">
        <v>37.75</v>
      </c>
      <c r="I421" s="168"/>
      <c r="L421" s="164"/>
      <c r="M421" s="169"/>
      <c r="T421" s="170"/>
      <c r="AT421" s="165" t="s">
        <v>139</v>
      </c>
      <c r="AU421" s="165" t="s">
        <v>87</v>
      </c>
      <c r="AV421" s="14" t="s">
        <v>135</v>
      </c>
      <c r="AW421" s="14" t="s">
        <v>39</v>
      </c>
      <c r="AX421" s="14" t="s">
        <v>85</v>
      </c>
      <c r="AY421" s="165" t="s">
        <v>128</v>
      </c>
    </row>
    <row r="422" spans="2:65" s="1" customFormat="1" ht="24.15" customHeight="1">
      <c r="B422" s="34"/>
      <c r="C422" s="133" t="s">
        <v>493</v>
      </c>
      <c r="D422" s="133" t="s">
        <v>130</v>
      </c>
      <c r="E422" s="134" t="s">
        <v>882</v>
      </c>
      <c r="F422" s="135" t="s">
        <v>883</v>
      </c>
      <c r="G422" s="136" t="s">
        <v>459</v>
      </c>
      <c r="H422" s="137">
        <v>37.75</v>
      </c>
      <c r="I422" s="138"/>
      <c r="J422" s="139">
        <f>ROUND(I422*H422,2)</f>
        <v>0</v>
      </c>
      <c r="K422" s="135" t="s">
        <v>134</v>
      </c>
      <c r="L422" s="34"/>
      <c r="M422" s="140" t="s">
        <v>32</v>
      </c>
      <c r="N422" s="141" t="s">
        <v>49</v>
      </c>
      <c r="P422" s="142">
        <f>O422*H422</f>
        <v>0</v>
      </c>
      <c r="Q422" s="142">
        <v>0</v>
      </c>
      <c r="R422" s="142">
        <f>Q422*H422</f>
        <v>0</v>
      </c>
      <c r="S422" s="142">
        <v>0</v>
      </c>
      <c r="T422" s="143">
        <f>S422*H422</f>
        <v>0</v>
      </c>
      <c r="AR422" s="144" t="s">
        <v>135</v>
      </c>
      <c r="AT422" s="144" t="s">
        <v>130</v>
      </c>
      <c r="AU422" s="144" t="s">
        <v>87</v>
      </c>
      <c r="AY422" s="18" t="s">
        <v>128</v>
      </c>
      <c r="BE422" s="145">
        <f>IF(N422="základní",J422,0)</f>
        <v>0</v>
      </c>
      <c r="BF422" s="145">
        <f>IF(N422="snížená",J422,0)</f>
        <v>0</v>
      </c>
      <c r="BG422" s="145">
        <f>IF(N422="zákl. přenesená",J422,0)</f>
        <v>0</v>
      </c>
      <c r="BH422" s="145">
        <f>IF(N422="sníž. přenesená",J422,0)</f>
        <v>0</v>
      </c>
      <c r="BI422" s="145">
        <f>IF(N422="nulová",J422,0)</f>
        <v>0</v>
      </c>
      <c r="BJ422" s="18" t="s">
        <v>85</v>
      </c>
      <c r="BK422" s="145">
        <f>ROUND(I422*H422,2)</f>
        <v>0</v>
      </c>
      <c r="BL422" s="18" t="s">
        <v>135</v>
      </c>
      <c r="BM422" s="144" t="s">
        <v>884</v>
      </c>
    </row>
    <row r="423" spans="2:47" s="1" customFormat="1" ht="10.2">
      <c r="B423" s="34"/>
      <c r="D423" s="146" t="s">
        <v>137</v>
      </c>
      <c r="F423" s="147" t="s">
        <v>885</v>
      </c>
      <c r="I423" s="148"/>
      <c r="L423" s="34"/>
      <c r="M423" s="149"/>
      <c r="T423" s="55"/>
      <c r="AT423" s="18" t="s">
        <v>137</v>
      </c>
      <c r="AU423" s="18" t="s">
        <v>87</v>
      </c>
    </row>
    <row r="424" spans="2:51" s="12" customFormat="1" ht="10.2">
      <c r="B424" s="150"/>
      <c r="D424" s="151" t="s">
        <v>139</v>
      </c>
      <c r="E424" s="152" t="s">
        <v>32</v>
      </c>
      <c r="F424" s="153" t="s">
        <v>677</v>
      </c>
      <c r="H424" s="152" t="s">
        <v>32</v>
      </c>
      <c r="I424" s="154"/>
      <c r="L424" s="150"/>
      <c r="M424" s="155"/>
      <c r="T424" s="156"/>
      <c r="AT424" s="152" t="s">
        <v>139</v>
      </c>
      <c r="AU424" s="152" t="s">
        <v>87</v>
      </c>
      <c r="AV424" s="12" t="s">
        <v>85</v>
      </c>
      <c r="AW424" s="12" t="s">
        <v>39</v>
      </c>
      <c r="AX424" s="12" t="s">
        <v>78</v>
      </c>
      <c r="AY424" s="152" t="s">
        <v>128</v>
      </c>
    </row>
    <row r="425" spans="2:51" s="12" customFormat="1" ht="10.2">
      <c r="B425" s="150"/>
      <c r="D425" s="151" t="s">
        <v>139</v>
      </c>
      <c r="E425" s="152" t="s">
        <v>32</v>
      </c>
      <c r="F425" s="153" t="s">
        <v>678</v>
      </c>
      <c r="H425" s="152" t="s">
        <v>32</v>
      </c>
      <c r="I425" s="154"/>
      <c r="L425" s="150"/>
      <c r="M425" s="155"/>
      <c r="T425" s="156"/>
      <c r="AT425" s="152" t="s">
        <v>139</v>
      </c>
      <c r="AU425" s="152" t="s">
        <v>87</v>
      </c>
      <c r="AV425" s="12" t="s">
        <v>85</v>
      </c>
      <c r="AW425" s="12" t="s">
        <v>39</v>
      </c>
      <c r="AX425" s="12" t="s">
        <v>78</v>
      </c>
      <c r="AY425" s="152" t="s">
        <v>128</v>
      </c>
    </row>
    <row r="426" spans="2:51" s="12" customFormat="1" ht="10.2">
      <c r="B426" s="150"/>
      <c r="D426" s="151" t="s">
        <v>139</v>
      </c>
      <c r="E426" s="152" t="s">
        <v>32</v>
      </c>
      <c r="F426" s="153" t="s">
        <v>886</v>
      </c>
      <c r="H426" s="152" t="s">
        <v>32</v>
      </c>
      <c r="I426" s="154"/>
      <c r="L426" s="150"/>
      <c r="M426" s="155"/>
      <c r="T426" s="156"/>
      <c r="AT426" s="152" t="s">
        <v>139</v>
      </c>
      <c r="AU426" s="152" t="s">
        <v>87</v>
      </c>
      <c r="AV426" s="12" t="s">
        <v>85</v>
      </c>
      <c r="AW426" s="12" t="s">
        <v>39</v>
      </c>
      <c r="AX426" s="12" t="s">
        <v>78</v>
      </c>
      <c r="AY426" s="152" t="s">
        <v>128</v>
      </c>
    </row>
    <row r="427" spans="2:51" s="13" customFormat="1" ht="10.2">
      <c r="B427" s="157"/>
      <c r="D427" s="151" t="s">
        <v>139</v>
      </c>
      <c r="E427" s="158" t="s">
        <v>32</v>
      </c>
      <c r="F427" s="159" t="s">
        <v>860</v>
      </c>
      <c r="H427" s="160">
        <v>37.75</v>
      </c>
      <c r="I427" s="161"/>
      <c r="L427" s="157"/>
      <c r="M427" s="162"/>
      <c r="T427" s="163"/>
      <c r="AT427" s="158" t="s">
        <v>139</v>
      </c>
      <c r="AU427" s="158" t="s">
        <v>87</v>
      </c>
      <c r="AV427" s="13" t="s">
        <v>87</v>
      </c>
      <c r="AW427" s="13" t="s">
        <v>39</v>
      </c>
      <c r="AX427" s="13" t="s">
        <v>78</v>
      </c>
      <c r="AY427" s="158" t="s">
        <v>128</v>
      </c>
    </row>
    <row r="428" spans="2:51" s="14" customFormat="1" ht="10.2">
      <c r="B428" s="164"/>
      <c r="D428" s="151" t="s">
        <v>139</v>
      </c>
      <c r="E428" s="165" t="s">
        <v>32</v>
      </c>
      <c r="F428" s="166" t="s">
        <v>142</v>
      </c>
      <c r="H428" s="167">
        <v>37.75</v>
      </c>
      <c r="I428" s="168"/>
      <c r="L428" s="164"/>
      <c r="M428" s="169"/>
      <c r="T428" s="170"/>
      <c r="AT428" s="165" t="s">
        <v>139</v>
      </c>
      <c r="AU428" s="165" t="s">
        <v>87</v>
      </c>
      <c r="AV428" s="14" t="s">
        <v>135</v>
      </c>
      <c r="AW428" s="14" t="s">
        <v>39</v>
      </c>
      <c r="AX428" s="14" t="s">
        <v>85</v>
      </c>
      <c r="AY428" s="165" t="s">
        <v>128</v>
      </c>
    </row>
    <row r="429" spans="2:65" s="1" customFormat="1" ht="24.15" customHeight="1">
      <c r="B429" s="34"/>
      <c r="C429" s="133" t="s">
        <v>499</v>
      </c>
      <c r="D429" s="133" t="s">
        <v>130</v>
      </c>
      <c r="E429" s="134" t="s">
        <v>887</v>
      </c>
      <c r="F429" s="135" t="s">
        <v>888</v>
      </c>
      <c r="G429" s="136" t="s">
        <v>459</v>
      </c>
      <c r="H429" s="137">
        <v>75.5</v>
      </c>
      <c r="I429" s="138"/>
      <c r="J429" s="139">
        <f>ROUND(I429*H429,2)</f>
        <v>0</v>
      </c>
      <c r="K429" s="135" t="s">
        <v>134</v>
      </c>
      <c r="L429" s="34"/>
      <c r="M429" s="140" t="s">
        <v>32</v>
      </c>
      <c r="N429" s="141" t="s">
        <v>49</v>
      </c>
      <c r="P429" s="142">
        <f>O429*H429</f>
        <v>0</v>
      </c>
      <c r="Q429" s="142">
        <v>0</v>
      </c>
      <c r="R429" s="142">
        <f>Q429*H429</f>
        <v>0</v>
      </c>
      <c r="S429" s="142">
        <v>0</v>
      </c>
      <c r="T429" s="143">
        <f>S429*H429</f>
        <v>0</v>
      </c>
      <c r="AR429" s="144" t="s">
        <v>135</v>
      </c>
      <c r="AT429" s="144" t="s">
        <v>130</v>
      </c>
      <c r="AU429" s="144" t="s">
        <v>87</v>
      </c>
      <c r="AY429" s="18" t="s">
        <v>128</v>
      </c>
      <c r="BE429" s="145">
        <f>IF(N429="základní",J429,0)</f>
        <v>0</v>
      </c>
      <c r="BF429" s="145">
        <f>IF(N429="snížená",J429,0)</f>
        <v>0</v>
      </c>
      <c r="BG429" s="145">
        <f>IF(N429="zákl. přenesená",J429,0)</f>
        <v>0</v>
      </c>
      <c r="BH429" s="145">
        <f>IF(N429="sníž. přenesená",J429,0)</f>
        <v>0</v>
      </c>
      <c r="BI429" s="145">
        <f>IF(N429="nulová",J429,0)</f>
        <v>0</v>
      </c>
      <c r="BJ429" s="18" t="s">
        <v>85</v>
      </c>
      <c r="BK429" s="145">
        <f>ROUND(I429*H429,2)</f>
        <v>0</v>
      </c>
      <c r="BL429" s="18" t="s">
        <v>135</v>
      </c>
      <c r="BM429" s="144" t="s">
        <v>889</v>
      </c>
    </row>
    <row r="430" spans="2:47" s="1" customFormat="1" ht="10.2">
      <c r="B430" s="34"/>
      <c r="D430" s="146" t="s">
        <v>137</v>
      </c>
      <c r="F430" s="147" t="s">
        <v>890</v>
      </c>
      <c r="I430" s="148"/>
      <c r="L430" s="34"/>
      <c r="M430" s="149"/>
      <c r="T430" s="55"/>
      <c r="AT430" s="18" t="s">
        <v>137</v>
      </c>
      <c r="AU430" s="18" t="s">
        <v>87</v>
      </c>
    </row>
    <row r="431" spans="2:51" s="12" customFormat="1" ht="10.2">
      <c r="B431" s="150"/>
      <c r="D431" s="151" t="s">
        <v>139</v>
      </c>
      <c r="E431" s="152" t="s">
        <v>32</v>
      </c>
      <c r="F431" s="153" t="s">
        <v>677</v>
      </c>
      <c r="H431" s="152" t="s">
        <v>32</v>
      </c>
      <c r="I431" s="154"/>
      <c r="L431" s="150"/>
      <c r="M431" s="155"/>
      <c r="T431" s="156"/>
      <c r="AT431" s="152" t="s">
        <v>139</v>
      </c>
      <c r="AU431" s="152" t="s">
        <v>87</v>
      </c>
      <c r="AV431" s="12" t="s">
        <v>85</v>
      </c>
      <c r="AW431" s="12" t="s">
        <v>39</v>
      </c>
      <c r="AX431" s="12" t="s">
        <v>78</v>
      </c>
      <c r="AY431" s="152" t="s">
        <v>128</v>
      </c>
    </row>
    <row r="432" spans="2:51" s="12" customFormat="1" ht="10.2">
      <c r="B432" s="150"/>
      <c r="D432" s="151" t="s">
        <v>139</v>
      </c>
      <c r="E432" s="152" t="s">
        <v>32</v>
      </c>
      <c r="F432" s="153" t="s">
        <v>678</v>
      </c>
      <c r="H432" s="152" t="s">
        <v>32</v>
      </c>
      <c r="I432" s="154"/>
      <c r="L432" s="150"/>
      <c r="M432" s="155"/>
      <c r="T432" s="156"/>
      <c r="AT432" s="152" t="s">
        <v>139</v>
      </c>
      <c r="AU432" s="152" t="s">
        <v>87</v>
      </c>
      <c r="AV432" s="12" t="s">
        <v>85</v>
      </c>
      <c r="AW432" s="12" t="s">
        <v>39</v>
      </c>
      <c r="AX432" s="12" t="s">
        <v>78</v>
      </c>
      <c r="AY432" s="152" t="s">
        <v>128</v>
      </c>
    </row>
    <row r="433" spans="2:51" s="12" customFormat="1" ht="10.2">
      <c r="B433" s="150"/>
      <c r="D433" s="151" t="s">
        <v>139</v>
      </c>
      <c r="E433" s="152" t="s">
        <v>32</v>
      </c>
      <c r="F433" s="153" t="s">
        <v>891</v>
      </c>
      <c r="H433" s="152" t="s">
        <v>32</v>
      </c>
      <c r="I433" s="154"/>
      <c r="L433" s="150"/>
      <c r="M433" s="155"/>
      <c r="T433" s="156"/>
      <c r="AT433" s="152" t="s">
        <v>139</v>
      </c>
      <c r="AU433" s="152" t="s">
        <v>87</v>
      </c>
      <c r="AV433" s="12" t="s">
        <v>85</v>
      </c>
      <c r="AW433" s="12" t="s">
        <v>39</v>
      </c>
      <c r="AX433" s="12" t="s">
        <v>78</v>
      </c>
      <c r="AY433" s="152" t="s">
        <v>128</v>
      </c>
    </row>
    <row r="434" spans="2:51" s="13" customFormat="1" ht="20.4">
      <c r="B434" s="157"/>
      <c r="D434" s="151" t="s">
        <v>139</v>
      </c>
      <c r="E434" s="158" t="s">
        <v>32</v>
      </c>
      <c r="F434" s="159" t="s">
        <v>892</v>
      </c>
      <c r="H434" s="160">
        <v>75.5</v>
      </c>
      <c r="I434" s="161"/>
      <c r="L434" s="157"/>
      <c r="M434" s="162"/>
      <c r="T434" s="163"/>
      <c r="AT434" s="158" t="s">
        <v>139</v>
      </c>
      <c r="AU434" s="158" t="s">
        <v>87</v>
      </c>
      <c r="AV434" s="13" t="s">
        <v>87</v>
      </c>
      <c r="AW434" s="13" t="s">
        <v>39</v>
      </c>
      <c r="AX434" s="13" t="s">
        <v>78</v>
      </c>
      <c r="AY434" s="158" t="s">
        <v>128</v>
      </c>
    </row>
    <row r="435" spans="2:51" s="14" customFormat="1" ht="10.2">
      <c r="B435" s="164"/>
      <c r="D435" s="151" t="s">
        <v>139</v>
      </c>
      <c r="E435" s="165" t="s">
        <v>32</v>
      </c>
      <c r="F435" s="166" t="s">
        <v>142</v>
      </c>
      <c r="H435" s="167">
        <v>75.5</v>
      </c>
      <c r="I435" s="168"/>
      <c r="L435" s="164"/>
      <c r="M435" s="169"/>
      <c r="T435" s="170"/>
      <c r="AT435" s="165" t="s">
        <v>139</v>
      </c>
      <c r="AU435" s="165" t="s">
        <v>87</v>
      </c>
      <c r="AV435" s="14" t="s">
        <v>135</v>
      </c>
      <c r="AW435" s="14" t="s">
        <v>39</v>
      </c>
      <c r="AX435" s="14" t="s">
        <v>85</v>
      </c>
      <c r="AY435" s="165" t="s">
        <v>128</v>
      </c>
    </row>
    <row r="436" spans="2:65" s="1" customFormat="1" ht="24.15" customHeight="1">
      <c r="B436" s="34"/>
      <c r="C436" s="133" t="s">
        <v>505</v>
      </c>
      <c r="D436" s="133" t="s">
        <v>130</v>
      </c>
      <c r="E436" s="134" t="s">
        <v>893</v>
      </c>
      <c r="F436" s="135" t="s">
        <v>894</v>
      </c>
      <c r="G436" s="136" t="s">
        <v>459</v>
      </c>
      <c r="H436" s="137">
        <v>37.75</v>
      </c>
      <c r="I436" s="138"/>
      <c r="J436" s="139">
        <f>ROUND(I436*H436,2)</f>
        <v>0</v>
      </c>
      <c r="K436" s="135" t="s">
        <v>134</v>
      </c>
      <c r="L436" s="34"/>
      <c r="M436" s="140" t="s">
        <v>32</v>
      </c>
      <c r="N436" s="141" t="s">
        <v>49</v>
      </c>
      <c r="P436" s="142">
        <f>O436*H436</f>
        <v>0</v>
      </c>
      <c r="Q436" s="142">
        <v>8E-05</v>
      </c>
      <c r="R436" s="142">
        <f>Q436*H436</f>
        <v>0.00302</v>
      </c>
      <c r="S436" s="142">
        <v>0</v>
      </c>
      <c r="T436" s="143">
        <f>S436*H436</f>
        <v>0</v>
      </c>
      <c r="AR436" s="144" t="s">
        <v>135</v>
      </c>
      <c r="AT436" s="144" t="s">
        <v>130</v>
      </c>
      <c r="AU436" s="144" t="s">
        <v>87</v>
      </c>
      <c r="AY436" s="18" t="s">
        <v>128</v>
      </c>
      <c r="BE436" s="145">
        <f>IF(N436="základní",J436,0)</f>
        <v>0</v>
      </c>
      <c r="BF436" s="145">
        <f>IF(N436="snížená",J436,0)</f>
        <v>0</v>
      </c>
      <c r="BG436" s="145">
        <f>IF(N436="zákl. přenesená",J436,0)</f>
        <v>0</v>
      </c>
      <c r="BH436" s="145">
        <f>IF(N436="sníž. přenesená",J436,0)</f>
        <v>0</v>
      </c>
      <c r="BI436" s="145">
        <f>IF(N436="nulová",J436,0)</f>
        <v>0</v>
      </c>
      <c r="BJ436" s="18" t="s">
        <v>85</v>
      </c>
      <c r="BK436" s="145">
        <f>ROUND(I436*H436,2)</f>
        <v>0</v>
      </c>
      <c r="BL436" s="18" t="s">
        <v>135</v>
      </c>
      <c r="BM436" s="144" t="s">
        <v>895</v>
      </c>
    </row>
    <row r="437" spans="2:47" s="1" customFormat="1" ht="10.2">
      <c r="B437" s="34"/>
      <c r="D437" s="146" t="s">
        <v>137</v>
      </c>
      <c r="F437" s="147" t="s">
        <v>896</v>
      </c>
      <c r="I437" s="148"/>
      <c r="L437" s="34"/>
      <c r="M437" s="149"/>
      <c r="T437" s="55"/>
      <c r="AT437" s="18" t="s">
        <v>137</v>
      </c>
      <c r="AU437" s="18" t="s">
        <v>87</v>
      </c>
    </row>
    <row r="438" spans="2:51" s="12" customFormat="1" ht="10.2">
      <c r="B438" s="150"/>
      <c r="D438" s="151" t="s">
        <v>139</v>
      </c>
      <c r="E438" s="152" t="s">
        <v>32</v>
      </c>
      <c r="F438" s="153" t="s">
        <v>677</v>
      </c>
      <c r="H438" s="152" t="s">
        <v>32</v>
      </c>
      <c r="I438" s="154"/>
      <c r="L438" s="150"/>
      <c r="M438" s="155"/>
      <c r="T438" s="156"/>
      <c r="AT438" s="152" t="s">
        <v>139</v>
      </c>
      <c r="AU438" s="152" t="s">
        <v>87</v>
      </c>
      <c r="AV438" s="12" t="s">
        <v>85</v>
      </c>
      <c r="AW438" s="12" t="s">
        <v>39</v>
      </c>
      <c r="AX438" s="12" t="s">
        <v>78</v>
      </c>
      <c r="AY438" s="152" t="s">
        <v>128</v>
      </c>
    </row>
    <row r="439" spans="2:51" s="12" customFormat="1" ht="10.2">
      <c r="B439" s="150"/>
      <c r="D439" s="151" t="s">
        <v>139</v>
      </c>
      <c r="E439" s="152" t="s">
        <v>32</v>
      </c>
      <c r="F439" s="153" t="s">
        <v>678</v>
      </c>
      <c r="H439" s="152" t="s">
        <v>32</v>
      </c>
      <c r="I439" s="154"/>
      <c r="L439" s="150"/>
      <c r="M439" s="155"/>
      <c r="T439" s="156"/>
      <c r="AT439" s="152" t="s">
        <v>139</v>
      </c>
      <c r="AU439" s="152" t="s">
        <v>87</v>
      </c>
      <c r="AV439" s="12" t="s">
        <v>85</v>
      </c>
      <c r="AW439" s="12" t="s">
        <v>39</v>
      </c>
      <c r="AX439" s="12" t="s">
        <v>78</v>
      </c>
      <c r="AY439" s="152" t="s">
        <v>128</v>
      </c>
    </row>
    <row r="440" spans="2:51" s="12" customFormat="1" ht="10.2">
      <c r="B440" s="150"/>
      <c r="D440" s="151" t="s">
        <v>139</v>
      </c>
      <c r="E440" s="152" t="s">
        <v>32</v>
      </c>
      <c r="F440" s="153" t="s">
        <v>897</v>
      </c>
      <c r="H440" s="152" t="s">
        <v>32</v>
      </c>
      <c r="I440" s="154"/>
      <c r="L440" s="150"/>
      <c r="M440" s="155"/>
      <c r="T440" s="156"/>
      <c r="AT440" s="152" t="s">
        <v>139</v>
      </c>
      <c r="AU440" s="152" t="s">
        <v>87</v>
      </c>
      <c r="AV440" s="12" t="s">
        <v>85</v>
      </c>
      <c r="AW440" s="12" t="s">
        <v>39</v>
      </c>
      <c r="AX440" s="12" t="s">
        <v>78</v>
      </c>
      <c r="AY440" s="152" t="s">
        <v>128</v>
      </c>
    </row>
    <row r="441" spans="2:51" s="13" customFormat="1" ht="10.2">
      <c r="B441" s="157"/>
      <c r="D441" s="151" t="s">
        <v>139</v>
      </c>
      <c r="E441" s="158" t="s">
        <v>32</v>
      </c>
      <c r="F441" s="159" t="s">
        <v>860</v>
      </c>
      <c r="H441" s="160">
        <v>37.75</v>
      </c>
      <c r="I441" s="161"/>
      <c r="L441" s="157"/>
      <c r="M441" s="162"/>
      <c r="T441" s="163"/>
      <c r="AT441" s="158" t="s">
        <v>139</v>
      </c>
      <c r="AU441" s="158" t="s">
        <v>87</v>
      </c>
      <c r="AV441" s="13" t="s">
        <v>87</v>
      </c>
      <c r="AW441" s="13" t="s">
        <v>39</v>
      </c>
      <c r="AX441" s="13" t="s">
        <v>78</v>
      </c>
      <c r="AY441" s="158" t="s">
        <v>128</v>
      </c>
    </row>
    <row r="442" spans="2:51" s="14" customFormat="1" ht="10.2">
      <c r="B442" s="164"/>
      <c r="D442" s="151" t="s">
        <v>139</v>
      </c>
      <c r="E442" s="165" t="s">
        <v>32</v>
      </c>
      <c r="F442" s="166" t="s">
        <v>142</v>
      </c>
      <c r="H442" s="167">
        <v>37.75</v>
      </c>
      <c r="I442" s="168"/>
      <c r="L442" s="164"/>
      <c r="M442" s="169"/>
      <c r="T442" s="170"/>
      <c r="AT442" s="165" t="s">
        <v>139</v>
      </c>
      <c r="AU442" s="165" t="s">
        <v>87</v>
      </c>
      <c r="AV442" s="14" t="s">
        <v>135</v>
      </c>
      <c r="AW442" s="14" t="s">
        <v>39</v>
      </c>
      <c r="AX442" s="14" t="s">
        <v>85</v>
      </c>
      <c r="AY442" s="165" t="s">
        <v>128</v>
      </c>
    </row>
    <row r="443" spans="2:65" s="1" customFormat="1" ht="44.25" customHeight="1">
      <c r="B443" s="34"/>
      <c r="C443" s="133" t="s">
        <v>517</v>
      </c>
      <c r="D443" s="133" t="s">
        <v>130</v>
      </c>
      <c r="E443" s="134" t="s">
        <v>898</v>
      </c>
      <c r="F443" s="135" t="s">
        <v>899</v>
      </c>
      <c r="G443" s="136" t="s">
        <v>459</v>
      </c>
      <c r="H443" s="137">
        <v>18.8</v>
      </c>
      <c r="I443" s="138"/>
      <c r="J443" s="139">
        <f>ROUND(I443*H443,2)</f>
        <v>0</v>
      </c>
      <c r="K443" s="135" t="s">
        <v>134</v>
      </c>
      <c r="L443" s="34"/>
      <c r="M443" s="140" t="s">
        <v>32</v>
      </c>
      <c r="N443" s="141" t="s">
        <v>49</v>
      </c>
      <c r="P443" s="142">
        <f>O443*H443</f>
        <v>0</v>
      </c>
      <c r="Q443" s="142">
        <v>0.63788</v>
      </c>
      <c r="R443" s="142">
        <f>Q443*H443</f>
        <v>11.992144</v>
      </c>
      <c r="S443" s="142">
        <v>0</v>
      </c>
      <c r="T443" s="143">
        <f>S443*H443</f>
        <v>0</v>
      </c>
      <c r="AR443" s="144" t="s">
        <v>135</v>
      </c>
      <c r="AT443" s="144" t="s">
        <v>130</v>
      </c>
      <c r="AU443" s="144" t="s">
        <v>87</v>
      </c>
      <c r="AY443" s="18" t="s">
        <v>128</v>
      </c>
      <c r="BE443" s="145">
        <f>IF(N443="základní",J443,0)</f>
        <v>0</v>
      </c>
      <c r="BF443" s="145">
        <f>IF(N443="snížená",J443,0)</f>
        <v>0</v>
      </c>
      <c r="BG443" s="145">
        <f>IF(N443="zákl. přenesená",J443,0)</f>
        <v>0</v>
      </c>
      <c r="BH443" s="145">
        <f>IF(N443="sníž. přenesená",J443,0)</f>
        <v>0</v>
      </c>
      <c r="BI443" s="145">
        <f>IF(N443="nulová",J443,0)</f>
        <v>0</v>
      </c>
      <c r="BJ443" s="18" t="s">
        <v>85</v>
      </c>
      <c r="BK443" s="145">
        <f>ROUND(I443*H443,2)</f>
        <v>0</v>
      </c>
      <c r="BL443" s="18" t="s">
        <v>135</v>
      </c>
      <c r="BM443" s="144" t="s">
        <v>900</v>
      </c>
    </row>
    <row r="444" spans="2:47" s="1" customFormat="1" ht="10.2">
      <c r="B444" s="34"/>
      <c r="D444" s="146" t="s">
        <v>137</v>
      </c>
      <c r="F444" s="147" t="s">
        <v>901</v>
      </c>
      <c r="I444" s="148"/>
      <c r="L444" s="34"/>
      <c r="M444" s="149"/>
      <c r="T444" s="55"/>
      <c r="AT444" s="18" t="s">
        <v>137</v>
      </c>
      <c r="AU444" s="18" t="s">
        <v>87</v>
      </c>
    </row>
    <row r="445" spans="2:51" s="12" customFormat="1" ht="10.2">
      <c r="B445" s="150"/>
      <c r="D445" s="151" t="s">
        <v>139</v>
      </c>
      <c r="E445" s="152" t="s">
        <v>32</v>
      </c>
      <c r="F445" s="153" t="s">
        <v>677</v>
      </c>
      <c r="H445" s="152" t="s">
        <v>32</v>
      </c>
      <c r="I445" s="154"/>
      <c r="L445" s="150"/>
      <c r="M445" s="155"/>
      <c r="T445" s="156"/>
      <c r="AT445" s="152" t="s">
        <v>139</v>
      </c>
      <c r="AU445" s="152" t="s">
        <v>87</v>
      </c>
      <c r="AV445" s="12" t="s">
        <v>85</v>
      </c>
      <c r="AW445" s="12" t="s">
        <v>39</v>
      </c>
      <c r="AX445" s="12" t="s">
        <v>78</v>
      </c>
      <c r="AY445" s="152" t="s">
        <v>128</v>
      </c>
    </row>
    <row r="446" spans="2:51" s="12" customFormat="1" ht="10.2">
      <c r="B446" s="150"/>
      <c r="D446" s="151" t="s">
        <v>139</v>
      </c>
      <c r="E446" s="152" t="s">
        <v>32</v>
      </c>
      <c r="F446" s="153" t="s">
        <v>678</v>
      </c>
      <c r="H446" s="152" t="s">
        <v>32</v>
      </c>
      <c r="I446" s="154"/>
      <c r="L446" s="150"/>
      <c r="M446" s="155"/>
      <c r="T446" s="156"/>
      <c r="AT446" s="152" t="s">
        <v>139</v>
      </c>
      <c r="AU446" s="152" t="s">
        <v>87</v>
      </c>
      <c r="AV446" s="12" t="s">
        <v>85</v>
      </c>
      <c r="AW446" s="12" t="s">
        <v>39</v>
      </c>
      <c r="AX446" s="12" t="s">
        <v>78</v>
      </c>
      <c r="AY446" s="152" t="s">
        <v>128</v>
      </c>
    </row>
    <row r="447" spans="2:51" s="13" customFormat="1" ht="10.2">
      <c r="B447" s="157"/>
      <c r="D447" s="151" t="s">
        <v>139</v>
      </c>
      <c r="E447" s="158" t="s">
        <v>32</v>
      </c>
      <c r="F447" s="159" t="s">
        <v>902</v>
      </c>
      <c r="H447" s="160">
        <v>18.8</v>
      </c>
      <c r="I447" s="161"/>
      <c r="L447" s="157"/>
      <c r="M447" s="162"/>
      <c r="T447" s="163"/>
      <c r="AT447" s="158" t="s">
        <v>139</v>
      </c>
      <c r="AU447" s="158" t="s">
        <v>87</v>
      </c>
      <c r="AV447" s="13" t="s">
        <v>87</v>
      </c>
      <c r="AW447" s="13" t="s">
        <v>39</v>
      </c>
      <c r="AX447" s="13" t="s">
        <v>78</v>
      </c>
      <c r="AY447" s="158" t="s">
        <v>128</v>
      </c>
    </row>
    <row r="448" spans="2:51" s="14" customFormat="1" ht="10.2">
      <c r="B448" s="164"/>
      <c r="D448" s="151" t="s">
        <v>139</v>
      </c>
      <c r="E448" s="165" t="s">
        <v>32</v>
      </c>
      <c r="F448" s="166" t="s">
        <v>142</v>
      </c>
      <c r="H448" s="167">
        <v>18.8</v>
      </c>
      <c r="I448" s="168"/>
      <c r="L448" s="164"/>
      <c r="M448" s="169"/>
      <c r="T448" s="170"/>
      <c r="AT448" s="165" t="s">
        <v>139</v>
      </c>
      <c r="AU448" s="165" t="s">
        <v>87</v>
      </c>
      <c r="AV448" s="14" t="s">
        <v>135</v>
      </c>
      <c r="AW448" s="14" t="s">
        <v>39</v>
      </c>
      <c r="AX448" s="14" t="s">
        <v>85</v>
      </c>
      <c r="AY448" s="165" t="s">
        <v>128</v>
      </c>
    </row>
    <row r="449" spans="2:63" s="11" customFormat="1" ht="22.8" customHeight="1">
      <c r="B449" s="121"/>
      <c r="D449" s="122" t="s">
        <v>77</v>
      </c>
      <c r="E449" s="131" t="s">
        <v>618</v>
      </c>
      <c r="F449" s="131" t="s">
        <v>619</v>
      </c>
      <c r="I449" s="124"/>
      <c r="J449" s="132">
        <f>BK449</f>
        <v>0</v>
      </c>
      <c r="L449" s="121"/>
      <c r="M449" s="126"/>
      <c r="P449" s="127">
        <f>SUM(P450:P490)</f>
        <v>0</v>
      </c>
      <c r="R449" s="127">
        <f>SUM(R450:R490)</f>
        <v>0</v>
      </c>
      <c r="T449" s="128">
        <f>SUM(T450:T490)</f>
        <v>0</v>
      </c>
      <c r="AR449" s="122" t="s">
        <v>85</v>
      </c>
      <c r="AT449" s="129" t="s">
        <v>77</v>
      </c>
      <c r="AU449" s="129" t="s">
        <v>85</v>
      </c>
      <c r="AY449" s="122" t="s">
        <v>128</v>
      </c>
      <c r="BK449" s="130">
        <f>SUM(BK450:BK490)</f>
        <v>0</v>
      </c>
    </row>
    <row r="450" spans="2:65" s="1" customFormat="1" ht="37.8" customHeight="1">
      <c r="B450" s="34"/>
      <c r="C450" s="133" t="s">
        <v>522</v>
      </c>
      <c r="D450" s="133" t="s">
        <v>130</v>
      </c>
      <c r="E450" s="134" t="s">
        <v>621</v>
      </c>
      <c r="F450" s="135" t="s">
        <v>622</v>
      </c>
      <c r="G450" s="136" t="s">
        <v>181</v>
      </c>
      <c r="H450" s="137">
        <v>13.68</v>
      </c>
      <c r="I450" s="138"/>
      <c r="J450" s="139">
        <f>ROUND(I450*H450,2)</f>
        <v>0</v>
      </c>
      <c r="K450" s="135" t="s">
        <v>134</v>
      </c>
      <c r="L450" s="34"/>
      <c r="M450" s="140" t="s">
        <v>32</v>
      </c>
      <c r="N450" s="141" t="s">
        <v>49</v>
      </c>
      <c r="P450" s="142">
        <f>O450*H450</f>
        <v>0</v>
      </c>
      <c r="Q450" s="142">
        <v>0</v>
      </c>
      <c r="R450" s="142">
        <f>Q450*H450</f>
        <v>0</v>
      </c>
      <c r="S450" s="142">
        <v>0</v>
      </c>
      <c r="T450" s="143">
        <f>S450*H450</f>
        <v>0</v>
      </c>
      <c r="AR450" s="144" t="s">
        <v>135</v>
      </c>
      <c r="AT450" s="144" t="s">
        <v>130</v>
      </c>
      <c r="AU450" s="144" t="s">
        <v>87</v>
      </c>
      <c r="AY450" s="18" t="s">
        <v>128</v>
      </c>
      <c r="BE450" s="145">
        <f>IF(N450="základní",J450,0)</f>
        <v>0</v>
      </c>
      <c r="BF450" s="145">
        <f>IF(N450="snížená",J450,0)</f>
        <v>0</v>
      </c>
      <c r="BG450" s="145">
        <f>IF(N450="zákl. přenesená",J450,0)</f>
        <v>0</v>
      </c>
      <c r="BH450" s="145">
        <f>IF(N450="sníž. přenesená",J450,0)</f>
        <v>0</v>
      </c>
      <c r="BI450" s="145">
        <f>IF(N450="nulová",J450,0)</f>
        <v>0</v>
      </c>
      <c r="BJ450" s="18" t="s">
        <v>85</v>
      </c>
      <c r="BK450" s="145">
        <f>ROUND(I450*H450,2)</f>
        <v>0</v>
      </c>
      <c r="BL450" s="18" t="s">
        <v>135</v>
      </c>
      <c r="BM450" s="144" t="s">
        <v>903</v>
      </c>
    </row>
    <row r="451" spans="2:47" s="1" customFormat="1" ht="10.2">
      <c r="B451" s="34"/>
      <c r="D451" s="146" t="s">
        <v>137</v>
      </c>
      <c r="F451" s="147" t="s">
        <v>624</v>
      </c>
      <c r="I451" s="148"/>
      <c r="L451" s="34"/>
      <c r="M451" s="149"/>
      <c r="T451" s="55"/>
      <c r="AT451" s="18" t="s">
        <v>137</v>
      </c>
      <c r="AU451" s="18" t="s">
        <v>87</v>
      </c>
    </row>
    <row r="452" spans="2:51" s="12" customFormat="1" ht="10.2">
      <c r="B452" s="150"/>
      <c r="D452" s="151" t="s">
        <v>139</v>
      </c>
      <c r="E452" s="152" t="s">
        <v>32</v>
      </c>
      <c r="F452" s="153" t="s">
        <v>904</v>
      </c>
      <c r="H452" s="152" t="s">
        <v>32</v>
      </c>
      <c r="I452" s="154"/>
      <c r="L452" s="150"/>
      <c r="M452" s="155"/>
      <c r="T452" s="156"/>
      <c r="AT452" s="152" t="s">
        <v>139</v>
      </c>
      <c r="AU452" s="152" t="s">
        <v>87</v>
      </c>
      <c r="AV452" s="12" t="s">
        <v>85</v>
      </c>
      <c r="AW452" s="12" t="s">
        <v>39</v>
      </c>
      <c r="AX452" s="12" t="s">
        <v>78</v>
      </c>
      <c r="AY452" s="152" t="s">
        <v>128</v>
      </c>
    </row>
    <row r="453" spans="2:51" s="13" customFormat="1" ht="10.2">
      <c r="B453" s="157"/>
      <c r="D453" s="151" t="s">
        <v>139</v>
      </c>
      <c r="E453" s="158" t="s">
        <v>32</v>
      </c>
      <c r="F453" s="159" t="s">
        <v>905</v>
      </c>
      <c r="H453" s="160">
        <v>10.381</v>
      </c>
      <c r="I453" s="161"/>
      <c r="L453" s="157"/>
      <c r="M453" s="162"/>
      <c r="T453" s="163"/>
      <c r="AT453" s="158" t="s">
        <v>139</v>
      </c>
      <c r="AU453" s="158" t="s">
        <v>87</v>
      </c>
      <c r="AV453" s="13" t="s">
        <v>87</v>
      </c>
      <c r="AW453" s="13" t="s">
        <v>39</v>
      </c>
      <c r="AX453" s="13" t="s">
        <v>78</v>
      </c>
      <c r="AY453" s="158" t="s">
        <v>128</v>
      </c>
    </row>
    <row r="454" spans="2:51" s="13" customFormat="1" ht="10.2">
      <c r="B454" s="157"/>
      <c r="D454" s="151" t="s">
        <v>139</v>
      </c>
      <c r="E454" s="158" t="s">
        <v>32</v>
      </c>
      <c r="F454" s="159" t="s">
        <v>906</v>
      </c>
      <c r="H454" s="160">
        <v>3.299</v>
      </c>
      <c r="I454" s="161"/>
      <c r="L454" s="157"/>
      <c r="M454" s="162"/>
      <c r="T454" s="163"/>
      <c r="AT454" s="158" t="s">
        <v>139</v>
      </c>
      <c r="AU454" s="158" t="s">
        <v>87</v>
      </c>
      <c r="AV454" s="13" t="s">
        <v>87</v>
      </c>
      <c r="AW454" s="13" t="s">
        <v>39</v>
      </c>
      <c r="AX454" s="13" t="s">
        <v>78</v>
      </c>
      <c r="AY454" s="158" t="s">
        <v>128</v>
      </c>
    </row>
    <row r="455" spans="2:51" s="14" customFormat="1" ht="10.2">
      <c r="B455" s="164"/>
      <c r="D455" s="151" t="s">
        <v>139</v>
      </c>
      <c r="E455" s="165" t="s">
        <v>32</v>
      </c>
      <c r="F455" s="166" t="s">
        <v>142</v>
      </c>
      <c r="H455" s="167">
        <v>13.68</v>
      </c>
      <c r="I455" s="168"/>
      <c r="L455" s="164"/>
      <c r="M455" s="169"/>
      <c r="T455" s="170"/>
      <c r="AT455" s="165" t="s">
        <v>139</v>
      </c>
      <c r="AU455" s="165" t="s">
        <v>87</v>
      </c>
      <c r="AV455" s="14" t="s">
        <v>135</v>
      </c>
      <c r="AW455" s="14" t="s">
        <v>39</v>
      </c>
      <c r="AX455" s="14" t="s">
        <v>85</v>
      </c>
      <c r="AY455" s="165" t="s">
        <v>128</v>
      </c>
    </row>
    <row r="456" spans="2:65" s="1" customFormat="1" ht="37.8" customHeight="1">
      <c r="B456" s="34"/>
      <c r="C456" s="133" t="s">
        <v>527</v>
      </c>
      <c r="D456" s="133" t="s">
        <v>130</v>
      </c>
      <c r="E456" s="134" t="s">
        <v>628</v>
      </c>
      <c r="F456" s="135" t="s">
        <v>629</v>
      </c>
      <c r="G456" s="136" t="s">
        <v>181</v>
      </c>
      <c r="H456" s="137">
        <v>259.92</v>
      </c>
      <c r="I456" s="138"/>
      <c r="J456" s="139">
        <f>ROUND(I456*H456,2)</f>
        <v>0</v>
      </c>
      <c r="K456" s="135" t="s">
        <v>134</v>
      </c>
      <c r="L456" s="34"/>
      <c r="M456" s="140" t="s">
        <v>32</v>
      </c>
      <c r="N456" s="141" t="s">
        <v>49</v>
      </c>
      <c r="P456" s="142">
        <f>O456*H456</f>
        <v>0</v>
      </c>
      <c r="Q456" s="142">
        <v>0</v>
      </c>
      <c r="R456" s="142">
        <f>Q456*H456</f>
        <v>0</v>
      </c>
      <c r="S456" s="142">
        <v>0</v>
      </c>
      <c r="T456" s="143">
        <f>S456*H456</f>
        <v>0</v>
      </c>
      <c r="AR456" s="144" t="s">
        <v>135</v>
      </c>
      <c r="AT456" s="144" t="s">
        <v>130</v>
      </c>
      <c r="AU456" s="144" t="s">
        <v>87</v>
      </c>
      <c r="AY456" s="18" t="s">
        <v>128</v>
      </c>
      <c r="BE456" s="145">
        <f>IF(N456="základní",J456,0)</f>
        <v>0</v>
      </c>
      <c r="BF456" s="145">
        <f>IF(N456="snížená",J456,0)</f>
        <v>0</v>
      </c>
      <c r="BG456" s="145">
        <f>IF(N456="zákl. přenesená",J456,0)</f>
        <v>0</v>
      </c>
      <c r="BH456" s="145">
        <f>IF(N456="sníž. přenesená",J456,0)</f>
        <v>0</v>
      </c>
      <c r="BI456" s="145">
        <f>IF(N456="nulová",J456,0)</f>
        <v>0</v>
      </c>
      <c r="BJ456" s="18" t="s">
        <v>85</v>
      </c>
      <c r="BK456" s="145">
        <f>ROUND(I456*H456,2)</f>
        <v>0</v>
      </c>
      <c r="BL456" s="18" t="s">
        <v>135</v>
      </c>
      <c r="BM456" s="144" t="s">
        <v>907</v>
      </c>
    </row>
    <row r="457" spans="2:47" s="1" customFormat="1" ht="10.2">
      <c r="B457" s="34"/>
      <c r="D457" s="146" t="s">
        <v>137</v>
      </c>
      <c r="F457" s="147" t="s">
        <v>631</v>
      </c>
      <c r="I457" s="148"/>
      <c r="L457" s="34"/>
      <c r="M457" s="149"/>
      <c r="T457" s="55"/>
      <c r="AT457" s="18" t="s">
        <v>137</v>
      </c>
      <c r="AU457" s="18" t="s">
        <v>87</v>
      </c>
    </row>
    <row r="458" spans="2:51" s="13" customFormat="1" ht="10.2">
      <c r="B458" s="157"/>
      <c r="D458" s="151" t="s">
        <v>139</v>
      </c>
      <c r="E458" s="158" t="s">
        <v>32</v>
      </c>
      <c r="F458" s="159" t="s">
        <v>908</v>
      </c>
      <c r="H458" s="160">
        <v>13.68</v>
      </c>
      <c r="I458" s="161"/>
      <c r="L458" s="157"/>
      <c r="M458" s="162"/>
      <c r="T458" s="163"/>
      <c r="AT458" s="158" t="s">
        <v>139</v>
      </c>
      <c r="AU458" s="158" t="s">
        <v>87</v>
      </c>
      <c r="AV458" s="13" t="s">
        <v>87</v>
      </c>
      <c r="AW458" s="13" t="s">
        <v>39</v>
      </c>
      <c r="AX458" s="13" t="s">
        <v>85</v>
      </c>
      <c r="AY458" s="158" t="s">
        <v>128</v>
      </c>
    </row>
    <row r="459" spans="2:51" s="13" customFormat="1" ht="10.2">
      <c r="B459" s="157"/>
      <c r="D459" s="151" t="s">
        <v>139</v>
      </c>
      <c r="F459" s="159" t="s">
        <v>909</v>
      </c>
      <c r="H459" s="160">
        <v>259.92</v>
      </c>
      <c r="I459" s="161"/>
      <c r="L459" s="157"/>
      <c r="M459" s="162"/>
      <c r="T459" s="163"/>
      <c r="AT459" s="158" t="s">
        <v>139</v>
      </c>
      <c r="AU459" s="158" t="s">
        <v>87</v>
      </c>
      <c r="AV459" s="13" t="s">
        <v>87</v>
      </c>
      <c r="AW459" s="13" t="s">
        <v>4</v>
      </c>
      <c r="AX459" s="13" t="s">
        <v>85</v>
      </c>
      <c r="AY459" s="158" t="s">
        <v>128</v>
      </c>
    </row>
    <row r="460" spans="2:65" s="1" customFormat="1" ht="37.8" customHeight="1">
      <c r="B460" s="34"/>
      <c r="C460" s="133" t="s">
        <v>538</v>
      </c>
      <c r="D460" s="133" t="s">
        <v>130</v>
      </c>
      <c r="E460" s="134" t="s">
        <v>635</v>
      </c>
      <c r="F460" s="135" t="s">
        <v>636</v>
      </c>
      <c r="G460" s="136" t="s">
        <v>181</v>
      </c>
      <c r="H460" s="137">
        <v>29.212</v>
      </c>
      <c r="I460" s="138"/>
      <c r="J460" s="139">
        <f>ROUND(I460*H460,2)</f>
        <v>0</v>
      </c>
      <c r="K460" s="135" t="s">
        <v>134</v>
      </c>
      <c r="L460" s="34"/>
      <c r="M460" s="140" t="s">
        <v>32</v>
      </c>
      <c r="N460" s="141" t="s">
        <v>49</v>
      </c>
      <c r="P460" s="142">
        <f>O460*H460</f>
        <v>0</v>
      </c>
      <c r="Q460" s="142">
        <v>0</v>
      </c>
      <c r="R460" s="142">
        <f>Q460*H460</f>
        <v>0</v>
      </c>
      <c r="S460" s="142">
        <v>0</v>
      </c>
      <c r="T460" s="143">
        <f>S460*H460</f>
        <v>0</v>
      </c>
      <c r="AR460" s="144" t="s">
        <v>135</v>
      </c>
      <c r="AT460" s="144" t="s">
        <v>130</v>
      </c>
      <c r="AU460" s="144" t="s">
        <v>87</v>
      </c>
      <c r="AY460" s="18" t="s">
        <v>128</v>
      </c>
      <c r="BE460" s="145">
        <f>IF(N460="základní",J460,0)</f>
        <v>0</v>
      </c>
      <c r="BF460" s="145">
        <f>IF(N460="snížená",J460,0)</f>
        <v>0</v>
      </c>
      <c r="BG460" s="145">
        <f>IF(N460="zákl. přenesená",J460,0)</f>
        <v>0</v>
      </c>
      <c r="BH460" s="145">
        <f>IF(N460="sníž. přenesená",J460,0)</f>
        <v>0</v>
      </c>
      <c r="BI460" s="145">
        <f>IF(N460="nulová",J460,0)</f>
        <v>0</v>
      </c>
      <c r="BJ460" s="18" t="s">
        <v>85</v>
      </c>
      <c r="BK460" s="145">
        <f>ROUND(I460*H460,2)</f>
        <v>0</v>
      </c>
      <c r="BL460" s="18" t="s">
        <v>135</v>
      </c>
      <c r="BM460" s="144" t="s">
        <v>910</v>
      </c>
    </row>
    <row r="461" spans="2:47" s="1" customFormat="1" ht="10.2">
      <c r="B461" s="34"/>
      <c r="D461" s="146" t="s">
        <v>137</v>
      </c>
      <c r="F461" s="147" t="s">
        <v>638</v>
      </c>
      <c r="I461" s="148"/>
      <c r="L461" s="34"/>
      <c r="M461" s="149"/>
      <c r="T461" s="55"/>
      <c r="AT461" s="18" t="s">
        <v>137</v>
      </c>
      <c r="AU461" s="18" t="s">
        <v>87</v>
      </c>
    </row>
    <row r="462" spans="2:51" s="12" customFormat="1" ht="10.2">
      <c r="B462" s="150"/>
      <c r="D462" s="151" t="s">
        <v>139</v>
      </c>
      <c r="E462" s="152" t="s">
        <v>32</v>
      </c>
      <c r="F462" s="153" t="s">
        <v>904</v>
      </c>
      <c r="H462" s="152" t="s">
        <v>32</v>
      </c>
      <c r="I462" s="154"/>
      <c r="L462" s="150"/>
      <c r="M462" s="155"/>
      <c r="T462" s="156"/>
      <c r="AT462" s="152" t="s">
        <v>139</v>
      </c>
      <c r="AU462" s="152" t="s">
        <v>87</v>
      </c>
      <c r="AV462" s="12" t="s">
        <v>85</v>
      </c>
      <c r="AW462" s="12" t="s">
        <v>39</v>
      </c>
      <c r="AX462" s="12" t="s">
        <v>78</v>
      </c>
      <c r="AY462" s="152" t="s">
        <v>128</v>
      </c>
    </row>
    <row r="463" spans="2:51" s="13" customFormat="1" ht="10.2">
      <c r="B463" s="157"/>
      <c r="D463" s="151" t="s">
        <v>139</v>
      </c>
      <c r="E463" s="158" t="s">
        <v>32</v>
      </c>
      <c r="F463" s="159" t="s">
        <v>911</v>
      </c>
      <c r="H463" s="160">
        <v>15.926</v>
      </c>
      <c r="I463" s="161"/>
      <c r="L463" s="157"/>
      <c r="M463" s="162"/>
      <c r="T463" s="163"/>
      <c r="AT463" s="158" t="s">
        <v>139</v>
      </c>
      <c r="AU463" s="158" t="s">
        <v>87</v>
      </c>
      <c r="AV463" s="13" t="s">
        <v>87</v>
      </c>
      <c r="AW463" s="13" t="s">
        <v>39</v>
      </c>
      <c r="AX463" s="13" t="s">
        <v>78</v>
      </c>
      <c r="AY463" s="158" t="s">
        <v>128</v>
      </c>
    </row>
    <row r="464" spans="2:51" s="13" customFormat="1" ht="10.2">
      <c r="B464" s="157"/>
      <c r="D464" s="151" t="s">
        <v>139</v>
      </c>
      <c r="E464" s="158" t="s">
        <v>32</v>
      </c>
      <c r="F464" s="159" t="s">
        <v>912</v>
      </c>
      <c r="H464" s="160">
        <v>13.081</v>
      </c>
      <c r="I464" s="161"/>
      <c r="L464" s="157"/>
      <c r="M464" s="162"/>
      <c r="T464" s="163"/>
      <c r="AT464" s="158" t="s">
        <v>139</v>
      </c>
      <c r="AU464" s="158" t="s">
        <v>87</v>
      </c>
      <c r="AV464" s="13" t="s">
        <v>87</v>
      </c>
      <c r="AW464" s="13" t="s">
        <v>39</v>
      </c>
      <c r="AX464" s="13" t="s">
        <v>78</v>
      </c>
      <c r="AY464" s="158" t="s">
        <v>128</v>
      </c>
    </row>
    <row r="465" spans="2:51" s="13" customFormat="1" ht="10.2">
      <c r="B465" s="157"/>
      <c r="D465" s="151" t="s">
        <v>139</v>
      </c>
      <c r="E465" s="158" t="s">
        <v>32</v>
      </c>
      <c r="F465" s="159" t="s">
        <v>913</v>
      </c>
      <c r="H465" s="160">
        <v>0.205</v>
      </c>
      <c r="I465" s="161"/>
      <c r="L465" s="157"/>
      <c r="M465" s="162"/>
      <c r="T465" s="163"/>
      <c r="AT465" s="158" t="s">
        <v>139</v>
      </c>
      <c r="AU465" s="158" t="s">
        <v>87</v>
      </c>
      <c r="AV465" s="13" t="s">
        <v>87</v>
      </c>
      <c r="AW465" s="13" t="s">
        <v>39</v>
      </c>
      <c r="AX465" s="13" t="s">
        <v>78</v>
      </c>
      <c r="AY465" s="158" t="s">
        <v>128</v>
      </c>
    </row>
    <row r="466" spans="2:51" s="14" customFormat="1" ht="10.2">
      <c r="B466" s="164"/>
      <c r="D466" s="151" t="s">
        <v>139</v>
      </c>
      <c r="E466" s="165" t="s">
        <v>32</v>
      </c>
      <c r="F466" s="166" t="s">
        <v>142</v>
      </c>
      <c r="H466" s="167">
        <v>29.212</v>
      </c>
      <c r="I466" s="168"/>
      <c r="L466" s="164"/>
      <c r="M466" s="169"/>
      <c r="T466" s="170"/>
      <c r="AT466" s="165" t="s">
        <v>139</v>
      </c>
      <c r="AU466" s="165" t="s">
        <v>87</v>
      </c>
      <c r="AV466" s="14" t="s">
        <v>135</v>
      </c>
      <c r="AW466" s="14" t="s">
        <v>39</v>
      </c>
      <c r="AX466" s="14" t="s">
        <v>85</v>
      </c>
      <c r="AY466" s="165" t="s">
        <v>128</v>
      </c>
    </row>
    <row r="467" spans="2:65" s="1" customFormat="1" ht="37.8" customHeight="1">
      <c r="B467" s="34"/>
      <c r="C467" s="133" t="s">
        <v>543</v>
      </c>
      <c r="D467" s="133" t="s">
        <v>130</v>
      </c>
      <c r="E467" s="134" t="s">
        <v>641</v>
      </c>
      <c r="F467" s="135" t="s">
        <v>629</v>
      </c>
      <c r="G467" s="136" t="s">
        <v>181</v>
      </c>
      <c r="H467" s="137">
        <v>555.028</v>
      </c>
      <c r="I467" s="138"/>
      <c r="J467" s="139">
        <f>ROUND(I467*H467,2)</f>
        <v>0</v>
      </c>
      <c r="K467" s="135" t="s">
        <v>134</v>
      </c>
      <c r="L467" s="34"/>
      <c r="M467" s="140" t="s">
        <v>32</v>
      </c>
      <c r="N467" s="141" t="s">
        <v>49</v>
      </c>
      <c r="P467" s="142">
        <f>O467*H467</f>
        <v>0</v>
      </c>
      <c r="Q467" s="142">
        <v>0</v>
      </c>
      <c r="R467" s="142">
        <f>Q467*H467</f>
        <v>0</v>
      </c>
      <c r="S467" s="142">
        <v>0</v>
      </c>
      <c r="T467" s="143">
        <f>S467*H467</f>
        <v>0</v>
      </c>
      <c r="AR467" s="144" t="s">
        <v>135</v>
      </c>
      <c r="AT467" s="144" t="s">
        <v>130</v>
      </c>
      <c r="AU467" s="144" t="s">
        <v>87</v>
      </c>
      <c r="AY467" s="18" t="s">
        <v>128</v>
      </c>
      <c r="BE467" s="145">
        <f>IF(N467="základní",J467,0)</f>
        <v>0</v>
      </c>
      <c r="BF467" s="145">
        <f>IF(N467="snížená",J467,0)</f>
        <v>0</v>
      </c>
      <c r="BG467" s="145">
        <f>IF(N467="zákl. přenesená",J467,0)</f>
        <v>0</v>
      </c>
      <c r="BH467" s="145">
        <f>IF(N467="sníž. přenesená",J467,0)</f>
        <v>0</v>
      </c>
      <c r="BI467" s="145">
        <f>IF(N467="nulová",J467,0)</f>
        <v>0</v>
      </c>
      <c r="BJ467" s="18" t="s">
        <v>85</v>
      </c>
      <c r="BK467" s="145">
        <f>ROUND(I467*H467,2)</f>
        <v>0</v>
      </c>
      <c r="BL467" s="18" t="s">
        <v>135</v>
      </c>
      <c r="BM467" s="144" t="s">
        <v>914</v>
      </c>
    </row>
    <row r="468" spans="2:47" s="1" customFormat="1" ht="10.2">
      <c r="B468" s="34"/>
      <c r="D468" s="146" t="s">
        <v>137</v>
      </c>
      <c r="F468" s="147" t="s">
        <v>643</v>
      </c>
      <c r="I468" s="148"/>
      <c r="L468" s="34"/>
      <c r="M468" s="149"/>
      <c r="T468" s="55"/>
      <c r="AT468" s="18" t="s">
        <v>137</v>
      </c>
      <c r="AU468" s="18" t="s">
        <v>87</v>
      </c>
    </row>
    <row r="469" spans="2:51" s="13" customFormat="1" ht="10.2">
      <c r="B469" s="157"/>
      <c r="D469" s="151" t="s">
        <v>139</v>
      </c>
      <c r="E469" s="158" t="s">
        <v>32</v>
      </c>
      <c r="F469" s="159" t="s">
        <v>915</v>
      </c>
      <c r="H469" s="160">
        <v>29.212</v>
      </c>
      <c r="I469" s="161"/>
      <c r="L469" s="157"/>
      <c r="M469" s="162"/>
      <c r="T469" s="163"/>
      <c r="AT469" s="158" t="s">
        <v>139</v>
      </c>
      <c r="AU469" s="158" t="s">
        <v>87</v>
      </c>
      <c r="AV469" s="13" t="s">
        <v>87</v>
      </c>
      <c r="AW469" s="13" t="s">
        <v>39</v>
      </c>
      <c r="AX469" s="13" t="s">
        <v>85</v>
      </c>
      <c r="AY469" s="158" t="s">
        <v>128</v>
      </c>
    </row>
    <row r="470" spans="2:51" s="13" customFormat="1" ht="10.2">
      <c r="B470" s="157"/>
      <c r="D470" s="151" t="s">
        <v>139</v>
      </c>
      <c r="F470" s="159" t="s">
        <v>916</v>
      </c>
      <c r="H470" s="160">
        <v>555.028</v>
      </c>
      <c r="I470" s="161"/>
      <c r="L470" s="157"/>
      <c r="M470" s="162"/>
      <c r="T470" s="163"/>
      <c r="AT470" s="158" t="s">
        <v>139</v>
      </c>
      <c r="AU470" s="158" t="s">
        <v>87</v>
      </c>
      <c r="AV470" s="13" t="s">
        <v>87</v>
      </c>
      <c r="AW470" s="13" t="s">
        <v>4</v>
      </c>
      <c r="AX470" s="13" t="s">
        <v>85</v>
      </c>
      <c r="AY470" s="158" t="s">
        <v>128</v>
      </c>
    </row>
    <row r="471" spans="2:65" s="1" customFormat="1" ht="24.15" customHeight="1">
      <c r="B471" s="34"/>
      <c r="C471" s="133" t="s">
        <v>548</v>
      </c>
      <c r="D471" s="133" t="s">
        <v>130</v>
      </c>
      <c r="E471" s="134" t="s">
        <v>647</v>
      </c>
      <c r="F471" s="135" t="s">
        <v>648</v>
      </c>
      <c r="G471" s="136" t="s">
        <v>181</v>
      </c>
      <c r="H471" s="137">
        <v>42.892</v>
      </c>
      <c r="I471" s="138"/>
      <c r="J471" s="139">
        <f>ROUND(I471*H471,2)</f>
        <v>0</v>
      </c>
      <c r="K471" s="135" t="s">
        <v>134</v>
      </c>
      <c r="L471" s="34"/>
      <c r="M471" s="140" t="s">
        <v>32</v>
      </c>
      <c r="N471" s="141" t="s">
        <v>49</v>
      </c>
      <c r="P471" s="142">
        <f>O471*H471</f>
        <v>0</v>
      </c>
      <c r="Q471" s="142">
        <v>0</v>
      </c>
      <c r="R471" s="142">
        <f>Q471*H471</f>
        <v>0</v>
      </c>
      <c r="S471" s="142">
        <v>0</v>
      </c>
      <c r="T471" s="143">
        <f>S471*H471</f>
        <v>0</v>
      </c>
      <c r="AR471" s="144" t="s">
        <v>135</v>
      </c>
      <c r="AT471" s="144" t="s">
        <v>130</v>
      </c>
      <c r="AU471" s="144" t="s">
        <v>87</v>
      </c>
      <c r="AY471" s="18" t="s">
        <v>128</v>
      </c>
      <c r="BE471" s="145">
        <f>IF(N471="základní",J471,0)</f>
        <v>0</v>
      </c>
      <c r="BF471" s="145">
        <f>IF(N471="snížená",J471,0)</f>
        <v>0</v>
      </c>
      <c r="BG471" s="145">
        <f>IF(N471="zákl. přenesená",J471,0)</f>
        <v>0</v>
      </c>
      <c r="BH471" s="145">
        <f>IF(N471="sníž. přenesená",J471,0)</f>
        <v>0</v>
      </c>
      <c r="BI471" s="145">
        <f>IF(N471="nulová",J471,0)</f>
        <v>0</v>
      </c>
      <c r="BJ471" s="18" t="s">
        <v>85</v>
      </c>
      <c r="BK471" s="145">
        <f>ROUND(I471*H471,2)</f>
        <v>0</v>
      </c>
      <c r="BL471" s="18" t="s">
        <v>135</v>
      </c>
      <c r="BM471" s="144" t="s">
        <v>917</v>
      </c>
    </row>
    <row r="472" spans="2:47" s="1" customFormat="1" ht="10.2">
      <c r="B472" s="34"/>
      <c r="D472" s="146" t="s">
        <v>137</v>
      </c>
      <c r="F472" s="147" t="s">
        <v>650</v>
      </c>
      <c r="I472" s="148"/>
      <c r="L472" s="34"/>
      <c r="M472" s="149"/>
      <c r="T472" s="55"/>
      <c r="AT472" s="18" t="s">
        <v>137</v>
      </c>
      <c r="AU472" s="18" t="s">
        <v>87</v>
      </c>
    </row>
    <row r="473" spans="2:51" s="13" customFormat="1" ht="10.2">
      <c r="B473" s="157"/>
      <c r="D473" s="151" t="s">
        <v>139</v>
      </c>
      <c r="E473" s="158" t="s">
        <v>32</v>
      </c>
      <c r="F473" s="159" t="s">
        <v>905</v>
      </c>
      <c r="H473" s="160">
        <v>10.381</v>
      </c>
      <c r="I473" s="161"/>
      <c r="L473" s="157"/>
      <c r="M473" s="162"/>
      <c r="T473" s="163"/>
      <c r="AT473" s="158" t="s">
        <v>139</v>
      </c>
      <c r="AU473" s="158" t="s">
        <v>87</v>
      </c>
      <c r="AV473" s="13" t="s">
        <v>87</v>
      </c>
      <c r="AW473" s="13" t="s">
        <v>39</v>
      </c>
      <c r="AX473" s="13" t="s">
        <v>78</v>
      </c>
      <c r="AY473" s="158" t="s">
        <v>128</v>
      </c>
    </row>
    <row r="474" spans="2:51" s="13" customFormat="1" ht="10.2">
      <c r="B474" s="157"/>
      <c r="D474" s="151" t="s">
        <v>139</v>
      </c>
      <c r="E474" s="158" t="s">
        <v>32</v>
      </c>
      <c r="F474" s="159" t="s">
        <v>906</v>
      </c>
      <c r="H474" s="160">
        <v>3.299</v>
      </c>
      <c r="I474" s="161"/>
      <c r="L474" s="157"/>
      <c r="M474" s="162"/>
      <c r="T474" s="163"/>
      <c r="AT474" s="158" t="s">
        <v>139</v>
      </c>
      <c r="AU474" s="158" t="s">
        <v>87</v>
      </c>
      <c r="AV474" s="13" t="s">
        <v>87</v>
      </c>
      <c r="AW474" s="13" t="s">
        <v>39</v>
      </c>
      <c r="AX474" s="13" t="s">
        <v>78</v>
      </c>
      <c r="AY474" s="158" t="s">
        <v>128</v>
      </c>
    </row>
    <row r="475" spans="2:51" s="13" customFormat="1" ht="10.2">
      <c r="B475" s="157"/>
      <c r="D475" s="151" t="s">
        <v>139</v>
      </c>
      <c r="E475" s="158" t="s">
        <v>32</v>
      </c>
      <c r="F475" s="159" t="s">
        <v>911</v>
      </c>
      <c r="H475" s="160">
        <v>15.926</v>
      </c>
      <c r="I475" s="161"/>
      <c r="L475" s="157"/>
      <c r="M475" s="162"/>
      <c r="T475" s="163"/>
      <c r="AT475" s="158" t="s">
        <v>139</v>
      </c>
      <c r="AU475" s="158" t="s">
        <v>87</v>
      </c>
      <c r="AV475" s="13" t="s">
        <v>87</v>
      </c>
      <c r="AW475" s="13" t="s">
        <v>39</v>
      </c>
      <c r="AX475" s="13" t="s">
        <v>78</v>
      </c>
      <c r="AY475" s="158" t="s">
        <v>128</v>
      </c>
    </row>
    <row r="476" spans="2:51" s="13" customFormat="1" ht="10.2">
      <c r="B476" s="157"/>
      <c r="D476" s="151" t="s">
        <v>139</v>
      </c>
      <c r="E476" s="158" t="s">
        <v>32</v>
      </c>
      <c r="F476" s="159" t="s">
        <v>912</v>
      </c>
      <c r="H476" s="160">
        <v>13.081</v>
      </c>
      <c r="I476" s="161"/>
      <c r="L476" s="157"/>
      <c r="M476" s="162"/>
      <c r="T476" s="163"/>
      <c r="AT476" s="158" t="s">
        <v>139</v>
      </c>
      <c r="AU476" s="158" t="s">
        <v>87</v>
      </c>
      <c r="AV476" s="13" t="s">
        <v>87</v>
      </c>
      <c r="AW476" s="13" t="s">
        <v>39</v>
      </c>
      <c r="AX476" s="13" t="s">
        <v>78</v>
      </c>
      <c r="AY476" s="158" t="s">
        <v>128</v>
      </c>
    </row>
    <row r="477" spans="2:51" s="13" customFormat="1" ht="10.2">
      <c r="B477" s="157"/>
      <c r="D477" s="151" t="s">
        <v>139</v>
      </c>
      <c r="E477" s="158" t="s">
        <v>32</v>
      </c>
      <c r="F477" s="159" t="s">
        <v>913</v>
      </c>
      <c r="H477" s="160">
        <v>0.205</v>
      </c>
      <c r="I477" s="161"/>
      <c r="L477" s="157"/>
      <c r="M477" s="162"/>
      <c r="T477" s="163"/>
      <c r="AT477" s="158" t="s">
        <v>139</v>
      </c>
      <c r="AU477" s="158" t="s">
        <v>87</v>
      </c>
      <c r="AV477" s="13" t="s">
        <v>87</v>
      </c>
      <c r="AW477" s="13" t="s">
        <v>39</v>
      </c>
      <c r="AX477" s="13" t="s">
        <v>78</v>
      </c>
      <c r="AY477" s="158" t="s">
        <v>128</v>
      </c>
    </row>
    <row r="478" spans="2:51" s="14" customFormat="1" ht="10.2">
      <c r="B478" s="164"/>
      <c r="D478" s="151" t="s">
        <v>139</v>
      </c>
      <c r="E478" s="165" t="s">
        <v>32</v>
      </c>
      <c r="F478" s="166" t="s">
        <v>142</v>
      </c>
      <c r="H478" s="167">
        <v>42.892</v>
      </c>
      <c r="I478" s="168"/>
      <c r="L478" s="164"/>
      <c r="M478" s="169"/>
      <c r="T478" s="170"/>
      <c r="AT478" s="165" t="s">
        <v>139</v>
      </c>
      <c r="AU478" s="165" t="s">
        <v>87</v>
      </c>
      <c r="AV478" s="14" t="s">
        <v>135</v>
      </c>
      <c r="AW478" s="14" t="s">
        <v>39</v>
      </c>
      <c r="AX478" s="14" t="s">
        <v>85</v>
      </c>
      <c r="AY478" s="165" t="s">
        <v>128</v>
      </c>
    </row>
    <row r="479" spans="2:65" s="1" customFormat="1" ht="44.25" customHeight="1">
      <c r="B479" s="34"/>
      <c r="C479" s="133" t="s">
        <v>555</v>
      </c>
      <c r="D479" s="133" t="s">
        <v>130</v>
      </c>
      <c r="E479" s="134" t="s">
        <v>652</v>
      </c>
      <c r="F479" s="135" t="s">
        <v>653</v>
      </c>
      <c r="G479" s="136" t="s">
        <v>181</v>
      </c>
      <c r="H479" s="137">
        <v>16.131</v>
      </c>
      <c r="I479" s="138"/>
      <c r="J479" s="139">
        <f>ROUND(I479*H479,2)</f>
        <v>0</v>
      </c>
      <c r="K479" s="135" t="s">
        <v>134</v>
      </c>
      <c r="L479" s="34"/>
      <c r="M479" s="140" t="s">
        <v>32</v>
      </c>
      <c r="N479" s="141" t="s">
        <v>49</v>
      </c>
      <c r="P479" s="142">
        <f>O479*H479</f>
        <v>0</v>
      </c>
      <c r="Q479" s="142">
        <v>0</v>
      </c>
      <c r="R479" s="142">
        <f>Q479*H479</f>
        <v>0</v>
      </c>
      <c r="S479" s="142">
        <v>0</v>
      </c>
      <c r="T479" s="143">
        <f>S479*H479</f>
        <v>0</v>
      </c>
      <c r="AR479" s="144" t="s">
        <v>135</v>
      </c>
      <c r="AT479" s="144" t="s">
        <v>130</v>
      </c>
      <c r="AU479" s="144" t="s">
        <v>87</v>
      </c>
      <c r="AY479" s="18" t="s">
        <v>128</v>
      </c>
      <c r="BE479" s="145">
        <f>IF(N479="základní",J479,0)</f>
        <v>0</v>
      </c>
      <c r="BF479" s="145">
        <f>IF(N479="snížená",J479,0)</f>
        <v>0</v>
      </c>
      <c r="BG479" s="145">
        <f>IF(N479="zákl. přenesená",J479,0)</f>
        <v>0</v>
      </c>
      <c r="BH479" s="145">
        <f>IF(N479="sníž. přenesená",J479,0)</f>
        <v>0</v>
      </c>
      <c r="BI479" s="145">
        <f>IF(N479="nulová",J479,0)</f>
        <v>0</v>
      </c>
      <c r="BJ479" s="18" t="s">
        <v>85</v>
      </c>
      <c r="BK479" s="145">
        <f>ROUND(I479*H479,2)</f>
        <v>0</v>
      </c>
      <c r="BL479" s="18" t="s">
        <v>135</v>
      </c>
      <c r="BM479" s="144" t="s">
        <v>918</v>
      </c>
    </row>
    <row r="480" spans="2:47" s="1" customFormat="1" ht="10.2">
      <c r="B480" s="34"/>
      <c r="D480" s="146" t="s">
        <v>137</v>
      </c>
      <c r="F480" s="147" t="s">
        <v>655</v>
      </c>
      <c r="I480" s="148"/>
      <c r="L480" s="34"/>
      <c r="M480" s="149"/>
      <c r="T480" s="55"/>
      <c r="AT480" s="18" t="s">
        <v>137</v>
      </c>
      <c r="AU480" s="18" t="s">
        <v>87</v>
      </c>
    </row>
    <row r="481" spans="2:51" s="13" customFormat="1" ht="10.2">
      <c r="B481" s="157"/>
      <c r="D481" s="151" t="s">
        <v>139</v>
      </c>
      <c r="E481" s="158" t="s">
        <v>32</v>
      </c>
      <c r="F481" s="159" t="s">
        <v>911</v>
      </c>
      <c r="H481" s="160">
        <v>15.926</v>
      </c>
      <c r="I481" s="161"/>
      <c r="L481" s="157"/>
      <c r="M481" s="162"/>
      <c r="T481" s="163"/>
      <c r="AT481" s="158" t="s">
        <v>139</v>
      </c>
      <c r="AU481" s="158" t="s">
        <v>87</v>
      </c>
      <c r="AV481" s="13" t="s">
        <v>87</v>
      </c>
      <c r="AW481" s="13" t="s">
        <v>39</v>
      </c>
      <c r="AX481" s="13" t="s">
        <v>78</v>
      </c>
      <c r="AY481" s="158" t="s">
        <v>128</v>
      </c>
    </row>
    <row r="482" spans="2:51" s="13" customFormat="1" ht="10.2">
      <c r="B482" s="157"/>
      <c r="D482" s="151" t="s">
        <v>139</v>
      </c>
      <c r="E482" s="158" t="s">
        <v>32</v>
      </c>
      <c r="F482" s="159" t="s">
        <v>913</v>
      </c>
      <c r="H482" s="160">
        <v>0.205</v>
      </c>
      <c r="I482" s="161"/>
      <c r="L482" s="157"/>
      <c r="M482" s="162"/>
      <c r="T482" s="163"/>
      <c r="AT482" s="158" t="s">
        <v>139</v>
      </c>
      <c r="AU482" s="158" t="s">
        <v>87</v>
      </c>
      <c r="AV482" s="13" t="s">
        <v>87</v>
      </c>
      <c r="AW482" s="13" t="s">
        <v>39</v>
      </c>
      <c r="AX482" s="13" t="s">
        <v>78</v>
      </c>
      <c r="AY482" s="158" t="s">
        <v>128</v>
      </c>
    </row>
    <row r="483" spans="2:51" s="14" customFormat="1" ht="10.2">
      <c r="B483" s="164"/>
      <c r="D483" s="151" t="s">
        <v>139</v>
      </c>
      <c r="E483" s="165" t="s">
        <v>32</v>
      </c>
      <c r="F483" s="166" t="s">
        <v>142</v>
      </c>
      <c r="H483" s="167">
        <v>16.131</v>
      </c>
      <c r="I483" s="168"/>
      <c r="L483" s="164"/>
      <c r="M483" s="169"/>
      <c r="T483" s="170"/>
      <c r="AT483" s="165" t="s">
        <v>139</v>
      </c>
      <c r="AU483" s="165" t="s">
        <v>87</v>
      </c>
      <c r="AV483" s="14" t="s">
        <v>135</v>
      </c>
      <c r="AW483" s="14" t="s">
        <v>39</v>
      </c>
      <c r="AX483" s="14" t="s">
        <v>85</v>
      </c>
      <c r="AY483" s="165" t="s">
        <v>128</v>
      </c>
    </row>
    <row r="484" spans="2:65" s="1" customFormat="1" ht="44.25" customHeight="1">
      <c r="B484" s="34"/>
      <c r="C484" s="133" t="s">
        <v>560</v>
      </c>
      <c r="D484" s="133" t="s">
        <v>130</v>
      </c>
      <c r="E484" s="134" t="s">
        <v>657</v>
      </c>
      <c r="F484" s="135" t="s">
        <v>180</v>
      </c>
      <c r="G484" s="136" t="s">
        <v>181</v>
      </c>
      <c r="H484" s="137">
        <v>10.381</v>
      </c>
      <c r="I484" s="138"/>
      <c r="J484" s="139">
        <f>ROUND(I484*H484,2)</f>
        <v>0</v>
      </c>
      <c r="K484" s="135" t="s">
        <v>134</v>
      </c>
      <c r="L484" s="34"/>
      <c r="M484" s="140" t="s">
        <v>32</v>
      </c>
      <c r="N484" s="141" t="s">
        <v>49</v>
      </c>
      <c r="P484" s="142">
        <f>O484*H484</f>
        <v>0</v>
      </c>
      <c r="Q484" s="142">
        <v>0</v>
      </c>
      <c r="R484" s="142">
        <f>Q484*H484</f>
        <v>0</v>
      </c>
      <c r="S484" s="142">
        <v>0</v>
      </c>
      <c r="T484" s="143">
        <f>S484*H484</f>
        <v>0</v>
      </c>
      <c r="AR484" s="144" t="s">
        <v>135</v>
      </c>
      <c r="AT484" s="144" t="s">
        <v>130</v>
      </c>
      <c r="AU484" s="144" t="s">
        <v>87</v>
      </c>
      <c r="AY484" s="18" t="s">
        <v>128</v>
      </c>
      <c r="BE484" s="145">
        <f>IF(N484="základní",J484,0)</f>
        <v>0</v>
      </c>
      <c r="BF484" s="145">
        <f>IF(N484="snížená",J484,0)</f>
        <v>0</v>
      </c>
      <c r="BG484" s="145">
        <f>IF(N484="zákl. přenesená",J484,0)</f>
        <v>0</v>
      </c>
      <c r="BH484" s="145">
        <f>IF(N484="sníž. přenesená",J484,0)</f>
        <v>0</v>
      </c>
      <c r="BI484" s="145">
        <f>IF(N484="nulová",J484,0)</f>
        <v>0</v>
      </c>
      <c r="BJ484" s="18" t="s">
        <v>85</v>
      </c>
      <c r="BK484" s="145">
        <f>ROUND(I484*H484,2)</f>
        <v>0</v>
      </c>
      <c r="BL484" s="18" t="s">
        <v>135</v>
      </c>
      <c r="BM484" s="144" t="s">
        <v>919</v>
      </c>
    </row>
    <row r="485" spans="2:47" s="1" customFormat="1" ht="10.2">
      <c r="B485" s="34"/>
      <c r="D485" s="146" t="s">
        <v>137</v>
      </c>
      <c r="F485" s="147" t="s">
        <v>659</v>
      </c>
      <c r="I485" s="148"/>
      <c r="L485" s="34"/>
      <c r="M485" s="149"/>
      <c r="T485" s="55"/>
      <c r="AT485" s="18" t="s">
        <v>137</v>
      </c>
      <c r="AU485" s="18" t="s">
        <v>87</v>
      </c>
    </row>
    <row r="486" spans="2:51" s="13" customFormat="1" ht="10.2">
      <c r="B486" s="157"/>
      <c r="D486" s="151" t="s">
        <v>139</v>
      </c>
      <c r="E486" s="158" t="s">
        <v>32</v>
      </c>
      <c r="F486" s="159" t="s">
        <v>905</v>
      </c>
      <c r="H486" s="160">
        <v>10.381</v>
      </c>
      <c r="I486" s="161"/>
      <c r="L486" s="157"/>
      <c r="M486" s="162"/>
      <c r="T486" s="163"/>
      <c r="AT486" s="158" t="s">
        <v>139</v>
      </c>
      <c r="AU486" s="158" t="s">
        <v>87</v>
      </c>
      <c r="AV486" s="13" t="s">
        <v>87</v>
      </c>
      <c r="AW486" s="13" t="s">
        <v>39</v>
      </c>
      <c r="AX486" s="13" t="s">
        <v>85</v>
      </c>
      <c r="AY486" s="158" t="s">
        <v>128</v>
      </c>
    </row>
    <row r="487" spans="2:65" s="1" customFormat="1" ht="44.25" customHeight="1">
      <c r="B487" s="34"/>
      <c r="C487" s="133" t="s">
        <v>566</v>
      </c>
      <c r="D487" s="133" t="s">
        <v>130</v>
      </c>
      <c r="E487" s="134" t="s">
        <v>920</v>
      </c>
      <c r="F487" s="135" t="s">
        <v>921</v>
      </c>
      <c r="G487" s="136" t="s">
        <v>181</v>
      </c>
      <c r="H487" s="137">
        <v>13.081</v>
      </c>
      <c r="I487" s="138"/>
      <c r="J487" s="139">
        <f>ROUND(I487*H487,2)</f>
        <v>0</v>
      </c>
      <c r="K487" s="135" t="s">
        <v>134</v>
      </c>
      <c r="L487" s="34"/>
      <c r="M487" s="140" t="s">
        <v>32</v>
      </c>
      <c r="N487" s="141" t="s">
        <v>49</v>
      </c>
      <c r="P487" s="142">
        <f>O487*H487</f>
        <v>0</v>
      </c>
      <c r="Q487" s="142">
        <v>0</v>
      </c>
      <c r="R487" s="142">
        <f>Q487*H487</f>
        <v>0</v>
      </c>
      <c r="S487" s="142">
        <v>0</v>
      </c>
      <c r="T487" s="143">
        <f>S487*H487</f>
        <v>0</v>
      </c>
      <c r="AR487" s="144" t="s">
        <v>135</v>
      </c>
      <c r="AT487" s="144" t="s">
        <v>130</v>
      </c>
      <c r="AU487" s="144" t="s">
        <v>87</v>
      </c>
      <c r="AY487" s="18" t="s">
        <v>128</v>
      </c>
      <c r="BE487" s="145">
        <f>IF(N487="základní",J487,0)</f>
        <v>0</v>
      </c>
      <c r="BF487" s="145">
        <f>IF(N487="snížená",J487,0)</f>
        <v>0</v>
      </c>
      <c r="BG487" s="145">
        <f>IF(N487="zákl. přenesená",J487,0)</f>
        <v>0</v>
      </c>
      <c r="BH487" s="145">
        <f>IF(N487="sníž. přenesená",J487,0)</f>
        <v>0</v>
      </c>
      <c r="BI487" s="145">
        <f>IF(N487="nulová",J487,0)</f>
        <v>0</v>
      </c>
      <c r="BJ487" s="18" t="s">
        <v>85</v>
      </c>
      <c r="BK487" s="145">
        <f>ROUND(I487*H487,2)</f>
        <v>0</v>
      </c>
      <c r="BL487" s="18" t="s">
        <v>135</v>
      </c>
      <c r="BM487" s="144" t="s">
        <v>922</v>
      </c>
    </row>
    <row r="488" spans="2:47" s="1" customFormat="1" ht="10.2">
      <c r="B488" s="34"/>
      <c r="D488" s="146" t="s">
        <v>137</v>
      </c>
      <c r="F488" s="147" t="s">
        <v>923</v>
      </c>
      <c r="I488" s="148"/>
      <c r="L488" s="34"/>
      <c r="M488" s="149"/>
      <c r="T488" s="55"/>
      <c r="AT488" s="18" t="s">
        <v>137</v>
      </c>
      <c r="AU488" s="18" t="s">
        <v>87</v>
      </c>
    </row>
    <row r="489" spans="2:51" s="13" customFormat="1" ht="10.2">
      <c r="B489" s="157"/>
      <c r="D489" s="151" t="s">
        <v>139</v>
      </c>
      <c r="E489" s="158" t="s">
        <v>32</v>
      </c>
      <c r="F489" s="159" t="s">
        <v>912</v>
      </c>
      <c r="H489" s="160">
        <v>13.081</v>
      </c>
      <c r="I489" s="161"/>
      <c r="L489" s="157"/>
      <c r="M489" s="162"/>
      <c r="T489" s="163"/>
      <c r="AT489" s="158" t="s">
        <v>139</v>
      </c>
      <c r="AU489" s="158" t="s">
        <v>87</v>
      </c>
      <c r="AV489" s="13" t="s">
        <v>87</v>
      </c>
      <c r="AW489" s="13" t="s">
        <v>39</v>
      </c>
      <c r="AX489" s="13" t="s">
        <v>78</v>
      </c>
      <c r="AY489" s="158" t="s">
        <v>128</v>
      </c>
    </row>
    <row r="490" spans="2:51" s="14" customFormat="1" ht="10.2">
      <c r="B490" s="164"/>
      <c r="D490" s="151" t="s">
        <v>139</v>
      </c>
      <c r="E490" s="165" t="s">
        <v>32</v>
      </c>
      <c r="F490" s="166" t="s">
        <v>142</v>
      </c>
      <c r="H490" s="167">
        <v>13.081</v>
      </c>
      <c r="I490" s="168"/>
      <c r="L490" s="164"/>
      <c r="M490" s="169"/>
      <c r="T490" s="170"/>
      <c r="AT490" s="165" t="s">
        <v>139</v>
      </c>
      <c r="AU490" s="165" t="s">
        <v>87</v>
      </c>
      <c r="AV490" s="14" t="s">
        <v>135</v>
      </c>
      <c r="AW490" s="14" t="s">
        <v>39</v>
      </c>
      <c r="AX490" s="14" t="s">
        <v>85</v>
      </c>
      <c r="AY490" s="165" t="s">
        <v>128</v>
      </c>
    </row>
    <row r="491" spans="2:63" s="11" customFormat="1" ht="22.8" customHeight="1">
      <c r="B491" s="121"/>
      <c r="D491" s="122" t="s">
        <v>77</v>
      </c>
      <c r="E491" s="131" t="s">
        <v>660</v>
      </c>
      <c r="F491" s="131" t="s">
        <v>661</v>
      </c>
      <c r="I491" s="124"/>
      <c r="J491" s="132">
        <f>BK491</f>
        <v>0</v>
      </c>
      <c r="L491" s="121"/>
      <c r="M491" s="126"/>
      <c r="P491" s="127">
        <f>SUM(P492:P493)</f>
        <v>0</v>
      </c>
      <c r="R491" s="127">
        <f>SUM(R492:R493)</f>
        <v>0</v>
      </c>
      <c r="T491" s="128">
        <f>SUM(T492:T493)</f>
        <v>0</v>
      </c>
      <c r="AR491" s="122" t="s">
        <v>85</v>
      </c>
      <c r="AT491" s="129" t="s">
        <v>77</v>
      </c>
      <c r="AU491" s="129" t="s">
        <v>85</v>
      </c>
      <c r="AY491" s="122" t="s">
        <v>128</v>
      </c>
      <c r="BK491" s="130">
        <f>SUM(BK492:BK493)</f>
        <v>0</v>
      </c>
    </row>
    <row r="492" spans="2:65" s="1" customFormat="1" ht="44.25" customHeight="1">
      <c r="B492" s="34"/>
      <c r="C492" s="133" t="s">
        <v>570</v>
      </c>
      <c r="D492" s="133" t="s">
        <v>130</v>
      </c>
      <c r="E492" s="134" t="s">
        <v>924</v>
      </c>
      <c r="F492" s="135" t="s">
        <v>925</v>
      </c>
      <c r="G492" s="136" t="s">
        <v>181</v>
      </c>
      <c r="H492" s="137">
        <v>44.656</v>
      </c>
      <c r="I492" s="138"/>
      <c r="J492" s="139">
        <f>ROUND(I492*H492,2)</f>
        <v>0</v>
      </c>
      <c r="K492" s="135" t="s">
        <v>134</v>
      </c>
      <c r="L492" s="34"/>
      <c r="M492" s="140" t="s">
        <v>32</v>
      </c>
      <c r="N492" s="141" t="s">
        <v>49</v>
      </c>
      <c r="P492" s="142">
        <f>O492*H492</f>
        <v>0</v>
      </c>
      <c r="Q492" s="142">
        <v>0</v>
      </c>
      <c r="R492" s="142">
        <f>Q492*H492</f>
        <v>0</v>
      </c>
      <c r="S492" s="142">
        <v>0</v>
      </c>
      <c r="T492" s="143">
        <f>S492*H492</f>
        <v>0</v>
      </c>
      <c r="AR492" s="144" t="s">
        <v>135</v>
      </c>
      <c r="AT492" s="144" t="s">
        <v>130</v>
      </c>
      <c r="AU492" s="144" t="s">
        <v>87</v>
      </c>
      <c r="AY492" s="18" t="s">
        <v>128</v>
      </c>
      <c r="BE492" s="145">
        <f>IF(N492="základní",J492,0)</f>
        <v>0</v>
      </c>
      <c r="BF492" s="145">
        <f>IF(N492="snížená",J492,0)</f>
        <v>0</v>
      </c>
      <c r="BG492" s="145">
        <f>IF(N492="zákl. přenesená",J492,0)</f>
        <v>0</v>
      </c>
      <c r="BH492" s="145">
        <f>IF(N492="sníž. přenesená",J492,0)</f>
        <v>0</v>
      </c>
      <c r="BI492" s="145">
        <f>IF(N492="nulová",J492,0)</f>
        <v>0</v>
      </c>
      <c r="BJ492" s="18" t="s">
        <v>85</v>
      </c>
      <c r="BK492" s="145">
        <f>ROUND(I492*H492,2)</f>
        <v>0</v>
      </c>
      <c r="BL492" s="18" t="s">
        <v>135</v>
      </c>
      <c r="BM492" s="144" t="s">
        <v>926</v>
      </c>
    </row>
    <row r="493" spans="2:47" s="1" customFormat="1" ht="10.2">
      <c r="B493" s="34"/>
      <c r="D493" s="146" t="s">
        <v>137</v>
      </c>
      <c r="F493" s="147" t="s">
        <v>927</v>
      </c>
      <c r="I493" s="148"/>
      <c r="L493" s="34"/>
      <c r="M493" s="188"/>
      <c r="N493" s="189"/>
      <c r="O493" s="189"/>
      <c r="P493" s="189"/>
      <c r="Q493" s="189"/>
      <c r="R493" s="189"/>
      <c r="S493" s="189"/>
      <c r="T493" s="190"/>
      <c r="AT493" s="18" t="s">
        <v>137</v>
      </c>
      <c r="AU493" s="18" t="s">
        <v>87</v>
      </c>
    </row>
    <row r="494" spans="2:12" s="1" customFormat="1" ht="6.9" customHeight="1">
      <c r="B494" s="43"/>
      <c r="C494" s="44"/>
      <c r="D494" s="44"/>
      <c r="E494" s="44"/>
      <c r="F494" s="44"/>
      <c r="G494" s="44"/>
      <c r="H494" s="44"/>
      <c r="I494" s="44"/>
      <c r="J494" s="44"/>
      <c r="K494" s="44"/>
      <c r="L494" s="34"/>
    </row>
  </sheetData>
  <sheetProtection algorithmName="SHA-512" hashValue="2LNDlTcLlCtfiOlhnhtjnpKYYPZt/zOV87ZQrF7UETT8ViZE5lPhVf+rVdsF/1cJRSqEsu6+tyYZ6CNnUEug7w==" saltValue="/jjMrP1wELdffbqXPOnqq5a1lgmwDskc+21qqDQLYA7Zml7lHSyh7ujL4N2Dnz9TGdndLOAL/c1pY3fDaBPxHQ==" spinCount="100000" sheet="1" objects="1" scenarios="1" formatColumns="0" formatRows="0" autoFilter="0"/>
  <autoFilter ref="C86:K493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2_02/113107023"/>
    <hyperlink ref="F98" r:id="rId2" display="https://podminky.urs.cz/item/CS_URS_2022_02/113107032"/>
    <hyperlink ref="F105" r:id="rId3" display="https://podminky.urs.cz/item/CS_URS_2022_02/113107042"/>
    <hyperlink ref="F115" r:id="rId4" display="https://podminky.urs.cz/item/CS_URS_2022_02/113154112"/>
    <hyperlink ref="F123" r:id="rId5" display="https://podminky.urs.cz/item/CS_URS_2022_02/113202111"/>
    <hyperlink ref="F130" r:id="rId6" display="https://podminky.urs.cz/item/CS_URS_2022_02/119002411"/>
    <hyperlink ref="F137" r:id="rId7" display="https://podminky.urs.cz/item/CS_URS_2022_02/119002412"/>
    <hyperlink ref="F140" r:id="rId8" display="https://podminky.urs.cz/item/CS_URS_2022_02/119003141"/>
    <hyperlink ref="F147" r:id="rId9" display="https://podminky.urs.cz/item/CS_URS_2022_02/119003142"/>
    <hyperlink ref="F150" r:id="rId10" display="https://podminky.urs.cz/item/CS_URS_2022_02/132212221"/>
    <hyperlink ref="F157" r:id="rId11" display="https://podminky.urs.cz/item/CS_URS_2022_02/151101101"/>
    <hyperlink ref="F164" r:id="rId12" display="https://podminky.urs.cz/item/CS_URS_2022_02/151101111"/>
    <hyperlink ref="F167" r:id="rId13" display="https://podminky.urs.cz/item/CS_URS_2022_02/162751137"/>
    <hyperlink ref="F173" r:id="rId14" display="https://podminky.urs.cz/item/CS_URS_2022_02/162751139"/>
    <hyperlink ref="F177" r:id="rId15" display="https://podminky.urs.cz/item/CS_URS_2022_02/167111102"/>
    <hyperlink ref="F183" r:id="rId16" display="https://podminky.urs.cz/item/CS_URS_2022_02/171201231"/>
    <hyperlink ref="F191" r:id="rId17" display="https://podminky.urs.cz/item/CS_URS_2022_02/171251201"/>
    <hyperlink ref="F197" r:id="rId18" display="https://podminky.urs.cz/item/CS_URS_2022_02/174111101"/>
    <hyperlink ref="F208" r:id="rId19" display="https://podminky.urs.cz/item/CS_URS_2022_02/174111109"/>
    <hyperlink ref="F211" r:id="rId20" display="https://podminky.urs.cz/item/CS_URS_2022_02/175111101"/>
    <hyperlink ref="F222" r:id="rId21" display="https://podminky.urs.cz/item/CS_URS_2022_02/181111111"/>
    <hyperlink ref="F228" r:id="rId22" display="https://podminky.urs.cz/item/CS_URS_2022_02/181311103"/>
    <hyperlink ref="F236" r:id="rId23" display="https://podminky.urs.cz/item/CS_URS_2022_02/181411141"/>
    <hyperlink ref="F244" r:id="rId24" display="https://podminky.urs.cz/item/CS_URS_2022_02/183403153"/>
    <hyperlink ref="F251" r:id="rId25" display="https://podminky.urs.cz/item/CS_URS_2022_02/183403161"/>
    <hyperlink ref="F258" r:id="rId26" display="https://podminky.urs.cz/item/CS_URS_2022_02/183451351"/>
    <hyperlink ref="F267" r:id="rId27" display="https://podminky.urs.cz/item/CS_URS_2022_02/184813511"/>
    <hyperlink ref="F273" r:id="rId28" display="https://podminky.urs.cz/item/CS_URS_2022_02/184813521"/>
    <hyperlink ref="F279" r:id="rId29" display="https://podminky.urs.cz/item/CS_URS_2022_02/185803111"/>
    <hyperlink ref="F286" r:id="rId30" display="https://podminky.urs.cz/item/CS_URS_2022_02/185804215"/>
    <hyperlink ref="F293" r:id="rId31" display="https://podminky.urs.cz/item/CS_URS_2022_02/185804311"/>
    <hyperlink ref="F303" r:id="rId32" display="https://podminky.urs.cz/item/CS_URS_2022_02/185851121"/>
    <hyperlink ref="F308" r:id="rId33" display="https://podminky.urs.cz/item/CS_URS_2022_02/185851129"/>
    <hyperlink ref="F313" r:id="rId34" display="https://podminky.urs.cz/item/CS_URS_2022_02/451573111"/>
    <hyperlink ref="F321" r:id="rId35" display="https://podminky.urs.cz/item/CS_URS_2022_02/566901234"/>
    <hyperlink ref="F329" r:id="rId36" display="https://podminky.urs.cz/item/CS_URS_2022_02/566901261"/>
    <hyperlink ref="F338" r:id="rId37" display="https://podminky.urs.cz/item/CS_URS_2022_02/566901273"/>
    <hyperlink ref="F346" r:id="rId38" display="https://podminky.urs.cz/item/CS_URS_2022_02/572341111"/>
    <hyperlink ref="F355" r:id="rId39" display="https://podminky.urs.cz/item/CS_URS_2022_02/572341112"/>
    <hyperlink ref="F365" r:id="rId40" display="https://podminky.urs.cz/item/CS_URS_2022_02/871353121"/>
    <hyperlink ref="F372" r:id="rId41" display="https://podminky.urs.cz/item/CS_URS_2022_02/877355211"/>
    <hyperlink ref="F376" r:id="rId42" display="https://podminky.urs.cz/item/CS_URS_2022_02/877375122"/>
    <hyperlink ref="F384" r:id="rId43" display="https://podminky.urs.cz/item/CS_URS_2022_02/916131213"/>
    <hyperlink ref="F391" r:id="rId44" display="https://podminky.urs.cz/item/CS_URS_2022_02/919111111"/>
    <hyperlink ref="F398" r:id="rId45" display="https://podminky.urs.cz/item/CS_URS_2022_02/919111212"/>
    <hyperlink ref="F401" r:id="rId46" display="https://podminky.urs.cz/item/CS_URS_2022_02/919122111"/>
    <hyperlink ref="F404" r:id="rId47" display="https://podminky.urs.cz/item/CS_URS_2022_02/919125111"/>
    <hyperlink ref="F411" r:id="rId48" display="https://podminky.urs.cz/item/CS_URS_2022_02/919726123"/>
    <hyperlink ref="F417" r:id="rId49" display="https://podminky.urs.cz/item/CS_URS_2022_02/919732211"/>
    <hyperlink ref="F423" r:id="rId50" display="https://podminky.urs.cz/item/CS_URS_2022_02/919735111"/>
    <hyperlink ref="F430" r:id="rId51" display="https://podminky.urs.cz/item/CS_URS_2022_02/919735112"/>
    <hyperlink ref="F437" r:id="rId52" display="https://podminky.urs.cz/item/CS_URS_2022_02/919735124"/>
    <hyperlink ref="F444" r:id="rId53" display="https://podminky.urs.cz/item/CS_URS_2022_02/935114122"/>
    <hyperlink ref="F451" r:id="rId54" display="https://podminky.urs.cz/item/CS_URS_2022_02/997221551"/>
    <hyperlink ref="F457" r:id="rId55" display="https://podminky.urs.cz/item/CS_URS_2022_02/997221559"/>
    <hyperlink ref="F461" r:id="rId56" display="https://podminky.urs.cz/item/CS_URS_2022_02/997221561"/>
    <hyperlink ref="F468" r:id="rId57" display="https://podminky.urs.cz/item/CS_URS_2022_02/997221569"/>
    <hyperlink ref="F472" r:id="rId58" display="https://podminky.urs.cz/item/CS_URS_2022_02/997221611"/>
    <hyperlink ref="F480" r:id="rId59" display="https://podminky.urs.cz/item/CS_URS_2022_02/997221861"/>
    <hyperlink ref="F485" r:id="rId60" display="https://podminky.urs.cz/item/CS_URS_2022_02/997221873"/>
    <hyperlink ref="F488" r:id="rId61" display="https://podminky.urs.cz/item/CS_URS_2022_02/997221875"/>
    <hyperlink ref="F493" r:id="rId62" display="https://podminky.urs.cz/item/CS_URS_2022_02/998229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1" customWidth="1"/>
    <col min="2" max="2" width="1.7109375" style="191" customWidth="1"/>
    <col min="3" max="4" width="5.00390625" style="191" customWidth="1"/>
    <col min="5" max="5" width="11.7109375" style="191" customWidth="1"/>
    <col min="6" max="6" width="9.140625" style="191" customWidth="1"/>
    <col min="7" max="7" width="5.00390625" style="191" customWidth="1"/>
    <col min="8" max="8" width="77.8515625" style="191" customWidth="1"/>
    <col min="9" max="10" width="20.00390625" style="191" customWidth="1"/>
    <col min="11" max="11" width="1.7109375" style="191" customWidth="1"/>
  </cols>
  <sheetData>
    <row r="1" ht="37.5" customHeight="1"/>
    <row r="2" spans="2:11" ht="7.5" customHeight="1">
      <c r="B2" s="192"/>
      <c r="C2" s="193"/>
      <c r="D2" s="193"/>
      <c r="E2" s="193"/>
      <c r="F2" s="193"/>
      <c r="G2" s="193"/>
      <c r="H2" s="193"/>
      <c r="I2" s="193"/>
      <c r="J2" s="193"/>
      <c r="K2" s="194"/>
    </row>
    <row r="3" spans="2:11" s="16" customFormat="1" ht="45" customHeight="1">
      <c r="B3" s="195"/>
      <c r="C3" s="316" t="s">
        <v>928</v>
      </c>
      <c r="D3" s="316"/>
      <c r="E3" s="316"/>
      <c r="F3" s="316"/>
      <c r="G3" s="316"/>
      <c r="H3" s="316"/>
      <c r="I3" s="316"/>
      <c r="J3" s="316"/>
      <c r="K3" s="196"/>
    </row>
    <row r="4" spans="2:11" ht="25.5" customHeight="1">
      <c r="B4" s="197"/>
      <c r="C4" s="321" t="s">
        <v>929</v>
      </c>
      <c r="D4" s="321"/>
      <c r="E4" s="321"/>
      <c r="F4" s="321"/>
      <c r="G4" s="321"/>
      <c r="H4" s="321"/>
      <c r="I4" s="321"/>
      <c r="J4" s="321"/>
      <c r="K4" s="198"/>
    </row>
    <row r="5" spans="2:11" ht="5.25" customHeight="1">
      <c r="B5" s="197"/>
      <c r="C5" s="199"/>
      <c r="D5" s="199"/>
      <c r="E5" s="199"/>
      <c r="F5" s="199"/>
      <c r="G5" s="199"/>
      <c r="H5" s="199"/>
      <c r="I5" s="199"/>
      <c r="J5" s="199"/>
      <c r="K5" s="198"/>
    </row>
    <row r="6" spans="2:11" ht="15" customHeight="1">
      <c r="B6" s="197"/>
      <c r="C6" s="320" t="s">
        <v>930</v>
      </c>
      <c r="D6" s="320"/>
      <c r="E6" s="320"/>
      <c r="F6" s="320"/>
      <c r="G6" s="320"/>
      <c r="H6" s="320"/>
      <c r="I6" s="320"/>
      <c r="J6" s="320"/>
      <c r="K6" s="198"/>
    </row>
    <row r="7" spans="2:11" ht="15" customHeight="1">
      <c r="B7" s="201"/>
      <c r="C7" s="320" t="s">
        <v>931</v>
      </c>
      <c r="D7" s="320"/>
      <c r="E7" s="320"/>
      <c r="F7" s="320"/>
      <c r="G7" s="320"/>
      <c r="H7" s="320"/>
      <c r="I7" s="320"/>
      <c r="J7" s="320"/>
      <c r="K7" s="198"/>
    </row>
    <row r="8" spans="2:11" ht="12.75" customHeight="1">
      <c r="B8" s="201"/>
      <c r="C8" s="200"/>
      <c r="D8" s="200"/>
      <c r="E8" s="200"/>
      <c r="F8" s="200"/>
      <c r="G8" s="200"/>
      <c r="H8" s="200"/>
      <c r="I8" s="200"/>
      <c r="J8" s="200"/>
      <c r="K8" s="198"/>
    </row>
    <row r="9" spans="2:11" ht="15" customHeight="1">
      <c r="B9" s="201"/>
      <c r="C9" s="320" t="s">
        <v>932</v>
      </c>
      <c r="D9" s="320"/>
      <c r="E9" s="320"/>
      <c r="F9" s="320"/>
      <c r="G9" s="320"/>
      <c r="H9" s="320"/>
      <c r="I9" s="320"/>
      <c r="J9" s="320"/>
      <c r="K9" s="198"/>
    </row>
    <row r="10" spans="2:11" ht="15" customHeight="1">
      <c r="B10" s="201"/>
      <c r="C10" s="200"/>
      <c r="D10" s="320" t="s">
        <v>933</v>
      </c>
      <c r="E10" s="320"/>
      <c r="F10" s="320"/>
      <c r="G10" s="320"/>
      <c r="H10" s="320"/>
      <c r="I10" s="320"/>
      <c r="J10" s="320"/>
      <c r="K10" s="198"/>
    </row>
    <row r="11" spans="2:11" ht="15" customHeight="1">
      <c r="B11" s="201"/>
      <c r="C11" s="202"/>
      <c r="D11" s="320" t="s">
        <v>934</v>
      </c>
      <c r="E11" s="320"/>
      <c r="F11" s="320"/>
      <c r="G11" s="320"/>
      <c r="H11" s="320"/>
      <c r="I11" s="320"/>
      <c r="J11" s="320"/>
      <c r="K11" s="198"/>
    </row>
    <row r="12" spans="2:11" ht="15" customHeight="1">
      <c r="B12" s="201"/>
      <c r="C12" s="202"/>
      <c r="D12" s="200"/>
      <c r="E12" s="200"/>
      <c r="F12" s="200"/>
      <c r="G12" s="200"/>
      <c r="H12" s="200"/>
      <c r="I12" s="200"/>
      <c r="J12" s="200"/>
      <c r="K12" s="198"/>
    </row>
    <row r="13" spans="2:11" ht="15" customHeight="1">
      <c r="B13" s="201"/>
      <c r="C13" s="202"/>
      <c r="D13" s="203" t="s">
        <v>935</v>
      </c>
      <c r="E13" s="200"/>
      <c r="F13" s="200"/>
      <c r="G13" s="200"/>
      <c r="H13" s="200"/>
      <c r="I13" s="200"/>
      <c r="J13" s="200"/>
      <c r="K13" s="198"/>
    </row>
    <row r="14" spans="2:11" ht="12.75" customHeight="1">
      <c r="B14" s="201"/>
      <c r="C14" s="202"/>
      <c r="D14" s="202"/>
      <c r="E14" s="202"/>
      <c r="F14" s="202"/>
      <c r="G14" s="202"/>
      <c r="H14" s="202"/>
      <c r="I14" s="202"/>
      <c r="J14" s="202"/>
      <c r="K14" s="198"/>
    </row>
    <row r="15" spans="2:11" ht="15" customHeight="1">
      <c r="B15" s="201"/>
      <c r="C15" s="202"/>
      <c r="D15" s="320" t="s">
        <v>936</v>
      </c>
      <c r="E15" s="320"/>
      <c r="F15" s="320"/>
      <c r="G15" s="320"/>
      <c r="H15" s="320"/>
      <c r="I15" s="320"/>
      <c r="J15" s="320"/>
      <c r="K15" s="198"/>
    </row>
    <row r="16" spans="2:11" ht="15" customHeight="1">
      <c r="B16" s="201"/>
      <c r="C16" s="202"/>
      <c r="D16" s="320" t="s">
        <v>937</v>
      </c>
      <c r="E16" s="320"/>
      <c r="F16" s="320"/>
      <c r="G16" s="320"/>
      <c r="H16" s="320"/>
      <c r="I16" s="320"/>
      <c r="J16" s="320"/>
      <c r="K16" s="198"/>
    </row>
    <row r="17" spans="2:11" ht="15" customHeight="1">
      <c r="B17" s="201"/>
      <c r="C17" s="202"/>
      <c r="D17" s="320" t="s">
        <v>938</v>
      </c>
      <c r="E17" s="320"/>
      <c r="F17" s="320"/>
      <c r="G17" s="320"/>
      <c r="H17" s="320"/>
      <c r="I17" s="320"/>
      <c r="J17" s="320"/>
      <c r="K17" s="198"/>
    </row>
    <row r="18" spans="2:11" ht="15" customHeight="1">
      <c r="B18" s="201"/>
      <c r="C18" s="202"/>
      <c r="D18" s="202"/>
      <c r="E18" s="204" t="s">
        <v>84</v>
      </c>
      <c r="F18" s="320" t="s">
        <v>939</v>
      </c>
      <c r="G18" s="320"/>
      <c r="H18" s="320"/>
      <c r="I18" s="320"/>
      <c r="J18" s="320"/>
      <c r="K18" s="198"/>
    </row>
    <row r="19" spans="2:11" ht="15" customHeight="1">
      <c r="B19" s="201"/>
      <c r="C19" s="202"/>
      <c r="D19" s="202"/>
      <c r="E19" s="204" t="s">
        <v>940</v>
      </c>
      <c r="F19" s="320" t="s">
        <v>941</v>
      </c>
      <c r="G19" s="320"/>
      <c r="H19" s="320"/>
      <c r="I19" s="320"/>
      <c r="J19" s="320"/>
      <c r="K19" s="198"/>
    </row>
    <row r="20" spans="2:11" ht="15" customHeight="1">
      <c r="B20" s="201"/>
      <c r="C20" s="202"/>
      <c r="D20" s="202"/>
      <c r="E20" s="204" t="s">
        <v>942</v>
      </c>
      <c r="F20" s="320" t="s">
        <v>943</v>
      </c>
      <c r="G20" s="320"/>
      <c r="H20" s="320"/>
      <c r="I20" s="320"/>
      <c r="J20" s="320"/>
      <c r="K20" s="198"/>
    </row>
    <row r="21" spans="2:11" ht="15" customHeight="1">
      <c r="B21" s="201"/>
      <c r="C21" s="202"/>
      <c r="D21" s="202"/>
      <c r="E21" s="204" t="s">
        <v>944</v>
      </c>
      <c r="F21" s="320" t="s">
        <v>945</v>
      </c>
      <c r="G21" s="320"/>
      <c r="H21" s="320"/>
      <c r="I21" s="320"/>
      <c r="J21" s="320"/>
      <c r="K21" s="198"/>
    </row>
    <row r="22" spans="2:11" ht="15" customHeight="1">
      <c r="B22" s="201"/>
      <c r="C22" s="202"/>
      <c r="D22" s="202"/>
      <c r="E22" s="204" t="s">
        <v>946</v>
      </c>
      <c r="F22" s="320" t="s">
        <v>947</v>
      </c>
      <c r="G22" s="320"/>
      <c r="H22" s="320"/>
      <c r="I22" s="320"/>
      <c r="J22" s="320"/>
      <c r="K22" s="198"/>
    </row>
    <row r="23" spans="2:11" ht="15" customHeight="1">
      <c r="B23" s="201"/>
      <c r="C23" s="202"/>
      <c r="D23" s="202"/>
      <c r="E23" s="204" t="s">
        <v>91</v>
      </c>
      <c r="F23" s="320" t="s">
        <v>948</v>
      </c>
      <c r="G23" s="320"/>
      <c r="H23" s="320"/>
      <c r="I23" s="320"/>
      <c r="J23" s="320"/>
      <c r="K23" s="198"/>
    </row>
    <row r="24" spans="2:11" ht="12.75" customHeight="1">
      <c r="B24" s="201"/>
      <c r="C24" s="202"/>
      <c r="D24" s="202"/>
      <c r="E24" s="202"/>
      <c r="F24" s="202"/>
      <c r="G24" s="202"/>
      <c r="H24" s="202"/>
      <c r="I24" s="202"/>
      <c r="J24" s="202"/>
      <c r="K24" s="198"/>
    </row>
    <row r="25" spans="2:11" ht="15" customHeight="1">
      <c r="B25" s="201"/>
      <c r="C25" s="320" t="s">
        <v>949</v>
      </c>
      <c r="D25" s="320"/>
      <c r="E25" s="320"/>
      <c r="F25" s="320"/>
      <c r="G25" s="320"/>
      <c r="H25" s="320"/>
      <c r="I25" s="320"/>
      <c r="J25" s="320"/>
      <c r="K25" s="198"/>
    </row>
    <row r="26" spans="2:11" ht="15" customHeight="1">
      <c r="B26" s="201"/>
      <c r="C26" s="320" t="s">
        <v>950</v>
      </c>
      <c r="D26" s="320"/>
      <c r="E26" s="320"/>
      <c r="F26" s="320"/>
      <c r="G26" s="320"/>
      <c r="H26" s="320"/>
      <c r="I26" s="320"/>
      <c r="J26" s="320"/>
      <c r="K26" s="198"/>
    </row>
    <row r="27" spans="2:11" ht="15" customHeight="1">
      <c r="B27" s="201"/>
      <c r="C27" s="200"/>
      <c r="D27" s="320" t="s">
        <v>951</v>
      </c>
      <c r="E27" s="320"/>
      <c r="F27" s="320"/>
      <c r="G27" s="320"/>
      <c r="H27" s="320"/>
      <c r="I27" s="320"/>
      <c r="J27" s="320"/>
      <c r="K27" s="198"/>
    </row>
    <row r="28" spans="2:11" ht="15" customHeight="1">
      <c r="B28" s="201"/>
      <c r="C28" s="202"/>
      <c r="D28" s="320" t="s">
        <v>952</v>
      </c>
      <c r="E28" s="320"/>
      <c r="F28" s="320"/>
      <c r="G28" s="320"/>
      <c r="H28" s="320"/>
      <c r="I28" s="320"/>
      <c r="J28" s="320"/>
      <c r="K28" s="198"/>
    </row>
    <row r="29" spans="2:11" ht="12.75" customHeight="1">
      <c r="B29" s="201"/>
      <c r="C29" s="202"/>
      <c r="D29" s="202"/>
      <c r="E29" s="202"/>
      <c r="F29" s="202"/>
      <c r="G29" s="202"/>
      <c r="H29" s="202"/>
      <c r="I29" s="202"/>
      <c r="J29" s="202"/>
      <c r="K29" s="198"/>
    </row>
    <row r="30" spans="2:11" ht="15" customHeight="1">
      <c r="B30" s="201"/>
      <c r="C30" s="202"/>
      <c r="D30" s="320" t="s">
        <v>953</v>
      </c>
      <c r="E30" s="320"/>
      <c r="F30" s="320"/>
      <c r="G30" s="320"/>
      <c r="H30" s="320"/>
      <c r="I30" s="320"/>
      <c r="J30" s="320"/>
      <c r="K30" s="198"/>
    </row>
    <row r="31" spans="2:11" ht="15" customHeight="1">
      <c r="B31" s="201"/>
      <c r="C31" s="202"/>
      <c r="D31" s="320" t="s">
        <v>954</v>
      </c>
      <c r="E31" s="320"/>
      <c r="F31" s="320"/>
      <c r="G31" s="320"/>
      <c r="H31" s="320"/>
      <c r="I31" s="320"/>
      <c r="J31" s="320"/>
      <c r="K31" s="198"/>
    </row>
    <row r="32" spans="2:11" ht="12.75" customHeight="1">
      <c r="B32" s="201"/>
      <c r="C32" s="202"/>
      <c r="D32" s="202"/>
      <c r="E32" s="202"/>
      <c r="F32" s="202"/>
      <c r="G32" s="202"/>
      <c r="H32" s="202"/>
      <c r="I32" s="202"/>
      <c r="J32" s="202"/>
      <c r="K32" s="198"/>
    </row>
    <row r="33" spans="2:11" ht="15" customHeight="1">
      <c r="B33" s="201"/>
      <c r="C33" s="202"/>
      <c r="D33" s="320" t="s">
        <v>955</v>
      </c>
      <c r="E33" s="320"/>
      <c r="F33" s="320"/>
      <c r="G33" s="320"/>
      <c r="H33" s="320"/>
      <c r="I33" s="320"/>
      <c r="J33" s="320"/>
      <c r="K33" s="198"/>
    </row>
    <row r="34" spans="2:11" ht="15" customHeight="1">
      <c r="B34" s="201"/>
      <c r="C34" s="202"/>
      <c r="D34" s="320" t="s">
        <v>956</v>
      </c>
      <c r="E34" s="320"/>
      <c r="F34" s="320"/>
      <c r="G34" s="320"/>
      <c r="H34" s="320"/>
      <c r="I34" s="320"/>
      <c r="J34" s="320"/>
      <c r="K34" s="198"/>
    </row>
    <row r="35" spans="2:11" ht="15" customHeight="1">
      <c r="B35" s="201"/>
      <c r="C35" s="202"/>
      <c r="D35" s="320" t="s">
        <v>957</v>
      </c>
      <c r="E35" s="320"/>
      <c r="F35" s="320"/>
      <c r="G35" s="320"/>
      <c r="H35" s="320"/>
      <c r="I35" s="320"/>
      <c r="J35" s="320"/>
      <c r="K35" s="198"/>
    </row>
    <row r="36" spans="2:11" ht="15" customHeight="1">
      <c r="B36" s="201"/>
      <c r="C36" s="202"/>
      <c r="D36" s="200"/>
      <c r="E36" s="203" t="s">
        <v>114</v>
      </c>
      <c r="F36" s="200"/>
      <c r="G36" s="320" t="s">
        <v>958</v>
      </c>
      <c r="H36" s="320"/>
      <c r="I36" s="320"/>
      <c r="J36" s="320"/>
      <c r="K36" s="198"/>
    </row>
    <row r="37" spans="2:11" ht="30.75" customHeight="1">
      <c r="B37" s="201"/>
      <c r="C37" s="202"/>
      <c r="D37" s="200"/>
      <c r="E37" s="203" t="s">
        <v>959</v>
      </c>
      <c r="F37" s="200"/>
      <c r="G37" s="320" t="s">
        <v>960</v>
      </c>
      <c r="H37" s="320"/>
      <c r="I37" s="320"/>
      <c r="J37" s="320"/>
      <c r="K37" s="198"/>
    </row>
    <row r="38" spans="2:11" ht="15" customHeight="1">
      <c r="B38" s="201"/>
      <c r="C38" s="202"/>
      <c r="D38" s="200"/>
      <c r="E38" s="203" t="s">
        <v>59</v>
      </c>
      <c r="F38" s="200"/>
      <c r="G38" s="320" t="s">
        <v>961</v>
      </c>
      <c r="H38" s="320"/>
      <c r="I38" s="320"/>
      <c r="J38" s="320"/>
      <c r="K38" s="198"/>
    </row>
    <row r="39" spans="2:11" ht="15" customHeight="1">
      <c r="B39" s="201"/>
      <c r="C39" s="202"/>
      <c r="D39" s="200"/>
      <c r="E39" s="203" t="s">
        <v>60</v>
      </c>
      <c r="F39" s="200"/>
      <c r="G39" s="320" t="s">
        <v>962</v>
      </c>
      <c r="H39" s="320"/>
      <c r="I39" s="320"/>
      <c r="J39" s="320"/>
      <c r="K39" s="198"/>
    </row>
    <row r="40" spans="2:11" ht="15" customHeight="1">
      <c r="B40" s="201"/>
      <c r="C40" s="202"/>
      <c r="D40" s="200"/>
      <c r="E40" s="203" t="s">
        <v>115</v>
      </c>
      <c r="F40" s="200"/>
      <c r="G40" s="320" t="s">
        <v>963</v>
      </c>
      <c r="H40" s="320"/>
      <c r="I40" s="320"/>
      <c r="J40" s="320"/>
      <c r="K40" s="198"/>
    </row>
    <row r="41" spans="2:11" ht="15" customHeight="1">
      <c r="B41" s="201"/>
      <c r="C41" s="202"/>
      <c r="D41" s="200"/>
      <c r="E41" s="203" t="s">
        <v>116</v>
      </c>
      <c r="F41" s="200"/>
      <c r="G41" s="320" t="s">
        <v>964</v>
      </c>
      <c r="H41" s="320"/>
      <c r="I41" s="320"/>
      <c r="J41" s="320"/>
      <c r="K41" s="198"/>
    </row>
    <row r="42" spans="2:11" ht="15" customHeight="1">
      <c r="B42" s="201"/>
      <c r="C42" s="202"/>
      <c r="D42" s="200"/>
      <c r="E42" s="203" t="s">
        <v>965</v>
      </c>
      <c r="F42" s="200"/>
      <c r="G42" s="320" t="s">
        <v>966</v>
      </c>
      <c r="H42" s="320"/>
      <c r="I42" s="320"/>
      <c r="J42" s="320"/>
      <c r="K42" s="198"/>
    </row>
    <row r="43" spans="2:11" ht="15" customHeight="1">
      <c r="B43" s="201"/>
      <c r="C43" s="202"/>
      <c r="D43" s="200"/>
      <c r="E43" s="203"/>
      <c r="F43" s="200"/>
      <c r="G43" s="320" t="s">
        <v>967</v>
      </c>
      <c r="H43" s="320"/>
      <c r="I43" s="320"/>
      <c r="J43" s="320"/>
      <c r="K43" s="198"/>
    </row>
    <row r="44" spans="2:11" ht="15" customHeight="1">
      <c r="B44" s="201"/>
      <c r="C44" s="202"/>
      <c r="D44" s="200"/>
      <c r="E44" s="203" t="s">
        <v>968</v>
      </c>
      <c r="F44" s="200"/>
      <c r="G44" s="320" t="s">
        <v>969</v>
      </c>
      <c r="H44" s="320"/>
      <c r="I44" s="320"/>
      <c r="J44" s="320"/>
      <c r="K44" s="198"/>
    </row>
    <row r="45" spans="2:11" ht="15" customHeight="1">
      <c r="B45" s="201"/>
      <c r="C45" s="202"/>
      <c r="D45" s="200"/>
      <c r="E45" s="203" t="s">
        <v>118</v>
      </c>
      <c r="F45" s="200"/>
      <c r="G45" s="320" t="s">
        <v>970</v>
      </c>
      <c r="H45" s="320"/>
      <c r="I45" s="320"/>
      <c r="J45" s="320"/>
      <c r="K45" s="198"/>
    </row>
    <row r="46" spans="2:11" ht="12.75" customHeight="1">
      <c r="B46" s="201"/>
      <c r="C46" s="202"/>
      <c r="D46" s="200"/>
      <c r="E46" s="200"/>
      <c r="F46" s="200"/>
      <c r="G46" s="200"/>
      <c r="H46" s="200"/>
      <c r="I46" s="200"/>
      <c r="J46" s="200"/>
      <c r="K46" s="198"/>
    </row>
    <row r="47" spans="2:11" ht="15" customHeight="1">
      <c r="B47" s="201"/>
      <c r="C47" s="202"/>
      <c r="D47" s="320" t="s">
        <v>971</v>
      </c>
      <c r="E47" s="320"/>
      <c r="F47" s="320"/>
      <c r="G47" s="320"/>
      <c r="H47" s="320"/>
      <c r="I47" s="320"/>
      <c r="J47" s="320"/>
      <c r="K47" s="198"/>
    </row>
    <row r="48" spans="2:11" ht="15" customHeight="1">
      <c r="B48" s="201"/>
      <c r="C48" s="202"/>
      <c r="D48" s="202"/>
      <c r="E48" s="320" t="s">
        <v>972</v>
      </c>
      <c r="F48" s="320"/>
      <c r="G48" s="320"/>
      <c r="H48" s="320"/>
      <c r="I48" s="320"/>
      <c r="J48" s="320"/>
      <c r="K48" s="198"/>
    </row>
    <row r="49" spans="2:11" ht="15" customHeight="1">
      <c r="B49" s="201"/>
      <c r="C49" s="202"/>
      <c r="D49" s="202"/>
      <c r="E49" s="320" t="s">
        <v>973</v>
      </c>
      <c r="F49" s="320"/>
      <c r="G49" s="320"/>
      <c r="H49" s="320"/>
      <c r="I49" s="320"/>
      <c r="J49" s="320"/>
      <c r="K49" s="198"/>
    </row>
    <row r="50" spans="2:11" ht="15" customHeight="1">
      <c r="B50" s="201"/>
      <c r="C50" s="202"/>
      <c r="D50" s="202"/>
      <c r="E50" s="320" t="s">
        <v>974</v>
      </c>
      <c r="F50" s="320"/>
      <c r="G50" s="320"/>
      <c r="H50" s="320"/>
      <c r="I50" s="320"/>
      <c r="J50" s="320"/>
      <c r="K50" s="198"/>
    </row>
    <row r="51" spans="2:11" ht="15" customHeight="1">
      <c r="B51" s="201"/>
      <c r="C51" s="202"/>
      <c r="D51" s="320" t="s">
        <v>975</v>
      </c>
      <c r="E51" s="320"/>
      <c r="F51" s="320"/>
      <c r="G51" s="320"/>
      <c r="H51" s="320"/>
      <c r="I51" s="320"/>
      <c r="J51" s="320"/>
      <c r="K51" s="198"/>
    </row>
    <row r="52" spans="2:11" ht="25.5" customHeight="1">
      <c r="B52" s="197"/>
      <c r="C52" s="321" t="s">
        <v>976</v>
      </c>
      <c r="D52" s="321"/>
      <c r="E52" s="321"/>
      <c r="F52" s="321"/>
      <c r="G52" s="321"/>
      <c r="H52" s="321"/>
      <c r="I52" s="321"/>
      <c r="J52" s="321"/>
      <c r="K52" s="198"/>
    </row>
    <row r="53" spans="2:11" ht="5.25" customHeight="1">
      <c r="B53" s="197"/>
      <c r="C53" s="199"/>
      <c r="D53" s="199"/>
      <c r="E53" s="199"/>
      <c r="F53" s="199"/>
      <c r="G53" s="199"/>
      <c r="H53" s="199"/>
      <c r="I53" s="199"/>
      <c r="J53" s="199"/>
      <c r="K53" s="198"/>
    </row>
    <row r="54" spans="2:11" ht="15" customHeight="1">
      <c r="B54" s="197"/>
      <c r="C54" s="320" t="s">
        <v>977</v>
      </c>
      <c r="D54" s="320"/>
      <c r="E54" s="320"/>
      <c r="F54" s="320"/>
      <c r="G54" s="320"/>
      <c r="H54" s="320"/>
      <c r="I54" s="320"/>
      <c r="J54" s="320"/>
      <c r="K54" s="198"/>
    </row>
    <row r="55" spans="2:11" ht="15" customHeight="1">
      <c r="B55" s="197"/>
      <c r="C55" s="320" t="s">
        <v>978</v>
      </c>
      <c r="D55" s="320"/>
      <c r="E55" s="320"/>
      <c r="F55" s="320"/>
      <c r="G55" s="320"/>
      <c r="H55" s="320"/>
      <c r="I55" s="320"/>
      <c r="J55" s="320"/>
      <c r="K55" s="198"/>
    </row>
    <row r="56" spans="2:11" ht="12.75" customHeight="1">
      <c r="B56" s="197"/>
      <c r="C56" s="200"/>
      <c r="D56" s="200"/>
      <c r="E56" s="200"/>
      <c r="F56" s="200"/>
      <c r="G56" s="200"/>
      <c r="H56" s="200"/>
      <c r="I56" s="200"/>
      <c r="J56" s="200"/>
      <c r="K56" s="198"/>
    </row>
    <row r="57" spans="2:11" ht="15" customHeight="1">
      <c r="B57" s="197"/>
      <c r="C57" s="320" t="s">
        <v>979</v>
      </c>
      <c r="D57" s="320"/>
      <c r="E57" s="320"/>
      <c r="F57" s="320"/>
      <c r="G57" s="320"/>
      <c r="H57" s="320"/>
      <c r="I57" s="320"/>
      <c r="J57" s="320"/>
      <c r="K57" s="198"/>
    </row>
    <row r="58" spans="2:11" ht="15" customHeight="1">
      <c r="B58" s="197"/>
      <c r="C58" s="202"/>
      <c r="D58" s="320" t="s">
        <v>980</v>
      </c>
      <c r="E58" s="320"/>
      <c r="F58" s="320"/>
      <c r="G58" s="320"/>
      <c r="H58" s="320"/>
      <c r="I58" s="320"/>
      <c r="J58" s="320"/>
      <c r="K58" s="198"/>
    </row>
    <row r="59" spans="2:11" ht="15" customHeight="1">
      <c r="B59" s="197"/>
      <c r="C59" s="202"/>
      <c r="D59" s="320" t="s">
        <v>981</v>
      </c>
      <c r="E59" s="320"/>
      <c r="F59" s="320"/>
      <c r="G59" s="320"/>
      <c r="H59" s="320"/>
      <c r="I59" s="320"/>
      <c r="J59" s="320"/>
      <c r="K59" s="198"/>
    </row>
    <row r="60" spans="2:11" ht="15" customHeight="1">
      <c r="B60" s="197"/>
      <c r="C60" s="202"/>
      <c r="D60" s="320" t="s">
        <v>982</v>
      </c>
      <c r="E60" s="320"/>
      <c r="F60" s="320"/>
      <c r="G60" s="320"/>
      <c r="H60" s="320"/>
      <c r="I60" s="320"/>
      <c r="J60" s="320"/>
      <c r="K60" s="198"/>
    </row>
    <row r="61" spans="2:11" ht="15" customHeight="1">
      <c r="B61" s="197"/>
      <c r="C61" s="202"/>
      <c r="D61" s="320" t="s">
        <v>983</v>
      </c>
      <c r="E61" s="320"/>
      <c r="F61" s="320"/>
      <c r="G61" s="320"/>
      <c r="H61" s="320"/>
      <c r="I61" s="320"/>
      <c r="J61" s="320"/>
      <c r="K61" s="198"/>
    </row>
    <row r="62" spans="2:11" ht="15" customHeight="1">
      <c r="B62" s="197"/>
      <c r="C62" s="202"/>
      <c r="D62" s="322" t="s">
        <v>984</v>
      </c>
      <c r="E62" s="322"/>
      <c r="F62" s="322"/>
      <c r="G62" s="322"/>
      <c r="H62" s="322"/>
      <c r="I62" s="322"/>
      <c r="J62" s="322"/>
      <c r="K62" s="198"/>
    </row>
    <row r="63" spans="2:11" ht="15" customHeight="1">
      <c r="B63" s="197"/>
      <c r="C63" s="202"/>
      <c r="D63" s="320" t="s">
        <v>985</v>
      </c>
      <c r="E63" s="320"/>
      <c r="F63" s="320"/>
      <c r="G63" s="320"/>
      <c r="H63" s="320"/>
      <c r="I63" s="320"/>
      <c r="J63" s="320"/>
      <c r="K63" s="198"/>
    </row>
    <row r="64" spans="2:11" ht="12.75" customHeight="1">
      <c r="B64" s="197"/>
      <c r="C64" s="202"/>
      <c r="D64" s="202"/>
      <c r="E64" s="205"/>
      <c r="F64" s="202"/>
      <c r="G64" s="202"/>
      <c r="H64" s="202"/>
      <c r="I64" s="202"/>
      <c r="J64" s="202"/>
      <c r="K64" s="198"/>
    </row>
    <row r="65" spans="2:11" ht="15" customHeight="1">
      <c r="B65" s="197"/>
      <c r="C65" s="202"/>
      <c r="D65" s="320" t="s">
        <v>986</v>
      </c>
      <c r="E65" s="320"/>
      <c r="F65" s="320"/>
      <c r="G65" s="320"/>
      <c r="H65" s="320"/>
      <c r="I65" s="320"/>
      <c r="J65" s="320"/>
      <c r="K65" s="198"/>
    </row>
    <row r="66" spans="2:11" ht="15" customHeight="1">
      <c r="B66" s="197"/>
      <c r="C66" s="202"/>
      <c r="D66" s="322" t="s">
        <v>987</v>
      </c>
      <c r="E66" s="322"/>
      <c r="F66" s="322"/>
      <c r="G66" s="322"/>
      <c r="H66" s="322"/>
      <c r="I66" s="322"/>
      <c r="J66" s="322"/>
      <c r="K66" s="198"/>
    </row>
    <row r="67" spans="2:11" ht="15" customHeight="1">
      <c r="B67" s="197"/>
      <c r="C67" s="202"/>
      <c r="D67" s="320" t="s">
        <v>988</v>
      </c>
      <c r="E67" s="320"/>
      <c r="F67" s="320"/>
      <c r="G67" s="320"/>
      <c r="H67" s="320"/>
      <c r="I67" s="320"/>
      <c r="J67" s="320"/>
      <c r="K67" s="198"/>
    </row>
    <row r="68" spans="2:11" ht="15" customHeight="1">
      <c r="B68" s="197"/>
      <c r="C68" s="202"/>
      <c r="D68" s="320" t="s">
        <v>989</v>
      </c>
      <c r="E68" s="320"/>
      <c r="F68" s="320"/>
      <c r="G68" s="320"/>
      <c r="H68" s="320"/>
      <c r="I68" s="320"/>
      <c r="J68" s="320"/>
      <c r="K68" s="198"/>
    </row>
    <row r="69" spans="2:11" ht="15" customHeight="1">
      <c r="B69" s="197"/>
      <c r="C69" s="202"/>
      <c r="D69" s="320" t="s">
        <v>990</v>
      </c>
      <c r="E69" s="320"/>
      <c r="F69" s="320"/>
      <c r="G69" s="320"/>
      <c r="H69" s="320"/>
      <c r="I69" s="320"/>
      <c r="J69" s="320"/>
      <c r="K69" s="198"/>
    </row>
    <row r="70" spans="2:11" ht="15" customHeight="1">
      <c r="B70" s="197"/>
      <c r="C70" s="202"/>
      <c r="D70" s="320" t="s">
        <v>991</v>
      </c>
      <c r="E70" s="320"/>
      <c r="F70" s="320"/>
      <c r="G70" s="320"/>
      <c r="H70" s="320"/>
      <c r="I70" s="320"/>
      <c r="J70" s="320"/>
      <c r="K70" s="198"/>
    </row>
    <row r="71" spans="2:11" ht="12.75" customHeight="1">
      <c r="B71" s="206"/>
      <c r="C71" s="207"/>
      <c r="D71" s="207"/>
      <c r="E71" s="207"/>
      <c r="F71" s="207"/>
      <c r="G71" s="207"/>
      <c r="H71" s="207"/>
      <c r="I71" s="207"/>
      <c r="J71" s="207"/>
      <c r="K71" s="208"/>
    </row>
    <row r="72" spans="2:11" ht="18.75" customHeight="1">
      <c r="B72" s="209"/>
      <c r="C72" s="209"/>
      <c r="D72" s="209"/>
      <c r="E72" s="209"/>
      <c r="F72" s="209"/>
      <c r="G72" s="209"/>
      <c r="H72" s="209"/>
      <c r="I72" s="209"/>
      <c r="J72" s="209"/>
      <c r="K72" s="210"/>
    </row>
    <row r="73" spans="2:11" ht="18.75" customHeight="1">
      <c r="B73" s="210"/>
      <c r="C73" s="210"/>
      <c r="D73" s="210"/>
      <c r="E73" s="210"/>
      <c r="F73" s="210"/>
      <c r="G73" s="210"/>
      <c r="H73" s="210"/>
      <c r="I73" s="210"/>
      <c r="J73" s="210"/>
      <c r="K73" s="210"/>
    </row>
    <row r="74" spans="2:11" ht="7.5" customHeight="1">
      <c r="B74" s="211"/>
      <c r="C74" s="212"/>
      <c r="D74" s="212"/>
      <c r="E74" s="212"/>
      <c r="F74" s="212"/>
      <c r="G74" s="212"/>
      <c r="H74" s="212"/>
      <c r="I74" s="212"/>
      <c r="J74" s="212"/>
      <c r="K74" s="213"/>
    </row>
    <row r="75" spans="2:11" ht="45" customHeight="1">
      <c r="B75" s="214"/>
      <c r="C75" s="315" t="s">
        <v>992</v>
      </c>
      <c r="D75" s="315"/>
      <c r="E75" s="315"/>
      <c r="F75" s="315"/>
      <c r="G75" s="315"/>
      <c r="H75" s="315"/>
      <c r="I75" s="315"/>
      <c r="J75" s="315"/>
      <c r="K75" s="215"/>
    </row>
    <row r="76" spans="2:11" ht="17.25" customHeight="1">
      <c r="B76" s="214"/>
      <c r="C76" s="216" t="s">
        <v>993</v>
      </c>
      <c r="D76" s="216"/>
      <c r="E76" s="216"/>
      <c r="F76" s="216" t="s">
        <v>994</v>
      </c>
      <c r="G76" s="217"/>
      <c r="H76" s="216" t="s">
        <v>60</v>
      </c>
      <c r="I76" s="216" t="s">
        <v>63</v>
      </c>
      <c r="J76" s="216" t="s">
        <v>995</v>
      </c>
      <c r="K76" s="215"/>
    </row>
    <row r="77" spans="2:11" ht="17.25" customHeight="1">
      <c r="B77" s="214"/>
      <c r="C77" s="218" t="s">
        <v>996</v>
      </c>
      <c r="D77" s="218"/>
      <c r="E77" s="218"/>
      <c r="F77" s="219" t="s">
        <v>997</v>
      </c>
      <c r="G77" s="220"/>
      <c r="H77" s="218"/>
      <c r="I77" s="218"/>
      <c r="J77" s="218" t="s">
        <v>998</v>
      </c>
      <c r="K77" s="215"/>
    </row>
    <row r="78" spans="2:11" ht="5.25" customHeight="1">
      <c r="B78" s="214"/>
      <c r="C78" s="221"/>
      <c r="D78" s="221"/>
      <c r="E78" s="221"/>
      <c r="F78" s="221"/>
      <c r="G78" s="222"/>
      <c r="H78" s="221"/>
      <c r="I78" s="221"/>
      <c r="J78" s="221"/>
      <c r="K78" s="215"/>
    </row>
    <row r="79" spans="2:11" ht="15" customHeight="1">
      <c r="B79" s="214"/>
      <c r="C79" s="203" t="s">
        <v>59</v>
      </c>
      <c r="D79" s="223"/>
      <c r="E79" s="223"/>
      <c r="F79" s="224" t="s">
        <v>999</v>
      </c>
      <c r="G79" s="225"/>
      <c r="H79" s="203" t="s">
        <v>1000</v>
      </c>
      <c r="I79" s="203" t="s">
        <v>1001</v>
      </c>
      <c r="J79" s="203">
        <v>20</v>
      </c>
      <c r="K79" s="215"/>
    </row>
    <row r="80" spans="2:11" ht="15" customHeight="1">
      <c r="B80" s="214"/>
      <c r="C80" s="203" t="s">
        <v>1002</v>
      </c>
      <c r="D80" s="203"/>
      <c r="E80" s="203"/>
      <c r="F80" s="224" t="s">
        <v>999</v>
      </c>
      <c r="G80" s="225"/>
      <c r="H80" s="203" t="s">
        <v>1003</v>
      </c>
      <c r="I80" s="203" t="s">
        <v>1001</v>
      </c>
      <c r="J80" s="203">
        <v>120</v>
      </c>
      <c r="K80" s="215"/>
    </row>
    <row r="81" spans="2:11" ht="15" customHeight="1">
      <c r="B81" s="226"/>
      <c r="C81" s="203" t="s">
        <v>1004</v>
      </c>
      <c r="D81" s="203"/>
      <c r="E81" s="203"/>
      <c r="F81" s="224" t="s">
        <v>1005</v>
      </c>
      <c r="G81" s="225"/>
      <c r="H81" s="203" t="s">
        <v>1006</v>
      </c>
      <c r="I81" s="203" t="s">
        <v>1001</v>
      </c>
      <c r="J81" s="203">
        <v>50</v>
      </c>
      <c r="K81" s="215"/>
    </row>
    <row r="82" spans="2:11" ht="15" customHeight="1">
      <c r="B82" s="226"/>
      <c r="C82" s="203" t="s">
        <v>1007</v>
      </c>
      <c r="D82" s="203"/>
      <c r="E82" s="203"/>
      <c r="F82" s="224" t="s">
        <v>999</v>
      </c>
      <c r="G82" s="225"/>
      <c r="H82" s="203" t="s">
        <v>1008</v>
      </c>
      <c r="I82" s="203" t="s">
        <v>1009</v>
      </c>
      <c r="J82" s="203"/>
      <c r="K82" s="215"/>
    </row>
    <row r="83" spans="2:11" ht="15" customHeight="1">
      <c r="B83" s="226"/>
      <c r="C83" s="203" t="s">
        <v>1010</v>
      </c>
      <c r="D83" s="203"/>
      <c r="E83" s="203"/>
      <c r="F83" s="224" t="s">
        <v>1005</v>
      </c>
      <c r="G83" s="203"/>
      <c r="H83" s="203" t="s">
        <v>1011</v>
      </c>
      <c r="I83" s="203" t="s">
        <v>1001</v>
      </c>
      <c r="J83" s="203">
        <v>15</v>
      </c>
      <c r="K83" s="215"/>
    </row>
    <row r="84" spans="2:11" ht="15" customHeight="1">
      <c r="B84" s="226"/>
      <c r="C84" s="203" t="s">
        <v>1012</v>
      </c>
      <c r="D84" s="203"/>
      <c r="E84" s="203"/>
      <c r="F84" s="224" t="s">
        <v>1005</v>
      </c>
      <c r="G84" s="203"/>
      <c r="H84" s="203" t="s">
        <v>1013</v>
      </c>
      <c r="I84" s="203" t="s">
        <v>1001</v>
      </c>
      <c r="J84" s="203">
        <v>15</v>
      </c>
      <c r="K84" s="215"/>
    </row>
    <row r="85" spans="2:11" ht="15" customHeight="1">
      <c r="B85" s="226"/>
      <c r="C85" s="203" t="s">
        <v>1014</v>
      </c>
      <c r="D85" s="203"/>
      <c r="E85" s="203"/>
      <c r="F85" s="224" t="s">
        <v>1005</v>
      </c>
      <c r="G85" s="203"/>
      <c r="H85" s="203" t="s">
        <v>1015</v>
      </c>
      <c r="I85" s="203" t="s">
        <v>1001</v>
      </c>
      <c r="J85" s="203">
        <v>20</v>
      </c>
      <c r="K85" s="215"/>
    </row>
    <row r="86" spans="2:11" ht="15" customHeight="1">
      <c r="B86" s="226"/>
      <c r="C86" s="203" t="s">
        <v>1016</v>
      </c>
      <c r="D86" s="203"/>
      <c r="E86" s="203"/>
      <c r="F86" s="224" t="s">
        <v>1005</v>
      </c>
      <c r="G86" s="203"/>
      <c r="H86" s="203" t="s">
        <v>1017</v>
      </c>
      <c r="I86" s="203" t="s">
        <v>1001</v>
      </c>
      <c r="J86" s="203">
        <v>20</v>
      </c>
      <c r="K86" s="215"/>
    </row>
    <row r="87" spans="2:11" ht="15" customHeight="1">
      <c r="B87" s="226"/>
      <c r="C87" s="203" t="s">
        <v>1018</v>
      </c>
      <c r="D87" s="203"/>
      <c r="E87" s="203"/>
      <c r="F87" s="224" t="s">
        <v>1005</v>
      </c>
      <c r="G87" s="225"/>
      <c r="H87" s="203" t="s">
        <v>1019</v>
      </c>
      <c r="I87" s="203" t="s">
        <v>1001</v>
      </c>
      <c r="J87" s="203">
        <v>50</v>
      </c>
      <c r="K87" s="215"/>
    </row>
    <row r="88" spans="2:11" ht="15" customHeight="1">
      <c r="B88" s="226"/>
      <c r="C88" s="203" t="s">
        <v>1020</v>
      </c>
      <c r="D88" s="203"/>
      <c r="E88" s="203"/>
      <c r="F88" s="224" t="s">
        <v>1005</v>
      </c>
      <c r="G88" s="225"/>
      <c r="H88" s="203" t="s">
        <v>1021</v>
      </c>
      <c r="I88" s="203" t="s">
        <v>1001</v>
      </c>
      <c r="J88" s="203">
        <v>20</v>
      </c>
      <c r="K88" s="215"/>
    </row>
    <row r="89" spans="2:11" ht="15" customHeight="1">
      <c r="B89" s="226"/>
      <c r="C89" s="203" t="s">
        <v>1022</v>
      </c>
      <c r="D89" s="203"/>
      <c r="E89" s="203"/>
      <c r="F89" s="224" t="s">
        <v>1005</v>
      </c>
      <c r="G89" s="225"/>
      <c r="H89" s="203" t="s">
        <v>1023</v>
      </c>
      <c r="I89" s="203" t="s">
        <v>1001</v>
      </c>
      <c r="J89" s="203">
        <v>20</v>
      </c>
      <c r="K89" s="215"/>
    </row>
    <row r="90" spans="2:11" ht="15" customHeight="1">
      <c r="B90" s="226"/>
      <c r="C90" s="203" t="s">
        <v>1024</v>
      </c>
      <c r="D90" s="203"/>
      <c r="E90" s="203"/>
      <c r="F90" s="224" t="s">
        <v>1005</v>
      </c>
      <c r="G90" s="225"/>
      <c r="H90" s="203" t="s">
        <v>1025</v>
      </c>
      <c r="I90" s="203" t="s">
        <v>1001</v>
      </c>
      <c r="J90" s="203">
        <v>50</v>
      </c>
      <c r="K90" s="215"/>
    </row>
    <row r="91" spans="2:11" ht="15" customHeight="1">
      <c r="B91" s="226"/>
      <c r="C91" s="203" t="s">
        <v>1026</v>
      </c>
      <c r="D91" s="203"/>
      <c r="E91" s="203"/>
      <c r="F91" s="224" t="s">
        <v>1005</v>
      </c>
      <c r="G91" s="225"/>
      <c r="H91" s="203" t="s">
        <v>1026</v>
      </c>
      <c r="I91" s="203" t="s">
        <v>1001</v>
      </c>
      <c r="J91" s="203">
        <v>50</v>
      </c>
      <c r="K91" s="215"/>
    </row>
    <row r="92" spans="2:11" ht="15" customHeight="1">
      <c r="B92" s="226"/>
      <c r="C92" s="203" t="s">
        <v>1027</v>
      </c>
      <c r="D92" s="203"/>
      <c r="E92" s="203"/>
      <c r="F92" s="224" t="s">
        <v>1005</v>
      </c>
      <c r="G92" s="225"/>
      <c r="H92" s="203" t="s">
        <v>1028</v>
      </c>
      <c r="I92" s="203" t="s">
        <v>1001</v>
      </c>
      <c r="J92" s="203">
        <v>255</v>
      </c>
      <c r="K92" s="215"/>
    </row>
    <row r="93" spans="2:11" ht="15" customHeight="1">
      <c r="B93" s="226"/>
      <c r="C93" s="203" t="s">
        <v>1029</v>
      </c>
      <c r="D93" s="203"/>
      <c r="E93" s="203"/>
      <c r="F93" s="224" t="s">
        <v>999</v>
      </c>
      <c r="G93" s="225"/>
      <c r="H93" s="203" t="s">
        <v>1030</v>
      </c>
      <c r="I93" s="203" t="s">
        <v>1031</v>
      </c>
      <c r="J93" s="203"/>
      <c r="K93" s="215"/>
    </row>
    <row r="94" spans="2:11" ht="15" customHeight="1">
      <c r="B94" s="226"/>
      <c r="C94" s="203" t="s">
        <v>1032</v>
      </c>
      <c r="D94" s="203"/>
      <c r="E94" s="203"/>
      <c r="F94" s="224" t="s">
        <v>999</v>
      </c>
      <c r="G94" s="225"/>
      <c r="H94" s="203" t="s">
        <v>1033</v>
      </c>
      <c r="I94" s="203" t="s">
        <v>1034</v>
      </c>
      <c r="J94" s="203"/>
      <c r="K94" s="215"/>
    </row>
    <row r="95" spans="2:11" ht="15" customHeight="1">
      <c r="B95" s="226"/>
      <c r="C95" s="203" t="s">
        <v>1035</v>
      </c>
      <c r="D95" s="203"/>
      <c r="E95" s="203"/>
      <c r="F95" s="224" t="s">
        <v>999</v>
      </c>
      <c r="G95" s="225"/>
      <c r="H95" s="203" t="s">
        <v>1035</v>
      </c>
      <c r="I95" s="203" t="s">
        <v>1034</v>
      </c>
      <c r="J95" s="203"/>
      <c r="K95" s="215"/>
    </row>
    <row r="96" spans="2:11" ht="15" customHeight="1">
      <c r="B96" s="226"/>
      <c r="C96" s="203" t="s">
        <v>44</v>
      </c>
      <c r="D96" s="203"/>
      <c r="E96" s="203"/>
      <c r="F96" s="224" t="s">
        <v>999</v>
      </c>
      <c r="G96" s="225"/>
      <c r="H96" s="203" t="s">
        <v>1036</v>
      </c>
      <c r="I96" s="203" t="s">
        <v>1034</v>
      </c>
      <c r="J96" s="203"/>
      <c r="K96" s="215"/>
    </row>
    <row r="97" spans="2:11" ht="15" customHeight="1">
      <c r="B97" s="226"/>
      <c r="C97" s="203" t="s">
        <v>54</v>
      </c>
      <c r="D97" s="203"/>
      <c r="E97" s="203"/>
      <c r="F97" s="224" t="s">
        <v>999</v>
      </c>
      <c r="G97" s="225"/>
      <c r="H97" s="203" t="s">
        <v>1037</v>
      </c>
      <c r="I97" s="203" t="s">
        <v>1034</v>
      </c>
      <c r="J97" s="203"/>
      <c r="K97" s="215"/>
    </row>
    <row r="98" spans="2:11" ht="15" customHeight="1">
      <c r="B98" s="227"/>
      <c r="C98" s="228"/>
      <c r="D98" s="228"/>
      <c r="E98" s="228"/>
      <c r="F98" s="228"/>
      <c r="G98" s="228"/>
      <c r="H98" s="228"/>
      <c r="I98" s="228"/>
      <c r="J98" s="228"/>
      <c r="K98" s="229"/>
    </row>
    <row r="99" spans="2:11" ht="18.75" customHeight="1">
      <c r="B99" s="230"/>
      <c r="C99" s="231"/>
      <c r="D99" s="231"/>
      <c r="E99" s="231"/>
      <c r="F99" s="231"/>
      <c r="G99" s="231"/>
      <c r="H99" s="231"/>
      <c r="I99" s="231"/>
      <c r="J99" s="231"/>
      <c r="K99" s="230"/>
    </row>
    <row r="100" spans="2:11" ht="18.75" customHeight="1"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</row>
    <row r="101" spans="2:11" ht="7.5" customHeight="1">
      <c r="B101" s="211"/>
      <c r="C101" s="212"/>
      <c r="D101" s="212"/>
      <c r="E101" s="212"/>
      <c r="F101" s="212"/>
      <c r="G101" s="212"/>
      <c r="H101" s="212"/>
      <c r="I101" s="212"/>
      <c r="J101" s="212"/>
      <c r="K101" s="213"/>
    </row>
    <row r="102" spans="2:11" ht="45" customHeight="1">
      <c r="B102" s="214"/>
      <c r="C102" s="315" t="s">
        <v>1038</v>
      </c>
      <c r="D102" s="315"/>
      <c r="E102" s="315"/>
      <c r="F102" s="315"/>
      <c r="G102" s="315"/>
      <c r="H102" s="315"/>
      <c r="I102" s="315"/>
      <c r="J102" s="315"/>
      <c r="K102" s="215"/>
    </row>
    <row r="103" spans="2:11" ht="17.25" customHeight="1">
      <c r="B103" s="214"/>
      <c r="C103" s="216" t="s">
        <v>993</v>
      </c>
      <c r="D103" s="216"/>
      <c r="E103" s="216"/>
      <c r="F103" s="216" t="s">
        <v>994</v>
      </c>
      <c r="G103" s="217"/>
      <c r="H103" s="216" t="s">
        <v>60</v>
      </c>
      <c r="I103" s="216" t="s">
        <v>63</v>
      </c>
      <c r="J103" s="216" t="s">
        <v>995</v>
      </c>
      <c r="K103" s="215"/>
    </row>
    <row r="104" spans="2:11" ht="17.25" customHeight="1">
      <c r="B104" s="214"/>
      <c r="C104" s="218" t="s">
        <v>996</v>
      </c>
      <c r="D104" s="218"/>
      <c r="E104" s="218"/>
      <c r="F104" s="219" t="s">
        <v>997</v>
      </c>
      <c r="G104" s="220"/>
      <c r="H104" s="218"/>
      <c r="I104" s="218"/>
      <c r="J104" s="218" t="s">
        <v>998</v>
      </c>
      <c r="K104" s="215"/>
    </row>
    <row r="105" spans="2:11" ht="5.25" customHeight="1">
      <c r="B105" s="214"/>
      <c r="C105" s="216"/>
      <c r="D105" s="216"/>
      <c r="E105" s="216"/>
      <c r="F105" s="216"/>
      <c r="G105" s="232"/>
      <c r="H105" s="216"/>
      <c r="I105" s="216"/>
      <c r="J105" s="216"/>
      <c r="K105" s="215"/>
    </row>
    <row r="106" spans="2:11" ht="15" customHeight="1">
      <c r="B106" s="214"/>
      <c r="C106" s="203" t="s">
        <v>59</v>
      </c>
      <c r="D106" s="223"/>
      <c r="E106" s="223"/>
      <c r="F106" s="224" t="s">
        <v>999</v>
      </c>
      <c r="G106" s="203"/>
      <c r="H106" s="203" t="s">
        <v>1039</v>
      </c>
      <c r="I106" s="203" t="s">
        <v>1001</v>
      </c>
      <c r="J106" s="203">
        <v>20</v>
      </c>
      <c r="K106" s="215"/>
    </row>
    <row r="107" spans="2:11" ht="15" customHeight="1">
      <c r="B107" s="214"/>
      <c r="C107" s="203" t="s">
        <v>1002</v>
      </c>
      <c r="D107" s="203"/>
      <c r="E107" s="203"/>
      <c r="F107" s="224" t="s">
        <v>999</v>
      </c>
      <c r="G107" s="203"/>
      <c r="H107" s="203" t="s">
        <v>1039</v>
      </c>
      <c r="I107" s="203" t="s">
        <v>1001</v>
      </c>
      <c r="J107" s="203">
        <v>120</v>
      </c>
      <c r="K107" s="215"/>
    </row>
    <row r="108" spans="2:11" ht="15" customHeight="1">
      <c r="B108" s="226"/>
      <c r="C108" s="203" t="s">
        <v>1004</v>
      </c>
      <c r="D108" s="203"/>
      <c r="E108" s="203"/>
      <c r="F108" s="224" t="s">
        <v>1005</v>
      </c>
      <c r="G108" s="203"/>
      <c r="H108" s="203" t="s">
        <v>1039</v>
      </c>
      <c r="I108" s="203" t="s">
        <v>1001</v>
      </c>
      <c r="J108" s="203">
        <v>50</v>
      </c>
      <c r="K108" s="215"/>
    </row>
    <row r="109" spans="2:11" ht="15" customHeight="1">
      <c r="B109" s="226"/>
      <c r="C109" s="203" t="s">
        <v>1007</v>
      </c>
      <c r="D109" s="203"/>
      <c r="E109" s="203"/>
      <c r="F109" s="224" t="s">
        <v>999</v>
      </c>
      <c r="G109" s="203"/>
      <c r="H109" s="203" t="s">
        <v>1039</v>
      </c>
      <c r="I109" s="203" t="s">
        <v>1009</v>
      </c>
      <c r="J109" s="203"/>
      <c r="K109" s="215"/>
    </row>
    <row r="110" spans="2:11" ht="15" customHeight="1">
      <c r="B110" s="226"/>
      <c r="C110" s="203" t="s">
        <v>1018</v>
      </c>
      <c r="D110" s="203"/>
      <c r="E110" s="203"/>
      <c r="F110" s="224" t="s">
        <v>1005</v>
      </c>
      <c r="G110" s="203"/>
      <c r="H110" s="203" t="s">
        <v>1039</v>
      </c>
      <c r="I110" s="203" t="s">
        <v>1001</v>
      </c>
      <c r="J110" s="203">
        <v>50</v>
      </c>
      <c r="K110" s="215"/>
    </row>
    <row r="111" spans="2:11" ht="15" customHeight="1">
      <c r="B111" s="226"/>
      <c r="C111" s="203" t="s">
        <v>1026</v>
      </c>
      <c r="D111" s="203"/>
      <c r="E111" s="203"/>
      <c r="F111" s="224" t="s">
        <v>1005</v>
      </c>
      <c r="G111" s="203"/>
      <c r="H111" s="203" t="s">
        <v>1039</v>
      </c>
      <c r="I111" s="203" t="s">
        <v>1001</v>
      </c>
      <c r="J111" s="203">
        <v>50</v>
      </c>
      <c r="K111" s="215"/>
    </row>
    <row r="112" spans="2:11" ht="15" customHeight="1">
      <c r="B112" s="226"/>
      <c r="C112" s="203" t="s">
        <v>1024</v>
      </c>
      <c r="D112" s="203"/>
      <c r="E112" s="203"/>
      <c r="F112" s="224" t="s">
        <v>1005</v>
      </c>
      <c r="G112" s="203"/>
      <c r="H112" s="203" t="s">
        <v>1039</v>
      </c>
      <c r="I112" s="203" t="s">
        <v>1001</v>
      </c>
      <c r="J112" s="203">
        <v>50</v>
      </c>
      <c r="K112" s="215"/>
    </row>
    <row r="113" spans="2:11" ht="15" customHeight="1">
      <c r="B113" s="226"/>
      <c r="C113" s="203" t="s">
        <v>59</v>
      </c>
      <c r="D113" s="203"/>
      <c r="E113" s="203"/>
      <c r="F113" s="224" t="s">
        <v>999</v>
      </c>
      <c r="G113" s="203"/>
      <c r="H113" s="203" t="s">
        <v>1040</v>
      </c>
      <c r="I113" s="203" t="s">
        <v>1001</v>
      </c>
      <c r="J113" s="203">
        <v>20</v>
      </c>
      <c r="K113" s="215"/>
    </row>
    <row r="114" spans="2:11" ht="15" customHeight="1">
      <c r="B114" s="226"/>
      <c r="C114" s="203" t="s">
        <v>1041</v>
      </c>
      <c r="D114" s="203"/>
      <c r="E114" s="203"/>
      <c r="F114" s="224" t="s">
        <v>999</v>
      </c>
      <c r="G114" s="203"/>
      <c r="H114" s="203" t="s">
        <v>1042</v>
      </c>
      <c r="I114" s="203" t="s">
        <v>1001</v>
      </c>
      <c r="J114" s="203">
        <v>120</v>
      </c>
      <c r="K114" s="215"/>
    </row>
    <row r="115" spans="2:11" ht="15" customHeight="1">
      <c r="B115" s="226"/>
      <c r="C115" s="203" t="s">
        <v>44</v>
      </c>
      <c r="D115" s="203"/>
      <c r="E115" s="203"/>
      <c r="F115" s="224" t="s">
        <v>999</v>
      </c>
      <c r="G115" s="203"/>
      <c r="H115" s="203" t="s">
        <v>1043</v>
      </c>
      <c r="I115" s="203" t="s">
        <v>1034</v>
      </c>
      <c r="J115" s="203"/>
      <c r="K115" s="215"/>
    </row>
    <row r="116" spans="2:11" ht="15" customHeight="1">
      <c r="B116" s="226"/>
      <c r="C116" s="203" t="s">
        <v>54</v>
      </c>
      <c r="D116" s="203"/>
      <c r="E116" s="203"/>
      <c r="F116" s="224" t="s">
        <v>999</v>
      </c>
      <c r="G116" s="203"/>
      <c r="H116" s="203" t="s">
        <v>1044</v>
      </c>
      <c r="I116" s="203" t="s">
        <v>1034</v>
      </c>
      <c r="J116" s="203"/>
      <c r="K116" s="215"/>
    </row>
    <row r="117" spans="2:11" ht="15" customHeight="1">
      <c r="B117" s="226"/>
      <c r="C117" s="203" t="s">
        <v>63</v>
      </c>
      <c r="D117" s="203"/>
      <c r="E117" s="203"/>
      <c r="F117" s="224" t="s">
        <v>999</v>
      </c>
      <c r="G117" s="203"/>
      <c r="H117" s="203" t="s">
        <v>1045</v>
      </c>
      <c r="I117" s="203" t="s">
        <v>1046</v>
      </c>
      <c r="J117" s="203"/>
      <c r="K117" s="215"/>
    </row>
    <row r="118" spans="2:11" ht="15" customHeight="1">
      <c r="B118" s="227"/>
      <c r="C118" s="233"/>
      <c r="D118" s="233"/>
      <c r="E118" s="233"/>
      <c r="F118" s="233"/>
      <c r="G118" s="233"/>
      <c r="H118" s="233"/>
      <c r="I118" s="233"/>
      <c r="J118" s="233"/>
      <c r="K118" s="229"/>
    </row>
    <row r="119" spans="2:11" ht="18.75" customHeight="1">
      <c r="B119" s="234"/>
      <c r="C119" s="235"/>
      <c r="D119" s="235"/>
      <c r="E119" s="235"/>
      <c r="F119" s="236"/>
      <c r="G119" s="235"/>
      <c r="H119" s="235"/>
      <c r="I119" s="235"/>
      <c r="J119" s="235"/>
      <c r="K119" s="234"/>
    </row>
    <row r="120" spans="2:11" ht="18.75" customHeight="1"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2:11" ht="7.5" customHeight="1">
      <c r="B121" s="237"/>
      <c r="C121" s="238"/>
      <c r="D121" s="238"/>
      <c r="E121" s="238"/>
      <c r="F121" s="238"/>
      <c r="G121" s="238"/>
      <c r="H121" s="238"/>
      <c r="I121" s="238"/>
      <c r="J121" s="238"/>
      <c r="K121" s="239"/>
    </row>
    <row r="122" spans="2:11" ht="45" customHeight="1">
      <c r="B122" s="240"/>
      <c r="C122" s="316" t="s">
        <v>1047</v>
      </c>
      <c r="D122" s="316"/>
      <c r="E122" s="316"/>
      <c r="F122" s="316"/>
      <c r="G122" s="316"/>
      <c r="H122" s="316"/>
      <c r="I122" s="316"/>
      <c r="J122" s="316"/>
      <c r="K122" s="241"/>
    </row>
    <row r="123" spans="2:11" ht="17.25" customHeight="1">
      <c r="B123" s="242"/>
      <c r="C123" s="216" t="s">
        <v>993</v>
      </c>
      <c r="D123" s="216"/>
      <c r="E123" s="216"/>
      <c r="F123" s="216" t="s">
        <v>994</v>
      </c>
      <c r="G123" s="217"/>
      <c r="H123" s="216" t="s">
        <v>60</v>
      </c>
      <c r="I123" s="216" t="s">
        <v>63</v>
      </c>
      <c r="J123" s="216" t="s">
        <v>995</v>
      </c>
      <c r="K123" s="243"/>
    </row>
    <row r="124" spans="2:11" ht="17.25" customHeight="1">
      <c r="B124" s="242"/>
      <c r="C124" s="218" t="s">
        <v>996</v>
      </c>
      <c r="D124" s="218"/>
      <c r="E124" s="218"/>
      <c r="F124" s="219" t="s">
        <v>997</v>
      </c>
      <c r="G124" s="220"/>
      <c r="H124" s="218"/>
      <c r="I124" s="218"/>
      <c r="J124" s="218" t="s">
        <v>998</v>
      </c>
      <c r="K124" s="243"/>
    </row>
    <row r="125" spans="2:11" ht="5.25" customHeight="1">
      <c r="B125" s="244"/>
      <c r="C125" s="221"/>
      <c r="D125" s="221"/>
      <c r="E125" s="221"/>
      <c r="F125" s="221"/>
      <c r="G125" s="245"/>
      <c r="H125" s="221"/>
      <c r="I125" s="221"/>
      <c r="J125" s="221"/>
      <c r="K125" s="246"/>
    </row>
    <row r="126" spans="2:11" ht="15" customHeight="1">
      <c r="B126" s="244"/>
      <c r="C126" s="203" t="s">
        <v>1002</v>
      </c>
      <c r="D126" s="223"/>
      <c r="E126" s="223"/>
      <c r="F126" s="224" t="s">
        <v>999</v>
      </c>
      <c r="G126" s="203"/>
      <c r="H126" s="203" t="s">
        <v>1039</v>
      </c>
      <c r="I126" s="203" t="s">
        <v>1001</v>
      </c>
      <c r="J126" s="203">
        <v>120</v>
      </c>
      <c r="K126" s="247"/>
    </row>
    <row r="127" spans="2:11" ht="15" customHeight="1">
      <c r="B127" s="244"/>
      <c r="C127" s="203" t="s">
        <v>1048</v>
      </c>
      <c r="D127" s="203"/>
      <c r="E127" s="203"/>
      <c r="F127" s="224" t="s">
        <v>999</v>
      </c>
      <c r="G127" s="203"/>
      <c r="H127" s="203" t="s">
        <v>1049</v>
      </c>
      <c r="I127" s="203" t="s">
        <v>1001</v>
      </c>
      <c r="J127" s="203" t="s">
        <v>1050</v>
      </c>
      <c r="K127" s="247"/>
    </row>
    <row r="128" spans="2:11" ht="15" customHeight="1">
      <c r="B128" s="244"/>
      <c r="C128" s="203" t="s">
        <v>91</v>
      </c>
      <c r="D128" s="203"/>
      <c r="E128" s="203"/>
      <c r="F128" s="224" t="s">
        <v>999</v>
      </c>
      <c r="G128" s="203"/>
      <c r="H128" s="203" t="s">
        <v>1051</v>
      </c>
      <c r="I128" s="203" t="s">
        <v>1001</v>
      </c>
      <c r="J128" s="203" t="s">
        <v>1050</v>
      </c>
      <c r="K128" s="247"/>
    </row>
    <row r="129" spans="2:11" ht="15" customHeight="1">
      <c r="B129" s="244"/>
      <c r="C129" s="203" t="s">
        <v>1010</v>
      </c>
      <c r="D129" s="203"/>
      <c r="E129" s="203"/>
      <c r="F129" s="224" t="s">
        <v>1005</v>
      </c>
      <c r="G129" s="203"/>
      <c r="H129" s="203" t="s">
        <v>1011</v>
      </c>
      <c r="I129" s="203" t="s">
        <v>1001</v>
      </c>
      <c r="J129" s="203">
        <v>15</v>
      </c>
      <c r="K129" s="247"/>
    </row>
    <row r="130" spans="2:11" ht="15" customHeight="1">
      <c r="B130" s="244"/>
      <c r="C130" s="203" t="s">
        <v>1012</v>
      </c>
      <c r="D130" s="203"/>
      <c r="E130" s="203"/>
      <c r="F130" s="224" t="s">
        <v>1005</v>
      </c>
      <c r="G130" s="203"/>
      <c r="H130" s="203" t="s">
        <v>1013</v>
      </c>
      <c r="I130" s="203" t="s">
        <v>1001</v>
      </c>
      <c r="J130" s="203">
        <v>15</v>
      </c>
      <c r="K130" s="247"/>
    </row>
    <row r="131" spans="2:11" ht="15" customHeight="1">
      <c r="B131" s="244"/>
      <c r="C131" s="203" t="s">
        <v>1014</v>
      </c>
      <c r="D131" s="203"/>
      <c r="E131" s="203"/>
      <c r="F131" s="224" t="s">
        <v>1005</v>
      </c>
      <c r="G131" s="203"/>
      <c r="H131" s="203" t="s">
        <v>1015</v>
      </c>
      <c r="I131" s="203" t="s">
        <v>1001</v>
      </c>
      <c r="J131" s="203">
        <v>20</v>
      </c>
      <c r="K131" s="247"/>
    </row>
    <row r="132" spans="2:11" ht="15" customHeight="1">
      <c r="B132" s="244"/>
      <c r="C132" s="203" t="s">
        <v>1016</v>
      </c>
      <c r="D132" s="203"/>
      <c r="E132" s="203"/>
      <c r="F132" s="224" t="s">
        <v>1005</v>
      </c>
      <c r="G132" s="203"/>
      <c r="H132" s="203" t="s">
        <v>1017</v>
      </c>
      <c r="I132" s="203" t="s">
        <v>1001</v>
      </c>
      <c r="J132" s="203">
        <v>20</v>
      </c>
      <c r="K132" s="247"/>
    </row>
    <row r="133" spans="2:11" ht="15" customHeight="1">
      <c r="B133" s="244"/>
      <c r="C133" s="203" t="s">
        <v>1004</v>
      </c>
      <c r="D133" s="203"/>
      <c r="E133" s="203"/>
      <c r="F133" s="224" t="s">
        <v>1005</v>
      </c>
      <c r="G133" s="203"/>
      <c r="H133" s="203" t="s">
        <v>1039</v>
      </c>
      <c r="I133" s="203" t="s">
        <v>1001</v>
      </c>
      <c r="J133" s="203">
        <v>50</v>
      </c>
      <c r="K133" s="247"/>
    </row>
    <row r="134" spans="2:11" ht="15" customHeight="1">
      <c r="B134" s="244"/>
      <c r="C134" s="203" t="s">
        <v>1018</v>
      </c>
      <c r="D134" s="203"/>
      <c r="E134" s="203"/>
      <c r="F134" s="224" t="s">
        <v>1005</v>
      </c>
      <c r="G134" s="203"/>
      <c r="H134" s="203" t="s">
        <v>1039</v>
      </c>
      <c r="I134" s="203" t="s">
        <v>1001</v>
      </c>
      <c r="J134" s="203">
        <v>50</v>
      </c>
      <c r="K134" s="247"/>
    </row>
    <row r="135" spans="2:11" ht="15" customHeight="1">
      <c r="B135" s="244"/>
      <c r="C135" s="203" t="s">
        <v>1024</v>
      </c>
      <c r="D135" s="203"/>
      <c r="E135" s="203"/>
      <c r="F135" s="224" t="s">
        <v>1005</v>
      </c>
      <c r="G135" s="203"/>
      <c r="H135" s="203" t="s">
        <v>1039</v>
      </c>
      <c r="I135" s="203" t="s">
        <v>1001</v>
      </c>
      <c r="J135" s="203">
        <v>50</v>
      </c>
      <c r="K135" s="247"/>
    </row>
    <row r="136" spans="2:11" ht="15" customHeight="1">
      <c r="B136" s="244"/>
      <c r="C136" s="203" t="s">
        <v>1026</v>
      </c>
      <c r="D136" s="203"/>
      <c r="E136" s="203"/>
      <c r="F136" s="224" t="s">
        <v>1005</v>
      </c>
      <c r="G136" s="203"/>
      <c r="H136" s="203" t="s">
        <v>1039</v>
      </c>
      <c r="I136" s="203" t="s">
        <v>1001</v>
      </c>
      <c r="J136" s="203">
        <v>50</v>
      </c>
      <c r="K136" s="247"/>
    </row>
    <row r="137" spans="2:11" ht="15" customHeight="1">
      <c r="B137" s="244"/>
      <c r="C137" s="203" t="s">
        <v>1027</v>
      </c>
      <c r="D137" s="203"/>
      <c r="E137" s="203"/>
      <c r="F137" s="224" t="s">
        <v>1005</v>
      </c>
      <c r="G137" s="203"/>
      <c r="H137" s="203" t="s">
        <v>1052</v>
      </c>
      <c r="I137" s="203" t="s">
        <v>1001</v>
      </c>
      <c r="J137" s="203">
        <v>255</v>
      </c>
      <c r="K137" s="247"/>
    </row>
    <row r="138" spans="2:11" ht="15" customHeight="1">
      <c r="B138" s="244"/>
      <c r="C138" s="203" t="s">
        <v>1029</v>
      </c>
      <c r="D138" s="203"/>
      <c r="E138" s="203"/>
      <c r="F138" s="224" t="s">
        <v>999</v>
      </c>
      <c r="G138" s="203"/>
      <c r="H138" s="203" t="s">
        <v>1053</v>
      </c>
      <c r="I138" s="203" t="s">
        <v>1031</v>
      </c>
      <c r="J138" s="203"/>
      <c r="K138" s="247"/>
    </row>
    <row r="139" spans="2:11" ht="15" customHeight="1">
      <c r="B139" s="244"/>
      <c r="C139" s="203" t="s">
        <v>1032</v>
      </c>
      <c r="D139" s="203"/>
      <c r="E139" s="203"/>
      <c r="F139" s="224" t="s">
        <v>999</v>
      </c>
      <c r="G139" s="203"/>
      <c r="H139" s="203" t="s">
        <v>1054</v>
      </c>
      <c r="I139" s="203" t="s">
        <v>1034</v>
      </c>
      <c r="J139" s="203"/>
      <c r="K139" s="247"/>
    </row>
    <row r="140" spans="2:11" ht="15" customHeight="1">
      <c r="B140" s="244"/>
      <c r="C140" s="203" t="s">
        <v>1035</v>
      </c>
      <c r="D140" s="203"/>
      <c r="E140" s="203"/>
      <c r="F140" s="224" t="s">
        <v>999</v>
      </c>
      <c r="G140" s="203"/>
      <c r="H140" s="203" t="s">
        <v>1035</v>
      </c>
      <c r="I140" s="203" t="s">
        <v>1034</v>
      </c>
      <c r="J140" s="203"/>
      <c r="K140" s="247"/>
    </row>
    <row r="141" spans="2:11" ht="15" customHeight="1">
      <c r="B141" s="244"/>
      <c r="C141" s="203" t="s">
        <v>44</v>
      </c>
      <c r="D141" s="203"/>
      <c r="E141" s="203"/>
      <c r="F141" s="224" t="s">
        <v>999</v>
      </c>
      <c r="G141" s="203"/>
      <c r="H141" s="203" t="s">
        <v>1055</v>
      </c>
      <c r="I141" s="203" t="s">
        <v>1034</v>
      </c>
      <c r="J141" s="203"/>
      <c r="K141" s="247"/>
    </row>
    <row r="142" spans="2:11" ht="15" customHeight="1">
      <c r="B142" s="244"/>
      <c r="C142" s="203" t="s">
        <v>1056</v>
      </c>
      <c r="D142" s="203"/>
      <c r="E142" s="203"/>
      <c r="F142" s="224" t="s">
        <v>999</v>
      </c>
      <c r="G142" s="203"/>
      <c r="H142" s="203" t="s">
        <v>1057</v>
      </c>
      <c r="I142" s="203" t="s">
        <v>1034</v>
      </c>
      <c r="J142" s="203"/>
      <c r="K142" s="247"/>
    </row>
    <row r="143" spans="2:11" ht="15" customHeight="1">
      <c r="B143" s="248"/>
      <c r="C143" s="249"/>
      <c r="D143" s="249"/>
      <c r="E143" s="249"/>
      <c r="F143" s="249"/>
      <c r="G143" s="249"/>
      <c r="H143" s="249"/>
      <c r="I143" s="249"/>
      <c r="J143" s="249"/>
      <c r="K143" s="250"/>
    </row>
    <row r="144" spans="2:11" ht="18.75" customHeight="1">
      <c r="B144" s="235"/>
      <c r="C144" s="235"/>
      <c r="D144" s="235"/>
      <c r="E144" s="235"/>
      <c r="F144" s="236"/>
      <c r="G144" s="235"/>
      <c r="H144" s="235"/>
      <c r="I144" s="235"/>
      <c r="J144" s="235"/>
      <c r="K144" s="235"/>
    </row>
    <row r="145" spans="2:11" ht="18.75" customHeight="1"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</row>
    <row r="146" spans="2:11" ht="7.5" customHeight="1">
      <c r="B146" s="211"/>
      <c r="C146" s="212"/>
      <c r="D146" s="212"/>
      <c r="E146" s="212"/>
      <c r="F146" s="212"/>
      <c r="G146" s="212"/>
      <c r="H146" s="212"/>
      <c r="I146" s="212"/>
      <c r="J146" s="212"/>
      <c r="K146" s="213"/>
    </row>
    <row r="147" spans="2:11" ht="45" customHeight="1">
      <c r="B147" s="214"/>
      <c r="C147" s="315" t="s">
        <v>1058</v>
      </c>
      <c r="D147" s="315"/>
      <c r="E147" s="315"/>
      <c r="F147" s="315"/>
      <c r="G147" s="315"/>
      <c r="H147" s="315"/>
      <c r="I147" s="315"/>
      <c r="J147" s="315"/>
      <c r="K147" s="215"/>
    </row>
    <row r="148" spans="2:11" ht="17.25" customHeight="1">
      <c r="B148" s="214"/>
      <c r="C148" s="216" t="s">
        <v>993</v>
      </c>
      <c r="D148" s="216"/>
      <c r="E148" s="216"/>
      <c r="F148" s="216" t="s">
        <v>994</v>
      </c>
      <c r="G148" s="217"/>
      <c r="H148" s="216" t="s">
        <v>60</v>
      </c>
      <c r="I148" s="216" t="s">
        <v>63</v>
      </c>
      <c r="J148" s="216" t="s">
        <v>995</v>
      </c>
      <c r="K148" s="215"/>
    </row>
    <row r="149" spans="2:11" ht="17.25" customHeight="1">
      <c r="B149" s="214"/>
      <c r="C149" s="218" t="s">
        <v>996</v>
      </c>
      <c r="D149" s="218"/>
      <c r="E149" s="218"/>
      <c r="F149" s="219" t="s">
        <v>997</v>
      </c>
      <c r="G149" s="220"/>
      <c r="H149" s="218"/>
      <c r="I149" s="218"/>
      <c r="J149" s="218" t="s">
        <v>998</v>
      </c>
      <c r="K149" s="215"/>
    </row>
    <row r="150" spans="2:11" ht="5.25" customHeight="1">
      <c r="B150" s="226"/>
      <c r="C150" s="221"/>
      <c r="D150" s="221"/>
      <c r="E150" s="221"/>
      <c r="F150" s="221"/>
      <c r="G150" s="222"/>
      <c r="H150" s="221"/>
      <c r="I150" s="221"/>
      <c r="J150" s="221"/>
      <c r="K150" s="247"/>
    </row>
    <row r="151" spans="2:11" ht="15" customHeight="1">
      <c r="B151" s="226"/>
      <c r="C151" s="251" t="s">
        <v>1002</v>
      </c>
      <c r="D151" s="203"/>
      <c r="E151" s="203"/>
      <c r="F151" s="252" t="s">
        <v>999</v>
      </c>
      <c r="G151" s="203"/>
      <c r="H151" s="251" t="s">
        <v>1039</v>
      </c>
      <c r="I151" s="251" t="s">
        <v>1001</v>
      </c>
      <c r="J151" s="251">
        <v>120</v>
      </c>
      <c r="K151" s="247"/>
    </row>
    <row r="152" spans="2:11" ht="15" customHeight="1">
      <c r="B152" s="226"/>
      <c r="C152" s="251" t="s">
        <v>1048</v>
      </c>
      <c r="D152" s="203"/>
      <c r="E152" s="203"/>
      <c r="F152" s="252" t="s">
        <v>999</v>
      </c>
      <c r="G152" s="203"/>
      <c r="H152" s="251" t="s">
        <v>1059</v>
      </c>
      <c r="I152" s="251" t="s">
        <v>1001</v>
      </c>
      <c r="J152" s="251" t="s">
        <v>1050</v>
      </c>
      <c r="K152" s="247"/>
    </row>
    <row r="153" spans="2:11" ht="15" customHeight="1">
      <c r="B153" s="226"/>
      <c r="C153" s="251" t="s">
        <v>91</v>
      </c>
      <c r="D153" s="203"/>
      <c r="E153" s="203"/>
      <c r="F153" s="252" t="s">
        <v>999</v>
      </c>
      <c r="G153" s="203"/>
      <c r="H153" s="251" t="s">
        <v>1060</v>
      </c>
      <c r="I153" s="251" t="s">
        <v>1001</v>
      </c>
      <c r="J153" s="251" t="s">
        <v>1050</v>
      </c>
      <c r="K153" s="247"/>
    </row>
    <row r="154" spans="2:11" ht="15" customHeight="1">
      <c r="B154" s="226"/>
      <c r="C154" s="251" t="s">
        <v>1004</v>
      </c>
      <c r="D154" s="203"/>
      <c r="E154" s="203"/>
      <c r="F154" s="252" t="s">
        <v>1005</v>
      </c>
      <c r="G154" s="203"/>
      <c r="H154" s="251" t="s">
        <v>1039</v>
      </c>
      <c r="I154" s="251" t="s">
        <v>1001</v>
      </c>
      <c r="J154" s="251">
        <v>50</v>
      </c>
      <c r="K154" s="247"/>
    </row>
    <row r="155" spans="2:11" ht="15" customHeight="1">
      <c r="B155" s="226"/>
      <c r="C155" s="251" t="s">
        <v>1007</v>
      </c>
      <c r="D155" s="203"/>
      <c r="E155" s="203"/>
      <c r="F155" s="252" t="s">
        <v>999</v>
      </c>
      <c r="G155" s="203"/>
      <c r="H155" s="251" t="s">
        <v>1039</v>
      </c>
      <c r="I155" s="251" t="s">
        <v>1009</v>
      </c>
      <c r="J155" s="251"/>
      <c r="K155" s="247"/>
    </row>
    <row r="156" spans="2:11" ht="15" customHeight="1">
      <c r="B156" s="226"/>
      <c r="C156" s="251" t="s">
        <v>1018</v>
      </c>
      <c r="D156" s="203"/>
      <c r="E156" s="203"/>
      <c r="F156" s="252" t="s">
        <v>1005</v>
      </c>
      <c r="G156" s="203"/>
      <c r="H156" s="251" t="s">
        <v>1039</v>
      </c>
      <c r="I156" s="251" t="s">
        <v>1001</v>
      </c>
      <c r="J156" s="251">
        <v>50</v>
      </c>
      <c r="K156" s="247"/>
    </row>
    <row r="157" spans="2:11" ht="15" customHeight="1">
      <c r="B157" s="226"/>
      <c r="C157" s="251" t="s">
        <v>1026</v>
      </c>
      <c r="D157" s="203"/>
      <c r="E157" s="203"/>
      <c r="F157" s="252" t="s">
        <v>1005</v>
      </c>
      <c r="G157" s="203"/>
      <c r="H157" s="251" t="s">
        <v>1039</v>
      </c>
      <c r="I157" s="251" t="s">
        <v>1001</v>
      </c>
      <c r="J157" s="251">
        <v>50</v>
      </c>
      <c r="K157" s="247"/>
    </row>
    <row r="158" spans="2:11" ht="15" customHeight="1">
      <c r="B158" s="226"/>
      <c r="C158" s="251" t="s">
        <v>1024</v>
      </c>
      <c r="D158" s="203"/>
      <c r="E158" s="203"/>
      <c r="F158" s="252" t="s">
        <v>1005</v>
      </c>
      <c r="G158" s="203"/>
      <c r="H158" s="251" t="s">
        <v>1039</v>
      </c>
      <c r="I158" s="251" t="s">
        <v>1001</v>
      </c>
      <c r="J158" s="251">
        <v>50</v>
      </c>
      <c r="K158" s="247"/>
    </row>
    <row r="159" spans="2:11" ht="15" customHeight="1">
      <c r="B159" s="226"/>
      <c r="C159" s="251" t="s">
        <v>102</v>
      </c>
      <c r="D159" s="203"/>
      <c r="E159" s="203"/>
      <c r="F159" s="252" t="s">
        <v>999</v>
      </c>
      <c r="G159" s="203"/>
      <c r="H159" s="251" t="s">
        <v>1061</v>
      </c>
      <c r="I159" s="251" t="s">
        <v>1001</v>
      </c>
      <c r="J159" s="251" t="s">
        <v>1062</v>
      </c>
      <c r="K159" s="247"/>
    </row>
    <row r="160" spans="2:11" ht="15" customHeight="1">
      <c r="B160" s="226"/>
      <c r="C160" s="251" t="s">
        <v>1063</v>
      </c>
      <c r="D160" s="203"/>
      <c r="E160" s="203"/>
      <c r="F160" s="252" t="s">
        <v>999</v>
      </c>
      <c r="G160" s="203"/>
      <c r="H160" s="251" t="s">
        <v>1064</v>
      </c>
      <c r="I160" s="251" t="s">
        <v>1034</v>
      </c>
      <c r="J160" s="251"/>
      <c r="K160" s="247"/>
    </row>
    <row r="161" spans="2:11" ht="15" customHeight="1">
      <c r="B161" s="253"/>
      <c r="C161" s="233"/>
      <c r="D161" s="233"/>
      <c r="E161" s="233"/>
      <c r="F161" s="233"/>
      <c r="G161" s="233"/>
      <c r="H161" s="233"/>
      <c r="I161" s="233"/>
      <c r="J161" s="233"/>
      <c r="K161" s="254"/>
    </row>
    <row r="162" spans="2:11" ht="18.75" customHeight="1">
      <c r="B162" s="235"/>
      <c r="C162" s="245"/>
      <c r="D162" s="245"/>
      <c r="E162" s="245"/>
      <c r="F162" s="255"/>
      <c r="G162" s="245"/>
      <c r="H162" s="245"/>
      <c r="I162" s="245"/>
      <c r="J162" s="245"/>
      <c r="K162" s="235"/>
    </row>
    <row r="163" spans="2:11" ht="18.75" customHeight="1"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</row>
    <row r="164" spans="2:11" ht="7.5" customHeight="1">
      <c r="B164" s="192"/>
      <c r="C164" s="193"/>
      <c r="D164" s="193"/>
      <c r="E164" s="193"/>
      <c r="F164" s="193"/>
      <c r="G164" s="193"/>
      <c r="H164" s="193"/>
      <c r="I164" s="193"/>
      <c r="J164" s="193"/>
      <c r="K164" s="194"/>
    </row>
    <row r="165" spans="2:11" ht="45" customHeight="1">
      <c r="B165" s="195"/>
      <c r="C165" s="316" t="s">
        <v>1065</v>
      </c>
      <c r="D165" s="316"/>
      <c r="E165" s="316"/>
      <c r="F165" s="316"/>
      <c r="G165" s="316"/>
      <c r="H165" s="316"/>
      <c r="I165" s="316"/>
      <c r="J165" s="316"/>
      <c r="K165" s="196"/>
    </row>
    <row r="166" spans="2:11" ht="17.25" customHeight="1">
      <c r="B166" s="195"/>
      <c r="C166" s="216" t="s">
        <v>993</v>
      </c>
      <c r="D166" s="216"/>
      <c r="E166" s="216"/>
      <c r="F166" s="216" t="s">
        <v>994</v>
      </c>
      <c r="G166" s="256"/>
      <c r="H166" s="257" t="s">
        <v>60</v>
      </c>
      <c r="I166" s="257" t="s">
        <v>63</v>
      </c>
      <c r="J166" s="216" t="s">
        <v>995</v>
      </c>
      <c r="K166" s="196"/>
    </row>
    <row r="167" spans="2:11" ht="17.25" customHeight="1">
      <c r="B167" s="197"/>
      <c r="C167" s="218" t="s">
        <v>996</v>
      </c>
      <c r="D167" s="218"/>
      <c r="E167" s="218"/>
      <c r="F167" s="219" t="s">
        <v>997</v>
      </c>
      <c r="G167" s="258"/>
      <c r="H167" s="259"/>
      <c r="I167" s="259"/>
      <c r="J167" s="218" t="s">
        <v>998</v>
      </c>
      <c r="K167" s="198"/>
    </row>
    <row r="168" spans="2:11" ht="5.25" customHeight="1">
      <c r="B168" s="226"/>
      <c r="C168" s="221"/>
      <c r="D168" s="221"/>
      <c r="E168" s="221"/>
      <c r="F168" s="221"/>
      <c r="G168" s="222"/>
      <c r="H168" s="221"/>
      <c r="I168" s="221"/>
      <c r="J168" s="221"/>
      <c r="K168" s="247"/>
    </row>
    <row r="169" spans="2:11" ht="15" customHeight="1">
      <c r="B169" s="226"/>
      <c r="C169" s="203" t="s">
        <v>1002</v>
      </c>
      <c r="D169" s="203"/>
      <c r="E169" s="203"/>
      <c r="F169" s="224" t="s">
        <v>999</v>
      </c>
      <c r="G169" s="203"/>
      <c r="H169" s="203" t="s">
        <v>1039</v>
      </c>
      <c r="I169" s="203" t="s">
        <v>1001</v>
      </c>
      <c r="J169" s="203">
        <v>120</v>
      </c>
      <c r="K169" s="247"/>
    </row>
    <row r="170" spans="2:11" ht="15" customHeight="1">
      <c r="B170" s="226"/>
      <c r="C170" s="203" t="s">
        <v>1048</v>
      </c>
      <c r="D170" s="203"/>
      <c r="E170" s="203"/>
      <c r="F170" s="224" t="s">
        <v>999</v>
      </c>
      <c r="G170" s="203"/>
      <c r="H170" s="203" t="s">
        <v>1049</v>
      </c>
      <c r="I170" s="203" t="s">
        <v>1001</v>
      </c>
      <c r="J170" s="203" t="s">
        <v>1050</v>
      </c>
      <c r="K170" s="247"/>
    </row>
    <row r="171" spans="2:11" ht="15" customHeight="1">
      <c r="B171" s="226"/>
      <c r="C171" s="203" t="s">
        <v>91</v>
      </c>
      <c r="D171" s="203"/>
      <c r="E171" s="203"/>
      <c r="F171" s="224" t="s">
        <v>999</v>
      </c>
      <c r="G171" s="203"/>
      <c r="H171" s="203" t="s">
        <v>1066</v>
      </c>
      <c r="I171" s="203" t="s">
        <v>1001</v>
      </c>
      <c r="J171" s="203" t="s">
        <v>1050</v>
      </c>
      <c r="K171" s="247"/>
    </row>
    <row r="172" spans="2:11" ht="15" customHeight="1">
      <c r="B172" s="226"/>
      <c r="C172" s="203" t="s">
        <v>1004</v>
      </c>
      <c r="D172" s="203"/>
      <c r="E172" s="203"/>
      <c r="F172" s="224" t="s">
        <v>1005</v>
      </c>
      <c r="G172" s="203"/>
      <c r="H172" s="203" t="s">
        <v>1066</v>
      </c>
      <c r="I172" s="203" t="s">
        <v>1001</v>
      </c>
      <c r="J172" s="203">
        <v>50</v>
      </c>
      <c r="K172" s="247"/>
    </row>
    <row r="173" spans="2:11" ht="15" customHeight="1">
      <c r="B173" s="226"/>
      <c r="C173" s="203" t="s">
        <v>1007</v>
      </c>
      <c r="D173" s="203"/>
      <c r="E173" s="203"/>
      <c r="F173" s="224" t="s">
        <v>999</v>
      </c>
      <c r="G173" s="203"/>
      <c r="H173" s="203" t="s">
        <v>1066</v>
      </c>
      <c r="I173" s="203" t="s">
        <v>1009</v>
      </c>
      <c r="J173" s="203"/>
      <c r="K173" s="247"/>
    </row>
    <row r="174" spans="2:11" ht="15" customHeight="1">
      <c r="B174" s="226"/>
      <c r="C174" s="203" t="s">
        <v>1018</v>
      </c>
      <c r="D174" s="203"/>
      <c r="E174" s="203"/>
      <c r="F174" s="224" t="s">
        <v>1005</v>
      </c>
      <c r="G174" s="203"/>
      <c r="H174" s="203" t="s">
        <v>1066</v>
      </c>
      <c r="I174" s="203" t="s">
        <v>1001</v>
      </c>
      <c r="J174" s="203">
        <v>50</v>
      </c>
      <c r="K174" s="247"/>
    </row>
    <row r="175" spans="2:11" ht="15" customHeight="1">
      <c r="B175" s="226"/>
      <c r="C175" s="203" t="s">
        <v>1026</v>
      </c>
      <c r="D175" s="203"/>
      <c r="E175" s="203"/>
      <c r="F175" s="224" t="s">
        <v>1005</v>
      </c>
      <c r="G175" s="203"/>
      <c r="H175" s="203" t="s">
        <v>1066</v>
      </c>
      <c r="I175" s="203" t="s">
        <v>1001</v>
      </c>
      <c r="J175" s="203">
        <v>50</v>
      </c>
      <c r="K175" s="247"/>
    </row>
    <row r="176" spans="2:11" ht="15" customHeight="1">
      <c r="B176" s="226"/>
      <c r="C176" s="203" t="s">
        <v>1024</v>
      </c>
      <c r="D176" s="203"/>
      <c r="E176" s="203"/>
      <c r="F176" s="224" t="s">
        <v>1005</v>
      </c>
      <c r="G176" s="203"/>
      <c r="H176" s="203" t="s">
        <v>1066</v>
      </c>
      <c r="I176" s="203" t="s">
        <v>1001</v>
      </c>
      <c r="J176" s="203">
        <v>50</v>
      </c>
      <c r="K176" s="247"/>
    </row>
    <row r="177" spans="2:11" ht="15" customHeight="1">
      <c r="B177" s="226"/>
      <c r="C177" s="203" t="s">
        <v>114</v>
      </c>
      <c r="D177" s="203"/>
      <c r="E177" s="203"/>
      <c r="F177" s="224" t="s">
        <v>999</v>
      </c>
      <c r="G177" s="203"/>
      <c r="H177" s="203" t="s">
        <v>1067</v>
      </c>
      <c r="I177" s="203" t="s">
        <v>1068</v>
      </c>
      <c r="J177" s="203"/>
      <c r="K177" s="247"/>
    </row>
    <row r="178" spans="2:11" ht="15" customHeight="1">
      <c r="B178" s="226"/>
      <c r="C178" s="203" t="s">
        <v>63</v>
      </c>
      <c r="D178" s="203"/>
      <c r="E178" s="203"/>
      <c r="F178" s="224" t="s">
        <v>999</v>
      </c>
      <c r="G178" s="203"/>
      <c r="H178" s="203" t="s">
        <v>1069</v>
      </c>
      <c r="I178" s="203" t="s">
        <v>1070</v>
      </c>
      <c r="J178" s="203">
        <v>1</v>
      </c>
      <c r="K178" s="247"/>
    </row>
    <row r="179" spans="2:11" ht="15" customHeight="1">
      <c r="B179" s="226"/>
      <c r="C179" s="203" t="s">
        <v>59</v>
      </c>
      <c r="D179" s="203"/>
      <c r="E179" s="203"/>
      <c r="F179" s="224" t="s">
        <v>999</v>
      </c>
      <c r="G179" s="203"/>
      <c r="H179" s="203" t="s">
        <v>1071</v>
      </c>
      <c r="I179" s="203" t="s">
        <v>1001</v>
      </c>
      <c r="J179" s="203">
        <v>20</v>
      </c>
      <c r="K179" s="247"/>
    </row>
    <row r="180" spans="2:11" ht="15" customHeight="1">
      <c r="B180" s="226"/>
      <c r="C180" s="203" t="s">
        <v>60</v>
      </c>
      <c r="D180" s="203"/>
      <c r="E180" s="203"/>
      <c r="F180" s="224" t="s">
        <v>999</v>
      </c>
      <c r="G180" s="203"/>
      <c r="H180" s="203" t="s">
        <v>1072</v>
      </c>
      <c r="I180" s="203" t="s">
        <v>1001</v>
      </c>
      <c r="J180" s="203">
        <v>255</v>
      </c>
      <c r="K180" s="247"/>
    </row>
    <row r="181" spans="2:11" ht="15" customHeight="1">
      <c r="B181" s="226"/>
      <c r="C181" s="203" t="s">
        <v>115</v>
      </c>
      <c r="D181" s="203"/>
      <c r="E181" s="203"/>
      <c r="F181" s="224" t="s">
        <v>999</v>
      </c>
      <c r="G181" s="203"/>
      <c r="H181" s="203" t="s">
        <v>963</v>
      </c>
      <c r="I181" s="203" t="s">
        <v>1001</v>
      </c>
      <c r="J181" s="203">
        <v>10</v>
      </c>
      <c r="K181" s="247"/>
    </row>
    <row r="182" spans="2:11" ht="15" customHeight="1">
      <c r="B182" s="226"/>
      <c r="C182" s="203" t="s">
        <v>116</v>
      </c>
      <c r="D182" s="203"/>
      <c r="E182" s="203"/>
      <c r="F182" s="224" t="s">
        <v>999</v>
      </c>
      <c r="G182" s="203"/>
      <c r="H182" s="203" t="s">
        <v>1073</v>
      </c>
      <c r="I182" s="203" t="s">
        <v>1034</v>
      </c>
      <c r="J182" s="203"/>
      <c r="K182" s="247"/>
    </row>
    <row r="183" spans="2:11" ht="15" customHeight="1">
      <c r="B183" s="226"/>
      <c r="C183" s="203" t="s">
        <v>1074</v>
      </c>
      <c r="D183" s="203"/>
      <c r="E183" s="203"/>
      <c r="F183" s="224" t="s">
        <v>999</v>
      </c>
      <c r="G183" s="203"/>
      <c r="H183" s="203" t="s">
        <v>1075</v>
      </c>
      <c r="I183" s="203" t="s">
        <v>1034</v>
      </c>
      <c r="J183" s="203"/>
      <c r="K183" s="247"/>
    </row>
    <row r="184" spans="2:11" ht="15" customHeight="1">
      <c r="B184" s="226"/>
      <c r="C184" s="203" t="s">
        <v>1063</v>
      </c>
      <c r="D184" s="203"/>
      <c r="E184" s="203"/>
      <c r="F184" s="224" t="s">
        <v>999</v>
      </c>
      <c r="G184" s="203"/>
      <c r="H184" s="203" t="s">
        <v>1076</v>
      </c>
      <c r="I184" s="203" t="s">
        <v>1034</v>
      </c>
      <c r="J184" s="203"/>
      <c r="K184" s="247"/>
    </row>
    <row r="185" spans="2:11" ht="15" customHeight="1">
      <c r="B185" s="226"/>
      <c r="C185" s="203" t="s">
        <v>118</v>
      </c>
      <c r="D185" s="203"/>
      <c r="E185" s="203"/>
      <c r="F185" s="224" t="s">
        <v>1005</v>
      </c>
      <c r="G185" s="203"/>
      <c r="H185" s="203" t="s">
        <v>1077</v>
      </c>
      <c r="I185" s="203" t="s">
        <v>1001</v>
      </c>
      <c r="J185" s="203">
        <v>50</v>
      </c>
      <c r="K185" s="247"/>
    </row>
    <row r="186" spans="2:11" ht="15" customHeight="1">
      <c r="B186" s="226"/>
      <c r="C186" s="203" t="s">
        <v>1078</v>
      </c>
      <c r="D186" s="203"/>
      <c r="E186" s="203"/>
      <c r="F186" s="224" t="s">
        <v>1005</v>
      </c>
      <c r="G186" s="203"/>
      <c r="H186" s="203" t="s">
        <v>1079</v>
      </c>
      <c r="I186" s="203" t="s">
        <v>1080</v>
      </c>
      <c r="J186" s="203"/>
      <c r="K186" s="247"/>
    </row>
    <row r="187" spans="2:11" ht="15" customHeight="1">
      <c r="B187" s="226"/>
      <c r="C187" s="203" t="s">
        <v>1081</v>
      </c>
      <c r="D187" s="203"/>
      <c r="E187" s="203"/>
      <c r="F187" s="224" t="s">
        <v>1005</v>
      </c>
      <c r="G187" s="203"/>
      <c r="H187" s="203" t="s">
        <v>1082</v>
      </c>
      <c r="I187" s="203" t="s">
        <v>1080</v>
      </c>
      <c r="J187" s="203"/>
      <c r="K187" s="247"/>
    </row>
    <row r="188" spans="2:11" ht="15" customHeight="1">
      <c r="B188" s="226"/>
      <c r="C188" s="203" t="s">
        <v>1083</v>
      </c>
      <c r="D188" s="203"/>
      <c r="E188" s="203"/>
      <c r="F188" s="224" t="s">
        <v>1005</v>
      </c>
      <c r="G188" s="203"/>
      <c r="H188" s="203" t="s">
        <v>1084</v>
      </c>
      <c r="I188" s="203" t="s">
        <v>1080</v>
      </c>
      <c r="J188" s="203"/>
      <c r="K188" s="247"/>
    </row>
    <row r="189" spans="2:11" ht="15" customHeight="1">
      <c r="B189" s="226"/>
      <c r="C189" s="260" t="s">
        <v>1085</v>
      </c>
      <c r="D189" s="203"/>
      <c r="E189" s="203"/>
      <c r="F189" s="224" t="s">
        <v>1005</v>
      </c>
      <c r="G189" s="203"/>
      <c r="H189" s="203" t="s">
        <v>1086</v>
      </c>
      <c r="I189" s="203" t="s">
        <v>1087</v>
      </c>
      <c r="J189" s="261" t="s">
        <v>1088</v>
      </c>
      <c r="K189" s="247"/>
    </row>
    <row r="190" spans="2:11" ht="15" customHeight="1">
      <c r="B190" s="226"/>
      <c r="C190" s="260" t="s">
        <v>48</v>
      </c>
      <c r="D190" s="203"/>
      <c r="E190" s="203"/>
      <c r="F190" s="224" t="s">
        <v>999</v>
      </c>
      <c r="G190" s="203"/>
      <c r="H190" s="200" t="s">
        <v>1089</v>
      </c>
      <c r="I190" s="203" t="s">
        <v>1090</v>
      </c>
      <c r="J190" s="203"/>
      <c r="K190" s="247"/>
    </row>
    <row r="191" spans="2:11" ht="15" customHeight="1">
      <c r="B191" s="226"/>
      <c r="C191" s="260" t="s">
        <v>1091</v>
      </c>
      <c r="D191" s="203"/>
      <c r="E191" s="203"/>
      <c r="F191" s="224" t="s">
        <v>999</v>
      </c>
      <c r="G191" s="203"/>
      <c r="H191" s="203" t="s">
        <v>1092</v>
      </c>
      <c r="I191" s="203" t="s">
        <v>1034</v>
      </c>
      <c r="J191" s="203"/>
      <c r="K191" s="247"/>
    </row>
    <row r="192" spans="2:11" ht="15" customHeight="1">
      <c r="B192" s="226"/>
      <c r="C192" s="260" t="s">
        <v>1093</v>
      </c>
      <c r="D192" s="203"/>
      <c r="E192" s="203"/>
      <c r="F192" s="224" t="s">
        <v>999</v>
      </c>
      <c r="G192" s="203"/>
      <c r="H192" s="203" t="s">
        <v>1094</v>
      </c>
      <c r="I192" s="203" t="s">
        <v>1034</v>
      </c>
      <c r="J192" s="203"/>
      <c r="K192" s="247"/>
    </row>
    <row r="193" spans="2:11" ht="15" customHeight="1">
      <c r="B193" s="226"/>
      <c r="C193" s="260" t="s">
        <v>1095</v>
      </c>
      <c r="D193" s="203"/>
      <c r="E193" s="203"/>
      <c r="F193" s="224" t="s">
        <v>1005</v>
      </c>
      <c r="G193" s="203"/>
      <c r="H193" s="203" t="s">
        <v>1096</v>
      </c>
      <c r="I193" s="203" t="s">
        <v>1034</v>
      </c>
      <c r="J193" s="203"/>
      <c r="K193" s="247"/>
    </row>
    <row r="194" spans="2:11" ht="15" customHeight="1">
      <c r="B194" s="253"/>
      <c r="C194" s="262"/>
      <c r="D194" s="233"/>
      <c r="E194" s="233"/>
      <c r="F194" s="233"/>
      <c r="G194" s="233"/>
      <c r="H194" s="233"/>
      <c r="I194" s="233"/>
      <c r="J194" s="233"/>
      <c r="K194" s="254"/>
    </row>
    <row r="195" spans="2:11" ht="18.75" customHeight="1">
      <c r="B195" s="235"/>
      <c r="C195" s="245"/>
      <c r="D195" s="245"/>
      <c r="E195" s="245"/>
      <c r="F195" s="255"/>
      <c r="G195" s="245"/>
      <c r="H195" s="245"/>
      <c r="I195" s="245"/>
      <c r="J195" s="245"/>
      <c r="K195" s="235"/>
    </row>
    <row r="196" spans="2:11" ht="18.75" customHeight="1">
      <c r="B196" s="235"/>
      <c r="C196" s="245"/>
      <c r="D196" s="245"/>
      <c r="E196" s="245"/>
      <c r="F196" s="255"/>
      <c r="G196" s="245"/>
      <c r="H196" s="245"/>
      <c r="I196" s="245"/>
      <c r="J196" s="245"/>
      <c r="K196" s="235"/>
    </row>
    <row r="197" spans="2:11" ht="18.75" customHeight="1"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</row>
    <row r="198" spans="2:11" ht="12">
      <c r="B198" s="192"/>
      <c r="C198" s="193"/>
      <c r="D198" s="193"/>
      <c r="E198" s="193"/>
      <c r="F198" s="193"/>
      <c r="G198" s="193"/>
      <c r="H198" s="193"/>
      <c r="I198" s="193"/>
      <c r="J198" s="193"/>
      <c r="K198" s="194"/>
    </row>
    <row r="199" spans="2:11" ht="22.2">
      <c r="B199" s="195"/>
      <c r="C199" s="316" t="s">
        <v>1097</v>
      </c>
      <c r="D199" s="316"/>
      <c r="E199" s="316"/>
      <c r="F199" s="316"/>
      <c r="G199" s="316"/>
      <c r="H199" s="316"/>
      <c r="I199" s="316"/>
      <c r="J199" s="316"/>
      <c r="K199" s="196"/>
    </row>
    <row r="200" spans="2:11" ht="25.5" customHeight="1">
      <c r="B200" s="195"/>
      <c r="C200" s="263" t="s">
        <v>1098</v>
      </c>
      <c r="D200" s="263"/>
      <c r="E200" s="263"/>
      <c r="F200" s="263" t="s">
        <v>1099</v>
      </c>
      <c r="G200" s="264"/>
      <c r="H200" s="317" t="s">
        <v>1100</v>
      </c>
      <c r="I200" s="317"/>
      <c r="J200" s="317"/>
      <c r="K200" s="196"/>
    </row>
    <row r="201" spans="2:11" ht="5.25" customHeight="1">
      <c r="B201" s="226"/>
      <c r="C201" s="221"/>
      <c r="D201" s="221"/>
      <c r="E201" s="221"/>
      <c r="F201" s="221"/>
      <c r="G201" s="245"/>
      <c r="H201" s="221"/>
      <c r="I201" s="221"/>
      <c r="J201" s="221"/>
      <c r="K201" s="247"/>
    </row>
    <row r="202" spans="2:11" ht="15" customHeight="1">
      <c r="B202" s="226"/>
      <c r="C202" s="203" t="s">
        <v>1090</v>
      </c>
      <c r="D202" s="203"/>
      <c r="E202" s="203"/>
      <c r="F202" s="224" t="s">
        <v>49</v>
      </c>
      <c r="G202" s="203"/>
      <c r="H202" s="318" t="s">
        <v>1101</v>
      </c>
      <c r="I202" s="318"/>
      <c r="J202" s="318"/>
      <c r="K202" s="247"/>
    </row>
    <row r="203" spans="2:11" ht="15" customHeight="1">
      <c r="B203" s="226"/>
      <c r="C203" s="203"/>
      <c r="D203" s="203"/>
      <c r="E203" s="203"/>
      <c r="F203" s="224" t="s">
        <v>50</v>
      </c>
      <c r="G203" s="203"/>
      <c r="H203" s="318" t="s">
        <v>1102</v>
      </c>
      <c r="I203" s="318"/>
      <c r="J203" s="318"/>
      <c r="K203" s="247"/>
    </row>
    <row r="204" spans="2:11" ht="15" customHeight="1">
      <c r="B204" s="226"/>
      <c r="C204" s="203"/>
      <c r="D204" s="203"/>
      <c r="E204" s="203"/>
      <c r="F204" s="224" t="s">
        <v>53</v>
      </c>
      <c r="G204" s="203"/>
      <c r="H204" s="318" t="s">
        <v>1103</v>
      </c>
      <c r="I204" s="318"/>
      <c r="J204" s="318"/>
      <c r="K204" s="247"/>
    </row>
    <row r="205" spans="2:11" ht="15" customHeight="1">
      <c r="B205" s="226"/>
      <c r="C205" s="203"/>
      <c r="D205" s="203"/>
      <c r="E205" s="203"/>
      <c r="F205" s="224" t="s">
        <v>51</v>
      </c>
      <c r="G205" s="203"/>
      <c r="H205" s="318" t="s">
        <v>1104</v>
      </c>
      <c r="I205" s="318"/>
      <c r="J205" s="318"/>
      <c r="K205" s="247"/>
    </row>
    <row r="206" spans="2:11" ht="15" customHeight="1">
      <c r="B206" s="226"/>
      <c r="C206" s="203"/>
      <c r="D206" s="203"/>
      <c r="E206" s="203"/>
      <c r="F206" s="224" t="s">
        <v>52</v>
      </c>
      <c r="G206" s="203"/>
      <c r="H206" s="318" t="s">
        <v>1105</v>
      </c>
      <c r="I206" s="318"/>
      <c r="J206" s="318"/>
      <c r="K206" s="247"/>
    </row>
    <row r="207" spans="2:11" ht="15" customHeight="1">
      <c r="B207" s="226"/>
      <c r="C207" s="203"/>
      <c r="D207" s="203"/>
      <c r="E207" s="203"/>
      <c r="F207" s="224"/>
      <c r="G207" s="203"/>
      <c r="H207" s="203"/>
      <c r="I207" s="203"/>
      <c r="J207" s="203"/>
      <c r="K207" s="247"/>
    </row>
    <row r="208" spans="2:11" ht="15" customHeight="1">
      <c r="B208" s="226"/>
      <c r="C208" s="203" t="s">
        <v>1046</v>
      </c>
      <c r="D208" s="203"/>
      <c r="E208" s="203"/>
      <c r="F208" s="224" t="s">
        <v>84</v>
      </c>
      <c r="G208" s="203"/>
      <c r="H208" s="318" t="s">
        <v>1106</v>
      </c>
      <c r="I208" s="318"/>
      <c r="J208" s="318"/>
      <c r="K208" s="247"/>
    </row>
    <row r="209" spans="2:11" ht="15" customHeight="1">
      <c r="B209" s="226"/>
      <c r="C209" s="203"/>
      <c r="D209" s="203"/>
      <c r="E209" s="203"/>
      <c r="F209" s="224" t="s">
        <v>942</v>
      </c>
      <c r="G209" s="203"/>
      <c r="H209" s="318" t="s">
        <v>943</v>
      </c>
      <c r="I209" s="318"/>
      <c r="J209" s="318"/>
      <c r="K209" s="247"/>
    </row>
    <row r="210" spans="2:11" ht="15" customHeight="1">
      <c r="B210" s="226"/>
      <c r="C210" s="203"/>
      <c r="D210" s="203"/>
      <c r="E210" s="203"/>
      <c r="F210" s="224" t="s">
        <v>940</v>
      </c>
      <c r="G210" s="203"/>
      <c r="H210" s="318" t="s">
        <v>1107</v>
      </c>
      <c r="I210" s="318"/>
      <c r="J210" s="318"/>
      <c r="K210" s="247"/>
    </row>
    <row r="211" spans="2:11" ht="15" customHeight="1">
      <c r="B211" s="265"/>
      <c r="C211" s="203"/>
      <c r="D211" s="203"/>
      <c r="E211" s="203"/>
      <c r="F211" s="224" t="s">
        <v>944</v>
      </c>
      <c r="G211" s="260"/>
      <c r="H211" s="319" t="s">
        <v>945</v>
      </c>
      <c r="I211" s="319"/>
      <c r="J211" s="319"/>
      <c r="K211" s="266"/>
    </row>
    <row r="212" spans="2:11" ht="15" customHeight="1">
      <c r="B212" s="265"/>
      <c r="C212" s="203"/>
      <c r="D212" s="203"/>
      <c r="E212" s="203"/>
      <c r="F212" s="224" t="s">
        <v>946</v>
      </c>
      <c r="G212" s="260"/>
      <c r="H212" s="319" t="s">
        <v>1108</v>
      </c>
      <c r="I212" s="319"/>
      <c r="J212" s="319"/>
      <c r="K212" s="266"/>
    </row>
    <row r="213" spans="2:11" ht="15" customHeight="1">
      <c r="B213" s="265"/>
      <c r="C213" s="203"/>
      <c r="D213" s="203"/>
      <c r="E213" s="203"/>
      <c r="F213" s="224"/>
      <c r="G213" s="260"/>
      <c r="H213" s="251"/>
      <c r="I213" s="251"/>
      <c r="J213" s="251"/>
      <c r="K213" s="266"/>
    </row>
    <row r="214" spans="2:11" ht="15" customHeight="1">
      <c r="B214" s="265"/>
      <c r="C214" s="203" t="s">
        <v>1070</v>
      </c>
      <c r="D214" s="203"/>
      <c r="E214" s="203"/>
      <c r="F214" s="224">
        <v>1</v>
      </c>
      <c r="G214" s="260"/>
      <c r="H214" s="319" t="s">
        <v>1109</v>
      </c>
      <c r="I214" s="319"/>
      <c r="J214" s="319"/>
      <c r="K214" s="266"/>
    </row>
    <row r="215" spans="2:11" ht="15" customHeight="1">
      <c r="B215" s="265"/>
      <c r="C215" s="203"/>
      <c r="D215" s="203"/>
      <c r="E215" s="203"/>
      <c r="F215" s="224">
        <v>2</v>
      </c>
      <c r="G215" s="260"/>
      <c r="H215" s="319" t="s">
        <v>1110</v>
      </c>
      <c r="I215" s="319"/>
      <c r="J215" s="319"/>
      <c r="K215" s="266"/>
    </row>
    <row r="216" spans="2:11" ht="15" customHeight="1">
      <c r="B216" s="265"/>
      <c r="C216" s="203"/>
      <c r="D216" s="203"/>
      <c r="E216" s="203"/>
      <c r="F216" s="224">
        <v>3</v>
      </c>
      <c r="G216" s="260"/>
      <c r="H216" s="319" t="s">
        <v>1111</v>
      </c>
      <c r="I216" s="319"/>
      <c r="J216" s="319"/>
      <c r="K216" s="266"/>
    </row>
    <row r="217" spans="2:11" ht="15" customHeight="1">
      <c r="B217" s="265"/>
      <c r="C217" s="203"/>
      <c r="D217" s="203"/>
      <c r="E217" s="203"/>
      <c r="F217" s="224">
        <v>4</v>
      </c>
      <c r="G217" s="260"/>
      <c r="H217" s="319" t="s">
        <v>1112</v>
      </c>
      <c r="I217" s="319"/>
      <c r="J217" s="319"/>
      <c r="K217" s="266"/>
    </row>
    <row r="218" spans="2:11" ht="12.75" customHeight="1">
      <c r="B218" s="267"/>
      <c r="C218" s="268"/>
      <c r="D218" s="268"/>
      <c r="E218" s="268"/>
      <c r="F218" s="268"/>
      <c r="G218" s="268"/>
      <c r="H218" s="268"/>
      <c r="I218" s="268"/>
      <c r="J218" s="268"/>
      <c r="K218" s="26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Štuller</dc:creator>
  <cp:keywords/>
  <dc:description/>
  <cp:lastModifiedBy>Luděk Štuller</cp:lastModifiedBy>
  <dcterms:created xsi:type="dcterms:W3CDTF">2023-06-07T11:03:58Z</dcterms:created>
  <dcterms:modified xsi:type="dcterms:W3CDTF">2023-06-07T11:10:13Z</dcterms:modified>
  <cp:category/>
  <cp:version/>
  <cp:contentType/>
  <cp:contentStatus/>
</cp:coreProperties>
</file>