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rozpočet" sheetId="2" r:id="rId2"/>
    <sheet name="propustky- čela" sheetId="3" r:id="rId3"/>
  </sheets>
  <definedNames/>
  <calcPr fullCalcOnLoad="1"/>
</workbook>
</file>

<file path=xl/sharedStrings.xml><?xml version="1.0" encoding="utf-8"?>
<sst xmlns="http://schemas.openxmlformats.org/spreadsheetml/2006/main" count="175" uniqueCount="116">
  <si>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</si>
  <si>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</si>
  <si>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</si>
  <si>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</si>
  <si>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</si>
  <si>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</si>
  <si>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</si>
  <si>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</si>
  <si>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</si>
  <si>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</si>
  <si>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</si>
  <si>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</si>
  <si>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</si>
  <si>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</si>
  <si>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</si>
  <si>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</si>
  <si>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</si>
  <si>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</si>
  <si>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</si>
  <si>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</si>
  <si>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</si>
  <si>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</si>
  <si>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</si>
  <si>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</si>
  <si>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</si>
  <si>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</si>
  <si>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</si>
  <si>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</si>
  <si>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</si>
  <si>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</si>
  <si>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</si>
  <si>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</si>
  <si>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</si>
  <si>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</si>
  <si>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</si>
  <si>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</si>
  <si>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</si>
  <si>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</si>
  <si>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</si>
  <si>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</si>
  <si>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</si>
  <si>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</si>
  <si>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</si>
  <si>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</si>
  <si>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</si>
  <si>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</si>
  <si>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</si>
  <si>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</si>
  <si>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</si>
  <si>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</si>
  <si>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</si>
  <si>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</si>
  <si>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</si>
  <si>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</si>
  <si>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</si>
  <si>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</si>
  <si>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</si>
  <si>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</si>
  <si>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</si>
  <si>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</si>
  <si>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</si>
  <si>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</si>
  <si>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m3</t>
  </si>
  <si>
    <t>574A44</t>
  </si>
  <si>
    <t>Zpracoval</t>
  </si>
  <si>
    <t xml:space="preserve">Schválil </t>
  </si>
  <si>
    <t>KSÚS Středočeského kraje příspěvková organizace</t>
  </si>
  <si>
    <t>asfalt.beton pro obrusný ACO 11+,tl.50mm</t>
  </si>
  <si>
    <t>očištění asf.vozovek zametením</t>
  </si>
  <si>
    <t>řezání asf. krytu do 50mm</t>
  </si>
  <si>
    <t>VDZ barva hladká-dodávka+ pokládka ( V4-125mm)</t>
  </si>
  <si>
    <t>spojovací postřik ze sil. emulze do 1,0 kg/m2 ( 2x)</t>
  </si>
  <si>
    <t xml:space="preserve">Stavba: III/33838 Paběnice- kř. II/339   </t>
  </si>
  <si>
    <t xml:space="preserve">Zpracoval:  </t>
  </si>
  <si>
    <t>výšková úprava vpusti</t>
  </si>
  <si>
    <t>ks</t>
  </si>
  <si>
    <t>DIO vč. Zajištění,zjištění a vytyčení inž. sítí, geodetické zaměření stavby</t>
  </si>
  <si>
    <t>čištění krajnic od nánosů  do 10 cm s odvozem na skládku</t>
  </si>
  <si>
    <t>Datum : 11.1.2023</t>
  </si>
  <si>
    <t>574C06</t>
  </si>
  <si>
    <t>asfalt. vrstvy pro ložní vrstvy ACO 16+ vyrovnávka ( 40mm)</t>
  </si>
  <si>
    <t>zpevnění krajnic ze recykl. materiálu tl. do 100mm</t>
  </si>
  <si>
    <t xml:space="preserve">těsnění dilat. spár asf. zálivkou </t>
  </si>
  <si>
    <t>Ing. Aleš Čermák,Ph.D.,MBA-ředitel</t>
  </si>
  <si>
    <t>Veselá T.- provozní cestmistr</t>
  </si>
  <si>
    <t>ZO za KSÚSSK</t>
  </si>
  <si>
    <t>Holan P., Salač R.</t>
  </si>
  <si>
    <t>00066001/CZ00066001</t>
  </si>
  <si>
    <t>čištění příkopů od nánosů do 0,25 m3/m ( fréza)</t>
  </si>
  <si>
    <t>poplatky za likvidace odpadu nekontaminovaných</t>
  </si>
  <si>
    <t>r.2023</t>
  </si>
  <si>
    <t>III/33838-Paběnice- kř. II/339</t>
  </si>
  <si>
    <t>9181C5</t>
  </si>
  <si>
    <t>čela propustu z trub  DN do 500mm z betonu do C 30/37</t>
  </si>
  <si>
    <t>kus</t>
  </si>
  <si>
    <t>výztuž zdí odděl a ohrad z oceli 10505, B500B</t>
  </si>
  <si>
    <t>výztuž říms z kari sítí</t>
  </si>
  <si>
    <t>doprava a poplatek za skládkování</t>
  </si>
  <si>
    <t>očištění zdiva od vegetace</t>
  </si>
  <si>
    <t>9111B1</t>
  </si>
  <si>
    <t>převedení vody potrubím DN 600mm nebo žlaby do 2m</t>
  </si>
  <si>
    <t>9181A5</t>
  </si>
  <si>
    <t>čela propustu z trub  DN do 300mm z betonu do C 30/37</t>
  </si>
  <si>
    <t>Bourání konstrukcí z kamene na MC s odvozem do 20 km</t>
  </si>
  <si>
    <t>čištění potrubí DN do 300mm</t>
  </si>
  <si>
    <t>čištění potrubí DN do 500mm</t>
  </si>
  <si>
    <t>zábradlí se svislou výplní dodávka a montáž</t>
  </si>
  <si>
    <t>Objekt:    sil. III/33838                   oprava 4 ks čel propustků</t>
  </si>
  <si>
    <t>úprava povrchů srovnáním území v tl. do 0,25m</t>
  </si>
  <si>
    <t>oprava 4 ks čel propustků- samostatný rozpočet</t>
  </si>
  <si>
    <t>oprava povrchu silnice+ oprava 4 ks čel propustků</t>
  </si>
  <si>
    <t>kostky- přeložení ( náběh na asf. povrch- uložení kostek do betonu- 18m2)</t>
  </si>
  <si>
    <t>R-pol</t>
  </si>
  <si>
    <t>Objekt:    sil. III/33838                    km 9,858-8,430, délka -1428m prům.5,9m ,8830 m2</t>
  </si>
  <si>
    <t>9,858-8,430 km</t>
  </si>
  <si>
    <t xml:space="preserve">frézování asf. ploch odvoz do 20km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</si>
</sst>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.000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1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10" fillId="0" borderId="21" xfId="0" applyNumberFormat="1" applyFont="1" applyBorder="1" applyAlignment="1" applyProtection="1">
      <alignment horizontal="center" vertical="center"/>
      <protection/>
    </xf>
    <xf numFmtId="1" fontId="10" fillId="0" borderId="17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1" fontId="10" fillId="0" borderId="27" xfId="0" applyNumberFormat="1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2" fontId="9" fillId="0" borderId="28" xfId="0" applyNumberFormat="1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vertical="top"/>
      <protection/>
    </xf>
    <xf numFmtId="0" fontId="54" fillId="0" borderId="10" xfId="0" applyFont="1" applyBorder="1" applyAlignment="1" applyProtection="1">
      <alignment vertical="top"/>
      <protection/>
    </xf>
    <xf numFmtId="0" fontId="54" fillId="0" borderId="12" xfId="0" applyFont="1" applyBorder="1" applyAlignment="1" applyProtection="1">
      <alignment vertical="top"/>
      <protection/>
    </xf>
    <xf numFmtId="0" fontId="0" fillId="0" borderId="0" xfId="0" applyFill="1" applyAlignment="1">
      <alignment horizontal="left" vertical="top" wrapText="1"/>
    </xf>
    <xf numFmtId="49" fontId="19" fillId="0" borderId="30" xfId="0" applyNumberFormat="1" applyFont="1" applyFill="1" applyBorder="1" applyAlignment="1" applyProtection="1">
      <alignment horizontal="left" vertical="center"/>
      <protection/>
    </xf>
    <xf numFmtId="0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0" fontId="19" fillId="0" borderId="33" xfId="0" applyNumberFormat="1" applyFont="1" applyFill="1" applyBorder="1" applyAlignment="1" applyProtection="1">
      <alignment horizontal="left" vertical="center"/>
      <protection/>
    </xf>
    <xf numFmtId="49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19" fillId="35" borderId="40" xfId="0" applyNumberFormat="1" applyFont="1" applyFill="1" applyBorder="1" applyAlignment="1" applyProtection="1">
      <alignment horizontal="center" vertical="center"/>
      <protection/>
    </xf>
    <xf numFmtId="0" fontId="19" fillId="35" borderId="37" xfId="0" applyNumberFormat="1" applyFont="1" applyFill="1" applyBorder="1" applyAlignment="1" applyProtection="1">
      <alignment horizontal="center" vertical="center"/>
      <protection/>
    </xf>
    <xf numFmtId="0" fontId="19" fillId="35" borderId="38" xfId="0" applyNumberFormat="1" applyFont="1" applyFill="1" applyBorder="1" applyAlignment="1" applyProtection="1">
      <alignment horizontal="center" vertical="center"/>
      <protection/>
    </xf>
    <xf numFmtId="0" fontId="19" fillId="35" borderId="41" xfId="0" applyNumberFormat="1" applyFont="1" applyFill="1" applyBorder="1" applyAlignment="1" applyProtection="1">
      <alignment horizontal="center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 wrapText="1"/>
      <protection/>
    </xf>
    <xf numFmtId="0" fontId="13" fillId="0" borderId="38" xfId="0" applyFont="1" applyBorder="1" applyAlignment="1" applyProtection="1">
      <alignment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0" fontId="13" fillId="0" borderId="43" xfId="0" applyFont="1" applyBorder="1" applyAlignment="1" applyProtection="1">
      <alignment vertical="center" wrapText="1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O21" sqref="O21"/>
    </sheetView>
  </sheetViews>
  <sheetFormatPr defaultColWidth="13.33203125" defaultRowHeight="10.5"/>
  <cols>
    <col min="1" max="1" width="13.33203125" style="45" customWidth="1"/>
    <col min="2" max="2" width="11.83203125" style="45" customWidth="1"/>
    <col min="3" max="3" width="25.33203125" style="45" customWidth="1"/>
    <col min="4" max="4" width="11.83203125" style="45" customWidth="1"/>
    <col min="5" max="5" width="16.33203125" style="45" customWidth="1"/>
    <col min="6" max="6" width="26.33203125" style="45" customWidth="1"/>
    <col min="7" max="7" width="13.33203125" style="45" customWidth="1"/>
    <col min="8" max="8" width="13.83203125" style="45" customWidth="1"/>
    <col min="9" max="9" width="26.16015625" style="45" customWidth="1"/>
    <col min="10" max="10" width="13.33203125" style="45" customWidth="1"/>
    <col min="11" max="11" width="13.66015625" style="45" bestFit="1" customWidth="1"/>
    <col min="12" max="16384" width="13.33203125" style="45" customWidth="1"/>
  </cols>
  <sheetData>
    <row r="1" spans="1:9" ht="28.5" customHeight="1" thickBot="1">
      <c r="A1" s="138" t="s">
        <v>16</v>
      </c>
      <c r="B1" s="139"/>
      <c r="C1" s="139"/>
      <c r="D1" s="139"/>
      <c r="E1" s="139"/>
      <c r="F1" s="139"/>
      <c r="G1" s="139"/>
      <c r="H1" s="139"/>
      <c r="I1" s="139"/>
    </row>
    <row r="2" spans="1:10" ht="12.75" customHeight="1">
      <c r="A2" s="140" t="s">
        <v>17</v>
      </c>
      <c r="B2" s="141"/>
      <c r="C2" s="142" t="s">
        <v>91</v>
      </c>
      <c r="D2" s="142"/>
      <c r="E2" s="144" t="s">
        <v>18</v>
      </c>
      <c r="F2" s="145" t="s">
        <v>66</v>
      </c>
      <c r="G2" s="146"/>
      <c r="H2" s="144" t="s">
        <v>19</v>
      </c>
      <c r="I2" s="149" t="s">
        <v>87</v>
      </c>
      <c r="J2" s="46"/>
    </row>
    <row r="3" spans="1:10" ht="12.75">
      <c r="A3" s="124"/>
      <c r="B3" s="123"/>
      <c r="C3" s="143"/>
      <c r="D3" s="143"/>
      <c r="E3" s="123"/>
      <c r="F3" s="147"/>
      <c r="G3" s="148"/>
      <c r="H3" s="123"/>
      <c r="I3" s="127"/>
      <c r="J3" s="46"/>
    </row>
    <row r="4" spans="1:10" ht="12.75">
      <c r="A4" s="122" t="s">
        <v>20</v>
      </c>
      <c r="B4" s="123"/>
      <c r="C4" s="134" t="s">
        <v>110</v>
      </c>
      <c r="D4" s="135"/>
      <c r="E4" s="125" t="s">
        <v>21</v>
      </c>
      <c r="F4" s="125"/>
      <c r="G4" s="123"/>
      <c r="H4" s="125" t="s">
        <v>19</v>
      </c>
      <c r="I4" s="129"/>
      <c r="J4" s="46"/>
    </row>
    <row r="5" spans="1:10" ht="12.75">
      <c r="A5" s="124"/>
      <c r="B5" s="123"/>
      <c r="C5" s="136"/>
      <c r="D5" s="137"/>
      <c r="E5" s="123"/>
      <c r="F5" s="123"/>
      <c r="G5" s="123"/>
      <c r="H5" s="123"/>
      <c r="I5" s="127"/>
      <c r="J5" s="46"/>
    </row>
    <row r="6" spans="1:10" ht="12.75" customHeight="1">
      <c r="A6" s="122" t="s">
        <v>22</v>
      </c>
      <c r="B6" s="123"/>
      <c r="C6" s="130" t="s">
        <v>114</v>
      </c>
      <c r="D6" s="131"/>
      <c r="E6" s="125" t="s">
        <v>23</v>
      </c>
      <c r="F6" s="125"/>
      <c r="G6" s="123"/>
      <c r="H6" s="125" t="s">
        <v>19</v>
      </c>
      <c r="I6" s="129"/>
      <c r="J6" s="46"/>
    </row>
    <row r="7" spans="1:10" ht="12.75">
      <c r="A7" s="124"/>
      <c r="B7" s="123"/>
      <c r="C7" s="132"/>
      <c r="D7" s="133"/>
      <c r="E7" s="123"/>
      <c r="F7" s="123"/>
      <c r="G7" s="123"/>
      <c r="H7" s="123"/>
      <c r="I7" s="127"/>
      <c r="J7" s="46"/>
    </row>
    <row r="8" spans="1:10" ht="12.75">
      <c r="A8" s="122" t="s">
        <v>24</v>
      </c>
      <c r="B8" s="123"/>
      <c r="C8" s="128" t="s">
        <v>90</v>
      </c>
      <c r="D8" s="123"/>
      <c r="E8" s="125" t="s">
        <v>85</v>
      </c>
      <c r="F8" s="123" t="s">
        <v>86</v>
      </c>
      <c r="G8" s="123"/>
      <c r="H8" s="125" t="s">
        <v>25</v>
      </c>
      <c r="I8" s="129"/>
      <c r="J8" s="46"/>
    </row>
    <row r="9" spans="1:10" ht="12.75">
      <c r="A9" s="124"/>
      <c r="B9" s="123"/>
      <c r="C9" s="123"/>
      <c r="D9" s="123"/>
      <c r="E9" s="123"/>
      <c r="F9" s="123"/>
      <c r="G9" s="123"/>
      <c r="H9" s="123"/>
      <c r="I9" s="127"/>
      <c r="J9" s="46"/>
    </row>
    <row r="10" spans="1:10" ht="12.75">
      <c r="A10" s="122" t="s">
        <v>26</v>
      </c>
      <c r="B10" s="123"/>
      <c r="C10" s="125"/>
      <c r="D10" s="123"/>
      <c r="E10" s="125" t="s">
        <v>27</v>
      </c>
      <c r="F10" s="125" t="s">
        <v>84</v>
      </c>
      <c r="G10" s="123"/>
      <c r="H10" s="125" t="s">
        <v>28</v>
      </c>
      <c r="I10" s="126">
        <v>44937</v>
      </c>
      <c r="J10" s="46"/>
    </row>
    <row r="11" spans="1:10" ht="12.75">
      <c r="A11" s="124"/>
      <c r="B11" s="123"/>
      <c r="C11" s="123"/>
      <c r="D11" s="123"/>
      <c r="E11" s="123"/>
      <c r="F11" s="123"/>
      <c r="G11" s="123"/>
      <c r="H11" s="123"/>
      <c r="I11" s="127"/>
      <c r="J11" s="46"/>
    </row>
    <row r="12" spans="1:9" ht="23.25" customHeight="1" thickBot="1">
      <c r="A12" s="116" t="s">
        <v>29</v>
      </c>
      <c r="B12" s="117"/>
      <c r="C12" s="117"/>
      <c r="D12" s="117"/>
      <c r="E12" s="117"/>
      <c r="F12" s="117"/>
      <c r="G12" s="117"/>
      <c r="H12" s="117"/>
      <c r="I12" s="118"/>
    </row>
    <row r="13" spans="1:10" ht="26.25" customHeight="1">
      <c r="A13" s="47" t="s">
        <v>30</v>
      </c>
      <c r="B13" s="119" t="s">
        <v>31</v>
      </c>
      <c r="C13" s="120"/>
      <c r="D13" s="48" t="s">
        <v>32</v>
      </c>
      <c r="E13" s="119" t="s">
        <v>33</v>
      </c>
      <c r="F13" s="120"/>
      <c r="G13" s="48" t="s">
        <v>34</v>
      </c>
      <c r="H13" s="119" t="s">
        <v>35</v>
      </c>
      <c r="I13" s="121"/>
      <c r="J13" s="46"/>
    </row>
    <row r="14" spans="1:10" ht="15" customHeight="1">
      <c r="A14" s="49" t="s">
        <v>36</v>
      </c>
      <c r="B14" s="50" t="s">
        <v>37</v>
      </c>
      <c r="C14" s="51">
        <f>SUM(rozpočet!F28)</f>
        <v>0</v>
      </c>
      <c r="D14" s="113" t="s">
        <v>38</v>
      </c>
      <c r="E14" s="114"/>
      <c r="F14" s="51">
        <v>0</v>
      </c>
      <c r="G14" s="113" t="s">
        <v>39</v>
      </c>
      <c r="H14" s="114"/>
      <c r="I14" s="52">
        <v>0</v>
      </c>
      <c r="J14" s="46"/>
    </row>
    <row r="15" spans="1:11" ht="15" customHeight="1">
      <c r="A15" s="49"/>
      <c r="B15" s="50" t="s">
        <v>40</v>
      </c>
      <c r="C15" s="51">
        <v>0</v>
      </c>
      <c r="D15" s="113" t="s">
        <v>41</v>
      </c>
      <c r="E15" s="114"/>
      <c r="F15" s="51">
        <v>0</v>
      </c>
      <c r="G15" s="113" t="s">
        <v>42</v>
      </c>
      <c r="H15" s="114"/>
      <c r="I15" s="52">
        <v>0</v>
      </c>
      <c r="J15" s="46"/>
      <c r="K15" s="53"/>
    </row>
    <row r="16" spans="1:10" ht="15" customHeight="1">
      <c r="A16" s="49" t="s">
        <v>43</v>
      </c>
      <c r="B16" s="50" t="s">
        <v>37</v>
      </c>
      <c r="C16" s="51">
        <v>0</v>
      </c>
      <c r="D16" s="113" t="s">
        <v>44</v>
      </c>
      <c r="E16" s="114"/>
      <c r="F16" s="51">
        <v>0</v>
      </c>
      <c r="G16" s="113" t="s">
        <v>45</v>
      </c>
      <c r="H16" s="114"/>
      <c r="I16" s="52">
        <v>0</v>
      </c>
      <c r="J16" s="46"/>
    </row>
    <row r="17" spans="1:10" ht="15" customHeight="1">
      <c r="A17" s="49"/>
      <c r="B17" s="50" t="s">
        <v>40</v>
      </c>
      <c r="C17" s="51">
        <v>0</v>
      </c>
      <c r="D17" s="113"/>
      <c r="E17" s="114"/>
      <c r="F17" s="54"/>
      <c r="G17" s="113" t="s">
        <v>46</v>
      </c>
      <c r="H17" s="114"/>
      <c r="I17" s="52">
        <v>0</v>
      </c>
      <c r="J17" s="46"/>
    </row>
    <row r="18" spans="1:10" ht="15" customHeight="1">
      <c r="A18" s="49" t="s">
        <v>47</v>
      </c>
      <c r="B18" s="50" t="s">
        <v>37</v>
      </c>
      <c r="C18" s="51">
        <v>0</v>
      </c>
      <c r="D18" s="113"/>
      <c r="E18" s="114"/>
      <c r="F18" s="54"/>
      <c r="G18" s="113" t="s">
        <v>48</v>
      </c>
      <c r="H18" s="114"/>
      <c r="I18" s="52">
        <v>0</v>
      </c>
      <c r="J18" s="46"/>
    </row>
    <row r="19" spans="1:10" ht="15" customHeight="1">
      <c r="A19" s="49"/>
      <c r="B19" s="50" t="s">
        <v>40</v>
      </c>
      <c r="C19" s="51">
        <v>0</v>
      </c>
      <c r="D19" s="113"/>
      <c r="E19" s="114"/>
      <c r="F19" s="54"/>
      <c r="G19" s="113" t="s">
        <v>49</v>
      </c>
      <c r="H19" s="114"/>
      <c r="I19" s="52">
        <v>0</v>
      </c>
      <c r="J19" s="46"/>
    </row>
    <row r="20" spans="1:10" ht="15" customHeight="1">
      <c r="A20" s="111" t="s">
        <v>50</v>
      </c>
      <c r="B20" s="112"/>
      <c r="C20" s="51">
        <v>0</v>
      </c>
      <c r="D20" s="113"/>
      <c r="E20" s="114"/>
      <c r="F20" s="54"/>
      <c r="G20" s="113"/>
      <c r="H20" s="114"/>
      <c r="I20" s="55"/>
      <c r="J20" s="46"/>
    </row>
    <row r="21" spans="1:10" ht="15" customHeight="1">
      <c r="A21" s="111" t="s">
        <v>51</v>
      </c>
      <c r="B21" s="112"/>
      <c r="C21" s="51">
        <v>0</v>
      </c>
      <c r="D21" s="113"/>
      <c r="E21" s="114"/>
      <c r="F21" s="54"/>
      <c r="G21" s="113"/>
      <c r="H21" s="114"/>
      <c r="I21" s="55"/>
      <c r="J21" s="46"/>
    </row>
    <row r="22" spans="1:10" ht="16.5" customHeight="1">
      <c r="A22" s="111" t="s">
        <v>52</v>
      </c>
      <c r="B22" s="112"/>
      <c r="C22" s="51">
        <f>SUM(C14:C21)</f>
        <v>0</v>
      </c>
      <c r="D22" s="115" t="s">
        <v>53</v>
      </c>
      <c r="E22" s="112"/>
      <c r="F22" s="51">
        <f>SUM(F14:F21)</f>
        <v>0</v>
      </c>
      <c r="G22" s="115" t="s">
        <v>54</v>
      </c>
      <c r="H22" s="112"/>
      <c r="I22" s="52">
        <f>SUM(I14:I21)</f>
        <v>0</v>
      </c>
      <c r="J22" s="46"/>
    </row>
    <row r="23" spans="1:9" ht="12.75">
      <c r="A23" s="56"/>
      <c r="B23" s="57"/>
      <c r="C23" s="57"/>
      <c r="D23" s="57"/>
      <c r="E23" s="57"/>
      <c r="F23" s="57"/>
      <c r="G23" s="57"/>
      <c r="H23" s="57"/>
      <c r="I23" s="58"/>
    </row>
    <row r="24" spans="1:9" ht="15" customHeight="1">
      <c r="A24" s="108" t="s">
        <v>55</v>
      </c>
      <c r="B24" s="109"/>
      <c r="C24" s="59">
        <v>0</v>
      </c>
      <c r="D24" s="46"/>
      <c r="E24" s="46"/>
      <c r="F24" s="46"/>
      <c r="G24" s="46"/>
      <c r="H24" s="46"/>
      <c r="I24" s="60"/>
    </row>
    <row r="25" spans="1:10" ht="15" customHeight="1">
      <c r="A25" s="108" t="s">
        <v>56</v>
      </c>
      <c r="B25" s="109"/>
      <c r="C25" s="59">
        <v>0</v>
      </c>
      <c r="D25" s="110" t="s">
        <v>57</v>
      </c>
      <c r="E25" s="109"/>
      <c r="F25" s="59">
        <f>ROUND(C25*(14/100),2)</f>
        <v>0</v>
      </c>
      <c r="G25" s="110" t="s">
        <v>13</v>
      </c>
      <c r="H25" s="109"/>
      <c r="I25" s="61">
        <f>SUM(C24:C26)</f>
        <v>0</v>
      </c>
      <c r="J25" s="46"/>
    </row>
    <row r="26" spans="1:10" ht="15" customHeight="1">
      <c r="A26" s="108" t="s">
        <v>58</v>
      </c>
      <c r="B26" s="109"/>
      <c r="C26" s="59">
        <f>C22+F22*I22</f>
        <v>0</v>
      </c>
      <c r="D26" s="110" t="s">
        <v>6</v>
      </c>
      <c r="E26" s="109"/>
      <c r="F26" s="59">
        <f>ROUND(C26*(21/100),2)</f>
        <v>0</v>
      </c>
      <c r="G26" s="110" t="s">
        <v>59</v>
      </c>
      <c r="H26" s="109"/>
      <c r="I26" s="61">
        <f>SUM(F25:F26)+I25</f>
        <v>0</v>
      </c>
      <c r="J26" s="46"/>
    </row>
    <row r="27" spans="1:9" ht="12.75">
      <c r="A27" s="62"/>
      <c r="B27" s="46"/>
      <c r="C27" s="46"/>
      <c r="D27" s="46"/>
      <c r="E27" s="46"/>
      <c r="F27" s="46"/>
      <c r="G27" s="46"/>
      <c r="H27" s="46"/>
      <c r="I27" s="60"/>
    </row>
    <row r="28" spans="1:10" ht="14.25" customHeight="1">
      <c r="A28" s="95"/>
      <c r="B28" s="96"/>
      <c r="C28" s="97"/>
      <c r="D28" s="104" t="s">
        <v>65</v>
      </c>
      <c r="E28" s="105"/>
      <c r="F28" s="106"/>
      <c r="G28" s="104" t="s">
        <v>64</v>
      </c>
      <c r="H28" s="105"/>
      <c r="I28" s="107"/>
      <c r="J28" s="46"/>
    </row>
    <row r="29" spans="1:10" ht="14.25" customHeight="1">
      <c r="A29" s="98"/>
      <c r="B29" s="99"/>
      <c r="C29" s="100"/>
      <c r="D29" s="91"/>
      <c r="E29" s="92"/>
      <c r="F29" s="93"/>
      <c r="G29" s="91"/>
      <c r="H29" s="92"/>
      <c r="I29" s="94"/>
      <c r="J29" s="46"/>
    </row>
    <row r="30" spans="1:10" ht="14.25" customHeight="1">
      <c r="A30" s="98"/>
      <c r="B30" s="99"/>
      <c r="C30" s="100"/>
      <c r="D30" s="91" t="s">
        <v>83</v>
      </c>
      <c r="E30" s="92"/>
      <c r="F30" s="93"/>
      <c r="G30" s="91"/>
      <c r="H30" s="92"/>
      <c r="I30" s="94"/>
      <c r="J30" s="46"/>
    </row>
    <row r="31" spans="1:10" ht="14.25" customHeight="1">
      <c r="A31" s="98"/>
      <c r="B31" s="99"/>
      <c r="C31" s="100"/>
      <c r="D31" s="91"/>
      <c r="E31" s="92"/>
      <c r="F31" s="93"/>
      <c r="G31" s="91"/>
      <c r="H31" s="92"/>
      <c r="I31" s="94"/>
      <c r="J31" s="46"/>
    </row>
    <row r="32" spans="1:10" ht="14.25" customHeight="1" thickBot="1">
      <c r="A32" s="101"/>
      <c r="B32" s="102"/>
      <c r="C32" s="103"/>
      <c r="D32" s="87" t="s">
        <v>60</v>
      </c>
      <c r="E32" s="88"/>
      <c r="F32" s="89"/>
      <c r="G32" s="87" t="s">
        <v>60</v>
      </c>
      <c r="H32" s="88"/>
      <c r="I32" s="90"/>
      <c r="J32" s="46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">
      <selection activeCell="E12" sqref="E12:E2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150" t="s">
        <v>5</v>
      </c>
      <c r="B1" s="150"/>
      <c r="C1" s="150"/>
      <c r="D1" s="150"/>
      <c r="E1" s="150"/>
      <c r="F1" s="150"/>
    </row>
    <row r="2" spans="1:6" s="6" customFormat="1" ht="12.75" customHeight="1">
      <c r="A2" s="20" t="s">
        <v>72</v>
      </c>
      <c r="B2" s="7"/>
      <c r="C2" s="21"/>
      <c r="D2" s="7"/>
      <c r="E2" s="7"/>
      <c r="F2" s="7"/>
    </row>
    <row r="3" spans="1:6" s="6" customFormat="1" ht="12.75" customHeight="1">
      <c r="A3" s="20" t="s">
        <v>113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15</v>
      </c>
      <c r="B6" s="14"/>
      <c r="C6" s="18"/>
      <c r="D6" s="14"/>
      <c r="E6" s="14"/>
      <c r="F6" s="14"/>
    </row>
    <row r="7" spans="1:6" s="6" customFormat="1" ht="12.75" customHeight="1">
      <c r="A7" s="14" t="s">
        <v>1</v>
      </c>
      <c r="B7" s="14"/>
      <c r="C7" s="18"/>
      <c r="D7" s="14" t="s">
        <v>73</v>
      </c>
      <c r="E7" s="14"/>
      <c r="F7" s="72" t="s">
        <v>5</v>
      </c>
    </row>
    <row r="8" spans="1:6" s="6" customFormat="1" ht="12.75" customHeight="1">
      <c r="A8" s="14" t="s">
        <v>61</v>
      </c>
      <c r="B8" s="15"/>
      <c r="C8" s="19"/>
      <c r="D8" s="14" t="s">
        <v>78</v>
      </c>
      <c r="E8" s="16"/>
      <c r="F8" s="73" t="s">
        <v>5</v>
      </c>
    </row>
    <row r="9" spans="1:6" s="6" customFormat="1" ht="6.75" customHeight="1">
      <c r="A9" s="17"/>
      <c r="B9" s="17"/>
      <c r="C9" s="17"/>
      <c r="D9" s="17"/>
      <c r="E9" s="17" t="s">
        <v>5</v>
      </c>
      <c r="F9" s="17"/>
    </row>
    <row r="10" ht="24" customHeight="1" thickBot="1"/>
    <row r="11" spans="1:6" s="22" customFormat="1" ht="15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</row>
    <row r="12" spans="1:6" s="22" customFormat="1" ht="15">
      <c r="A12" s="75">
        <v>14102</v>
      </c>
      <c r="B12" s="31" t="s">
        <v>89</v>
      </c>
      <c r="C12" s="32" t="s">
        <v>3</v>
      </c>
      <c r="D12" s="36">
        <v>228.5</v>
      </c>
      <c r="E12" s="23"/>
      <c r="F12" s="24">
        <f aca="true" t="shared" si="0" ref="F12:F27">E12*D12</f>
        <v>0</v>
      </c>
    </row>
    <row r="13" spans="1:6" s="22" customFormat="1" ht="15">
      <c r="A13" s="33">
        <v>12922</v>
      </c>
      <c r="B13" s="34" t="s">
        <v>77</v>
      </c>
      <c r="C13" s="35" t="s">
        <v>2</v>
      </c>
      <c r="D13" s="37">
        <v>1428</v>
      </c>
      <c r="E13" s="25"/>
      <c r="F13" s="26">
        <f t="shared" si="0"/>
        <v>0</v>
      </c>
    </row>
    <row r="14" spans="1:6" s="22" customFormat="1" ht="15">
      <c r="A14" s="33">
        <v>12931</v>
      </c>
      <c r="B14" s="34" t="s">
        <v>88</v>
      </c>
      <c r="C14" s="35" t="s">
        <v>4</v>
      </c>
      <c r="D14" s="77">
        <v>900</v>
      </c>
      <c r="E14" s="25"/>
      <c r="F14" s="26">
        <f t="shared" si="0"/>
        <v>0</v>
      </c>
    </row>
    <row r="15" spans="1:6" s="22" customFormat="1" ht="15">
      <c r="A15" s="33">
        <v>113727</v>
      </c>
      <c r="B15" s="34" t="s">
        <v>115</v>
      </c>
      <c r="C15" s="35" t="s">
        <v>62</v>
      </c>
      <c r="D15" s="37">
        <v>540</v>
      </c>
      <c r="E15" s="25"/>
      <c r="F15" s="26">
        <f t="shared" si="0"/>
        <v>0</v>
      </c>
    </row>
    <row r="16" spans="1:6" s="22" customFormat="1" ht="15">
      <c r="A16" s="33">
        <v>572223</v>
      </c>
      <c r="B16" s="34" t="s">
        <v>71</v>
      </c>
      <c r="C16" s="35" t="s">
        <v>2</v>
      </c>
      <c r="D16" s="37">
        <v>17660</v>
      </c>
      <c r="E16" s="25"/>
      <c r="F16" s="26">
        <f t="shared" si="0"/>
        <v>0</v>
      </c>
    </row>
    <row r="17" spans="1:6" s="67" customFormat="1" ht="15">
      <c r="A17" s="68" t="s">
        <v>79</v>
      </c>
      <c r="B17" s="63" t="s">
        <v>80</v>
      </c>
      <c r="C17" s="35" t="s">
        <v>62</v>
      </c>
      <c r="D17" s="64">
        <v>353.2</v>
      </c>
      <c r="E17" s="65"/>
      <c r="F17" s="66">
        <f t="shared" si="0"/>
        <v>0</v>
      </c>
    </row>
    <row r="18" spans="1:6" s="22" customFormat="1" ht="21" customHeight="1">
      <c r="A18" s="33" t="s">
        <v>63</v>
      </c>
      <c r="B18" s="34" t="s">
        <v>67</v>
      </c>
      <c r="C18" s="35" t="s">
        <v>2</v>
      </c>
      <c r="D18" s="37">
        <v>8830</v>
      </c>
      <c r="E18" s="25"/>
      <c r="F18" s="26">
        <f t="shared" si="0"/>
        <v>0</v>
      </c>
    </row>
    <row r="19" spans="1:6" s="22" customFormat="1" ht="15">
      <c r="A19" s="33">
        <v>56962</v>
      </c>
      <c r="B19" s="34" t="s">
        <v>81</v>
      </c>
      <c r="C19" s="35" t="s">
        <v>2</v>
      </c>
      <c r="D19" s="37">
        <v>1428</v>
      </c>
      <c r="E19" s="25"/>
      <c r="F19" s="26">
        <f t="shared" si="0"/>
        <v>0</v>
      </c>
    </row>
    <row r="20" spans="1:6" s="22" customFormat="1" ht="15">
      <c r="A20" s="33">
        <v>93818</v>
      </c>
      <c r="B20" s="34" t="s">
        <v>68</v>
      </c>
      <c r="C20" s="35" t="s">
        <v>2</v>
      </c>
      <c r="D20" s="37">
        <v>8830</v>
      </c>
      <c r="E20" s="25"/>
      <c r="F20" s="26">
        <f t="shared" si="0"/>
        <v>0</v>
      </c>
    </row>
    <row r="21" spans="1:6" s="22" customFormat="1" ht="15">
      <c r="A21" s="33">
        <v>919111</v>
      </c>
      <c r="B21" s="34" t="s">
        <v>69</v>
      </c>
      <c r="C21" s="35" t="s">
        <v>4</v>
      </c>
      <c r="D21" s="37">
        <v>34</v>
      </c>
      <c r="E21" s="25"/>
      <c r="F21" s="26">
        <f t="shared" si="0"/>
        <v>0</v>
      </c>
    </row>
    <row r="22" spans="1:6" s="22" customFormat="1" ht="15">
      <c r="A22" s="33">
        <v>915111</v>
      </c>
      <c r="B22" s="34" t="s">
        <v>70</v>
      </c>
      <c r="C22" s="35" t="s">
        <v>2</v>
      </c>
      <c r="D22" s="37">
        <v>357</v>
      </c>
      <c r="E22" s="25"/>
      <c r="F22" s="26">
        <f t="shared" si="0"/>
        <v>0</v>
      </c>
    </row>
    <row r="23" spans="1:6" s="22" customFormat="1" ht="15">
      <c r="A23" s="33">
        <v>931312</v>
      </c>
      <c r="B23" s="34" t="s">
        <v>82</v>
      </c>
      <c r="C23" s="35" t="s">
        <v>4</v>
      </c>
      <c r="D23" s="37">
        <v>34</v>
      </c>
      <c r="E23" s="25"/>
      <c r="F23" s="26">
        <f t="shared" si="0"/>
        <v>0</v>
      </c>
    </row>
    <row r="24" spans="1:6" s="22" customFormat="1" ht="15">
      <c r="A24" s="33">
        <v>89923</v>
      </c>
      <c r="B24" s="34" t="s">
        <v>74</v>
      </c>
      <c r="C24" s="35" t="s">
        <v>75</v>
      </c>
      <c r="D24" s="37">
        <v>6</v>
      </c>
      <c r="E24" s="25"/>
      <c r="F24" s="26">
        <f>SUM(E24*D24)</f>
        <v>0</v>
      </c>
    </row>
    <row r="25" spans="1:6" s="22" customFormat="1" ht="15">
      <c r="A25" s="76" t="s">
        <v>112</v>
      </c>
      <c r="B25" s="34" t="s">
        <v>76</v>
      </c>
      <c r="C25" s="35" t="s">
        <v>12</v>
      </c>
      <c r="D25" s="37">
        <v>1</v>
      </c>
      <c r="E25" s="25"/>
      <c r="F25" s="26">
        <f t="shared" si="0"/>
        <v>0</v>
      </c>
    </row>
    <row r="26" spans="1:6" s="22" customFormat="1" ht="15">
      <c r="A26" s="78" t="s">
        <v>112</v>
      </c>
      <c r="B26" s="70" t="s">
        <v>111</v>
      </c>
      <c r="C26" s="79" t="s">
        <v>12</v>
      </c>
      <c r="D26" s="80">
        <v>1</v>
      </c>
      <c r="E26" s="81"/>
      <c r="F26" s="82">
        <f t="shared" si="0"/>
        <v>0</v>
      </c>
    </row>
    <row r="27" spans="1:6" s="22" customFormat="1" ht="15.75" thickBot="1">
      <c r="A27" s="78" t="s">
        <v>112</v>
      </c>
      <c r="B27" s="70" t="s">
        <v>109</v>
      </c>
      <c r="C27" s="79" t="s">
        <v>12</v>
      </c>
      <c r="D27" s="80">
        <v>1</v>
      </c>
      <c r="E27" s="81"/>
      <c r="F27" s="82">
        <f t="shared" si="0"/>
        <v>0</v>
      </c>
    </row>
    <row r="28" spans="1:6" s="22" customFormat="1" ht="15">
      <c r="A28" s="69"/>
      <c r="B28" s="70" t="s">
        <v>13</v>
      </c>
      <c r="C28" s="70"/>
      <c r="D28" s="70"/>
      <c r="E28" s="71" t="s">
        <v>5</v>
      </c>
      <c r="F28" s="74">
        <f>SUM(F12:F27)</f>
        <v>0</v>
      </c>
    </row>
    <row r="29" spans="1:6" s="22" customFormat="1" ht="15">
      <c r="A29" s="38"/>
      <c r="B29" s="34" t="s">
        <v>6</v>
      </c>
      <c r="C29" s="34"/>
      <c r="D29" s="34"/>
      <c r="E29" s="39" t="s">
        <v>5</v>
      </c>
      <c r="F29" s="40">
        <f>F28*0.21</f>
        <v>0</v>
      </c>
    </row>
    <row r="30" spans="1:6" s="22" customFormat="1" ht="15.75" thickBot="1">
      <c r="A30" s="41"/>
      <c r="B30" s="42" t="s">
        <v>14</v>
      </c>
      <c r="C30" s="42"/>
      <c r="D30" s="42"/>
      <c r="E30" s="43" t="s">
        <v>5</v>
      </c>
      <c r="F30" s="44">
        <f>F29+F28</f>
        <v>0</v>
      </c>
    </row>
    <row r="31" ht="24" customHeight="1"/>
    <row r="32" ht="12" customHeight="1">
      <c r="B32" s="86"/>
    </row>
    <row r="33" ht="12" customHeight="1">
      <c r="B33" s="86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E12" sqref="E12:E2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150" t="s">
        <v>5</v>
      </c>
      <c r="B1" s="150"/>
      <c r="C1" s="150"/>
      <c r="D1" s="150"/>
      <c r="E1" s="150"/>
      <c r="F1" s="150"/>
    </row>
    <row r="2" spans="1:6" s="6" customFormat="1" ht="12.75" customHeight="1">
      <c r="A2" s="20" t="s">
        <v>72</v>
      </c>
      <c r="B2" s="7"/>
      <c r="C2" s="21"/>
      <c r="D2" s="7"/>
      <c r="E2" s="7"/>
      <c r="F2" s="7"/>
    </row>
    <row r="3" spans="1:6" s="6" customFormat="1" ht="12.75" customHeight="1">
      <c r="A3" s="20" t="s">
        <v>107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15</v>
      </c>
      <c r="B6" s="14"/>
      <c r="C6" s="18"/>
      <c r="D6" s="14"/>
      <c r="E6" s="14"/>
      <c r="F6" s="14"/>
    </row>
    <row r="7" spans="1:6" s="6" customFormat="1" ht="12.75" customHeight="1">
      <c r="A7" s="14" t="s">
        <v>1</v>
      </c>
      <c r="B7" s="14"/>
      <c r="C7" s="18"/>
      <c r="D7" s="14" t="s">
        <v>73</v>
      </c>
      <c r="E7" s="14"/>
      <c r="F7" s="72" t="s">
        <v>5</v>
      </c>
    </row>
    <row r="8" spans="1:6" s="6" customFormat="1" ht="12.75" customHeight="1">
      <c r="A8" s="14" t="s">
        <v>61</v>
      </c>
      <c r="B8" s="15"/>
      <c r="C8" s="19"/>
      <c r="D8" s="14" t="s">
        <v>78</v>
      </c>
      <c r="E8" s="16"/>
      <c r="F8" s="73" t="s">
        <v>5</v>
      </c>
    </row>
    <row r="9" spans="1:6" s="6" customFormat="1" ht="6.75" customHeight="1">
      <c r="A9" s="17"/>
      <c r="B9" s="17"/>
      <c r="C9" s="17"/>
      <c r="D9" s="17"/>
      <c r="E9" s="17" t="s">
        <v>5</v>
      </c>
      <c r="F9" s="17"/>
    </row>
    <row r="10" ht="24" customHeight="1" thickBot="1"/>
    <row r="11" spans="1:6" s="22" customFormat="1" ht="15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</row>
    <row r="12" spans="1:6" s="22" customFormat="1" ht="15">
      <c r="A12" s="75">
        <v>966138</v>
      </c>
      <c r="B12" s="84" t="s">
        <v>103</v>
      </c>
      <c r="C12" s="32" t="s">
        <v>62</v>
      </c>
      <c r="D12" s="36">
        <v>20</v>
      </c>
      <c r="E12" s="23"/>
      <c r="F12" s="24">
        <f aca="true" t="shared" si="0" ref="F12:F23">E12*D12</f>
        <v>0</v>
      </c>
    </row>
    <row r="13" spans="1:6" s="22" customFormat="1" ht="15">
      <c r="A13" s="33">
        <v>14102</v>
      </c>
      <c r="B13" s="85" t="s">
        <v>97</v>
      </c>
      <c r="C13" s="35" t="s">
        <v>3</v>
      </c>
      <c r="D13" s="37">
        <v>36</v>
      </c>
      <c r="E13" s="25"/>
      <c r="F13" s="26">
        <f t="shared" si="0"/>
        <v>0</v>
      </c>
    </row>
    <row r="14" spans="1:6" s="22" customFormat="1" ht="15">
      <c r="A14" s="33" t="s">
        <v>101</v>
      </c>
      <c r="B14" s="83" t="s">
        <v>102</v>
      </c>
      <c r="C14" s="35" t="s">
        <v>94</v>
      </c>
      <c r="D14" s="77">
        <v>2</v>
      </c>
      <c r="E14" s="25"/>
      <c r="F14" s="26">
        <f t="shared" si="0"/>
        <v>0</v>
      </c>
    </row>
    <row r="15" spans="1:6" s="22" customFormat="1" ht="15">
      <c r="A15" s="33" t="s">
        <v>92</v>
      </c>
      <c r="B15" s="34" t="s">
        <v>93</v>
      </c>
      <c r="C15" s="35" t="s">
        <v>94</v>
      </c>
      <c r="D15" s="37">
        <v>2</v>
      </c>
      <c r="E15" s="25"/>
      <c r="F15" s="26">
        <f t="shared" si="0"/>
        <v>0</v>
      </c>
    </row>
    <row r="16" spans="1:6" s="22" customFormat="1" ht="15">
      <c r="A16" s="33">
        <v>318365</v>
      </c>
      <c r="B16" s="34" t="s">
        <v>95</v>
      </c>
      <c r="C16" s="35" t="s">
        <v>3</v>
      </c>
      <c r="D16" s="37">
        <v>0.1</v>
      </c>
      <c r="E16" s="25"/>
      <c r="F16" s="26">
        <f t="shared" si="0"/>
        <v>0</v>
      </c>
    </row>
    <row r="17" spans="1:6" s="67" customFormat="1" ht="15">
      <c r="A17" s="68">
        <v>317366</v>
      </c>
      <c r="B17" s="63" t="s">
        <v>96</v>
      </c>
      <c r="C17" s="35" t="s">
        <v>3</v>
      </c>
      <c r="D17" s="64">
        <v>0.03</v>
      </c>
      <c r="E17" s="65"/>
      <c r="F17" s="66">
        <f t="shared" si="0"/>
        <v>0</v>
      </c>
    </row>
    <row r="18" spans="1:6" s="22" customFormat="1" ht="21" customHeight="1">
      <c r="A18" s="33">
        <v>18214</v>
      </c>
      <c r="B18" s="34" t="s">
        <v>108</v>
      </c>
      <c r="C18" s="35" t="s">
        <v>2</v>
      </c>
      <c r="D18" s="37">
        <v>16</v>
      </c>
      <c r="E18" s="25"/>
      <c r="F18" s="26">
        <f t="shared" si="0"/>
        <v>0</v>
      </c>
    </row>
    <row r="19" spans="1:6" s="22" customFormat="1" ht="15">
      <c r="A19" s="33">
        <v>11525</v>
      </c>
      <c r="B19" s="34" t="s">
        <v>100</v>
      </c>
      <c r="C19" s="35" t="s">
        <v>4</v>
      </c>
      <c r="D19" s="37">
        <v>12</v>
      </c>
      <c r="E19" s="25"/>
      <c r="F19" s="26">
        <f>E19*D19</f>
        <v>0</v>
      </c>
    </row>
    <row r="20" spans="1:6" s="22" customFormat="1" ht="15">
      <c r="A20" s="33" t="s">
        <v>99</v>
      </c>
      <c r="B20" s="34" t="s">
        <v>106</v>
      </c>
      <c r="C20" s="35" t="s">
        <v>4</v>
      </c>
      <c r="D20" s="37">
        <v>11</v>
      </c>
      <c r="E20" s="25"/>
      <c r="F20" s="26">
        <f t="shared" si="0"/>
        <v>0</v>
      </c>
    </row>
    <row r="21" spans="1:6" s="22" customFormat="1" ht="15">
      <c r="A21" s="33">
        <v>93842</v>
      </c>
      <c r="B21" s="34" t="s">
        <v>98</v>
      </c>
      <c r="C21" s="35" t="s">
        <v>2</v>
      </c>
      <c r="D21" s="37">
        <v>2</v>
      </c>
      <c r="E21" s="25"/>
      <c r="F21" s="26">
        <f t="shared" si="0"/>
        <v>0</v>
      </c>
    </row>
    <row r="22" spans="1:6" s="22" customFormat="1" ht="15">
      <c r="A22" s="33">
        <v>129945</v>
      </c>
      <c r="B22" s="34" t="s">
        <v>104</v>
      </c>
      <c r="C22" s="35" t="s">
        <v>4</v>
      </c>
      <c r="D22" s="37">
        <v>8</v>
      </c>
      <c r="E22" s="25"/>
      <c r="F22" s="26">
        <f t="shared" si="0"/>
        <v>0</v>
      </c>
    </row>
    <row r="23" spans="1:6" s="22" customFormat="1" ht="15.75" thickBot="1">
      <c r="A23" s="33">
        <v>129957</v>
      </c>
      <c r="B23" s="34" t="s">
        <v>105</v>
      </c>
      <c r="C23" s="35" t="s">
        <v>4</v>
      </c>
      <c r="D23" s="37">
        <v>9</v>
      </c>
      <c r="E23" s="25"/>
      <c r="F23" s="26">
        <f t="shared" si="0"/>
        <v>0</v>
      </c>
    </row>
    <row r="24" spans="1:6" s="22" customFormat="1" ht="15">
      <c r="A24" s="69"/>
      <c r="B24" s="70" t="s">
        <v>13</v>
      </c>
      <c r="C24" s="70"/>
      <c r="D24" s="70"/>
      <c r="E24" s="71"/>
      <c r="F24" s="74">
        <f>SUM(F12:F23)</f>
        <v>0</v>
      </c>
    </row>
    <row r="25" spans="1:6" s="22" customFormat="1" ht="15">
      <c r="A25" s="38"/>
      <c r="B25" s="34" t="s">
        <v>6</v>
      </c>
      <c r="C25" s="34"/>
      <c r="D25" s="34"/>
      <c r="E25" s="39" t="s">
        <v>5</v>
      </c>
      <c r="F25" s="40">
        <f>F24*0.21</f>
        <v>0</v>
      </c>
    </row>
    <row r="26" spans="1:6" s="22" customFormat="1" ht="15.75" thickBot="1">
      <c r="A26" s="41"/>
      <c r="B26" s="42" t="s">
        <v>14</v>
      </c>
      <c r="C26" s="42"/>
      <c r="D26" s="42"/>
      <c r="E26" s="43" t="s">
        <v>5</v>
      </c>
      <c r="F26" s="44">
        <f>F25+F24</f>
        <v>0</v>
      </c>
    </row>
    <row r="27" ht="24" customHeight="1"/>
    <row r="28" ht="12" customHeight="1">
      <c r="B28" s="86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Táňa Veselá</cp:lastModifiedBy>
  <cp:lastPrinted>2023-03-10T12:40:22Z</cp:lastPrinted>
  <dcterms:created xsi:type="dcterms:W3CDTF">2014-05-16T09:31:30Z</dcterms:created>
  <dcterms:modified xsi:type="dcterms:W3CDTF">2023-03-13T07:41:17Z</dcterms:modified>
  <cp:category/>
  <cp:version/>
  <cp:contentType/>
  <cp:contentStatus/>
</cp:coreProperties>
</file>