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0" sheetId="2" r:id="rId2"/>
    <sheet name="VON" sheetId="3" r:id="rId3"/>
  </sheets>
  <definedNames/>
  <calcPr fullCalcOnLoad="1"/>
</workbook>
</file>

<file path=xl/sharedStrings.xml><?xml version="1.0" encoding="utf-8"?>
<sst xmlns="http://schemas.openxmlformats.org/spreadsheetml/2006/main" count="1160" uniqueCount="424">
  <si>
    <t>Firma: Ing. Miroslav Kalina - MKdoprava</t>
  </si>
  <si>
    <t>Rekapitulace ceny</t>
  </si>
  <si>
    <t>Stavba: 2023.03 - Jirny – okružní křižovatka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</si>
  <si>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</si>
  <si>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</si>
  <si>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</si>
  <si>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</si>
  <si>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</si>
  <si>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</si>
  <si>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</si>
  <si>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</si>
  <si>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</si>
  <si>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</si>
  <si>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</si>
  <si>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</si>
  <si>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2023.03</t>
  </si>
  <si>
    <t>Jirny – okružní křižovatka</t>
  </si>
  <si>
    <t>O</t>
  </si>
  <si>
    <t>Rozpočet:</t>
  </si>
  <si>
    <t>0,00</t>
  </si>
  <si>
    <t>15,00</t>
  </si>
  <si>
    <t>21,00</t>
  </si>
  <si>
    <t>3</t>
  </si>
  <si>
    <t>2</t>
  </si>
  <si>
    <t>SO 100</t>
  </si>
  <si>
    <t>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</si>
  <si>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</si>
  <si>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</si>
  <si>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</si>
  <si>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</si>
  <si>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</si>
  <si>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</si>
  <si>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</si>
  <si>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</si>
  <si>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</si>
  <si>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</si>
  <si>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</si>
  <si>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</si>
  <si>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</si>
  <si>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</si>
  <si>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</si>
  <si>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</si>
  <si>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</si>
  <si>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</si>
  <si>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</si>
  <si>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</si>
  <si>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</si>
  <si>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</si>
  <si>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</si>
  <si>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</si>
  <si>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</si>
  <si>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zemina, kamenivo</t>
  </si>
  <si>
    <t>VV</t>
  </si>
  <si>
    <t>dle pol. 113328: 68,02*2,1=142,842 [A] 
dle pol. 121108: 80,4*1,8=144,720 [B] 
dle pol. 122738: 106,341*1,8=191,414 [C] 
dle pol. 123738: 370,5*2,0=741,000 [D] 
Celkem: A+B+C+D=1 219,976 [E]</t>
  </si>
  <si>
    <t>b</t>
  </si>
  <si>
    <t>beton</t>
  </si>
  <si>
    <t>dle pol. 113348: 10,74*2,2=23,628 [A] 
dle pol. 11352: 94,0*0,32=30,080 [B] 
Celkem: A+B=53,708 [C]</t>
  </si>
  <si>
    <t>c</t>
  </si>
  <si>
    <t>kusová živice (ZAS T1)</t>
  </si>
  <si>
    <t>dle pol. 113338: 53,93*2,3=124,039 [A]</t>
  </si>
  <si>
    <t>Zemní práce</t>
  </si>
  <si>
    <t>11120</t>
  </si>
  <si>
    <t/>
  </si>
  <si>
    <t>ODSTRANĚNÍ KŘOVIN</t>
  </si>
  <si>
    <t>M2</t>
  </si>
  <si>
    <t>vč. likvidace dřevní hmoty dle dispozic zhotovitele</t>
  </si>
  <si>
    <t>Přípravné a bourací práce 
prořez keřů: 20=20,000 [A]</t>
  </si>
  <si>
    <t>113178</t>
  </si>
  <si>
    <t>ODSTRAN KRYTU ZPEVNĚNÝCH PLOCH Z DLAŽEB KOSTEK, ODVOZ DO 20KM</t>
  </si>
  <si>
    <t>M3</t>
  </si>
  <si>
    <t>vč. očištění, odvozu a uskladnění na sklad správce komunikace, resp. objednatele (do 20km), dle dohody (bez poplatku za uložení). Poškozené kostky a lože vč. likvidace (malé množství)</t>
  </si>
  <si>
    <t>Přípravné a bourací práce ; odečteno ze Zaměření 
ostrůvky - demolice dlažby z kamenné kostky vč. lože: (60+27+20)*0,2=21,400 [A]</t>
  </si>
  <si>
    <t>113328</t>
  </si>
  <si>
    <t>ODSTRAN PODKL ZPEVNĚNÝCH PLOCH Z KAMENIVA NESTMEL, ODVOZ DO 20KM</t>
  </si>
  <si>
    <t>vč. odvozu a uložení na recyklační středisko / trvalou skládku dle dispozic zhotovitele, vzdálenost uvedena orientačně</t>
  </si>
  <si>
    <t>Přípravné a bourací práce ; dopočteno ze Zaměření a Příčných řezů 
odtěžení stávající ŠP vrstvy v trase II/611 v tl. 190 mm: 358*0,19=68,020 [A]</t>
  </si>
  <si>
    <t>7</t>
  </si>
  <si>
    <t>113338</t>
  </si>
  <si>
    <t>ODSTRAN PODKL ZPEVNĚNÝCH PLOCH S ASFALT POJIVEM, ODVOZ DO 20KM</t>
  </si>
  <si>
    <t>ZAS T1 
vč. odvozu a uložení na obalovně / recyklačním středisku s provozním zařízením pro použití / zpracování znovuzískané asfaltové směsi dle dispozic zhotovitele, vzdálenost uvedena orientačně 
Materiál není odpadem!</t>
  </si>
  <si>
    <t>Přípravné a bourací práce ; odečteno ze zaměření  
odbourání asfaltových vrstev vozovky (lokální) - v trase II/611 v tl. 300 mm: (78+32+28)*0,3=41,400 [A] 
demolice stávající PM vrstvy vozovky v trase II/611 v tl. 70 mm: 179*0,07=12,530 [B] 
Celkem: A+B=53,930 [C]</t>
  </si>
  <si>
    <t>8</t>
  </si>
  <si>
    <t>113348</t>
  </si>
  <si>
    <t>ODSTRAN PODKL ZPEVNĚNÝCH PLOCH S CEM POJIVEM, ODVOZ DO 20KM</t>
  </si>
  <si>
    <t>Přípravné a bourací práce ; dopočteno ze Zaměření a Příčných řezů 
demolice stávající SC vrstvy vozovky v trase II/611 v tl. 60 mm: 179*0,06=10,740 [A]</t>
  </si>
  <si>
    <t>11352</t>
  </si>
  <si>
    <t>ODSTRANĚNÍ CHODNÍKOVÝCH A SILNIČNÍCH OBRUBNÍKŮ BETONOVÝCH</t>
  </si>
  <si>
    <t>M</t>
  </si>
  <si>
    <t>vč. odvozu a uložení na recyklační středisko / trvalou skládku dle dispozic zhotovitele</t>
  </si>
  <si>
    <t>Přípravné a bourací práce ; odečteno ze Zaměření 
ostrůvky - demolice betonové obruby KO 195/300/600 vč. lože: 37+37+20=94,000 [A]</t>
  </si>
  <si>
    <t>113724</t>
  </si>
  <si>
    <t>FRÉZOVÁNÍ ZPEVNĚNÝCH PLOCH ASFALTOVÝCH, ODVOZ DO 5KM</t>
  </si>
  <si>
    <t>vč. odvozu a uložení na meziskládku dle dispozic zhotovitele, vzdálenost uvedena orientačně 
POZN.: Materiál pro následné provedení Recyklace za studena</t>
  </si>
  <si>
    <t>Přípravné a bourací práce ; odečteno ze zaměření  
frézování asfaltových vrstev vozovky - 
- v trase III/6111 v tl. 120 mm - po vrstvách (ZAS T1): 687*0,12=82,440 [A] 
- v trase II/611 v tl. 300 mm - po vrstvách (ZAS T1 - T3): 411*0,3=123,300 [B] 
- v trase II/611 v tl. 100 mm - po vrstvách (ZAS T1): 545*0,1=54,500 [C] 
frézování podkladních asfaltových vrstev vozovky (v případě výrazních poruch) v trase II/611 v tl. 90 mm (10% plochy - odhad): 545*0,1*0,09=4,905 [D] 
Celkem: A+B+C+D=265,145 [E]</t>
  </si>
  <si>
    <t>11</t>
  </si>
  <si>
    <t>113764</t>
  </si>
  <si>
    <t>FRÉZOVÁNÍ DRÁŽKY PRŮŘEZU DO 400MM2 V ASFALTOVÉ VOZOVCE</t>
  </si>
  <si>
    <t>příprava drážky pro zálivku, vč. vyčištění drážky a likvidace odpadu (rozměry min. 12/25 mm)</t>
  </si>
  <si>
    <t>Nové povrchy ; odměřeno ze Situace 
Vozovka - napojení na stav: 186=186,000 [A]</t>
  </si>
  <si>
    <t>12</t>
  </si>
  <si>
    <t>113773</t>
  </si>
  <si>
    <t>FRÉZOVÁNÍ DRÁŽKY PRŮŘEZU DO 300MM2 V BETONOVÉ VOZOVCE</t>
  </si>
  <si>
    <t>vyfrézování komůrky 8x28 mm</t>
  </si>
  <si>
    <t>Nové povrchy 
příčné pracovní spáry do hl 100 mm na prstenci OK á 2,5m: 44,0=44,000 [A]</t>
  </si>
  <si>
    <t>13</t>
  </si>
  <si>
    <t>121104</t>
  </si>
  <si>
    <t>SEJMUTÍ ORNICE NEBO LESNÍ PŮDY S ODVOZEM DO 5KM</t>
  </si>
  <si>
    <t>vč. odvozu na meziskládku dle dispozic zhotovitele, vzdálenost uvedena orientačně 
Výpočet celkového objemu sejmutí ornice viz. pol. 121108. 
Součástí položky je i výběr vhodného materiálu!</t>
  </si>
  <si>
    <t>Zpětně použitelný materiál (dle pol. 18220): 249,0=249,000 [A]</t>
  </si>
  <si>
    <t>14</t>
  </si>
  <si>
    <t>121108</t>
  </si>
  <si>
    <t>SEJMUTÍ ORNICE NEBO LESNÍ PŮDY S ODVOZEM DO 20KM</t>
  </si>
  <si>
    <t>vč. odvozu na recyklační středisko / trvalou skládku dle dispozic zhotovitele, vzdálenost uvedena orientačně 
předpoklad vrchní část stávajících zatravněných ploch (drn, degradovaná ornice nevhodná pro další použití)</t>
  </si>
  <si>
    <t>Zemní práce ; dopočteno ze Zaměření a Příčných řezů 
Sejmutí ornice - 
- S kvadrant: 450*0,2=90,000 [A] 
- JZ kvadrant: 355*0,2=71,000 [B] 
- JV kvadrant: 475*0,2=95,000 [C] 
Mezisoučet: A+B+C=256,000 [D] 
Odpočet zpětně použitého materiálu (dle pol. 18220): -249,0=- 249,000 [E] 
Celkem: D+E=7,000 [F]</t>
  </si>
  <si>
    <t>15</t>
  </si>
  <si>
    <t>122734</t>
  </si>
  <si>
    <t>ODKOPÁVKY A PROKOPÁVKY OBECNÉ TŘ. I, ODVOZ DO 5KM</t>
  </si>
  <si>
    <t>vč. odvozu na meziskládku dle dispozic zhotovitele, vzdálenost uvedena orientačně 
Výpočet celkového objemu odkopávek viz. pol. 122738. 
Součástí položky je i výběr vhodného materiálu!</t>
  </si>
  <si>
    <t>Zpětně použitelný materiál (dle pol. 17110): 101,159=101,159 [A]</t>
  </si>
  <si>
    <t>16</t>
  </si>
  <si>
    <t>122738</t>
  </si>
  <si>
    <t>ODKOPÁVKY A PROKOPÁVKY OBECNÉ TŘ. I, ODVOZ DO 20KM</t>
  </si>
  <si>
    <t>vč. odvozu na recyklační středisko / trvalou skládku dle dispozic zhotovitele, vzdálenost uvedena orientačně</t>
  </si>
  <si>
    <t>Zemní práce ; dopočteno ze Zaměření a Příčných řezů 
Výkopy - 
- S kvadrant: 105*0,3=31,500 [A] 
- JZ kvadrant: (30*0,3)+(5*1)+(7*2)+(10*0,7)+(10*0,6)+(5*0,9)+(20*0,3)=51,500 [B] 
- JV kvadrant: (30*0,3)+(5*1,1)+(10*3,7)+(15*2,7)+(15*1,5)+(5*1,1)+(15*0,3)=124,500 [C] 
Mezisoučet: A+B+C=207,500 [D] 
Odpočet zpětně použitého materiálu (dle pol. 17110): -101,159=- 101,159 [E] 
Celkem: D+E=106,341 [F]</t>
  </si>
  <si>
    <t>17</t>
  </si>
  <si>
    <t>123738</t>
  </si>
  <si>
    <t>ODKOP PRO SPOD STAVBU SILNIC A ŽELEZNIC TŘ. I, ODVOZ DO 20KM</t>
  </si>
  <si>
    <t>Přípravné a bourací práce ; dopočteno ze Zaměření a Příčných řezů 
odtěžení stávající zeminy (písek hlinitý SM) vrstvy vozovky v trase III/6111 v tl. 500 mm: 741*0,5=370,500 [A]</t>
  </si>
  <si>
    <t>18</t>
  </si>
  <si>
    <t>125734</t>
  </si>
  <si>
    <t>VYKOPÁVKY ZE ZEMNÍKŮ A SKLÁDEK TŘ. I, ODVOZ DO 5KM</t>
  </si>
  <si>
    <t>vč. dovozu z meziskládky dle dispozic zhotovitele, vzdálenost uvedena orientačně</t>
  </si>
  <si>
    <t>dle pol. 18220: 175,6=175,600 [A] 
dle pol. 17110: 366,304=366,304 [B] 
Celkem: A+B=541,904 [C]</t>
  </si>
  <si>
    <t>19</t>
  </si>
  <si>
    <t>17110</t>
  </si>
  <si>
    <t>ULOŽENÍ SYPANINY DO NÁSYPŮ SE ZHUTNĚNÍM</t>
  </si>
  <si>
    <t>materiál z výzisku (předpoklad)</t>
  </si>
  <si>
    <t>Zemní práce 
Násypy středového ostrůvku: 1/6*3,14*1,3*((3*7*7)+(1,3*1,3))=101,159 [A] 
Uložení výzisku ZAS-T1 - T3 do plochy pro realizaci RSCA (dle pol. 113724): 265,145=265,145 [B] 
Celkem: A+B=366,304 [C]</t>
  </si>
  <si>
    <t>20</t>
  </si>
  <si>
    <t>17120</t>
  </si>
  <si>
    <t>ULOŽENÍ SYPANINY DO NÁSYPŮ A NA SKLÁDKY BEZ ZHUTNĚNÍ</t>
  </si>
  <si>
    <t>meziskládka - 
- dle pol. 121104: 249,0=249,000 [A] 
- dle pol. 122734: 101,159=101,159 [B] 
Mezisoučet: A+B=350,159 [C] 
recyklační středisko / trvalá skládka - 
- dle pol. 121108: 7,0=7,000 [D] 
- dle pol. 122738: 106,341=106,341 [E] 
- dle pol. 123738: 370,5=370,500 [F] 
Mezisoučet: D+E+F=483,841 [G] 
Celkem: C+G=834,000 [H]</t>
  </si>
  <si>
    <t>21</t>
  </si>
  <si>
    <t>17180</t>
  </si>
  <si>
    <t>ULOŽENÍ SYPANINY DO NÁSYPŮ Z NAKUPOVANÝCH MATERIÁLŮ</t>
  </si>
  <si>
    <t>zemina vhodná do násypů</t>
  </si>
  <si>
    <t>Zemní práce ; dopočteno ze Situace a Příčných řezů 
Násypy - 
- JZ: 35*1=35,000 [A] 
- JV: 40*2,5=100,000 [B] 
Celkem: A+B=135,000 [C]</t>
  </si>
  <si>
    <t>22</t>
  </si>
  <si>
    <t>17380</t>
  </si>
  <si>
    <t>ZEMNÍ KRAJNICE A DOSYPÁVKY Z NAKUPOVANÝCH MATERIÁLŮ</t>
  </si>
  <si>
    <t>nenamrzavý materiál</t>
  </si>
  <si>
    <t>Nové povrchy 
Nezpevněná krajnice - dosypávky 
JZ: (11*0,3)+(20*0,1)+(11*0,35)=9,150 [A] 
JV: (15*0,35)+(26*0,1)+(10*0,3)=10,850 [B] 
Celkem: A+B=20,000 [C]</t>
  </si>
  <si>
    <t>23</t>
  </si>
  <si>
    <t>18110</t>
  </si>
  <si>
    <t>ÚPRAVA PLÁNĚ SE ZHUTNĚNÍM V HORNINĚ TŘ. I</t>
  </si>
  <si>
    <t>Úprava pláně zhutněním na požadovanou hodnotu</t>
  </si>
  <si>
    <t>dle pol. 56330: (145+270+460+230+195)*1,1=1 430,000 [A]</t>
  </si>
  <si>
    <t>24</t>
  </si>
  <si>
    <t>18130</t>
  </si>
  <si>
    <t>ÚPRAVA PLÁNĚ BEZ ZHUTNĚNÍ</t>
  </si>
  <si>
    <t>Urovnání plochy pro ohumusování – příprava podkladu</t>
  </si>
  <si>
    <t>dle pol. 18220: (450+280+365+150)*1,1=1 369,500 [A]</t>
  </si>
  <si>
    <t>25</t>
  </si>
  <si>
    <t>18220</t>
  </si>
  <si>
    <t>ROZPROSTŘENÍ ORNICE VE SVAHU</t>
  </si>
  <si>
    <t>tl. 200mm</t>
  </si>
  <si>
    <t>Nové povrchy ; odměřeno ze Situace 
Ohumusování (převážně svah) - 
- S kvadrant: 450*0,2=90,000 [A] 
- JZ kvadrant: 280*0,2=56,000 [B] 
- JV kvadrant: 365*0,2=73,000 [C] 
- středový ostrov: 150*0,2=30,000 [D] 
Celkem: A+B+C+D=249,000 [E]</t>
  </si>
  <si>
    <t>26</t>
  </si>
  <si>
    <t>18242</t>
  </si>
  <si>
    <t>ZALOŽENÍ TRÁVNÍKU HYDROOSEVEM NA ORNICI</t>
  </si>
  <si>
    <t>příp. ruční osev</t>
  </si>
  <si>
    <t>dle pol. 18220: 450+280+365+150=1 245,000 [A]</t>
  </si>
  <si>
    <t>27</t>
  </si>
  <si>
    <t>18247</t>
  </si>
  <si>
    <t>OŠETŘOVÁNÍ TRÁVNÍKU</t>
  </si>
  <si>
    <t>Údržba zatravněných ploch do předání správci</t>
  </si>
  <si>
    <t>28</t>
  </si>
  <si>
    <t>56330</t>
  </si>
  <si>
    <t>VOZOVKOVÉ VRSTVY ZE ŠTĚRKODRTI</t>
  </si>
  <si>
    <t>Štěrkodrť ŠDB 0/32 ; tl. min 150 mm</t>
  </si>
  <si>
    <t>Nové povrchy ; odměřeno ze Situace, zohlednění sklonu pláně - dopočet v M3 
Vozovka - 
- západní rameno: 145*0,3=43,500 [A] 
- OK západ: 270*0,2=54,000 [B] 
- OK východ: 460*0,2=92,000 [C] 
- jižní rameno: 230*0,3=69,000 [D] 
- východní rameno: 195*0,2=39,000 [E] 
Celkem: A+B+C+D+E=297,500 [F]</t>
  </si>
  <si>
    <t>29</t>
  </si>
  <si>
    <t>567544</t>
  </si>
  <si>
    <t>VRST PRO OBNOVU A OPR RECYK ZA STUD CEM A ASF EM TL DO 200MM</t>
  </si>
  <si>
    <t>RS 0/32 CA dle TP 208 ; tl. 200 mm 
Zahrnuje reprofilace do požadovaných sklonových poměrů a přehutnění vrstvy, dávkování asfaltové emulze (předp.) 3% v množství zbytkového asfaltu a dávkování cementu (předp.) 5% dle TP 208. 
POZN.: Do vrstvy RSCA bude zabudován vybouraný / vyfrézovaný materiál v třídě ZAS-T1 - T3 (dle pol. 113724), dle výpočtu kubatur odpovídající množství pro provedení 100% RSCA. Přesný způsob sanace (receptura) a její rozsah bude upřesněn dle skutečné situace na stavbě.</t>
  </si>
  <si>
    <t>Nové povrchy ; odměřeno ze Situace + rozšíření podkladních vrstev 
Vozovka: 1290+0,45*(42+51)=1 331,850 [A]</t>
  </si>
  <si>
    <t>30</t>
  </si>
  <si>
    <t>56933</t>
  </si>
  <si>
    <t>ZPEVNĚNÍ KRAJNIC ZE ŠTĚRKODRTI TL. DO 150MM</t>
  </si>
  <si>
    <t>ŠDB 0/32 tl. (min.) 150 mm (alternativně R-mat 0/22)</t>
  </si>
  <si>
    <t>Nové povrchy ; odměřeno ze Situace 
Nezpevněná krajnice - 
- sever: 72=72,000 [A] 
- JZ: 31=31,000 [B] 
- JV: 48=48,000 [C] 
Celkem: A+B+C=151,000 [D]</t>
  </si>
  <si>
    <t>31</t>
  </si>
  <si>
    <t>572123</t>
  </si>
  <si>
    <t>INFILTRAČNÍ POSTŘIK Z EMULZE DO 1,0KG/M2</t>
  </si>
  <si>
    <t>infiltrační postřik PI-C 1,0 kg/m2</t>
  </si>
  <si>
    <t>Nové povrchy ; odměřeno ze Situace + rozšíření podkladních vrstev 
Vozovka: 941+5+5=951,000 [A]</t>
  </si>
  <si>
    <t>32</t>
  </si>
  <si>
    <t>572214</t>
  </si>
  <si>
    <t>SPOJOVACÍ POSTŘIK Z MODIFIK EMULZE DO 0,5KG/M2</t>
  </si>
  <si>
    <t>Spojovací postřik kationaktivní emulzní modif. PS-CP 0,35 kg/m2</t>
  </si>
  <si>
    <t>Nové povrchy ; odměřeno ze Situace + rozšíření podkladních vrstev 
Vozovka: 1485+8=1 493,000 [A]</t>
  </si>
  <si>
    <t>33</t>
  </si>
  <si>
    <t>572224</t>
  </si>
  <si>
    <t>SPOJOVACÍ POSTŘIK Z MODIFIK EMULZE DO 1,0KG/M2</t>
  </si>
  <si>
    <t>Spojovací postřik kationaktivní emulzní modif. PS-CP 0,60 kg/m2</t>
  </si>
  <si>
    <t>Nové povrchy ; odměřeno ze Situace + rozšíření podkladních vrstev 
Vozovka: 1485+8=1 493,000 [A] 
Ostatní 
Sanace trhlin - odhad: 55=55,000 [B] 
Celkem: A+B=1 548,000 [C]</t>
  </si>
  <si>
    <t>34</t>
  </si>
  <si>
    <t>574D66</t>
  </si>
  <si>
    <t>ASFALTOVÝ BETON PRO LOŽNÍ VRSTVY MODIFIK ACL 16+, 16S TL. 70MM</t>
  </si>
  <si>
    <t>asfaltový beton ACL 16 S PMB 22/55-60 ; tl. 70 mm</t>
  </si>
  <si>
    <t>35</t>
  </si>
  <si>
    <t>574E88</t>
  </si>
  <si>
    <t>ASFALTOVÝ BETON PRO PODKLADNÍ VRSTVY ACP 22+, 22S TL. 90MM</t>
  </si>
  <si>
    <t>asfaltový beton ACP 22 S 50/70 ; tl. 90 mm</t>
  </si>
  <si>
    <t>Nové povrchy ; odměřeno ze Situace + rozšíření podkladních vrstev 
Vozovka: 941+5+5=951,000 [A] 
Ostatní 
Sanace trhlin - odhad: 55=55,000 [B] 
Vyrovnávací vrstva - odhad: 100=100,000 [C] 
Celkem: A+B+C=1 106,000 [D]</t>
  </si>
  <si>
    <t>36</t>
  </si>
  <si>
    <t>574J54</t>
  </si>
  <si>
    <t>ASFALTOVÝ KOBEREC MASTIXOVÝ MODIFIK SMA 11+, 11S TL. 40MM</t>
  </si>
  <si>
    <t>asfaltový koberec mastixový SMA 11 S PMB 45/80-65 ; tl. 40 mm</t>
  </si>
  <si>
    <t>Nové povrchy ; odměřeno ze Situace 
Vozovka: 1485=1 485,000 [A]</t>
  </si>
  <si>
    <t>37</t>
  </si>
  <si>
    <t>576411</t>
  </si>
  <si>
    <t>POSYP KAMENIVEM OBALOVANÝM 2KG/M2</t>
  </si>
  <si>
    <t>posyp předobaleným kamenivem fr. 2/4 v množství 2kg/m2 na vrstvu SMA</t>
  </si>
  <si>
    <t>38</t>
  </si>
  <si>
    <t>581353</t>
  </si>
  <si>
    <t>CEMENTOBETONOVÝ KRYT JEDNOVRSTVÝ VYZTUŽENÝ TŘ.II TL. DO 250MM</t>
  </si>
  <si>
    <t>cementobetonová vozovka CB II v tl. 230 mm ; výztuž CB vozovky KARI sítí 100x100x8 ve dvou vrstvách 
POZN.: Z důvodu menšího rozsahu spáry vykázány zvlášť.</t>
  </si>
  <si>
    <t>Nové povrchy ; odměřeno ze Situace 
Prstenec OK a dělící ostrůvky: 264=264,000 [A]</t>
  </si>
  <si>
    <t>Úpravy povrchů, podlahy, výplně otvorů</t>
  </si>
  <si>
    <t>39</t>
  </si>
  <si>
    <t>62592</t>
  </si>
  <si>
    <t>ÚPRAVA POVRCHU BETONOVÝCH PLOCH A KONSTRUKCÍ - STRIÁŽ</t>
  </si>
  <si>
    <t>zdrsnění povrchu - striáž</t>
  </si>
  <si>
    <t>Ostatní konstrukce a práce</t>
  </si>
  <si>
    <t>40</t>
  </si>
  <si>
    <t>91228</t>
  </si>
  <si>
    <t>SMĚROVÉ SLOUPKY Z PLAST HMOT VČETNĚ ODRAZNÉHO PÁSKU</t>
  </si>
  <si>
    <t>KUS</t>
  </si>
  <si>
    <t>Svislé dopravní značení ; odečteno ze Situace DZ 
Dopravní zařízení - Z11a/b: 9+11+15=35,000 [A]</t>
  </si>
  <si>
    <t>41</t>
  </si>
  <si>
    <t>914131</t>
  </si>
  <si>
    <t>DOPRAVNÍ ZNAČKY ZÁKLADNÍ VELIKOSTI OCELOVÉ FÓLIE TŘ 2 - DODÁVKA A MONTÁŽ</t>
  </si>
  <si>
    <t>Svislé dopravní značení ; odečteno ze Situace DZ 
Nové SDZ základní velikosti: 19=19,000 [A]</t>
  </si>
  <si>
    <t>42</t>
  </si>
  <si>
    <t>914521</t>
  </si>
  <si>
    <t>DOPRAV ZNAČ VELKOPLOŠ OCEL LAMELY FÓLIE TŘ 2 - DOD A MONT</t>
  </si>
  <si>
    <t>Svislé dopravní značení ; odečteno ze Situace DZ 
Nové SDZ velkoplošné IS9b (2,5/4,0m - bude upřesněno): 3*10,0=30,000 [A]</t>
  </si>
  <si>
    <t>43</t>
  </si>
  <si>
    <t>914731</t>
  </si>
  <si>
    <t>STÁLÁ DOPRAV ZAŘÍZ Z3 OCEL S FÓLIÍ TŘ 2 DODÁVKA A MONTÁŽ</t>
  </si>
  <si>
    <t>Svislé dopravní značení ; odečteno ze Situace DZ 
Nové dopravní zařízení - Z3: 3=3,000 [A]</t>
  </si>
  <si>
    <t>44</t>
  </si>
  <si>
    <t>914921</t>
  </si>
  <si>
    <t>SLOUPKY A STOJKY DOPRAVNÍCH ZNAČEK Z OCEL TRUBEK DO PATKY - DODÁVKA A MONTÁŽ</t>
  </si>
  <si>
    <t>Svislé dopravní značení ; odečteno ze Situace DZ 
Nové SDZ základní velikosti - sloupky: 15=15,000 [A] 
Nové dopravní zařízení - Z3 - sloupky: 3=3,000 [B] 
Celkem: A+B=18,000 [C]</t>
  </si>
  <si>
    <t>45</t>
  </si>
  <si>
    <t>914923</t>
  </si>
  <si>
    <t>SLOUPKY A STOJKY DZ Z OCEL TRUBEK DO PATKY DEMONTÁŽ</t>
  </si>
  <si>
    <t>vč. očištění, odvozu a uskladnění na sklad správce komunikace, resp. objednatele (do 20km), dle dohody (bez poplatku za uložení). Základy, poškozené DZ a sloupkyvč. likvidace (malé množství)</t>
  </si>
  <si>
    <t>Svislé dopravní značení ; odečteno ze Zaměření 
odstranění SDZ vč. sloupků: 17=17,000 [A]</t>
  </si>
  <si>
    <t>46</t>
  </si>
  <si>
    <t>914981</t>
  </si>
  <si>
    <t>SLOUPKY A STOJKY DZ Z PŘÍHRAD KONSTR DOD A MONTÁŽ</t>
  </si>
  <si>
    <t>Svislé dopravní značení ; odečteno ze Situace DZ 
Nové SDZ velkoplošné IS9b - sloupky: 3*2=6,000 [A]</t>
  </si>
  <si>
    <t>47</t>
  </si>
  <si>
    <t>915111</t>
  </si>
  <si>
    <t>VODOROVNÉ DOPRAVNÍ ZNAČENÍ BARVOU HLADKÉ - DODÁVKA A POKLÁDKA</t>
  </si>
  <si>
    <t>1. fáze VDZ, vč. předznačení (vč. příp. vyznačení operativního místa pro realizaci VDZ za provozu, dle TP66)</t>
  </si>
  <si>
    <t>Vodorovné dopravní značení ; odečteno ze Situace DZ 
V4 (0,25): 975*0,25=243,750 [A] 
V1a (0,25): 172*0,25=43,000 [B] 
V2b (1,5/1,5/0,25): 123*0,25*1/2=15,375 [C] 
V13a: 17*3*3,5*0,5+5*1,5*0,5+10*2*0,5+8*3*3*0,5=139,000 [D] 
V18: (5*3*0,5)+(6*3*0,25)=12,000 [E] 
V9a: 4*1,5=6,000 [F] 
Celkem: A+B+C+D+E+F=459,125 [G]</t>
  </si>
  <si>
    <t>48</t>
  </si>
  <si>
    <t>915211</t>
  </si>
  <si>
    <t>VODOROVNÉ DOPRAVNÍ ZNAČENÍ PLASTEM HLADKÉ - DODÁVKA A POKLÁDKA</t>
  </si>
  <si>
    <t>2. fáze VDZ (vč. vyznačení operativního místa pro realizaci VDZ za provozu, dle TP66)</t>
  </si>
  <si>
    <t>Vodorovné dopravní značení ; odečteno ze Situace DZ 
V13a: 17*3*3,5*0,5+5*1,5*0,5+10*2*0,5+8*3*3*0,5=139,000 [A] 
V18: (5*3*0,5)+(6*3*0,25)=12,000 [B] 
V9a: 4*1,5=6,000 [C] 
Celkem: A+B+C=157,000 [D]</t>
  </si>
  <si>
    <t>49</t>
  </si>
  <si>
    <t>915221</t>
  </si>
  <si>
    <t>VODOR DOPRAV ZNAČ PLASTEM STRUKTURÁLNÍ NEHLUČNÉ - DOD A POKLÁDKA</t>
  </si>
  <si>
    <t>Vodorovné dopravní značení ; odečteno ze Situace DZ 
V1a (0,25): 172*0,25=43,000 [A] 
V2b (1,5/1,5/0,25): 123*0,25*1/2=15,375 [B] 
Celkem: A+B=58,375 [C]</t>
  </si>
  <si>
    <t>50</t>
  </si>
  <si>
    <t>915231</t>
  </si>
  <si>
    <t>VODOR DOPRAV ZNAČ PLASTEM PROFIL ZVUČÍCÍ - DOD A POKLÁDKA</t>
  </si>
  <si>
    <t>Vodorovné dopravní značení ; odečteno ze Situace DZ 
V4 (0,25): 975*0,25=243,750 [A]</t>
  </si>
  <si>
    <t>51</t>
  </si>
  <si>
    <t>915233</t>
  </si>
  <si>
    <t>VODOR DOPRAV ZNAČ PLASTEM PROFIL ZVUČÍCÍ - ODSTRANĚNÍ FRÉZOVÁNÍM</t>
  </si>
  <si>
    <t>příp. nehlučné, hladké 
vč. likvidace odpadu dle dispozic zhotovitele</t>
  </si>
  <si>
    <t>Vodorovné dopravní značení ; odečteno ze Zaměření 
frézování stávajícího vodorovného DZ+šipek 
V2b (0,25): 98*0,25=24,500 [A] 
V4 (0,125): (40+10+232+133)*0,125=51,875 [B] 
značení V9 (1,5m2): 10*1,5=15,000 [C] 
V13: 72/2=36,000 [D] 
Celkem: A+B+C+D=127,375 [E]</t>
  </si>
  <si>
    <t>52</t>
  </si>
  <si>
    <t>915641</t>
  </si>
  <si>
    <t>VODOR DOPRAV ZNAČ - KNOFLÍKY SKLENĚNÉ OBRUBNÍKOVÉ - DOD A POKLÁD</t>
  </si>
  <si>
    <t>Svislé dopravní značení ; odečteno ze Situace DZ 
dopravní knoflíky obrubníkové (reflexní čočky): 22=22,000 [A]</t>
  </si>
  <si>
    <t>53</t>
  </si>
  <si>
    <t>91726</t>
  </si>
  <si>
    <t>KO OBRUBNÍKY BETONOVÉ</t>
  </si>
  <si>
    <t>silniční betonová obruba KO 195/300/600 do betonového lože C20/25nXF3</t>
  </si>
  <si>
    <t>Nové povrchy ; odměřeno ze Situace 
Obruby při ostruvcích a v hranách jízdních pruhů: 250=250,000 [A]</t>
  </si>
  <si>
    <t>54</t>
  </si>
  <si>
    <t>917425</t>
  </si>
  <si>
    <t>CHODNÍKOVÉ OBRUBY Z KAMENNÝCH OBRUBNÍKŮ ŠÍŘ 200MM</t>
  </si>
  <si>
    <t>kamenná obruba OP4 200/250/1000 do betonového lože C20/25nXF3</t>
  </si>
  <si>
    <t>Nové povrchy ; odměřeno ze Situace 
Obruby při prstenci OK: 60+44=104,000 [A]</t>
  </si>
  <si>
    <t>55</t>
  </si>
  <si>
    <t>919111</t>
  </si>
  <si>
    <t>ŘEZÁNÍ ASFALTOVÉHO KRYTU VOZOVEK TL DO 50MM</t>
  </si>
  <si>
    <t>zaříznutí hrany stávajícího asfaltu pro dobalení nové obrusné vrstvy</t>
  </si>
  <si>
    <t>56</t>
  </si>
  <si>
    <t>919132</t>
  </si>
  <si>
    <t>ŘEZÁNÍ BETONOVÝCH KONSTRUKCÍ TL DO 100MM</t>
  </si>
  <si>
    <t>proříznutí spáry</t>
  </si>
  <si>
    <t>57</t>
  </si>
  <si>
    <t>931324</t>
  </si>
  <si>
    <t>TĚSNĚNÍ DILATAČ SPAR ASF ZÁLIVKOU MODIFIK PRŮŘ DO 400MM2</t>
  </si>
  <si>
    <t>zálivka spáry za horka typu N1 vč. provedení adhezního nátěru ploch před aplikací zálivky (rozměry min. 12/25 mm)</t>
  </si>
  <si>
    <t>58</t>
  </si>
  <si>
    <t>931333</t>
  </si>
  <si>
    <t>TĚSNĚNÍ DILATAČNÍCH SPAR POLYURETANOVÝM TMELEM PRŮŘEZU DO 300MM2</t>
  </si>
  <si>
    <t>zatření drážky ve spáře</t>
  </si>
  <si>
    <t>59</t>
  </si>
  <si>
    <t>93135</t>
  </si>
  <si>
    <t>TĚSNĚNÍ DILATAČ SPAR PRYŽ PÁSKOU NEBO KRUH PROFILEM</t>
  </si>
  <si>
    <t>utěsnění komůrky těsnícím profilem</t>
  </si>
  <si>
    <t>60</t>
  </si>
  <si>
    <t>93818</t>
  </si>
  <si>
    <t>OČIŠTĚNÍ ASFALT VOZOVEK ZAMETENÍM</t>
  </si>
  <si>
    <t>Zametení vozovky před provedením 2. fáze VDZ (plošně), vč. likvidace odpadu</t>
  </si>
  <si>
    <t>VON</t>
  </si>
  <si>
    <t>Vedlejší a ostatní náklady</t>
  </si>
  <si>
    <t>dle pol. 113328: 312,1*2,1=655,410 [A] 
dle pol. 122738: 671,44*1,8=1 208,592 [B] 
dle pol. 122838: 228,2*1,8=410,760 [C] 
Celkem: A+B+C=2 274,762 [D]</t>
  </si>
  <si>
    <t>02520</t>
  </si>
  <si>
    <t>ZKOUŠENÍ MATERIÁLŮ NEZÁVISLOU ZKUŠEBNOU</t>
  </si>
  <si>
    <t>KPL</t>
  </si>
  <si>
    <t>podrobné zatřídění PAU</t>
  </si>
  <si>
    <t>02620</t>
  </si>
  <si>
    <t>ZKOUŠENÍ KONSTRUKCÍ A PRACÍ NEZÁVISLOU ZKUŠEBNOU</t>
  </si>
  <si>
    <t>zatěžovací zkoušky pláně (pro OK i panelové cesty)</t>
  </si>
  <si>
    <t>02710</t>
  </si>
  <si>
    <t>POMOC PRÁCE ZŘÍZ NEBO ZAJIŠŤ OBJÍŽĎKY A PŘÍSTUP CESTY</t>
  </si>
  <si>
    <t>předpoklad realizace 16 týdnů ve 4 hlavních etapách, skutečnost dle harmonogramu / nabídky zhotovitele 
položka zahrnuje 
- osazení DZ vč. příslušenství dle TP66 (DZ a citybloky), jeho pravidelná údržba vč. příp. dílčích posunů, výměn poškozených DZ / příslušenství a následná demontáž a odklizení DZ vč. příslušenství po ukončení platnosti 
- příp. řízení provozu proškolenými pracovníky 
- dočasné zakrytí nebo úpravu stávajícího DZ v rozporu s DIO</t>
  </si>
  <si>
    <t>02730</t>
  </si>
  <si>
    <t>POMOC PRÁCE ZŘÍZ NEBO ZAJIŠŤ OCHRANU INŽENÝRSKÝCH SÍTÍ</t>
  </si>
  <si>
    <t>Vytýčení stávajících IS jejich správci a příp. ochrana těchto IS</t>
  </si>
  <si>
    <t>029113</t>
  </si>
  <si>
    <t>OSTATNÍ POŽADAVKY - GEODETICKÉ ZAMĚŘENÍ - CELKY</t>
  </si>
  <si>
    <t>zaměření skutečného provedení stavby</t>
  </si>
  <si>
    <t>02920</t>
  </si>
  <si>
    <t>OSTATNÍ POŽADAVKY - OCHRANA ŽIVOTNÍHO PROSTŘEDÍ</t>
  </si>
  <si>
    <t>Zajištění pravidelného úklidu příjezdových komunikací stavby, zamezení znečištění ŽP stavebními stroji.</t>
  </si>
  <si>
    <t>02940</t>
  </si>
  <si>
    <t>OSTATNÍ POŽADAVKY - VYPRACOVÁNÍ DOKUMENTACE</t>
  </si>
  <si>
    <t>vypracování návrhu DIO, projednání s DO, zajištění DIR</t>
  </si>
  <si>
    <t>02943</t>
  </si>
  <si>
    <t>OSTATNÍ POŽADAVKY - VYPRACOVÁNÍ RDS</t>
  </si>
  <si>
    <t>02944</t>
  </si>
  <si>
    <t>OSTAT POŽADAVKY - DOKUMENTACE SKUTEČ PROVEDENÍ V DIGIT FORMĚ</t>
  </si>
  <si>
    <t>vč. příp. tištěné formy, dle požadavku objednatele / dle SOD</t>
  </si>
  <si>
    <t>02960</t>
  </si>
  <si>
    <t>OSTATNÍ POŽADAVKY - ODBORNÝ DOZOR</t>
  </si>
  <si>
    <t>koordinátor BOZP, vč. zajištění stavby z hlediska BOZP</t>
  </si>
  <si>
    <t>zajištění Archeolocického dohledu - ohlášení, příp. koordinace</t>
  </si>
  <si>
    <t>03100</t>
  </si>
  <si>
    <t>ZAŘÍZENÍ STAVENIŠTĚ - ZŘÍZENÍ, PROVOZ, DEMONTÁŽ</t>
  </si>
  <si>
    <t>kompletní ZS vč. příp. oplocení, ostrahy, pronájmů ploch / zařízení ap., vč. následné rekultivace plochy (936 m2), materiál pro výměnu části plochy vykázán zvlášť</t>
  </si>
  <si>
    <t>11316</t>
  </si>
  <si>
    <t>ODSTRANĚNÍ KRYTU ZPEVNĚNÝCH PLOCH ZE SILNIČNÍCH DÍLCŮ</t>
  </si>
  <si>
    <t>vč. odvozu a uskladnění / likvidace dle dispozic zhotovitele 
POZN.: Panely v majetku zhotovitele!</t>
  </si>
  <si>
    <t>Dokončující práce 
dle pol. 58303: 1020*0,21=214,200 [A]</t>
  </si>
  <si>
    <t>Dokončující práce 
odtěžení - 
- ŠP lože panelů tl. 50mm (dle pol. 58303) a výplně, rozšíření (+10%): 1020*0,05*1,1=56,100 [A] 
- nezpevněných krajnic (dle pol. 56930): 68,8=68,800 [B] 
Mezisoučet: A+B=124,900 [C] 
Zařízení staveniště - odstranění plochy - 
- JZ: 366*0,2=73,200 [D] 
- JV: 570*0,2=114,000 [E] 
Mezisoučet: D+E=187,200 [F] 
Celkem: C+F=312,100 [G]</t>
  </si>
  <si>
    <t>11522</t>
  </si>
  <si>
    <t>PŘEVEDENÍ VODY POTRUBÍM DN 200 NEBO ŽLABY R.O. DO 0,7M</t>
  </si>
  <si>
    <t>částečně perforované potrubí DN 200 - zřízení a následná likvidace</t>
  </si>
  <si>
    <t>Odvodnění ; odměřeno ze Situace ZOV  
dočasné zatrubnění příkopu - severní: 108,0=108,000 [A]</t>
  </si>
  <si>
    <t>121101</t>
  </si>
  <si>
    <t>SEJMUTÍ ORNICE NEBO LESNÍ PŮDY S ODVOZEM DO 1KM</t>
  </si>
  <si>
    <t>vč. odvozu na meziskládku v rámci stavby (zařízení staveniště), vč. příp. ochrany zeminy proti znehodnocení!</t>
  </si>
  <si>
    <t>Přípravné a bourací práce 
skrývka zúrodnitelné zeminy v rámci ZS v tl.0,6m - 
- JZ kvadrant: 600*0,6=360,000 [A] 
- JV kvadrant: 770*0,6=462,000 [B] 
Celkem: A+B=822,000 [C]</t>
  </si>
  <si>
    <t>122731</t>
  </si>
  <si>
    <t>ODKOPÁVKY A PROKOPÁVKY OBECNÉ TŘ. I, ODVOZ DO 1KM</t>
  </si>
  <si>
    <t>vč. odvozu na meziskládku v rámci stavby (zařízení staveniště)</t>
  </si>
  <si>
    <t>Zemní práce ; dopočteno ze Zaměření a Příčných řezů 
Výkopy - 
- severní: 34=34,000 [A] 
- JZ: 10=10,000 [B] 
- JV: 20=20,000 [C] 
Celkem: A+B+C=64,000 [D]</t>
  </si>
  <si>
    <t>Dokončující práce 
Odtěžení násypů (dle pol. 17180): 634=634,000 [A] 
Zařízení staveniště - odstranění plochy - odtěžení poškozené/znečištěné zeminy v rámci v rámci ZS v tl. 0,2 m (cca 20% plochy): 936*0,2*0,2=37,440 [B] 
Celkem: A+B=671,440 [C]</t>
  </si>
  <si>
    <t>122838</t>
  </si>
  <si>
    <t>ODKOPÁVKY A PROKOPÁVKY OBECNÉ TŘ. II, ODVOZ DO 20KM</t>
  </si>
  <si>
    <t>Dokončující práce 
Odtěžení vrstvy z MZ (dle pol. 56350): 228,2=228,200 [A]</t>
  </si>
  <si>
    <t>125731</t>
  </si>
  <si>
    <t>VYKOPÁVKY ZE ZEMNÍKŮ A SKLÁDEK TŘ. I, ODVOZ DO 1KM</t>
  </si>
  <si>
    <t>vč. dovozu z meziskládky v rámci stavby (zařízení staveniště)</t>
  </si>
  <si>
    <t>zemina pro zpětné rozprostření (dle pol. 121101): 822,0=822,000 [A] 
pětné uložení výkopku (dle pol. 122731): 64,0=64,000 [B] 
Celkem: A+B=886,000 [C]</t>
  </si>
  <si>
    <t>Dokončující práce 
Zpětné uložení výkopku (dle pol. 122731): 64,0=64,000 [A]</t>
  </si>
  <si>
    <t>meziskládka - 
- dle pol. 121101: 822,0=822,000 [A] 
- dle pol. 122731: 64,0=64,000 [B] 
Mezisoučet: A+B=886,000 [C] 
recyklační středisko / trvalá skládka - 
- dle pol. 122738: 671,44=671,440 [D] 
- dle pol. 122838: 228,2=228,200 [E] 
Mezisoučet: D+E=899,640 [F] 
Celkem: C+F=1 785,640 [G]</t>
  </si>
  <si>
    <t>Zemní práce ; dopočteno ze Situace ZOV a Příčných řezů 
Násypy - 
- severní: 78=78,000 [A] 
- JZ: 270=270,000 [B] 
- JV: 286=286,000 [C] 
Celkem: A+B+C=634,000 [D]</t>
  </si>
  <si>
    <t>zemina vhodná pro rekultivaci ploch ZS</t>
  </si>
  <si>
    <t>Dokončující práce 
Zařízení staveniště - rekultivace plochy - výměna poškozené/znečištěné zeminy v rámci v rámci ZS v tl. 0,2 m (cca 20% plochy): 936*0,2*0,2=37,440 [A]</t>
  </si>
  <si>
    <t>dle pol. 56350: 228,2/0,2*1,1=1 255,100 [A]</t>
  </si>
  <si>
    <t>dle pol. 121101: 822,0/0,6=1 370,000 [A]</t>
  </si>
  <si>
    <t>18230</t>
  </si>
  <si>
    <t>ROZPROSTŘENÍ ORNICE V ROVINĚ</t>
  </si>
  <si>
    <t>zahrnuje i předání ploch majiteli / správci pozemků</t>
  </si>
  <si>
    <t>Dokončující práce 
Zpětné ohumusování (dle pol. 121101): 822,0=822,000 [A]</t>
  </si>
  <si>
    <t>Základy</t>
  </si>
  <si>
    <t>21461</t>
  </si>
  <si>
    <t>SEPARAČNÍ GEOTEXTILIE</t>
  </si>
  <si>
    <t>min. 300 g/m2</t>
  </si>
  <si>
    <t>Zařízení staveniště - zřízení plochy - 
- JZ: 366=366,000 [A] 
- JV: 570=570,000 [B] 
Celkem: A+B=936,000 [C]</t>
  </si>
  <si>
    <t>Vodorovné konstrukce</t>
  </si>
  <si>
    <t>45152</t>
  </si>
  <si>
    <t>PODKLADNÍ A VÝPLŇOVÉ VRSTVY Z KAMENIVA DRCENÉHO</t>
  </si>
  <si>
    <t>HDK 63/125 ; tl..200mm</t>
  </si>
  <si>
    <t>Zařízení staveniště - zřízení plochy - 
- JZ: 366*0,2=73,200 [A] 
- JV: 570*0,2=114,000 [B] 
Celkem: A+B=187,200 [C]</t>
  </si>
  <si>
    <t>56350</t>
  </si>
  <si>
    <t>VOZOVKOVÉ VRSTVY Z MECH ZPEV ZEMINY</t>
  </si>
  <si>
    <t>Nové plochy ; odměřeno ze Situace ZOV  
podkladní vrstva z MZ -  
- severní: 348*0,2=69,600 [A] 
- JZ: 368*0,2=73,600 [B] 
- JV: 425*0,2=85,000 [C] 
Celkem: A+B+C=228,200 [D]</t>
  </si>
  <si>
    <t>56930</t>
  </si>
  <si>
    <t>ZPEVNĚNÍ KRAJNIC ZE ŠTĚRKODRTI</t>
  </si>
  <si>
    <t>ŠDB 0/32 tl. (min.) 200 mm (alternativně R-mat 0/22)</t>
  </si>
  <si>
    <t>Nové plochy ; odměřeno ze Situace ZOV  
Nezpevněná krajnice -  
- severní: 100*0,2=20,000 [A] 
- JZ: 105*0,2=21,000 [B] 
- JV: 139*0,2=27,800 [C] 
Celkem: A+B+C=68,800 [D]</t>
  </si>
  <si>
    <t>58303</t>
  </si>
  <si>
    <t>KRYT ZE SINIČNÍCH DÍLCŮ (PANELŮ) TL 210MM</t>
  </si>
  <si>
    <t>silniční panel 3,0x1,0 m ; tl. 210mm ; štěrkopískové lože tl. 50mm (vč. vyplnění spár a rozšíření, prům + 10% množství ŠP) 
POZN.: Panely v majetku zhotovitele! Součástí položky je i opotřebení a pronájem panelů, dále příp. výměna / oprava poškozených prvků!</t>
  </si>
  <si>
    <t>Nové plochy ; odměřeno ze Situace ZOV  
Provizorní komunikace -  
- severní: 104*3,0*1,0=312,000 [A] 
- JZ: 108*3,0*1,0=324,000 [B] 
- JV: 128*3,0*1,0=384,000 [C] 
Celkem: A+B+C=1 020,000 [D]</t>
  </si>
  <si>
    <t>97817.R</t>
  </si>
  <si>
    <t>ODSTRANĚNÍ GEOTEXTILIE</t>
  </si>
  <si>
    <t>vč. likvidace dle dispozic zhotovitele</t>
  </si>
  <si>
    <t>Zařízení staveniště - odstranění plochy - 
- JZ: 366=366,000 [A] 
- JV: 570=570,000 [B] 
Celkem: A+B=936,000 [C]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</si>
</sst>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SUM(C10:C11)</f>
      </c>
      <c r="D6" s="1"/>
      <c r="E6" s="1"/>
    </row>
    <row r="7" spans="1:5" ht="12.75" customHeight="1">
      <c r="A7" s="1"/>
      <c r="B7" s="4" t="s">
        <v>5</v>
      </c>
      <c r="C7" s="7">
        <f>SUM(E10:E11)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100'!I3</f>
      </c>
      <c r="D10" s="21">
        <f>'SO 100'!O2</f>
      </c>
      <c r="E10" s="21">
        <f>C10+D10</f>
      </c>
    </row>
    <row r="11" spans="1:5" ht="12.75" customHeight="1">
      <c r="A11" s="20" t="s">
        <v>326</v>
      </c>
      <c r="B11" s="20" t="s">
        <v>327</v>
      </c>
      <c r="C11" s="21">
        <f>VON!I3</f>
      </c>
      <c r="D11" s="21">
        <f>VON!O2</f>
      </c>
      <c r="E11" s="21">
        <f>C11+D11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0+O8+O18+O91+O125+O129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3">
        <f>0+I8+I18+I91+I125+I129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1219.976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51</v>
      </c>
    </row>
    <row r="11" spans="1:5" ht="63.75">
      <c r="A11" s="39" t="s">
        <v>52</v>
      </c>
      <c r="E11" s="38" t="s">
        <v>53</v>
      </c>
    </row>
    <row r="12" spans="1:16" ht="12.75">
      <c r="A12" s="25" t="s">
        <v>45</v>
      </c>
      <c r="B12" s="29" t="s">
        <v>23</v>
      </c>
      <c r="C12" s="29" t="s">
        <v>46</v>
      </c>
      <c r="D12" s="25" t="s">
        <v>54</v>
      </c>
      <c r="E12" s="30" t="s">
        <v>48</v>
      </c>
      <c r="F12" s="31" t="s">
        <v>49</v>
      </c>
      <c r="G12" s="32">
        <v>53.708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2.75">
      <c r="A13" s="35" t="s">
        <v>50</v>
      </c>
      <c r="E13" s="36" t="s">
        <v>55</v>
      </c>
    </row>
    <row r="14" spans="1:5" ht="38.25">
      <c r="A14" s="39" t="s">
        <v>52</v>
      </c>
      <c r="E14" s="38" t="s">
        <v>56</v>
      </c>
    </row>
    <row r="15" spans="1:16" ht="12.75">
      <c r="A15" s="25" t="s">
        <v>45</v>
      </c>
      <c r="B15" s="29" t="s">
        <v>22</v>
      </c>
      <c r="C15" s="29" t="s">
        <v>46</v>
      </c>
      <c r="D15" s="25" t="s">
        <v>57</v>
      </c>
      <c r="E15" s="30" t="s">
        <v>48</v>
      </c>
      <c r="F15" s="31" t="s">
        <v>49</v>
      </c>
      <c r="G15" s="32">
        <v>124.039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12.75">
      <c r="A16" s="35" t="s">
        <v>50</v>
      </c>
      <c r="E16" s="36" t="s">
        <v>58</v>
      </c>
    </row>
    <row r="17" spans="1:5" ht="12.75">
      <c r="A17" s="37" t="s">
        <v>52</v>
      </c>
      <c r="E17" s="38" t="s">
        <v>59</v>
      </c>
    </row>
    <row r="18" spans="1:18" ht="12.75" customHeight="1">
      <c r="A18" s="6" t="s">
        <v>43</v>
      </c>
      <c r="B18" s="6"/>
      <c r="C18" s="41" t="s">
        <v>29</v>
      </c>
      <c r="D18" s="6"/>
      <c r="E18" s="27" t="s">
        <v>60</v>
      </c>
      <c r="F18" s="6"/>
      <c r="G18" s="6"/>
      <c r="H18" s="6"/>
      <c r="I18" s="42">
        <f>0+Q18</f>
      </c>
      <c r="O18">
        <f>0+R18</f>
      </c>
      <c r="Q18">
        <f>0+I19+I22+I25+I28+I31+I34+I37+I40+I43+I46+I49+I52+I55+I58+I61+I64+I67+I70+I73+I76+I79+I82+I85+I88</f>
      </c>
      <c r="R18">
        <f>0+O19+O22+O25+O28+O31+O34+O37+O40+O43+O46+O49+O52+O55+O58+O61+O64+O67+O70+O73+O76+O79+O82+O85+O88</f>
      </c>
    </row>
    <row r="19" spans="1:16" ht="12.75">
      <c r="A19" s="25" t="s">
        <v>45</v>
      </c>
      <c r="B19" s="29" t="s">
        <v>33</v>
      </c>
      <c r="C19" s="29" t="s">
        <v>61</v>
      </c>
      <c r="D19" s="25" t="s">
        <v>62</v>
      </c>
      <c r="E19" s="30" t="s">
        <v>63</v>
      </c>
      <c r="F19" s="31" t="s">
        <v>64</v>
      </c>
      <c r="G19" s="32">
        <v>20</v>
      </c>
      <c r="H19" s="33">
        <v>0</v>
      </c>
      <c r="I19" s="34">
        <f>ROUND(ROUND(H19,2)*ROUND(G19,3),2)</f>
      </c>
      <c r="O19">
        <f>(I19*21)/100</f>
      </c>
      <c r="P19" t="s">
        <v>23</v>
      </c>
    </row>
    <row r="20" spans="1:5" ht="12.75">
      <c r="A20" s="35" t="s">
        <v>50</v>
      </c>
      <c r="E20" s="36" t="s">
        <v>65</v>
      </c>
    </row>
    <row r="21" spans="1:5" ht="25.5">
      <c r="A21" s="39" t="s">
        <v>52</v>
      </c>
      <c r="E21" s="38" t="s">
        <v>66</v>
      </c>
    </row>
    <row r="22" spans="1:16" ht="12.75">
      <c r="A22" s="25" t="s">
        <v>45</v>
      </c>
      <c r="B22" s="29" t="s">
        <v>35</v>
      </c>
      <c r="C22" s="29" t="s">
        <v>67</v>
      </c>
      <c r="D22" s="25" t="s">
        <v>62</v>
      </c>
      <c r="E22" s="30" t="s">
        <v>68</v>
      </c>
      <c r="F22" s="31" t="s">
        <v>69</v>
      </c>
      <c r="G22" s="32">
        <v>21.4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38.25">
      <c r="A23" s="35" t="s">
        <v>50</v>
      </c>
      <c r="E23" s="36" t="s">
        <v>70</v>
      </c>
    </row>
    <row r="24" spans="1:5" ht="25.5">
      <c r="A24" s="39" t="s">
        <v>52</v>
      </c>
      <c r="E24" s="38" t="s">
        <v>71</v>
      </c>
    </row>
    <row r="25" spans="1:16" ht="25.5">
      <c r="A25" s="25" t="s">
        <v>45</v>
      </c>
      <c r="B25" s="29" t="s">
        <v>37</v>
      </c>
      <c r="C25" s="29" t="s">
        <v>72</v>
      </c>
      <c r="D25" s="25" t="s">
        <v>62</v>
      </c>
      <c r="E25" s="30" t="s">
        <v>73</v>
      </c>
      <c r="F25" s="31" t="s">
        <v>69</v>
      </c>
      <c r="G25" s="32">
        <v>68.02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25.5">
      <c r="A26" s="35" t="s">
        <v>50</v>
      </c>
      <c r="E26" s="36" t="s">
        <v>74</v>
      </c>
    </row>
    <row r="27" spans="1:5" ht="25.5">
      <c r="A27" s="39" t="s">
        <v>52</v>
      </c>
      <c r="E27" s="38" t="s">
        <v>75</v>
      </c>
    </row>
    <row r="28" spans="1:16" ht="25.5">
      <c r="A28" s="25" t="s">
        <v>45</v>
      </c>
      <c r="B28" s="29" t="s">
        <v>76</v>
      </c>
      <c r="C28" s="29" t="s">
        <v>77</v>
      </c>
      <c r="D28" s="25" t="s">
        <v>62</v>
      </c>
      <c r="E28" s="30" t="s">
        <v>78</v>
      </c>
      <c r="F28" s="31" t="s">
        <v>69</v>
      </c>
      <c r="G28" s="32">
        <v>53.93</v>
      </c>
      <c r="H28" s="33">
        <v>0</v>
      </c>
      <c r="I28" s="34">
        <f>ROUND(ROUND(H28,2)*ROUND(G28,3),2)</f>
      </c>
      <c r="O28">
        <f>(I28*21)/100</f>
      </c>
      <c r="P28" t="s">
        <v>23</v>
      </c>
    </row>
    <row r="29" spans="1:5" ht="63.75">
      <c r="A29" s="35" t="s">
        <v>50</v>
      </c>
      <c r="E29" s="36" t="s">
        <v>79</v>
      </c>
    </row>
    <row r="30" spans="1:5" ht="76.5">
      <c r="A30" s="39" t="s">
        <v>52</v>
      </c>
      <c r="E30" s="38" t="s">
        <v>80</v>
      </c>
    </row>
    <row r="31" spans="1:16" ht="12.75">
      <c r="A31" s="25" t="s">
        <v>45</v>
      </c>
      <c r="B31" s="29" t="s">
        <v>81</v>
      </c>
      <c r="C31" s="29" t="s">
        <v>82</v>
      </c>
      <c r="D31" s="25" t="s">
        <v>62</v>
      </c>
      <c r="E31" s="30" t="s">
        <v>83</v>
      </c>
      <c r="F31" s="31" t="s">
        <v>69</v>
      </c>
      <c r="G31" s="32">
        <v>10.74</v>
      </c>
      <c r="H31" s="33">
        <v>0</v>
      </c>
      <c r="I31" s="34">
        <f>ROUND(ROUND(H31,2)*ROUND(G31,3),2)</f>
      </c>
      <c r="O31">
        <f>(I31*21)/100</f>
      </c>
      <c r="P31" t="s">
        <v>23</v>
      </c>
    </row>
    <row r="32" spans="1:5" ht="25.5">
      <c r="A32" s="35" t="s">
        <v>50</v>
      </c>
      <c r="E32" s="36" t="s">
        <v>74</v>
      </c>
    </row>
    <row r="33" spans="1:5" ht="25.5">
      <c r="A33" s="39" t="s">
        <v>52</v>
      </c>
      <c r="E33" s="38" t="s">
        <v>84</v>
      </c>
    </row>
    <row r="34" spans="1:16" ht="12.75">
      <c r="A34" s="25" t="s">
        <v>45</v>
      </c>
      <c r="B34" s="29" t="s">
        <v>40</v>
      </c>
      <c r="C34" s="29" t="s">
        <v>85</v>
      </c>
      <c r="D34" s="25" t="s">
        <v>62</v>
      </c>
      <c r="E34" s="30" t="s">
        <v>86</v>
      </c>
      <c r="F34" s="31" t="s">
        <v>87</v>
      </c>
      <c r="G34" s="32">
        <v>94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88</v>
      </c>
    </row>
    <row r="36" spans="1:5" ht="38.25">
      <c r="A36" s="39" t="s">
        <v>52</v>
      </c>
      <c r="E36" s="38" t="s">
        <v>89</v>
      </c>
    </row>
    <row r="37" spans="1:16" ht="12.75">
      <c r="A37" s="25" t="s">
        <v>45</v>
      </c>
      <c r="B37" s="29" t="s">
        <v>42</v>
      </c>
      <c r="C37" s="29" t="s">
        <v>90</v>
      </c>
      <c r="D37" s="25" t="s">
        <v>62</v>
      </c>
      <c r="E37" s="30" t="s">
        <v>91</v>
      </c>
      <c r="F37" s="31" t="s">
        <v>69</v>
      </c>
      <c r="G37" s="32">
        <v>265.145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38.25">
      <c r="A38" s="35" t="s">
        <v>50</v>
      </c>
      <c r="E38" s="36" t="s">
        <v>92</v>
      </c>
    </row>
    <row r="39" spans="1:5" ht="102">
      <c r="A39" s="39" t="s">
        <v>52</v>
      </c>
      <c r="E39" s="38" t="s">
        <v>93</v>
      </c>
    </row>
    <row r="40" spans="1:16" ht="12.75">
      <c r="A40" s="25" t="s">
        <v>45</v>
      </c>
      <c r="B40" s="29" t="s">
        <v>94</v>
      </c>
      <c r="C40" s="29" t="s">
        <v>95</v>
      </c>
      <c r="D40" s="25" t="s">
        <v>62</v>
      </c>
      <c r="E40" s="30" t="s">
        <v>96</v>
      </c>
      <c r="F40" s="31" t="s">
        <v>87</v>
      </c>
      <c r="G40" s="32">
        <v>186</v>
      </c>
      <c r="H40" s="33">
        <v>0</v>
      </c>
      <c r="I40" s="34">
        <f>ROUND(ROUND(H40,2)*ROUND(G40,3),2)</f>
      </c>
      <c r="O40">
        <f>(I40*21)/100</f>
      </c>
      <c r="P40" t="s">
        <v>23</v>
      </c>
    </row>
    <row r="41" spans="1:5" ht="25.5">
      <c r="A41" s="35" t="s">
        <v>50</v>
      </c>
      <c r="E41" s="36" t="s">
        <v>97</v>
      </c>
    </row>
    <row r="42" spans="1:5" ht="25.5">
      <c r="A42" s="39" t="s">
        <v>52</v>
      </c>
      <c r="E42" s="38" t="s">
        <v>98</v>
      </c>
    </row>
    <row r="43" spans="1:16" ht="12.75">
      <c r="A43" s="25" t="s">
        <v>45</v>
      </c>
      <c r="B43" s="29" t="s">
        <v>99</v>
      </c>
      <c r="C43" s="29" t="s">
        <v>100</v>
      </c>
      <c r="D43" s="25" t="s">
        <v>62</v>
      </c>
      <c r="E43" s="30" t="s">
        <v>101</v>
      </c>
      <c r="F43" s="31" t="s">
        <v>87</v>
      </c>
      <c r="G43" s="32">
        <v>44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12.75">
      <c r="A44" s="35" t="s">
        <v>50</v>
      </c>
      <c r="E44" s="36" t="s">
        <v>102</v>
      </c>
    </row>
    <row r="45" spans="1:5" ht="25.5">
      <c r="A45" s="39" t="s">
        <v>52</v>
      </c>
      <c r="E45" s="38" t="s">
        <v>103</v>
      </c>
    </row>
    <row r="46" spans="1:16" ht="12.75">
      <c r="A46" s="25" t="s">
        <v>45</v>
      </c>
      <c r="B46" s="29" t="s">
        <v>104</v>
      </c>
      <c r="C46" s="29" t="s">
        <v>105</v>
      </c>
      <c r="D46" s="25" t="s">
        <v>62</v>
      </c>
      <c r="E46" s="30" t="s">
        <v>106</v>
      </c>
      <c r="F46" s="31" t="s">
        <v>69</v>
      </c>
      <c r="G46" s="32">
        <v>249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38.25">
      <c r="A47" s="35" t="s">
        <v>50</v>
      </c>
      <c r="E47" s="36" t="s">
        <v>107</v>
      </c>
    </row>
    <row r="48" spans="1:5" ht="12.75">
      <c r="A48" s="39" t="s">
        <v>52</v>
      </c>
      <c r="E48" s="38" t="s">
        <v>108</v>
      </c>
    </row>
    <row r="49" spans="1:16" ht="12.75">
      <c r="A49" s="25" t="s">
        <v>45</v>
      </c>
      <c r="B49" s="29" t="s">
        <v>109</v>
      </c>
      <c r="C49" s="29" t="s">
        <v>110</v>
      </c>
      <c r="D49" s="25" t="s">
        <v>62</v>
      </c>
      <c r="E49" s="30" t="s">
        <v>111</v>
      </c>
      <c r="F49" s="31" t="s">
        <v>69</v>
      </c>
      <c r="G49" s="32">
        <v>7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51">
      <c r="A50" s="35" t="s">
        <v>50</v>
      </c>
      <c r="E50" s="36" t="s">
        <v>112</v>
      </c>
    </row>
    <row r="51" spans="1:5" ht="102">
      <c r="A51" s="39" t="s">
        <v>52</v>
      </c>
      <c r="E51" s="38" t="s">
        <v>113</v>
      </c>
    </row>
    <row r="52" spans="1:16" ht="12.75">
      <c r="A52" s="25" t="s">
        <v>45</v>
      </c>
      <c r="B52" s="29" t="s">
        <v>114</v>
      </c>
      <c r="C52" s="29" t="s">
        <v>115</v>
      </c>
      <c r="D52" s="25" t="s">
        <v>62</v>
      </c>
      <c r="E52" s="30" t="s">
        <v>116</v>
      </c>
      <c r="F52" s="31" t="s">
        <v>69</v>
      </c>
      <c r="G52" s="32">
        <v>101.159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38.25">
      <c r="A53" s="35" t="s">
        <v>50</v>
      </c>
      <c r="E53" s="36" t="s">
        <v>117</v>
      </c>
    </row>
    <row r="54" spans="1:5" ht="12.75">
      <c r="A54" s="39" t="s">
        <v>52</v>
      </c>
      <c r="E54" s="38" t="s">
        <v>118</v>
      </c>
    </row>
    <row r="55" spans="1:16" ht="12.75">
      <c r="A55" s="25" t="s">
        <v>45</v>
      </c>
      <c r="B55" s="29" t="s">
        <v>119</v>
      </c>
      <c r="C55" s="29" t="s">
        <v>120</v>
      </c>
      <c r="D55" s="25" t="s">
        <v>62</v>
      </c>
      <c r="E55" s="30" t="s">
        <v>121</v>
      </c>
      <c r="F55" s="31" t="s">
        <v>69</v>
      </c>
      <c r="G55" s="32">
        <v>106.341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25.5">
      <c r="A56" s="35" t="s">
        <v>50</v>
      </c>
      <c r="E56" s="36" t="s">
        <v>122</v>
      </c>
    </row>
    <row r="57" spans="1:5" ht="114.75">
      <c r="A57" s="39" t="s">
        <v>52</v>
      </c>
      <c r="E57" s="38" t="s">
        <v>123</v>
      </c>
    </row>
    <row r="58" spans="1:16" ht="12.75">
      <c r="A58" s="25" t="s">
        <v>45</v>
      </c>
      <c r="B58" s="29" t="s">
        <v>124</v>
      </c>
      <c r="C58" s="29" t="s">
        <v>125</v>
      </c>
      <c r="D58" s="25" t="s">
        <v>62</v>
      </c>
      <c r="E58" s="30" t="s">
        <v>126</v>
      </c>
      <c r="F58" s="31" t="s">
        <v>69</v>
      </c>
      <c r="G58" s="32">
        <v>370.5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25.5">
      <c r="A59" s="35" t="s">
        <v>50</v>
      </c>
      <c r="E59" s="36" t="s">
        <v>122</v>
      </c>
    </row>
    <row r="60" spans="1:5" ht="38.25">
      <c r="A60" s="39" t="s">
        <v>52</v>
      </c>
      <c r="E60" s="38" t="s">
        <v>127</v>
      </c>
    </row>
    <row r="61" spans="1:16" ht="12.75">
      <c r="A61" s="25" t="s">
        <v>45</v>
      </c>
      <c r="B61" s="29" t="s">
        <v>128</v>
      </c>
      <c r="C61" s="29" t="s">
        <v>129</v>
      </c>
      <c r="D61" s="25" t="s">
        <v>62</v>
      </c>
      <c r="E61" s="30" t="s">
        <v>130</v>
      </c>
      <c r="F61" s="31" t="s">
        <v>69</v>
      </c>
      <c r="G61" s="32">
        <v>541.904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12.75">
      <c r="A62" s="35" t="s">
        <v>50</v>
      </c>
      <c r="E62" s="36" t="s">
        <v>131</v>
      </c>
    </row>
    <row r="63" spans="1:5" ht="38.25">
      <c r="A63" s="39" t="s">
        <v>52</v>
      </c>
      <c r="E63" s="38" t="s">
        <v>132</v>
      </c>
    </row>
    <row r="64" spans="1:16" ht="12.75">
      <c r="A64" s="25" t="s">
        <v>45</v>
      </c>
      <c r="B64" s="29" t="s">
        <v>133</v>
      </c>
      <c r="C64" s="29" t="s">
        <v>134</v>
      </c>
      <c r="D64" s="25" t="s">
        <v>62</v>
      </c>
      <c r="E64" s="30" t="s">
        <v>135</v>
      </c>
      <c r="F64" s="31" t="s">
        <v>69</v>
      </c>
      <c r="G64" s="32">
        <v>366.304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136</v>
      </c>
    </row>
    <row r="66" spans="1:5" ht="63.75">
      <c r="A66" s="39" t="s">
        <v>52</v>
      </c>
      <c r="E66" s="38" t="s">
        <v>137</v>
      </c>
    </row>
    <row r="67" spans="1:16" ht="12.75">
      <c r="A67" s="25" t="s">
        <v>45</v>
      </c>
      <c r="B67" s="29" t="s">
        <v>138</v>
      </c>
      <c r="C67" s="29" t="s">
        <v>139</v>
      </c>
      <c r="D67" s="25" t="s">
        <v>62</v>
      </c>
      <c r="E67" s="30" t="s">
        <v>140</v>
      </c>
      <c r="F67" s="31" t="s">
        <v>69</v>
      </c>
      <c r="G67" s="32">
        <v>834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62</v>
      </c>
    </row>
    <row r="69" spans="1:5" ht="127.5">
      <c r="A69" s="39" t="s">
        <v>52</v>
      </c>
      <c r="E69" s="38" t="s">
        <v>141</v>
      </c>
    </row>
    <row r="70" spans="1:16" ht="12.75">
      <c r="A70" s="25" t="s">
        <v>45</v>
      </c>
      <c r="B70" s="29" t="s">
        <v>142</v>
      </c>
      <c r="C70" s="29" t="s">
        <v>143</v>
      </c>
      <c r="D70" s="25" t="s">
        <v>62</v>
      </c>
      <c r="E70" s="30" t="s">
        <v>144</v>
      </c>
      <c r="F70" s="31" t="s">
        <v>69</v>
      </c>
      <c r="G70" s="32">
        <v>135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145</v>
      </c>
    </row>
    <row r="72" spans="1:5" ht="63.75">
      <c r="A72" s="39" t="s">
        <v>52</v>
      </c>
      <c r="E72" s="38" t="s">
        <v>146</v>
      </c>
    </row>
    <row r="73" spans="1:16" ht="12.75">
      <c r="A73" s="25" t="s">
        <v>45</v>
      </c>
      <c r="B73" s="29" t="s">
        <v>147</v>
      </c>
      <c r="C73" s="29" t="s">
        <v>148</v>
      </c>
      <c r="D73" s="25" t="s">
        <v>62</v>
      </c>
      <c r="E73" s="30" t="s">
        <v>149</v>
      </c>
      <c r="F73" s="31" t="s">
        <v>69</v>
      </c>
      <c r="G73" s="32">
        <v>20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12.75">
      <c r="A74" s="35" t="s">
        <v>50</v>
      </c>
      <c r="E74" s="36" t="s">
        <v>150</v>
      </c>
    </row>
    <row r="75" spans="1:5" ht="63.75">
      <c r="A75" s="39" t="s">
        <v>52</v>
      </c>
      <c r="E75" s="38" t="s">
        <v>151</v>
      </c>
    </row>
    <row r="76" spans="1:16" ht="12.75">
      <c r="A76" s="25" t="s">
        <v>45</v>
      </c>
      <c r="B76" s="29" t="s">
        <v>152</v>
      </c>
      <c r="C76" s="29" t="s">
        <v>153</v>
      </c>
      <c r="D76" s="25" t="s">
        <v>62</v>
      </c>
      <c r="E76" s="30" t="s">
        <v>154</v>
      </c>
      <c r="F76" s="31" t="s">
        <v>64</v>
      </c>
      <c r="G76" s="32">
        <v>1430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155</v>
      </c>
    </row>
    <row r="78" spans="1:5" ht="12.75">
      <c r="A78" s="39" t="s">
        <v>52</v>
      </c>
      <c r="E78" s="38" t="s">
        <v>156</v>
      </c>
    </row>
    <row r="79" spans="1:16" ht="12.75">
      <c r="A79" s="25" t="s">
        <v>45</v>
      </c>
      <c r="B79" s="29" t="s">
        <v>157</v>
      </c>
      <c r="C79" s="29" t="s">
        <v>158</v>
      </c>
      <c r="D79" s="25" t="s">
        <v>62</v>
      </c>
      <c r="E79" s="30" t="s">
        <v>159</v>
      </c>
      <c r="F79" s="31" t="s">
        <v>64</v>
      </c>
      <c r="G79" s="32">
        <v>1369.5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160</v>
      </c>
    </row>
    <row r="81" spans="1:5" ht="12.75">
      <c r="A81" s="39" t="s">
        <v>52</v>
      </c>
      <c r="E81" s="38" t="s">
        <v>161</v>
      </c>
    </row>
    <row r="82" spans="1:16" ht="12.75">
      <c r="A82" s="25" t="s">
        <v>45</v>
      </c>
      <c r="B82" s="29" t="s">
        <v>162</v>
      </c>
      <c r="C82" s="29" t="s">
        <v>163</v>
      </c>
      <c r="D82" s="25" t="s">
        <v>62</v>
      </c>
      <c r="E82" s="30" t="s">
        <v>164</v>
      </c>
      <c r="F82" s="31" t="s">
        <v>69</v>
      </c>
      <c r="G82" s="32">
        <v>249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165</v>
      </c>
    </row>
    <row r="84" spans="1:5" ht="89.25">
      <c r="A84" s="39" t="s">
        <v>52</v>
      </c>
      <c r="E84" s="38" t="s">
        <v>166</v>
      </c>
    </row>
    <row r="85" spans="1:16" ht="12.75">
      <c r="A85" s="25" t="s">
        <v>45</v>
      </c>
      <c r="B85" s="29" t="s">
        <v>167</v>
      </c>
      <c r="C85" s="29" t="s">
        <v>168</v>
      </c>
      <c r="D85" s="25" t="s">
        <v>62</v>
      </c>
      <c r="E85" s="30" t="s">
        <v>169</v>
      </c>
      <c r="F85" s="31" t="s">
        <v>64</v>
      </c>
      <c r="G85" s="32">
        <v>1245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75">
      <c r="A86" s="35" t="s">
        <v>50</v>
      </c>
      <c r="E86" s="36" t="s">
        <v>170</v>
      </c>
    </row>
    <row r="87" spans="1:5" ht="12.75">
      <c r="A87" s="39" t="s">
        <v>52</v>
      </c>
      <c r="E87" s="38" t="s">
        <v>171</v>
      </c>
    </row>
    <row r="88" spans="1:16" ht="12.75">
      <c r="A88" s="25" t="s">
        <v>45</v>
      </c>
      <c r="B88" s="29" t="s">
        <v>172</v>
      </c>
      <c r="C88" s="29" t="s">
        <v>173</v>
      </c>
      <c r="D88" s="25" t="s">
        <v>62</v>
      </c>
      <c r="E88" s="30" t="s">
        <v>174</v>
      </c>
      <c r="F88" s="31" t="s">
        <v>64</v>
      </c>
      <c r="G88" s="32">
        <v>1245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175</v>
      </c>
    </row>
    <row r="90" spans="1:5" ht="12.75">
      <c r="A90" s="37" t="s">
        <v>52</v>
      </c>
      <c r="E90" s="38" t="s">
        <v>171</v>
      </c>
    </row>
    <row r="91" spans="1:18" ht="12.75" customHeight="1">
      <c r="A91" s="6" t="s">
        <v>43</v>
      </c>
      <c r="B91" s="6"/>
      <c r="C91" s="41" t="s">
        <v>35</v>
      </c>
      <c r="D91" s="6"/>
      <c r="E91" s="27" t="s">
        <v>25</v>
      </c>
      <c r="F91" s="6"/>
      <c r="G91" s="6"/>
      <c r="H91" s="6"/>
      <c r="I91" s="42">
        <f>0+Q91</f>
      </c>
      <c r="O91">
        <f>0+R91</f>
      </c>
      <c r="Q91">
        <f>0+I92+I95+I98+I101+I104+I107+I110+I113+I116+I119+I122</f>
      </c>
      <c r="R91">
        <f>0+O92+O95+O98+O101+O104+O107+O110+O113+O116+O119+O122</f>
      </c>
    </row>
    <row r="92" spans="1:16" ht="12.75">
      <c r="A92" s="25" t="s">
        <v>45</v>
      </c>
      <c r="B92" s="29" t="s">
        <v>176</v>
      </c>
      <c r="C92" s="29" t="s">
        <v>177</v>
      </c>
      <c r="D92" s="25" t="s">
        <v>62</v>
      </c>
      <c r="E92" s="30" t="s">
        <v>178</v>
      </c>
      <c r="F92" s="31" t="s">
        <v>69</v>
      </c>
      <c r="G92" s="32">
        <v>297.5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179</v>
      </c>
    </row>
    <row r="94" spans="1:5" ht="102">
      <c r="A94" s="39" t="s">
        <v>52</v>
      </c>
      <c r="E94" s="38" t="s">
        <v>180</v>
      </c>
    </row>
    <row r="95" spans="1:16" ht="12.75">
      <c r="A95" s="25" t="s">
        <v>45</v>
      </c>
      <c r="B95" s="29" t="s">
        <v>181</v>
      </c>
      <c r="C95" s="29" t="s">
        <v>182</v>
      </c>
      <c r="D95" s="25" t="s">
        <v>62</v>
      </c>
      <c r="E95" s="30" t="s">
        <v>183</v>
      </c>
      <c r="F95" s="31" t="s">
        <v>64</v>
      </c>
      <c r="G95" s="32">
        <v>1331.85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02">
      <c r="A96" s="35" t="s">
        <v>50</v>
      </c>
      <c r="E96" s="36" t="s">
        <v>184</v>
      </c>
    </row>
    <row r="97" spans="1:5" ht="25.5">
      <c r="A97" s="39" t="s">
        <v>52</v>
      </c>
      <c r="E97" s="38" t="s">
        <v>185</v>
      </c>
    </row>
    <row r="98" spans="1:16" ht="12.75">
      <c r="A98" s="25" t="s">
        <v>45</v>
      </c>
      <c r="B98" s="29" t="s">
        <v>186</v>
      </c>
      <c r="C98" s="29" t="s">
        <v>187</v>
      </c>
      <c r="D98" s="25" t="s">
        <v>62</v>
      </c>
      <c r="E98" s="30" t="s">
        <v>188</v>
      </c>
      <c r="F98" s="31" t="s">
        <v>64</v>
      </c>
      <c r="G98" s="32">
        <v>151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75">
      <c r="A99" s="35" t="s">
        <v>50</v>
      </c>
      <c r="E99" s="36" t="s">
        <v>189</v>
      </c>
    </row>
    <row r="100" spans="1:5" ht="76.5">
      <c r="A100" s="39" t="s">
        <v>52</v>
      </c>
      <c r="E100" s="38" t="s">
        <v>190</v>
      </c>
    </row>
    <row r="101" spans="1:16" ht="12.75">
      <c r="A101" s="25" t="s">
        <v>45</v>
      </c>
      <c r="B101" s="29" t="s">
        <v>191</v>
      </c>
      <c r="C101" s="29" t="s">
        <v>192</v>
      </c>
      <c r="D101" s="25" t="s">
        <v>62</v>
      </c>
      <c r="E101" s="30" t="s">
        <v>193</v>
      </c>
      <c r="F101" s="31" t="s">
        <v>64</v>
      </c>
      <c r="G101" s="32">
        <v>951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194</v>
      </c>
    </row>
    <row r="103" spans="1:5" ht="25.5">
      <c r="A103" s="39" t="s">
        <v>52</v>
      </c>
      <c r="E103" s="38" t="s">
        <v>195</v>
      </c>
    </row>
    <row r="104" spans="1:16" ht="12.75">
      <c r="A104" s="25" t="s">
        <v>45</v>
      </c>
      <c r="B104" s="29" t="s">
        <v>196</v>
      </c>
      <c r="C104" s="29" t="s">
        <v>197</v>
      </c>
      <c r="D104" s="25" t="s">
        <v>62</v>
      </c>
      <c r="E104" s="30" t="s">
        <v>198</v>
      </c>
      <c r="F104" s="31" t="s">
        <v>64</v>
      </c>
      <c r="G104" s="32">
        <v>1493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199</v>
      </c>
    </row>
    <row r="106" spans="1:5" ht="25.5">
      <c r="A106" s="39" t="s">
        <v>52</v>
      </c>
      <c r="E106" s="38" t="s">
        <v>200</v>
      </c>
    </row>
    <row r="107" spans="1:16" ht="12.75">
      <c r="A107" s="25" t="s">
        <v>45</v>
      </c>
      <c r="B107" s="29" t="s">
        <v>201</v>
      </c>
      <c r="C107" s="29" t="s">
        <v>202</v>
      </c>
      <c r="D107" s="25" t="s">
        <v>62</v>
      </c>
      <c r="E107" s="30" t="s">
        <v>203</v>
      </c>
      <c r="F107" s="31" t="s">
        <v>64</v>
      </c>
      <c r="G107" s="32">
        <v>1548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204</v>
      </c>
    </row>
    <row r="109" spans="1:5" ht="63.75">
      <c r="A109" s="39" t="s">
        <v>52</v>
      </c>
      <c r="E109" s="38" t="s">
        <v>205</v>
      </c>
    </row>
    <row r="110" spans="1:16" ht="12.75">
      <c r="A110" s="25" t="s">
        <v>45</v>
      </c>
      <c r="B110" s="29" t="s">
        <v>206</v>
      </c>
      <c r="C110" s="29" t="s">
        <v>207</v>
      </c>
      <c r="D110" s="25" t="s">
        <v>62</v>
      </c>
      <c r="E110" s="30" t="s">
        <v>208</v>
      </c>
      <c r="F110" s="31" t="s">
        <v>64</v>
      </c>
      <c r="G110" s="32">
        <v>1493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12.75">
      <c r="A111" s="35" t="s">
        <v>50</v>
      </c>
      <c r="E111" s="36" t="s">
        <v>209</v>
      </c>
    </row>
    <row r="112" spans="1:5" ht="25.5">
      <c r="A112" s="39" t="s">
        <v>52</v>
      </c>
      <c r="E112" s="38" t="s">
        <v>200</v>
      </c>
    </row>
    <row r="113" spans="1:16" ht="12.75">
      <c r="A113" s="25" t="s">
        <v>45</v>
      </c>
      <c r="B113" s="29" t="s">
        <v>210</v>
      </c>
      <c r="C113" s="29" t="s">
        <v>211</v>
      </c>
      <c r="D113" s="25" t="s">
        <v>62</v>
      </c>
      <c r="E113" s="30" t="s">
        <v>212</v>
      </c>
      <c r="F113" s="31" t="s">
        <v>64</v>
      </c>
      <c r="G113" s="32">
        <v>1106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213</v>
      </c>
    </row>
    <row r="115" spans="1:5" ht="76.5">
      <c r="A115" s="39" t="s">
        <v>52</v>
      </c>
      <c r="E115" s="38" t="s">
        <v>214</v>
      </c>
    </row>
    <row r="116" spans="1:16" ht="12.75">
      <c r="A116" s="25" t="s">
        <v>45</v>
      </c>
      <c r="B116" s="29" t="s">
        <v>215</v>
      </c>
      <c r="C116" s="29" t="s">
        <v>216</v>
      </c>
      <c r="D116" s="25" t="s">
        <v>62</v>
      </c>
      <c r="E116" s="30" t="s">
        <v>217</v>
      </c>
      <c r="F116" s="31" t="s">
        <v>64</v>
      </c>
      <c r="G116" s="32">
        <v>1485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218</v>
      </c>
    </row>
    <row r="118" spans="1:5" ht="25.5">
      <c r="A118" s="39" t="s">
        <v>52</v>
      </c>
      <c r="E118" s="38" t="s">
        <v>219</v>
      </c>
    </row>
    <row r="119" spans="1:16" ht="12.75">
      <c r="A119" s="25" t="s">
        <v>45</v>
      </c>
      <c r="B119" s="29" t="s">
        <v>220</v>
      </c>
      <c r="C119" s="29" t="s">
        <v>221</v>
      </c>
      <c r="D119" s="25" t="s">
        <v>62</v>
      </c>
      <c r="E119" s="30" t="s">
        <v>222</v>
      </c>
      <c r="F119" s="31" t="s">
        <v>64</v>
      </c>
      <c r="G119" s="32">
        <v>1485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50</v>
      </c>
      <c r="E120" s="36" t="s">
        <v>223</v>
      </c>
    </row>
    <row r="121" spans="1:5" ht="25.5">
      <c r="A121" s="39" t="s">
        <v>52</v>
      </c>
      <c r="E121" s="38" t="s">
        <v>219</v>
      </c>
    </row>
    <row r="122" spans="1:16" ht="12.75">
      <c r="A122" s="25" t="s">
        <v>45</v>
      </c>
      <c r="B122" s="29" t="s">
        <v>224</v>
      </c>
      <c r="C122" s="29" t="s">
        <v>225</v>
      </c>
      <c r="D122" s="25" t="s">
        <v>62</v>
      </c>
      <c r="E122" s="30" t="s">
        <v>226</v>
      </c>
      <c r="F122" s="31" t="s">
        <v>64</v>
      </c>
      <c r="G122" s="32">
        <v>264</v>
      </c>
      <c r="H122" s="33">
        <v>0</v>
      </c>
      <c r="I122" s="34">
        <f>ROUND(ROUND(H122,2)*ROUND(G122,3),2)</f>
      </c>
      <c r="O122">
        <f>(I122*21)/100</f>
      </c>
      <c r="P122" t="s">
        <v>23</v>
      </c>
    </row>
    <row r="123" spans="1:5" ht="38.25">
      <c r="A123" s="35" t="s">
        <v>50</v>
      </c>
      <c r="E123" s="36" t="s">
        <v>227</v>
      </c>
    </row>
    <row r="124" spans="1:5" ht="25.5">
      <c r="A124" s="37" t="s">
        <v>52</v>
      </c>
      <c r="E124" s="38" t="s">
        <v>228</v>
      </c>
    </row>
    <row r="125" spans="1:18" ht="12.75" customHeight="1">
      <c r="A125" s="6" t="s">
        <v>43</v>
      </c>
      <c r="B125" s="6"/>
      <c r="C125" s="41" t="s">
        <v>37</v>
      </c>
      <c r="D125" s="6"/>
      <c r="E125" s="27" t="s">
        <v>229</v>
      </c>
      <c r="F125" s="6"/>
      <c r="G125" s="6"/>
      <c r="H125" s="6"/>
      <c r="I125" s="42">
        <f>0+Q125</f>
      </c>
      <c r="O125">
        <f>0+R125</f>
      </c>
      <c r="Q125">
        <f>0+I126</f>
      </c>
      <c r="R125">
        <f>0+O126</f>
      </c>
    </row>
    <row r="126" spans="1:16" ht="12.75">
      <c r="A126" s="25" t="s">
        <v>45</v>
      </c>
      <c r="B126" s="29" t="s">
        <v>230</v>
      </c>
      <c r="C126" s="29" t="s">
        <v>231</v>
      </c>
      <c r="D126" s="25" t="s">
        <v>62</v>
      </c>
      <c r="E126" s="30" t="s">
        <v>232</v>
      </c>
      <c r="F126" s="31" t="s">
        <v>64</v>
      </c>
      <c r="G126" s="32">
        <v>264</v>
      </c>
      <c r="H126" s="33">
        <v>0</v>
      </c>
      <c r="I126" s="34">
        <f>ROUND(ROUND(H126,2)*ROUND(G126,3),2)</f>
      </c>
      <c r="O126">
        <f>(I126*21)/100</f>
      </c>
      <c r="P126" t="s">
        <v>23</v>
      </c>
    </row>
    <row r="127" spans="1:5" ht="12.75">
      <c r="A127" s="35" t="s">
        <v>50</v>
      </c>
      <c r="E127" s="36" t="s">
        <v>233</v>
      </c>
    </row>
    <row r="128" spans="1:5" ht="25.5">
      <c r="A128" s="37" t="s">
        <v>52</v>
      </c>
      <c r="E128" s="38" t="s">
        <v>228</v>
      </c>
    </row>
    <row r="129" spans="1:18" ht="12.75" customHeight="1">
      <c r="A129" s="6" t="s">
        <v>43</v>
      </c>
      <c r="B129" s="6"/>
      <c r="C129" s="41" t="s">
        <v>40</v>
      </c>
      <c r="D129" s="6"/>
      <c r="E129" s="27" t="s">
        <v>234</v>
      </c>
      <c r="F129" s="6"/>
      <c r="G129" s="6"/>
      <c r="H129" s="6"/>
      <c r="I129" s="42">
        <f>0+Q129</f>
      </c>
      <c r="O129">
        <f>0+R129</f>
      </c>
      <c r="Q129">
        <f>0+I130+I133+I136+I139+I142+I145+I148+I151+I154+I157+I160+I163+I166+I169+I172+I175+I178+I181+I184+I187+I190</f>
      </c>
      <c r="R129">
        <f>0+O130+O133+O136+O139+O142+O145+O148+O151+O154+O157+O160+O163+O166+O169+O172+O175+O178+O181+O184+O187+O190</f>
      </c>
    </row>
    <row r="130" spans="1:16" ht="12.75">
      <c r="A130" s="25" t="s">
        <v>45</v>
      </c>
      <c r="B130" s="29" t="s">
        <v>235</v>
      </c>
      <c r="C130" s="29" t="s">
        <v>236</v>
      </c>
      <c r="D130" s="25" t="s">
        <v>62</v>
      </c>
      <c r="E130" s="30" t="s">
        <v>237</v>
      </c>
      <c r="F130" s="31" t="s">
        <v>238</v>
      </c>
      <c r="G130" s="32">
        <v>35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12.75">
      <c r="A131" s="35" t="s">
        <v>50</v>
      </c>
      <c r="E131" s="36" t="s">
        <v>62</v>
      </c>
    </row>
    <row r="132" spans="1:5" ht="25.5">
      <c r="A132" s="39" t="s">
        <v>52</v>
      </c>
      <c r="E132" s="38" t="s">
        <v>239</v>
      </c>
    </row>
    <row r="133" spans="1:16" ht="25.5">
      <c r="A133" s="25" t="s">
        <v>45</v>
      </c>
      <c r="B133" s="29" t="s">
        <v>240</v>
      </c>
      <c r="C133" s="29" t="s">
        <v>241</v>
      </c>
      <c r="D133" s="25" t="s">
        <v>62</v>
      </c>
      <c r="E133" s="30" t="s">
        <v>242</v>
      </c>
      <c r="F133" s="31" t="s">
        <v>238</v>
      </c>
      <c r="G133" s="32">
        <v>19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62</v>
      </c>
    </row>
    <row r="135" spans="1:5" ht="25.5">
      <c r="A135" s="39" t="s">
        <v>52</v>
      </c>
      <c r="E135" s="38" t="s">
        <v>243</v>
      </c>
    </row>
    <row r="136" spans="1:16" ht="12.75">
      <c r="A136" s="25" t="s">
        <v>45</v>
      </c>
      <c r="B136" s="29" t="s">
        <v>244</v>
      </c>
      <c r="C136" s="29" t="s">
        <v>245</v>
      </c>
      <c r="D136" s="25" t="s">
        <v>62</v>
      </c>
      <c r="E136" s="30" t="s">
        <v>246</v>
      </c>
      <c r="F136" s="31" t="s">
        <v>64</v>
      </c>
      <c r="G136" s="32">
        <v>30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62</v>
      </c>
    </row>
    <row r="138" spans="1:5" ht="25.5">
      <c r="A138" s="39" t="s">
        <v>52</v>
      </c>
      <c r="E138" s="38" t="s">
        <v>247</v>
      </c>
    </row>
    <row r="139" spans="1:16" ht="12.75">
      <c r="A139" s="25" t="s">
        <v>45</v>
      </c>
      <c r="B139" s="29" t="s">
        <v>248</v>
      </c>
      <c r="C139" s="29" t="s">
        <v>249</v>
      </c>
      <c r="D139" s="25" t="s">
        <v>62</v>
      </c>
      <c r="E139" s="30" t="s">
        <v>250</v>
      </c>
      <c r="F139" s="31" t="s">
        <v>238</v>
      </c>
      <c r="G139" s="32">
        <v>3</v>
      </c>
      <c r="H139" s="33">
        <v>0</v>
      </c>
      <c r="I139" s="34">
        <f>ROUND(ROUND(H139,2)*ROUND(G139,3),2)</f>
      </c>
      <c r="O139">
        <f>(I139*21)/100</f>
      </c>
      <c r="P139" t="s">
        <v>23</v>
      </c>
    </row>
    <row r="140" spans="1:5" ht="12.75">
      <c r="A140" s="35" t="s">
        <v>50</v>
      </c>
      <c r="E140" s="36" t="s">
        <v>62</v>
      </c>
    </row>
    <row r="141" spans="1:5" ht="25.5">
      <c r="A141" s="39" t="s">
        <v>52</v>
      </c>
      <c r="E141" s="38" t="s">
        <v>251</v>
      </c>
    </row>
    <row r="142" spans="1:16" ht="25.5">
      <c r="A142" s="25" t="s">
        <v>45</v>
      </c>
      <c r="B142" s="29" t="s">
        <v>252</v>
      </c>
      <c r="C142" s="29" t="s">
        <v>253</v>
      </c>
      <c r="D142" s="25" t="s">
        <v>62</v>
      </c>
      <c r="E142" s="30" t="s">
        <v>254</v>
      </c>
      <c r="F142" s="31" t="s">
        <v>238</v>
      </c>
      <c r="G142" s="32">
        <v>18</v>
      </c>
      <c r="H142" s="33">
        <v>0</v>
      </c>
      <c r="I142" s="34">
        <f>ROUND(ROUND(H142,2)*ROUND(G142,3),2)</f>
      </c>
      <c r="O142">
        <f>(I142*21)/100</f>
      </c>
      <c r="P142" t="s">
        <v>23</v>
      </c>
    </row>
    <row r="143" spans="1:5" ht="12.75">
      <c r="A143" s="35" t="s">
        <v>50</v>
      </c>
      <c r="E143" s="36" t="s">
        <v>62</v>
      </c>
    </row>
    <row r="144" spans="1:5" ht="51">
      <c r="A144" s="39" t="s">
        <v>52</v>
      </c>
      <c r="E144" s="38" t="s">
        <v>255</v>
      </c>
    </row>
    <row r="145" spans="1:16" ht="12.75">
      <c r="A145" s="25" t="s">
        <v>45</v>
      </c>
      <c r="B145" s="29" t="s">
        <v>256</v>
      </c>
      <c r="C145" s="29" t="s">
        <v>257</v>
      </c>
      <c r="D145" s="25" t="s">
        <v>62</v>
      </c>
      <c r="E145" s="30" t="s">
        <v>258</v>
      </c>
      <c r="F145" s="31" t="s">
        <v>238</v>
      </c>
      <c r="G145" s="32">
        <v>17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38.25">
      <c r="A146" s="35" t="s">
        <v>50</v>
      </c>
      <c r="E146" s="36" t="s">
        <v>259</v>
      </c>
    </row>
    <row r="147" spans="1:5" ht="25.5">
      <c r="A147" s="39" t="s">
        <v>52</v>
      </c>
      <c r="E147" s="38" t="s">
        <v>260</v>
      </c>
    </row>
    <row r="148" spans="1:16" ht="12.75">
      <c r="A148" s="25" t="s">
        <v>45</v>
      </c>
      <c r="B148" s="29" t="s">
        <v>261</v>
      </c>
      <c r="C148" s="29" t="s">
        <v>262</v>
      </c>
      <c r="D148" s="25" t="s">
        <v>62</v>
      </c>
      <c r="E148" s="30" t="s">
        <v>263</v>
      </c>
      <c r="F148" s="31" t="s">
        <v>238</v>
      </c>
      <c r="G148" s="32">
        <v>6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62</v>
      </c>
    </row>
    <row r="150" spans="1:5" ht="25.5">
      <c r="A150" s="39" t="s">
        <v>52</v>
      </c>
      <c r="E150" s="38" t="s">
        <v>264</v>
      </c>
    </row>
    <row r="151" spans="1:16" ht="25.5">
      <c r="A151" s="25" t="s">
        <v>45</v>
      </c>
      <c r="B151" s="29" t="s">
        <v>265</v>
      </c>
      <c r="C151" s="29" t="s">
        <v>266</v>
      </c>
      <c r="D151" s="25" t="s">
        <v>62</v>
      </c>
      <c r="E151" s="30" t="s">
        <v>267</v>
      </c>
      <c r="F151" s="31" t="s">
        <v>64</v>
      </c>
      <c r="G151" s="32">
        <v>459.125</v>
      </c>
      <c r="H151" s="33">
        <v>0</v>
      </c>
      <c r="I151" s="34">
        <f>ROUND(ROUND(H151,2)*ROUND(G151,3),2)</f>
      </c>
      <c r="O151">
        <f>(I151*21)/100</f>
      </c>
      <c r="P151" t="s">
        <v>23</v>
      </c>
    </row>
    <row r="152" spans="1:5" ht="25.5">
      <c r="A152" s="35" t="s">
        <v>50</v>
      </c>
      <c r="E152" s="36" t="s">
        <v>268</v>
      </c>
    </row>
    <row r="153" spans="1:5" ht="102">
      <c r="A153" s="39" t="s">
        <v>52</v>
      </c>
      <c r="E153" s="38" t="s">
        <v>269</v>
      </c>
    </row>
    <row r="154" spans="1:16" ht="25.5">
      <c r="A154" s="25" t="s">
        <v>45</v>
      </c>
      <c r="B154" s="29" t="s">
        <v>270</v>
      </c>
      <c r="C154" s="29" t="s">
        <v>271</v>
      </c>
      <c r="D154" s="25" t="s">
        <v>62</v>
      </c>
      <c r="E154" s="30" t="s">
        <v>272</v>
      </c>
      <c r="F154" s="31" t="s">
        <v>64</v>
      </c>
      <c r="G154" s="32">
        <v>157</v>
      </c>
      <c r="H154" s="33">
        <v>0</v>
      </c>
      <c r="I154" s="34">
        <f>ROUND(ROUND(H154,2)*ROUND(G154,3),2)</f>
      </c>
      <c r="O154">
        <f>(I154*21)/100</f>
      </c>
      <c r="P154" t="s">
        <v>23</v>
      </c>
    </row>
    <row r="155" spans="1:5" ht="25.5">
      <c r="A155" s="35" t="s">
        <v>50</v>
      </c>
      <c r="E155" s="36" t="s">
        <v>273</v>
      </c>
    </row>
    <row r="156" spans="1:5" ht="63.75">
      <c r="A156" s="39" t="s">
        <v>52</v>
      </c>
      <c r="E156" s="38" t="s">
        <v>274</v>
      </c>
    </row>
    <row r="157" spans="1:16" ht="25.5">
      <c r="A157" s="25" t="s">
        <v>45</v>
      </c>
      <c r="B157" s="29" t="s">
        <v>275</v>
      </c>
      <c r="C157" s="29" t="s">
        <v>276</v>
      </c>
      <c r="D157" s="25" t="s">
        <v>62</v>
      </c>
      <c r="E157" s="30" t="s">
        <v>277</v>
      </c>
      <c r="F157" s="31" t="s">
        <v>64</v>
      </c>
      <c r="G157" s="32">
        <v>58.375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25.5">
      <c r="A158" s="35" t="s">
        <v>50</v>
      </c>
      <c r="E158" s="36" t="s">
        <v>273</v>
      </c>
    </row>
    <row r="159" spans="1:5" ht="51">
      <c r="A159" s="39" t="s">
        <v>52</v>
      </c>
      <c r="E159" s="38" t="s">
        <v>278</v>
      </c>
    </row>
    <row r="160" spans="1:16" ht="12.75">
      <c r="A160" s="25" t="s">
        <v>45</v>
      </c>
      <c r="B160" s="29" t="s">
        <v>279</v>
      </c>
      <c r="C160" s="29" t="s">
        <v>280</v>
      </c>
      <c r="D160" s="25" t="s">
        <v>62</v>
      </c>
      <c r="E160" s="30" t="s">
        <v>281</v>
      </c>
      <c r="F160" s="31" t="s">
        <v>64</v>
      </c>
      <c r="G160" s="32">
        <v>243.75</v>
      </c>
      <c r="H160" s="33">
        <v>0</v>
      </c>
      <c r="I160" s="34">
        <f>ROUND(ROUND(H160,2)*ROUND(G160,3),2)</f>
      </c>
      <c r="O160">
        <f>(I160*21)/100</f>
      </c>
      <c r="P160" t="s">
        <v>23</v>
      </c>
    </row>
    <row r="161" spans="1:5" ht="25.5">
      <c r="A161" s="35" t="s">
        <v>50</v>
      </c>
      <c r="E161" s="36" t="s">
        <v>273</v>
      </c>
    </row>
    <row r="162" spans="1:5" ht="25.5">
      <c r="A162" s="39" t="s">
        <v>52</v>
      </c>
      <c r="E162" s="38" t="s">
        <v>282</v>
      </c>
    </row>
    <row r="163" spans="1:16" ht="25.5">
      <c r="A163" s="25" t="s">
        <v>45</v>
      </c>
      <c r="B163" s="29" t="s">
        <v>283</v>
      </c>
      <c r="C163" s="29" t="s">
        <v>284</v>
      </c>
      <c r="D163" s="25" t="s">
        <v>62</v>
      </c>
      <c r="E163" s="30" t="s">
        <v>285</v>
      </c>
      <c r="F163" s="31" t="s">
        <v>64</v>
      </c>
      <c r="G163" s="32">
        <v>127.375</v>
      </c>
      <c r="H163" s="33">
        <v>0</v>
      </c>
      <c r="I163" s="34">
        <f>ROUND(ROUND(H163,2)*ROUND(G163,3),2)</f>
      </c>
      <c r="O163">
        <f>(I163*21)/100</f>
      </c>
      <c r="P163" t="s">
        <v>23</v>
      </c>
    </row>
    <row r="164" spans="1:5" ht="25.5">
      <c r="A164" s="35" t="s">
        <v>50</v>
      </c>
      <c r="E164" s="36" t="s">
        <v>286</v>
      </c>
    </row>
    <row r="165" spans="1:5" ht="89.25">
      <c r="A165" s="39" t="s">
        <v>52</v>
      </c>
      <c r="E165" s="38" t="s">
        <v>287</v>
      </c>
    </row>
    <row r="166" spans="1:16" ht="25.5">
      <c r="A166" s="25" t="s">
        <v>45</v>
      </c>
      <c r="B166" s="29" t="s">
        <v>288</v>
      </c>
      <c r="C166" s="29" t="s">
        <v>289</v>
      </c>
      <c r="D166" s="25" t="s">
        <v>62</v>
      </c>
      <c r="E166" s="30" t="s">
        <v>290</v>
      </c>
      <c r="F166" s="31" t="s">
        <v>238</v>
      </c>
      <c r="G166" s="32">
        <v>22</v>
      </c>
      <c r="H166" s="33">
        <v>0</v>
      </c>
      <c r="I166" s="34">
        <f>ROUND(ROUND(H166,2)*ROUND(G166,3),2)</f>
      </c>
      <c r="O166">
        <f>(I166*21)/100</f>
      </c>
      <c r="P166" t="s">
        <v>23</v>
      </c>
    </row>
    <row r="167" spans="1:5" ht="12.75">
      <c r="A167" s="35" t="s">
        <v>50</v>
      </c>
      <c r="E167" s="36" t="s">
        <v>62</v>
      </c>
    </row>
    <row r="168" spans="1:5" ht="25.5">
      <c r="A168" s="39" t="s">
        <v>52</v>
      </c>
      <c r="E168" s="38" t="s">
        <v>291</v>
      </c>
    </row>
    <row r="169" spans="1:16" ht="12.75">
      <c r="A169" s="25" t="s">
        <v>45</v>
      </c>
      <c r="B169" s="29" t="s">
        <v>292</v>
      </c>
      <c r="C169" s="29" t="s">
        <v>293</v>
      </c>
      <c r="D169" s="25" t="s">
        <v>62</v>
      </c>
      <c r="E169" s="30" t="s">
        <v>294</v>
      </c>
      <c r="F169" s="31" t="s">
        <v>87</v>
      </c>
      <c r="G169" s="32">
        <v>250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295</v>
      </c>
    </row>
    <row r="171" spans="1:5" ht="25.5">
      <c r="A171" s="39" t="s">
        <v>52</v>
      </c>
      <c r="E171" s="38" t="s">
        <v>296</v>
      </c>
    </row>
    <row r="172" spans="1:16" ht="12.75">
      <c r="A172" s="25" t="s">
        <v>45</v>
      </c>
      <c r="B172" s="29" t="s">
        <v>297</v>
      </c>
      <c r="C172" s="29" t="s">
        <v>298</v>
      </c>
      <c r="D172" s="25" t="s">
        <v>62</v>
      </c>
      <c r="E172" s="30" t="s">
        <v>299</v>
      </c>
      <c r="F172" s="31" t="s">
        <v>87</v>
      </c>
      <c r="G172" s="32">
        <v>104</v>
      </c>
      <c r="H172" s="33">
        <v>0</v>
      </c>
      <c r="I172" s="34">
        <f>ROUND(ROUND(H172,2)*ROUND(G172,3),2)</f>
      </c>
      <c r="O172">
        <f>(I172*21)/100</f>
      </c>
      <c r="P172" t="s">
        <v>23</v>
      </c>
    </row>
    <row r="173" spans="1:5" ht="12.75">
      <c r="A173" s="35" t="s">
        <v>50</v>
      </c>
      <c r="E173" s="36" t="s">
        <v>300</v>
      </c>
    </row>
    <row r="174" spans="1:5" ht="25.5">
      <c r="A174" s="39" t="s">
        <v>52</v>
      </c>
      <c r="E174" s="38" t="s">
        <v>301</v>
      </c>
    </row>
    <row r="175" spans="1:16" ht="12.75">
      <c r="A175" s="25" t="s">
        <v>45</v>
      </c>
      <c r="B175" s="29" t="s">
        <v>302</v>
      </c>
      <c r="C175" s="29" t="s">
        <v>303</v>
      </c>
      <c r="D175" s="25" t="s">
        <v>62</v>
      </c>
      <c r="E175" s="30" t="s">
        <v>304</v>
      </c>
      <c r="F175" s="31" t="s">
        <v>87</v>
      </c>
      <c r="G175" s="32">
        <v>186</v>
      </c>
      <c r="H175" s="33">
        <v>0</v>
      </c>
      <c r="I175" s="34">
        <f>ROUND(ROUND(H175,2)*ROUND(G175,3),2)</f>
      </c>
      <c r="O175">
        <f>(I175*21)/100</f>
      </c>
      <c r="P175" t="s">
        <v>23</v>
      </c>
    </row>
    <row r="176" spans="1:5" ht="12.75">
      <c r="A176" s="35" t="s">
        <v>50</v>
      </c>
      <c r="E176" s="36" t="s">
        <v>305</v>
      </c>
    </row>
    <row r="177" spans="1:5" ht="25.5">
      <c r="A177" s="39" t="s">
        <v>52</v>
      </c>
      <c r="E177" s="38" t="s">
        <v>98</v>
      </c>
    </row>
    <row r="178" spans="1:16" ht="12.75">
      <c r="A178" s="25" t="s">
        <v>45</v>
      </c>
      <c r="B178" s="29" t="s">
        <v>306</v>
      </c>
      <c r="C178" s="29" t="s">
        <v>307</v>
      </c>
      <c r="D178" s="25" t="s">
        <v>62</v>
      </c>
      <c r="E178" s="30" t="s">
        <v>308</v>
      </c>
      <c r="F178" s="31" t="s">
        <v>87</v>
      </c>
      <c r="G178" s="32">
        <v>44</v>
      </c>
      <c r="H178" s="33">
        <v>0</v>
      </c>
      <c r="I178" s="34">
        <f>ROUND(ROUND(H178,2)*ROUND(G178,3),2)</f>
      </c>
      <c r="O178">
        <f>(I178*21)/100</f>
      </c>
      <c r="P178" t="s">
        <v>23</v>
      </c>
    </row>
    <row r="179" spans="1:5" ht="12.75">
      <c r="A179" s="35" t="s">
        <v>50</v>
      </c>
      <c r="E179" s="36" t="s">
        <v>309</v>
      </c>
    </row>
    <row r="180" spans="1:5" ht="25.5">
      <c r="A180" s="39" t="s">
        <v>52</v>
      </c>
      <c r="E180" s="38" t="s">
        <v>103</v>
      </c>
    </row>
    <row r="181" spans="1:16" ht="12.75">
      <c r="A181" s="25" t="s">
        <v>45</v>
      </c>
      <c r="B181" s="29" t="s">
        <v>310</v>
      </c>
      <c r="C181" s="29" t="s">
        <v>311</v>
      </c>
      <c r="D181" s="25" t="s">
        <v>62</v>
      </c>
      <c r="E181" s="30" t="s">
        <v>312</v>
      </c>
      <c r="F181" s="31" t="s">
        <v>87</v>
      </c>
      <c r="G181" s="32">
        <v>186</v>
      </c>
      <c r="H181" s="33">
        <v>0</v>
      </c>
      <c r="I181" s="34">
        <f>ROUND(ROUND(H181,2)*ROUND(G181,3),2)</f>
      </c>
      <c r="O181">
        <f>(I181*21)/100</f>
      </c>
      <c r="P181" t="s">
        <v>23</v>
      </c>
    </row>
    <row r="182" spans="1:5" ht="25.5">
      <c r="A182" s="35" t="s">
        <v>50</v>
      </c>
      <c r="E182" s="36" t="s">
        <v>313</v>
      </c>
    </row>
    <row r="183" spans="1:5" ht="25.5">
      <c r="A183" s="39" t="s">
        <v>52</v>
      </c>
      <c r="E183" s="38" t="s">
        <v>98</v>
      </c>
    </row>
    <row r="184" spans="1:16" ht="25.5">
      <c r="A184" s="25" t="s">
        <v>45</v>
      </c>
      <c r="B184" s="29" t="s">
        <v>314</v>
      </c>
      <c r="C184" s="29" t="s">
        <v>315</v>
      </c>
      <c r="D184" s="25" t="s">
        <v>62</v>
      </c>
      <c r="E184" s="30" t="s">
        <v>316</v>
      </c>
      <c r="F184" s="31" t="s">
        <v>87</v>
      </c>
      <c r="G184" s="32">
        <v>44</v>
      </c>
      <c r="H184" s="33">
        <v>0</v>
      </c>
      <c r="I184" s="34">
        <f>ROUND(ROUND(H184,2)*ROUND(G184,3),2)</f>
      </c>
      <c r="O184">
        <f>(I184*21)/100</f>
      </c>
      <c r="P184" t="s">
        <v>23</v>
      </c>
    </row>
    <row r="185" spans="1:5" ht="12.75">
      <c r="A185" s="35" t="s">
        <v>50</v>
      </c>
      <c r="E185" s="36" t="s">
        <v>317</v>
      </c>
    </row>
    <row r="186" spans="1:5" ht="25.5">
      <c r="A186" s="39" t="s">
        <v>52</v>
      </c>
      <c r="E186" s="38" t="s">
        <v>103</v>
      </c>
    </row>
    <row r="187" spans="1:16" ht="12.75">
      <c r="A187" s="25" t="s">
        <v>45</v>
      </c>
      <c r="B187" s="29" t="s">
        <v>318</v>
      </c>
      <c r="C187" s="29" t="s">
        <v>319</v>
      </c>
      <c r="D187" s="25" t="s">
        <v>62</v>
      </c>
      <c r="E187" s="30" t="s">
        <v>320</v>
      </c>
      <c r="F187" s="31" t="s">
        <v>87</v>
      </c>
      <c r="G187" s="32">
        <v>44</v>
      </c>
      <c r="H187" s="33">
        <v>0</v>
      </c>
      <c r="I187" s="34">
        <f>ROUND(ROUND(H187,2)*ROUND(G187,3),2)</f>
      </c>
      <c r="O187">
        <f>(I187*21)/100</f>
      </c>
      <c r="P187" t="s">
        <v>23</v>
      </c>
    </row>
    <row r="188" spans="1:5" ht="12.75">
      <c r="A188" s="35" t="s">
        <v>50</v>
      </c>
      <c r="E188" s="36" t="s">
        <v>321</v>
      </c>
    </row>
    <row r="189" spans="1:5" ht="25.5">
      <c r="A189" s="39" t="s">
        <v>52</v>
      </c>
      <c r="E189" s="38" t="s">
        <v>103</v>
      </c>
    </row>
    <row r="190" spans="1:16" ht="12.75">
      <c r="A190" s="25" t="s">
        <v>45</v>
      </c>
      <c r="B190" s="29" t="s">
        <v>322</v>
      </c>
      <c r="C190" s="29" t="s">
        <v>323</v>
      </c>
      <c r="D190" s="25" t="s">
        <v>62</v>
      </c>
      <c r="E190" s="30" t="s">
        <v>324</v>
      </c>
      <c r="F190" s="31" t="s">
        <v>64</v>
      </c>
      <c r="G190" s="32">
        <v>3000</v>
      </c>
      <c r="H190" s="33">
        <v>0</v>
      </c>
      <c r="I190" s="34">
        <f>ROUND(ROUND(H190,2)*ROUND(G190,3),2)</f>
      </c>
      <c r="O190">
        <f>(I190*21)/100</f>
      </c>
      <c r="P190" t="s">
        <v>23</v>
      </c>
    </row>
    <row r="191" spans="1:5" ht="12.75">
      <c r="A191" s="35" t="s">
        <v>50</v>
      </c>
      <c r="E191" s="36" t="s">
        <v>325</v>
      </c>
    </row>
    <row r="192" spans="1:5" ht="12.75">
      <c r="A192" s="37" t="s">
        <v>52</v>
      </c>
      <c r="E192" s="38" t="s">
        <v>62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0+O8+O48+O94+O98+O102+O112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326</v>
      </c>
      <c r="I3" s="43">
        <f>0+I8+I48+I94+I98+I102+I112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326</v>
      </c>
      <c r="D4" s="6"/>
      <c r="E4" s="18" t="s">
        <v>327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0+I9+I12+I15+I18+I21+I24+I27+I30+I33+I36+I39+I42+I45</f>
      </c>
      <c r="R8">
        <f>0+O9+O12+O15+O18+O21+O24+O27+O30+O33+O36+O39+O42+O45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62</v>
      </c>
      <c r="E9" s="30" t="s">
        <v>48</v>
      </c>
      <c r="F9" s="31" t="s">
        <v>49</v>
      </c>
      <c r="G9" s="32">
        <v>2274.762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51</v>
      </c>
    </row>
    <row r="11" spans="1:5" ht="51">
      <c r="A11" s="39" t="s">
        <v>52</v>
      </c>
      <c r="E11" s="38" t="s">
        <v>328</v>
      </c>
    </row>
    <row r="12" spans="1:16" ht="12.75">
      <c r="A12" s="25" t="s">
        <v>45</v>
      </c>
      <c r="B12" s="29" t="s">
        <v>23</v>
      </c>
      <c r="C12" s="29" t="s">
        <v>329</v>
      </c>
      <c r="D12" s="25" t="s">
        <v>62</v>
      </c>
      <c r="E12" s="30" t="s">
        <v>330</v>
      </c>
      <c r="F12" s="31" t="s">
        <v>331</v>
      </c>
      <c r="G12" s="32">
        <v>1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2.75">
      <c r="A13" s="35" t="s">
        <v>50</v>
      </c>
      <c r="E13" s="36" t="s">
        <v>332</v>
      </c>
    </row>
    <row r="14" spans="1:5" ht="12.75">
      <c r="A14" s="39" t="s">
        <v>52</v>
      </c>
      <c r="E14" s="38" t="s">
        <v>62</v>
      </c>
    </row>
    <row r="15" spans="1:16" ht="12.75">
      <c r="A15" s="25" t="s">
        <v>45</v>
      </c>
      <c r="B15" s="29" t="s">
        <v>22</v>
      </c>
      <c r="C15" s="29" t="s">
        <v>333</v>
      </c>
      <c r="D15" s="25" t="s">
        <v>62</v>
      </c>
      <c r="E15" s="30" t="s">
        <v>334</v>
      </c>
      <c r="F15" s="31" t="s">
        <v>331</v>
      </c>
      <c r="G15" s="32">
        <v>1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12.75">
      <c r="A16" s="35" t="s">
        <v>50</v>
      </c>
      <c r="E16" s="36" t="s">
        <v>335</v>
      </c>
    </row>
    <row r="17" spans="1:5" ht="12.75">
      <c r="A17" s="39" t="s">
        <v>52</v>
      </c>
      <c r="E17" s="38" t="s">
        <v>62</v>
      </c>
    </row>
    <row r="18" spans="1:16" ht="12.75">
      <c r="A18" s="25" t="s">
        <v>45</v>
      </c>
      <c r="B18" s="29" t="s">
        <v>33</v>
      </c>
      <c r="C18" s="29" t="s">
        <v>336</v>
      </c>
      <c r="D18" s="25" t="s">
        <v>62</v>
      </c>
      <c r="E18" s="30" t="s">
        <v>337</v>
      </c>
      <c r="F18" s="31" t="s">
        <v>331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02">
      <c r="A19" s="35" t="s">
        <v>50</v>
      </c>
      <c r="E19" s="36" t="s">
        <v>338</v>
      </c>
    </row>
    <row r="20" spans="1:5" ht="12.75">
      <c r="A20" s="39" t="s">
        <v>52</v>
      </c>
      <c r="E20" s="38" t="s">
        <v>62</v>
      </c>
    </row>
    <row r="21" spans="1:16" ht="12.75">
      <c r="A21" s="25" t="s">
        <v>45</v>
      </c>
      <c r="B21" s="29" t="s">
        <v>35</v>
      </c>
      <c r="C21" s="29" t="s">
        <v>339</v>
      </c>
      <c r="D21" s="25" t="s">
        <v>62</v>
      </c>
      <c r="E21" s="30" t="s">
        <v>340</v>
      </c>
      <c r="F21" s="31" t="s">
        <v>331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341</v>
      </c>
    </row>
    <row r="23" spans="1:5" ht="12.75">
      <c r="A23" s="39" t="s">
        <v>52</v>
      </c>
      <c r="E23" s="38" t="s">
        <v>62</v>
      </c>
    </row>
    <row r="24" spans="1:16" ht="12.75">
      <c r="A24" s="25" t="s">
        <v>45</v>
      </c>
      <c r="B24" s="29" t="s">
        <v>37</v>
      </c>
      <c r="C24" s="29" t="s">
        <v>342</v>
      </c>
      <c r="D24" s="25" t="s">
        <v>62</v>
      </c>
      <c r="E24" s="30" t="s">
        <v>343</v>
      </c>
      <c r="F24" s="31" t="s">
        <v>238</v>
      </c>
      <c r="G24" s="32">
        <v>1</v>
      </c>
      <c r="H24" s="33">
        <v>0</v>
      </c>
      <c r="I24" s="34">
        <f>ROUND(ROUND(H24,2)*ROUND(G24,3),2)</f>
      </c>
      <c r="O24">
        <f>(I24*21)/100</f>
      </c>
      <c r="P24" t="s">
        <v>23</v>
      </c>
    </row>
    <row r="25" spans="1:5" ht="12.75">
      <c r="A25" s="35" t="s">
        <v>50</v>
      </c>
      <c r="E25" s="36" t="s">
        <v>344</v>
      </c>
    </row>
    <row r="26" spans="1:5" ht="12.75">
      <c r="A26" s="39" t="s">
        <v>52</v>
      </c>
      <c r="E26" s="38" t="s">
        <v>62</v>
      </c>
    </row>
    <row r="27" spans="1:16" ht="12.75">
      <c r="A27" s="25" t="s">
        <v>45</v>
      </c>
      <c r="B27" s="29" t="s">
        <v>76</v>
      </c>
      <c r="C27" s="29" t="s">
        <v>345</v>
      </c>
      <c r="D27" s="25" t="s">
        <v>62</v>
      </c>
      <c r="E27" s="30" t="s">
        <v>346</v>
      </c>
      <c r="F27" s="31" t="s">
        <v>331</v>
      </c>
      <c r="G27" s="32">
        <v>1</v>
      </c>
      <c r="H27" s="33">
        <v>0</v>
      </c>
      <c r="I27" s="34">
        <f>ROUND(ROUND(H27,2)*ROUND(G27,3),2)</f>
      </c>
      <c r="O27">
        <f>(I27*21)/100</f>
      </c>
      <c r="P27" t="s">
        <v>23</v>
      </c>
    </row>
    <row r="28" spans="1:5" ht="25.5">
      <c r="A28" s="35" t="s">
        <v>50</v>
      </c>
      <c r="E28" s="36" t="s">
        <v>347</v>
      </c>
    </row>
    <row r="29" spans="1:5" ht="12.75">
      <c r="A29" s="39" t="s">
        <v>52</v>
      </c>
      <c r="E29" s="38" t="s">
        <v>62</v>
      </c>
    </row>
    <row r="30" spans="1:16" ht="12.75">
      <c r="A30" s="25" t="s">
        <v>45</v>
      </c>
      <c r="B30" s="29" t="s">
        <v>81</v>
      </c>
      <c r="C30" s="29" t="s">
        <v>348</v>
      </c>
      <c r="D30" s="25" t="s">
        <v>62</v>
      </c>
      <c r="E30" s="30" t="s">
        <v>349</v>
      </c>
      <c r="F30" s="31" t="s">
        <v>331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350</v>
      </c>
    </row>
    <row r="32" spans="1:5" ht="12.75">
      <c r="A32" s="39" t="s">
        <v>52</v>
      </c>
      <c r="E32" s="38" t="s">
        <v>62</v>
      </c>
    </row>
    <row r="33" spans="1:16" ht="12.75">
      <c r="A33" s="25" t="s">
        <v>45</v>
      </c>
      <c r="B33" s="29" t="s">
        <v>40</v>
      </c>
      <c r="C33" s="29" t="s">
        <v>351</v>
      </c>
      <c r="D33" s="25" t="s">
        <v>62</v>
      </c>
      <c r="E33" s="30" t="s">
        <v>352</v>
      </c>
      <c r="F33" s="31" t="s">
        <v>331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62</v>
      </c>
    </row>
    <row r="35" spans="1:5" ht="12.75">
      <c r="A35" s="39" t="s">
        <v>52</v>
      </c>
      <c r="E35" s="38" t="s">
        <v>62</v>
      </c>
    </row>
    <row r="36" spans="1:16" ht="12.75">
      <c r="A36" s="25" t="s">
        <v>45</v>
      </c>
      <c r="B36" s="29" t="s">
        <v>42</v>
      </c>
      <c r="C36" s="29" t="s">
        <v>353</v>
      </c>
      <c r="D36" s="25" t="s">
        <v>62</v>
      </c>
      <c r="E36" s="30" t="s">
        <v>354</v>
      </c>
      <c r="F36" s="31" t="s">
        <v>331</v>
      </c>
      <c r="G36" s="32">
        <v>1</v>
      </c>
      <c r="H36" s="33">
        <v>0</v>
      </c>
      <c r="I36" s="34">
        <f>ROUND(ROUND(H36,2)*ROUND(G36,3),2)</f>
      </c>
      <c r="O36">
        <f>(I36*21)/100</f>
      </c>
      <c r="P36" t="s">
        <v>23</v>
      </c>
    </row>
    <row r="37" spans="1:5" ht="12.75">
      <c r="A37" s="35" t="s">
        <v>50</v>
      </c>
      <c r="E37" s="36" t="s">
        <v>355</v>
      </c>
    </row>
    <row r="38" spans="1:5" ht="12.75">
      <c r="A38" s="39" t="s">
        <v>52</v>
      </c>
      <c r="E38" s="38" t="s">
        <v>62</v>
      </c>
    </row>
    <row r="39" spans="1:16" ht="12.75">
      <c r="A39" s="25" t="s">
        <v>45</v>
      </c>
      <c r="B39" s="29" t="s">
        <v>94</v>
      </c>
      <c r="C39" s="29" t="s">
        <v>356</v>
      </c>
      <c r="D39" s="25" t="s">
        <v>47</v>
      </c>
      <c r="E39" s="30" t="s">
        <v>357</v>
      </c>
      <c r="F39" s="31" t="s">
        <v>331</v>
      </c>
      <c r="G39" s="32">
        <v>1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358</v>
      </c>
    </row>
    <row r="41" spans="1:5" ht="12.75">
      <c r="A41" s="39" t="s">
        <v>52</v>
      </c>
      <c r="E41" s="38" t="s">
        <v>62</v>
      </c>
    </row>
    <row r="42" spans="1:16" ht="12.75">
      <c r="A42" s="25" t="s">
        <v>45</v>
      </c>
      <c r="B42" s="29" t="s">
        <v>99</v>
      </c>
      <c r="C42" s="29" t="s">
        <v>356</v>
      </c>
      <c r="D42" s="25" t="s">
        <v>54</v>
      </c>
      <c r="E42" s="30" t="s">
        <v>357</v>
      </c>
      <c r="F42" s="31" t="s">
        <v>331</v>
      </c>
      <c r="G42" s="32">
        <v>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359</v>
      </c>
    </row>
    <row r="44" spans="1:5" ht="12.75">
      <c r="A44" s="39" t="s">
        <v>52</v>
      </c>
      <c r="E44" s="38" t="s">
        <v>62</v>
      </c>
    </row>
    <row r="45" spans="1:16" ht="12.75">
      <c r="A45" s="25" t="s">
        <v>45</v>
      </c>
      <c r="B45" s="29" t="s">
        <v>104</v>
      </c>
      <c r="C45" s="29" t="s">
        <v>360</v>
      </c>
      <c r="D45" s="25" t="s">
        <v>62</v>
      </c>
      <c r="E45" s="30" t="s">
        <v>361</v>
      </c>
      <c r="F45" s="31" t="s">
        <v>331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25.5">
      <c r="A46" s="35" t="s">
        <v>50</v>
      </c>
      <c r="E46" s="36" t="s">
        <v>362</v>
      </c>
    </row>
    <row r="47" spans="1:5" ht="12.75">
      <c r="A47" s="37" t="s">
        <v>52</v>
      </c>
      <c r="E47" s="38" t="s">
        <v>62</v>
      </c>
    </row>
    <row r="48" spans="1:18" ht="12.75" customHeight="1">
      <c r="A48" s="6" t="s">
        <v>43</v>
      </c>
      <c r="B48" s="6"/>
      <c r="C48" s="41" t="s">
        <v>29</v>
      </c>
      <c r="D48" s="6"/>
      <c r="E48" s="27" t="s">
        <v>60</v>
      </c>
      <c r="F48" s="6"/>
      <c r="G48" s="6"/>
      <c r="H48" s="6"/>
      <c r="I48" s="42">
        <f>0+Q48</f>
      </c>
      <c r="O48">
        <f>0+R48</f>
      </c>
      <c r="Q48">
        <f>0+I49+I52+I55+I58+I61+I64+I67+I70+I73+I76+I79+I82+I85+I88+I91</f>
      </c>
      <c r="R48">
        <f>0+O49+O52+O55+O58+O61+O64+O67+O70+O73+O76+O79+O82+O85+O88+O91</f>
      </c>
    </row>
    <row r="49" spans="1:16" ht="12.75">
      <c r="A49" s="25" t="s">
        <v>45</v>
      </c>
      <c r="B49" s="29" t="s">
        <v>109</v>
      </c>
      <c r="C49" s="29" t="s">
        <v>363</v>
      </c>
      <c r="D49" s="25" t="s">
        <v>62</v>
      </c>
      <c r="E49" s="30" t="s">
        <v>364</v>
      </c>
      <c r="F49" s="31" t="s">
        <v>69</v>
      </c>
      <c r="G49" s="32">
        <v>214.2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25.5">
      <c r="A50" s="35" t="s">
        <v>50</v>
      </c>
      <c r="E50" s="36" t="s">
        <v>365</v>
      </c>
    </row>
    <row r="51" spans="1:5" ht="25.5">
      <c r="A51" s="39" t="s">
        <v>52</v>
      </c>
      <c r="E51" s="38" t="s">
        <v>366</v>
      </c>
    </row>
    <row r="52" spans="1:16" ht="25.5">
      <c r="A52" s="25" t="s">
        <v>45</v>
      </c>
      <c r="B52" s="29" t="s">
        <v>114</v>
      </c>
      <c r="C52" s="29" t="s">
        <v>72</v>
      </c>
      <c r="D52" s="25" t="s">
        <v>62</v>
      </c>
      <c r="E52" s="30" t="s">
        <v>73</v>
      </c>
      <c r="F52" s="31" t="s">
        <v>69</v>
      </c>
      <c r="G52" s="32">
        <v>312.1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25.5">
      <c r="A53" s="35" t="s">
        <v>50</v>
      </c>
      <c r="E53" s="36" t="s">
        <v>74</v>
      </c>
    </row>
    <row r="54" spans="1:5" ht="140.25">
      <c r="A54" s="39" t="s">
        <v>52</v>
      </c>
      <c r="E54" s="38" t="s">
        <v>367</v>
      </c>
    </row>
    <row r="55" spans="1:16" ht="12.75">
      <c r="A55" s="25" t="s">
        <v>45</v>
      </c>
      <c r="B55" s="29" t="s">
        <v>119</v>
      </c>
      <c r="C55" s="29" t="s">
        <v>368</v>
      </c>
      <c r="D55" s="25" t="s">
        <v>62</v>
      </c>
      <c r="E55" s="30" t="s">
        <v>369</v>
      </c>
      <c r="F55" s="31" t="s">
        <v>87</v>
      </c>
      <c r="G55" s="32">
        <v>108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370</v>
      </c>
    </row>
    <row r="57" spans="1:5" ht="25.5">
      <c r="A57" s="39" t="s">
        <v>52</v>
      </c>
      <c r="E57" s="38" t="s">
        <v>371</v>
      </c>
    </row>
    <row r="58" spans="1:16" ht="12.75">
      <c r="A58" s="25" t="s">
        <v>45</v>
      </c>
      <c r="B58" s="29" t="s">
        <v>124</v>
      </c>
      <c r="C58" s="29" t="s">
        <v>372</v>
      </c>
      <c r="D58" s="25" t="s">
        <v>62</v>
      </c>
      <c r="E58" s="30" t="s">
        <v>373</v>
      </c>
      <c r="F58" s="31" t="s">
        <v>69</v>
      </c>
      <c r="G58" s="32">
        <v>822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25.5">
      <c r="A59" s="35" t="s">
        <v>50</v>
      </c>
      <c r="E59" s="36" t="s">
        <v>374</v>
      </c>
    </row>
    <row r="60" spans="1:5" ht="63.75">
      <c r="A60" s="39" t="s">
        <v>52</v>
      </c>
      <c r="E60" s="38" t="s">
        <v>375</v>
      </c>
    </row>
    <row r="61" spans="1:16" ht="12.75">
      <c r="A61" s="25" t="s">
        <v>45</v>
      </c>
      <c r="B61" s="29" t="s">
        <v>128</v>
      </c>
      <c r="C61" s="29" t="s">
        <v>376</v>
      </c>
      <c r="D61" s="25" t="s">
        <v>62</v>
      </c>
      <c r="E61" s="30" t="s">
        <v>377</v>
      </c>
      <c r="F61" s="31" t="s">
        <v>69</v>
      </c>
      <c r="G61" s="32">
        <v>64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12.75">
      <c r="A62" s="35" t="s">
        <v>50</v>
      </c>
      <c r="E62" s="36" t="s">
        <v>378</v>
      </c>
    </row>
    <row r="63" spans="1:5" ht="76.5">
      <c r="A63" s="39" t="s">
        <v>52</v>
      </c>
      <c r="E63" s="38" t="s">
        <v>379</v>
      </c>
    </row>
    <row r="64" spans="1:16" ht="12.75">
      <c r="A64" s="25" t="s">
        <v>45</v>
      </c>
      <c r="B64" s="29" t="s">
        <v>133</v>
      </c>
      <c r="C64" s="29" t="s">
        <v>120</v>
      </c>
      <c r="D64" s="25" t="s">
        <v>62</v>
      </c>
      <c r="E64" s="30" t="s">
        <v>121</v>
      </c>
      <c r="F64" s="31" t="s">
        <v>69</v>
      </c>
      <c r="G64" s="32">
        <v>671.44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25.5">
      <c r="A65" s="35" t="s">
        <v>50</v>
      </c>
      <c r="E65" s="36" t="s">
        <v>122</v>
      </c>
    </row>
    <row r="66" spans="1:5" ht="63.75">
      <c r="A66" s="39" t="s">
        <v>52</v>
      </c>
      <c r="E66" s="38" t="s">
        <v>380</v>
      </c>
    </row>
    <row r="67" spans="1:16" ht="12.75">
      <c r="A67" s="25" t="s">
        <v>45</v>
      </c>
      <c r="B67" s="29" t="s">
        <v>138</v>
      </c>
      <c r="C67" s="29" t="s">
        <v>381</v>
      </c>
      <c r="D67" s="25" t="s">
        <v>62</v>
      </c>
      <c r="E67" s="30" t="s">
        <v>382</v>
      </c>
      <c r="F67" s="31" t="s">
        <v>69</v>
      </c>
      <c r="G67" s="32">
        <v>228.2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25.5">
      <c r="A68" s="35" t="s">
        <v>50</v>
      </c>
      <c r="E68" s="36" t="s">
        <v>122</v>
      </c>
    </row>
    <row r="69" spans="1:5" ht="25.5">
      <c r="A69" s="39" t="s">
        <v>52</v>
      </c>
      <c r="E69" s="38" t="s">
        <v>383</v>
      </c>
    </row>
    <row r="70" spans="1:16" ht="12.75">
      <c r="A70" s="25" t="s">
        <v>45</v>
      </c>
      <c r="B70" s="29" t="s">
        <v>142</v>
      </c>
      <c r="C70" s="29" t="s">
        <v>384</v>
      </c>
      <c r="D70" s="25" t="s">
        <v>62</v>
      </c>
      <c r="E70" s="30" t="s">
        <v>385</v>
      </c>
      <c r="F70" s="31" t="s">
        <v>69</v>
      </c>
      <c r="G70" s="32">
        <v>886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386</v>
      </c>
    </row>
    <row r="72" spans="1:5" ht="38.25">
      <c r="A72" s="39" t="s">
        <v>52</v>
      </c>
      <c r="E72" s="38" t="s">
        <v>387</v>
      </c>
    </row>
    <row r="73" spans="1:16" ht="12.75">
      <c r="A73" s="25" t="s">
        <v>45</v>
      </c>
      <c r="B73" s="29" t="s">
        <v>147</v>
      </c>
      <c r="C73" s="29" t="s">
        <v>134</v>
      </c>
      <c r="D73" s="25" t="s">
        <v>62</v>
      </c>
      <c r="E73" s="30" t="s">
        <v>135</v>
      </c>
      <c r="F73" s="31" t="s">
        <v>69</v>
      </c>
      <c r="G73" s="32">
        <v>64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12.75">
      <c r="A74" s="35" t="s">
        <v>50</v>
      </c>
      <c r="E74" s="36" t="s">
        <v>62</v>
      </c>
    </row>
    <row r="75" spans="1:5" ht="25.5">
      <c r="A75" s="39" t="s">
        <v>52</v>
      </c>
      <c r="E75" s="38" t="s">
        <v>388</v>
      </c>
    </row>
    <row r="76" spans="1:16" ht="12.75">
      <c r="A76" s="25" t="s">
        <v>45</v>
      </c>
      <c r="B76" s="29" t="s">
        <v>152</v>
      </c>
      <c r="C76" s="29" t="s">
        <v>139</v>
      </c>
      <c r="D76" s="25" t="s">
        <v>62</v>
      </c>
      <c r="E76" s="30" t="s">
        <v>140</v>
      </c>
      <c r="F76" s="31" t="s">
        <v>69</v>
      </c>
      <c r="G76" s="32">
        <v>1785.64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62</v>
      </c>
    </row>
    <row r="78" spans="1:5" ht="114.75">
      <c r="A78" s="39" t="s">
        <v>52</v>
      </c>
      <c r="E78" s="38" t="s">
        <v>389</v>
      </c>
    </row>
    <row r="79" spans="1:16" ht="12.75">
      <c r="A79" s="25" t="s">
        <v>45</v>
      </c>
      <c r="B79" s="29" t="s">
        <v>157</v>
      </c>
      <c r="C79" s="29" t="s">
        <v>143</v>
      </c>
      <c r="D79" s="25" t="s">
        <v>47</v>
      </c>
      <c r="E79" s="30" t="s">
        <v>144</v>
      </c>
      <c r="F79" s="31" t="s">
        <v>69</v>
      </c>
      <c r="G79" s="32">
        <v>634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145</v>
      </c>
    </row>
    <row r="81" spans="1:5" ht="76.5">
      <c r="A81" s="39" t="s">
        <v>52</v>
      </c>
      <c r="E81" s="38" t="s">
        <v>390</v>
      </c>
    </row>
    <row r="82" spans="1:16" ht="12.75">
      <c r="A82" s="25" t="s">
        <v>45</v>
      </c>
      <c r="B82" s="29" t="s">
        <v>162</v>
      </c>
      <c r="C82" s="29" t="s">
        <v>143</v>
      </c>
      <c r="D82" s="25" t="s">
        <v>54</v>
      </c>
      <c r="E82" s="30" t="s">
        <v>144</v>
      </c>
      <c r="F82" s="31" t="s">
        <v>69</v>
      </c>
      <c r="G82" s="32">
        <v>37.44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391</v>
      </c>
    </row>
    <row r="84" spans="1:5" ht="38.25">
      <c r="A84" s="39" t="s">
        <v>52</v>
      </c>
      <c r="E84" s="38" t="s">
        <v>392</v>
      </c>
    </row>
    <row r="85" spans="1:16" ht="12.75">
      <c r="A85" s="25" t="s">
        <v>45</v>
      </c>
      <c r="B85" s="29" t="s">
        <v>167</v>
      </c>
      <c r="C85" s="29" t="s">
        <v>153</v>
      </c>
      <c r="D85" s="25" t="s">
        <v>62</v>
      </c>
      <c r="E85" s="30" t="s">
        <v>154</v>
      </c>
      <c r="F85" s="31" t="s">
        <v>64</v>
      </c>
      <c r="G85" s="32">
        <v>1255.1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75">
      <c r="A86" s="35" t="s">
        <v>50</v>
      </c>
      <c r="E86" s="36" t="s">
        <v>155</v>
      </c>
    </row>
    <row r="87" spans="1:5" ht="12.75">
      <c r="A87" s="39" t="s">
        <v>52</v>
      </c>
      <c r="E87" s="38" t="s">
        <v>393</v>
      </c>
    </row>
    <row r="88" spans="1:16" ht="12.75">
      <c r="A88" s="25" t="s">
        <v>45</v>
      </c>
      <c r="B88" s="29" t="s">
        <v>172</v>
      </c>
      <c r="C88" s="29" t="s">
        <v>158</v>
      </c>
      <c r="D88" s="25" t="s">
        <v>62</v>
      </c>
      <c r="E88" s="30" t="s">
        <v>159</v>
      </c>
      <c r="F88" s="31" t="s">
        <v>64</v>
      </c>
      <c r="G88" s="32">
        <v>1370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160</v>
      </c>
    </row>
    <row r="90" spans="1:5" ht="12.75">
      <c r="A90" s="39" t="s">
        <v>52</v>
      </c>
      <c r="E90" s="38" t="s">
        <v>394</v>
      </c>
    </row>
    <row r="91" spans="1:16" ht="12.75">
      <c r="A91" s="25" t="s">
        <v>45</v>
      </c>
      <c r="B91" s="29" t="s">
        <v>176</v>
      </c>
      <c r="C91" s="29" t="s">
        <v>395</v>
      </c>
      <c r="D91" s="25" t="s">
        <v>62</v>
      </c>
      <c r="E91" s="30" t="s">
        <v>396</v>
      </c>
      <c r="F91" s="31" t="s">
        <v>69</v>
      </c>
      <c r="G91" s="32">
        <v>822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397</v>
      </c>
    </row>
    <row r="93" spans="1:5" ht="25.5">
      <c r="A93" s="37" t="s">
        <v>52</v>
      </c>
      <c r="E93" s="38" t="s">
        <v>398</v>
      </c>
    </row>
    <row r="94" spans="1:18" ht="12.75" customHeight="1">
      <c r="A94" s="6" t="s">
        <v>43</v>
      </c>
      <c r="B94" s="6"/>
      <c r="C94" s="41" t="s">
        <v>23</v>
      </c>
      <c r="D94" s="6"/>
      <c r="E94" s="27" t="s">
        <v>399</v>
      </c>
      <c r="F94" s="6"/>
      <c r="G94" s="6"/>
      <c r="H94" s="6"/>
      <c r="I94" s="42">
        <f>0+Q94</f>
      </c>
      <c r="O94">
        <f>0+R94</f>
      </c>
      <c r="Q94">
        <f>0+I95</f>
      </c>
      <c r="R94">
        <f>0+O95</f>
      </c>
    </row>
    <row r="95" spans="1:16" ht="12.75">
      <c r="A95" s="25" t="s">
        <v>45</v>
      </c>
      <c r="B95" s="29" t="s">
        <v>181</v>
      </c>
      <c r="C95" s="29" t="s">
        <v>400</v>
      </c>
      <c r="D95" s="25" t="s">
        <v>62</v>
      </c>
      <c r="E95" s="30" t="s">
        <v>401</v>
      </c>
      <c r="F95" s="31" t="s">
        <v>64</v>
      </c>
      <c r="G95" s="32">
        <v>936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402</v>
      </c>
    </row>
    <row r="97" spans="1:5" ht="51">
      <c r="A97" s="37" t="s">
        <v>52</v>
      </c>
      <c r="E97" s="38" t="s">
        <v>403</v>
      </c>
    </row>
    <row r="98" spans="1:18" ht="12.75" customHeight="1">
      <c r="A98" s="6" t="s">
        <v>43</v>
      </c>
      <c r="B98" s="6"/>
      <c r="C98" s="41" t="s">
        <v>33</v>
      </c>
      <c r="D98" s="6"/>
      <c r="E98" s="27" t="s">
        <v>404</v>
      </c>
      <c r="F98" s="6"/>
      <c r="G98" s="6"/>
      <c r="H98" s="6"/>
      <c r="I98" s="42">
        <f>0+Q98</f>
      </c>
      <c r="O98">
        <f>0+R98</f>
      </c>
      <c r="Q98">
        <f>0+I99</f>
      </c>
      <c r="R98">
        <f>0+O99</f>
      </c>
    </row>
    <row r="99" spans="1:16" ht="12.75">
      <c r="A99" s="25" t="s">
        <v>45</v>
      </c>
      <c r="B99" s="29" t="s">
        <v>186</v>
      </c>
      <c r="C99" s="29" t="s">
        <v>405</v>
      </c>
      <c r="D99" s="25" t="s">
        <v>62</v>
      </c>
      <c r="E99" s="30" t="s">
        <v>406</v>
      </c>
      <c r="F99" s="31" t="s">
        <v>69</v>
      </c>
      <c r="G99" s="32">
        <v>187.2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407</v>
      </c>
    </row>
    <row r="101" spans="1:5" ht="51">
      <c r="A101" s="37" t="s">
        <v>52</v>
      </c>
      <c r="E101" s="38" t="s">
        <v>408</v>
      </c>
    </row>
    <row r="102" spans="1:18" ht="12.75" customHeight="1">
      <c r="A102" s="6" t="s">
        <v>43</v>
      </c>
      <c r="B102" s="6"/>
      <c r="C102" s="41" t="s">
        <v>35</v>
      </c>
      <c r="D102" s="6"/>
      <c r="E102" s="27" t="s">
        <v>25</v>
      </c>
      <c r="F102" s="6"/>
      <c r="G102" s="6"/>
      <c r="H102" s="6"/>
      <c r="I102" s="42">
        <f>0+Q102</f>
      </c>
      <c r="O102">
        <f>0+R102</f>
      </c>
      <c r="Q102">
        <f>0+I103+I106+I109</f>
      </c>
      <c r="R102">
        <f>0+O103+O106+O109</f>
      </c>
    </row>
    <row r="103" spans="1:16" ht="12.75">
      <c r="A103" s="25" t="s">
        <v>45</v>
      </c>
      <c r="B103" s="29" t="s">
        <v>191</v>
      </c>
      <c r="C103" s="29" t="s">
        <v>409</v>
      </c>
      <c r="D103" s="25" t="s">
        <v>62</v>
      </c>
      <c r="E103" s="30" t="s">
        <v>410</v>
      </c>
      <c r="F103" s="31" t="s">
        <v>69</v>
      </c>
      <c r="G103" s="32">
        <v>228.2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165</v>
      </c>
    </row>
    <row r="105" spans="1:5" ht="76.5">
      <c r="A105" s="39" t="s">
        <v>52</v>
      </c>
      <c r="E105" s="38" t="s">
        <v>411</v>
      </c>
    </row>
    <row r="106" spans="1:16" ht="12.75">
      <c r="A106" s="25" t="s">
        <v>45</v>
      </c>
      <c r="B106" s="29" t="s">
        <v>196</v>
      </c>
      <c r="C106" s="29" t="s">
        <v>412</v>
      </c>
      <c r="D106" s="25" t="s">
        <v>62</v>
      </c>
      <c r="E106" s="30" t="s">
        <v>413</v>
      </c>
      <c r="F106" s="31" t="s">
        <v>69</v>
      </c>
      <c r="G106" s="32">
        <v>68.8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12.75">
      <c r="A107" s="35" t="s">
        <v>50</v>
      </c>
      <c r="E107" s="36" t="s">
        <v>414</v>
      </c>
    </row>
    <row r="108" spans="1:5" ht="76.5">
      <c r="A108" s="39" t="s">
        <v>52</v>
      </c>
      <c r="E108" s="38" t="s">
        <v>415</v>
      </c>
    </row>
    <row r="109" spans="1:16" ht="12.75">
      <c r="A109" s="25" t="s">
        <v>45</v>
      </c>
      <c r="B109" s="29" t="s">
        <v>201</v>
      </c>
      <c r="C109" s="29" t="s">
        <v>416</v>
      </c>
      <c r="D109" s="25" t="s">
        <v>62</v>
      </c>
      <c r="E109" s="30" t="s">
        <v>417</v>
      </c>
      <c r="F109" s="31" t="s">
        <v>64</v>
      </c>
      <c r="G109" s="32">
        <v>1020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51">
      <c r="A110" s="35" t="s">
        <v>50</v>
      </c>
      <c r="E110" s="36" t="s">
        <v>418</v>
      </c>
    </row>
    <row r="111" spans="1:5" ht="76.5">
      <c r="A111" s="37" t="s">
        <v>52</v>
      </c>
      <c r="E111" s="38" t="s">
        <v>419</v>
      </c>
    </row>
    <row r="112" spans="1:18" ht="12.75" customHeight="1">
      <c r="A112" s="6" t="s">
        <v>43</v>
      </c>
      <c r="B112" s="6"/>
      <c r="C112" s="41" t="s">
        <v>40</v>
      </c>
      <c r="D112" s="6"/>
      <c r="E112" s="27" t="s">
        <v>234</v>
      </c>
      <c r="F112" s="6"/>
      <c r="G112" s="6"/>
      <c r="H112" s="6"/>
      <c r="I112" s="42">
        <f>0+Q112</f>
      </c>
      <c r="O112">
        <f>0+R112</f>
      </c>
      <c r="Q112">
        <f>0+I113</f>
      </c>
      <c r="R112">
        <f>0+O113</f>
      </c>
    </row>
    <row r="113" spans="1:16" ht="12.75">
      <c r="A113" s="25" t="s">
        <v>45</v>
      </c>
      <c r="B113" s="29" t="s">
        <v>206</v>
      </c>
      <c r="C113" s="29" t="s">
        <v>420</v>
      </c>
      <c r="D113" s="25" t="s">
        <v>62</v>
      </c>
      <c r="E113" s="30" t="s">
        <v>421</v>
      </c>
      <c r="F113" s="31" t="s">
        <v>64</v>
      </c>
      <c r="G113" s="32">
        <v>936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422</v>
      </c>
    </row>
    <row r="115" spans="1:5" ht="51">
      <c r="A115" s="37" t="s">
        <v>52</v>
      </c>
      <c r="E115" s="38" t="s">
        <v>423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