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180" sheetId="3" r:id="rId3"/>
    <sheet name="SO 201" sheetId="4" r:id="rId4"/>
    <sheet name="SO 201.1" sheetId="5" r:id="rId5"/>
    <sheet name="SO 401" sheetId="6" r:id="rId6"/>
    <sheet name="SO 402" sheetId="7" r:id="rId7"/>
    <sheet name="SO 403" sheetId="8" r:id="rId8"/>
    <sheet name="SO 404" sheetId="9" r:id="rId9"/>
    <sheet name="SO 405" sheetId="10" r:id="rId10"/>
  </sheets>
  <definedNames/>
  <calcPr fullCalcOnLoad="1"/>
</workbook>
</file>

<file path=xl/sharedStrings.xml><?xml version="1.0" encoding="utf-8"?>
<sst xmlns="http://schemas.openxmlformats.org/spreadsheetml/2006/main" count="1918" uniqueCount="726">
  <si>
    <t>Soupis objektů s DPH</t>
  </si>
  <si>
    <t>Stavba:TU-19126-09 - II/106, most ev.č. 106 – 001 Štěchovice - PD</t>
  </si>
  <si>
    <t xml:space="preserve">Varianta:ZŘ - 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</si>
  <si>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</si>
  <si>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</si>
  <si>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</si>
  <si>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</si>
  <si>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</si>
  <si>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</si>
  <si>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</si>
  <si>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</si>
  <si>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</si>
  <si>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</si>
  <si>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</si>
  <si>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.</t>
  </si>
  <si>
    <t>Příloha k formuláři pro ocenění nabídky</t>
  </si>
  <si>
    <t>Stavba</t>
  </si>
  <si>
    <t>číslo a název SO</t>
  </si>
  <si>
    <t>číslo a název rozpočtu:</t>
  </si>
  <si>
    <t>TU-19126-09</t>
  </si>
  <si>
    <t>II/106, most ev.č. 106 – 001 Štěchovice - PD</t>
  </si>
  <si>
    <t>SO 000</t>
  </si>
  <si>
    <t>Vedlejší a ostatní náklady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</si>
  <si>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</si>
  <si>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</si>
  <si>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</si>
  <si>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</si>
  <si>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</si>
  <si>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</si>
  <si>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</si>
  <si>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</si>
  <si>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</si>
  <si>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</si>
  <si>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</si>
  <si>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</si>
  <si>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</si>
  <si>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</si>
  <si>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</si>
  <si>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</si>
  <si>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</si>
  <si>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</si>
  <si>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</si>
  <si>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</si>
  <si>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</si>
  <si>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</si>
  <si>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2021_OTSKP</t>
  </si>
  <si>
    <t>02620</t>
  </si>
  <si>
    <t>a</t>
  </si>
  <si>
    <t>ZKOUŠENÍ KONSTRUKCÍ A PRACÍ NEZÁVISLOU ZKUŠEBNOU
Kontrolní laboratorní a polní zkoušky investora - mostní objekty
Zemní práce - přechodová oblast</t>
  </si>
  <si>
    <t xml:space="preserve">KPL       </t>
  </si>
  <si>
    <t>1. Míra zhutění ( statická zatěžovací zkouška )  ČSN 72 1006
počet zkoušek : 2=2,000 [A] ks
komplet celkem   1=1,000 [B]</t>
  </si>
  <si>
    <t>b</t>
  </si>
  <si>
    <t>ZKOUŠENÍ KONSTRUKCÍ A PRACÍ NEZÁVISLOU ZKUŠEBNOU
Kontrolní laboratorní a polní zkoušky investora - vozovka
Zkoušky na MZK, ŠD:</t>
  </si>
  <si>
    <t>v obou předpolí mostu
1. Zkouška zrnitosti, obsahu jemných částic vč. ekvipvalentu písku ČSN EN 933-1
 vč. zkoušky ekvivalentu písku    ČSN EN 933-8 +A1
 vč. zkoušky vlhkosti                    ČSN EN 1097-5  2=2,000 [A] ks
2. Statická zatěžovací zkouška:  ČSN 72 1006      2=2,000 [B] ks
Celkem počet zkoušek: A+B=4,000 [C]
Komplet celkem  1=1,000 [D]</t>
  </si>
  <si>
    <t>c</t>
  </si>
  <si>
    <t>ZKOUŠENÍ KONSTRUKCÍ A PRACÍ NEZÁVISLOU ZKUŠEBNOU
Kontrolní laboratorní a polní zkoušky investora - vozovka
Kontrolní zkoušky asfaltových směsí:</t>
  </si>
  <si>
    <t>v obou předpolí mostu
1. Kontrolní zkoušky asfaltových směsí (podkladní, ložní a obrusná vrstva):
   (Zrnitost, obsah pojiva,mezerovitost)
ČSN EN 12697-1; ČSN 73 6121; ČSN EN 12697-5; ČSN EN 12697-6; ČSN EN 12697-8; ČSN EN 12697-2 
2=2,000 [A] ks
Komplet celkem  1=1,000 [B]</t>
  </si>
  <si>
    <t>d</t>
  </si>
  <si>
    <t>ZKOUŠENÍ KONSTRUKCÍ A PRACÍ NEZÁVISLOU ZKUŠEBNOU
Kontrolní laboratorní a polní zkoušky investora - vozovka
Kontrolní zkoušky hotových asfaltových vrstev:</t>
  </si>
  <si>
    <t>v obou předpolí mostu
1. Odběr jádrových vývrtů včetně zkoušení viz. níže (1.1.-1.5.) a včetně zadělání:
2=2,000 [A]  ks
   1.1. Odběr jádrových vývrtů vč. zadělání: 1x vývrt  ČSN EN 12697-27, čl. 4.7.
   1.2. Spojení vrstev na vývrtech 1x každý vývrt       ČSN 73 6160, čl. 7.3; čl. 7.3.6.
   1.3. Mezerovitost na vývrtech: 1x každý vývrt 
   1.4. Míra zhutnění na vývrtech 1x každý vývrt        ČSN 73 6160 čl.7.2 metoda a)
   1.5. Tloušťka vrstev na vývrtech 1x každý vývrt      ČSN EN 12697-36,čl. 1-3, 4.1, 5, 6
2. Zkouška zhutnění radiosondou (troxler)       ČSN 73 6160, čl. 7.2 metoda b)
2=2,000 [B]  ks
Celkem počet zkoušek: A+B=4,000 [D]  ks
komplet celkem   1=1,000 [E]</t>
  </si>
  <si>
    <t>e</t>
  </si>
  <si>
    <t>ZKOUŠENÍ KONSTRUKCÍ A PRACÍ NEZÁVISLOU ZKUŠEBNOU
Kontrolní laboratorní a polní zkoušky investora - mostní objekty
Betony (čerstvý beton = ČB, ztvrdlý beton = ZB)</t>
  </si>
  <si>
    <t>1. ČB -Zkoušky čerstvých betonů (zkoušky 1.1-1.3)
   3=3,000 [A] ks
   1.1 ČB - Konzistence sednutím (vč. odběru) 3x  ČSN EN 12350-2
   1.2 ČB - Objemová hmotnost a teplota  (vč. odběru) 3x ČSN EN 12350-6
   1.3 ČB - Obsah vzduchu  (vč. odběru) 3x                      ČSN EN 12350-7
2. ZB - Pevnost v tlaku. vč. výroby, ošetření, likvidace (sada 3 těles) ČSN EN 12390-3
    3=3,000 [B] ks
     vč. objemové hmotnosti ZB                     ČSN EN 12390-7
3. ZB - Odolnost proti CH.R.L. met. A 100 cyků vč. výroby, ošetření, likv. ČSN 73 1326
   2=2,000 [C] ks
     vč. objemové hmotnosti ZB                     ČSN EN 12390-7
4. ZB - Stanovení hloubky průsaku. vč. výroby, ošetření, likvidace ČSN EN 12390-8
   1=1,000 [D] ks
     vč. objemové hmotnosti ZB                     ČSN EN 12390-7
Celkem počet zkoušek: A+B+C+D=9,000 [E]
komplet celkem   1=1,000 [F]</t>
  </si>
  <si>
    <t>f</t>
  </si>
  <si>
    <t>ZKOUŠENÍ KONSTRUKCÍ A PRACÍ NEZÁVISLOU ZKUŠEBNOU
Kontrolní laboratorní a polní zkoušky investora - mostní objekty
Izolace</t>
  </si>
  <si>
    <t>1. Pevnost v tahu povrchových vrstev (izolací a nosné konstrukce) ČSN 73 6242
počet zkoušek: 9=9,000 [A] ks
komplet celkem   1=1,000 [B]</t>
  </si>
  <si>
    <t>g</t>
  </si>
  <si>
    <t>ZKOUŠENÍ KONSTRUKCÍ A PRACÍ NEZÁVISLOU ZKUŠEBNOU
Kontrolní laboratorní a polní zkoušky investora - mostní objekty
Lité asfalty</t>
  </si>
  <si>
    <t>1. MA - kontrolní zkošuky litých asfaltů (1.1.-1.2.)                ČSN 73 6242
   1.1. číslo tvrdosti a přírůstek čísla tvrdosti                       ČSN EN 12697-20
   1.2. extrakce za studena (obsah asfaltu a zrnitosti směsi) ČSN EN 12697-1,2;
                                                                                        ČSN 73 6121
počet zkoušek: 1=1,000 [A] ks
komplet celkem   1=1,000 [B]</t>
  </si>
  <si>
    <t>h</t>
  </si>
  <si>
    <t>ZKOUŠENÍ KONSTRUKCÍ A PRACÍ NEZÁVISLOU ZKUŠEBNOU
Kontrolní laboratorní a polní zkoušky investora - mostní objekty
Sanace</t>
  </si>
  <si>
    <t>02720</t>
  </si>
  <si>
    <t>R</t>
  </si>
  <si>
    <t>POMOC PRÁCE ZŘÍZ NEBO ZAJIŠŤ REGULACI A OCHRANU DOPRAVY
Dopravně inženýrská opatření pro opravu objízdných tras - 1 kpl
Kompletní dopravně inženýrská opatření po dobu opravy objízdných tras při provádění frézování a pokládky asf. vrstvy po polovinách vozovky
- přechodné svislé i vodorovné dopravní značení, dopravní zařízení a světelné signály, jejich dodávka, montáž, demontáž, kontrola, údržba, servis, přemisťování, přeznačování a manipulace s nimi;
- další zařízení k zajištění dopravy – výstražné a předzvěstné vozíky se spojitým i nespojitým zobrazením včetně jejich dodávky, montáže, demontáže, kontroly, údržby, servisu, přemisťování, manipulace s nimi;
- zajištění inženýrské činnosti pro projednání DIO.</t>
  </si>
  <si>
    <t>02730</t>
  </si>
  <si>
    <t/>
  </si>
  <si>
    <t>POMOC PRÁCE ZŘÍZ NEBO ZAJIŠŤ OCHRANU INŽENÝRSKÝCH SÍTÍ
Koordinace nesouvisejících inženýrských sítí</t>
  </si>
  <si>
    <t>02910</t>
  </si>
  <si>
    <t>OSTATNÍ POŽADAVKY - ZEMĚMĚŘIČSKÁ MĚŘENÍ
- geodetické zaměření před zahájením stavby
- geodetické práce v průběhu výstavby, měření ploch a kubatur provedených prací
- geodetické zpracování DSPS včetně zaměření
- veškeré vytyčovací práce
- náklady na geodet. zaměření a zpracování podkladů pro převod objektů 3. osob.
- náklady na GP pro uzavření konečných smluv na věcná břemena (SO 401-405) 
- geodetické zaměření všech SO po provedení stavby, vč. podkladů pro zanesení do KN</t>
  </si>
  <si>
    <t>01</t>
  </si>
  <si>
    <t>OSTATNÍ POŽADAVKY - ZEMĚMĚŘIČSKÁ MĚŘENÍ
vytýčení inženýrských sítí před zahájením stavby
čerpáno se souhlasem objednatele</t>
  </si>
  <si>
    <t>02943</t>
  </si>
  <si>
    <t>OSTATNÍ POŽADAVKY - VYPRACOVÁNÍ RDS
na všechny SO v tištěné podobě v 6 paré</t>
  </si>
  <si>
    <t>02944</t>
  </si>
  <si>
    <t>OSTAT POŽADAVKY - DOKUMENTACE SKUTEČ PROVEDENÍ V DIGIT FORMĚ
3 x tisk</t>
  </si>
  <si>
    <t>02946</t>
  </si>
  <si>
    <t>OSTAT POŽADAVKY - FOTODOKUMENTACE
Pasportizace objízdných tras před zahájením prací a po dokončení stavby
foto i video</t>
  </si>
  <si>
    <t>02950</t>
  </si>
  <si>
    <t>OSTATNÍ POŽADAVKY - POSUDKY, KONTROLY, REVIZNÍ ZPRÁVY
Havarijní a povodňový plán</t>
  </si>
  <si>
    <t>02991</t>
  </si>
  <si>
    <t>OSTATNÍ POŽADAVKY - INFORMAČNÍ TABULE
pronájem tabule dle předepsaného provedení s textovým obsahem dle předpisu investora
2 x omluvná,  1 x tabule pro označení stavby</t>
  </si>
  <si>
    <t xml:space="preserve">KUS       </t>
  </si>
  <si>
    <t>03100</t>
  </si>
  <si>
    <t>ZAŘÍZENÍ STAVENIŠTĚ - ZŘÍZENÍ, PROVOZ, DEMONTÁŽ
Kompletní zajištění zařízení staveniště pro potřeby zhotovitele - zpevněné plochy, sklady, buňky, kanceláře, oplcení a pod.
vč. zajištění přívodu el. energie, vody, kanalizace
vč. zajištění pozemků, projednání s úřady a pod.
vč. přemisťování, pronájem, ostraha a pod.
vč. likvidace ZS s uvedením do původního stavu</t>
  </si>
  <si>
    <t>04810a</t>
  </si>
  <si>
    <t>VYHODNOCENÍ STAVBY Z HLEDISKA JAKOSTI
dle. požadavků investora</t>
  </si>
  <si>
    <t>04810b</t>
  </si>
  <si>
    <t>ZÁVĚREČNÉ VYHODNOCENÍ STAVBY
dle. požadavků investora</t>
  </si>
  <si>
    <t>Zemní práce</t>
  </si>
  <si>
    <t>2022_OTSKP</t>
  </si>
  <si>
    <t>113728</t>
  </si>
  <si>
    <t>FRÉZOVÁNÍ ZPEVNĚNÝCH PLOCH ASFALTOVÝCH, ODVOZ DO 20KM
vč.veškeré manipulace a odvozu do 20 km  -  materiál jako vedlejší produkt bude odkoupen zhotovitelem 
náklady na odkup budou řešeny samostatně v době realizace za aktuální ceny dle platné směrnice KSÚS</t>
  </si>
  <si>
    <t xml:space="preserve">M3        </t>
  </si>
  <si>
    <t>Oprava objízdných tras v délce 650 m při průměrné šířce 6 m. Pro účel soupisu prací předpokládáno v souvislé ploše prováděno po polovinách. Skutečný rozsah bude proveden na základě pasportizace objízdných tras.
předpokládaná plocha x tl.: 650,0*6,0*0,05=195,000 [A]</t>
  </si>
  <si>
    <t>113765</t>
  </si>
  <si>
    <t>FRÉZOVÁNÍ DRÁŽKY PRŮŘEZU DO 600MM2 V ASFALTOVÉ VOZOVCE
Řez vozovky pro napojení vozovky na stávající stav.</t>
  </si>
  <si>
    <t xml:space="preserve">M         </t>
  </si>
  <si>
    <t>oprava objízdných tras
2x Příčný řez 6,0m
Podélný řez pro zálivku při provádění po polovinách vozovky v délce 354 bm
2*6,0+650=662,000 [A]</t>
  </si>
  <si>
    <t>Komunikace</t>
  </si>
  <si>
    <t>572213</t>
  </si>
  <si>
    <t>SPOJOVACÍ POSTŘIK Z EMULZE DO 0,5KG/M2
PS - C 0,35 kg/m2 ( množství zbytkového pojiva)</t>
  </si>
  <si>
    <t xml:space="preserve">M2        </t>
  </si>
  <si>
    <t>oprava objízdných tras
předpokládaná plocha: 650,0*6,0=3 900,000 [A]</t>
  </si>
  <si>
    <t>576411</t>
  </si>
  <si>
    <t>POSYP KAMENIVEM OBALOVANÝM 2KG/M2
zdrsňující posyp předobaleným kamenivem fr 2/4, 2 kg/m2</t>
  </si>
  <si>
    <t>oprava objízdných tras
posyp obrusné vrstvy: 650,0*6,0=3 900,000 [A]</t>
  </si>
  <si>
    <t>5774BE</t>
  </si>
  <si>
    <t>VRSTVY PRO OBNOVU A OPRAVY Z ASF BETONU ACO 11+, 11S MODIFIK
ACO 11 +  v tl. 50 mm</t>
  </si>
  <si>
    <t>oprava objízdných tras 
předpokládaná plocha x tl.: 650,0*6,0*0,05=195,000 [A]</t>
  </si>
  <si>
    <t>Ostatní konstrukce a práce</t>
  </si>
  <si>
    <t>931325</t>
  </si>
  <si>
    <t>TĚSNĚNÍ DILATAČ SPAR ASF ZÁLIVKOU MODIFIK PRŮŘ DO 600MM2
zálivka za horka, těsnící zálivka typu N2 dle ČSN EN 14188, včetně úpravy spár a přípravy povrchu  v obrusné vrstvě</t>
  </si>
  <si>
    <t>oprava objízdných tras
dle pol.č.113765: 662,0=662,000 [A]</t>
  </si>
  <si>
    <t>93808</t>
  </si>
  <si>
    <t>OČIŠTĚNÍ VOZOVEK ZAMETENÍM</t>
  </si>
  <si>
    <t>opravu objízdných tras: 650,0*6,0=3 900,000 [A]</t>
  </si>
  <si>
    <t>C e l k e m</t>
  </si>
  <si>
    <t>SO 180</t>
  </si>
  <si>
    <t>DIO</t>
  </si>
  <si>
    <t>02710</t>
  </si>
  <si>
    <t>POMOC PRÁCE ZŘÍZ NEBO ZAJIŠŤ PŘÍVOZU A PŘÍSTUP CESTY
Provoz přívozu po dobu šesti měsíců zahrnující
•zřízení dvou mol
•zřízení zázemí pro obsluhu
•provoz v rozsahu 43 párů spojů denně</t>
  </si>
  <si>
    <t>POMOC PRÁCE ZŘÍZ NEBO ZAJIŠŤ REGULACI A OCHRANU DOPRAVY
Dopravně inženýrská opatření v akci: "II/106, most ev.č. 106 - 001 Štěchovice - PD" dle dokumentace PDPS zahrnující 
•Přechodné svislé i vodorovné dopravní značení, dopravní zařízení a světelné signály, jejich dodávka, montáž, demontáž, kontrola, údržba, servis, přemisťování, přeznačování a manipulace s nimi.        
•Dočasnou úpravu stávajícího dopravního značení, zakrytí, demontáž či zneplatnění zakrývací páskou.      
•Vypracování realizační dokumentace DIO a zajištění inženýrské činnosti - stanovení přechodné úpravy provozu na PK a rozhodnutí o uzavírce.</t>
  </si>
  <si>
    <t>03170</t>
  </si>
  <si>
    <t>PROVIZORNÍ AUTOBUSOVÁ ZASTÁVKA
•zřízení nástupní hrany délky 12 m (panely, stěrkový podsyp)
•provoz po dobu šesti měsíců</t>
  </si>
  <si>
    <t>SO 201</t>
  </si>
  <si>
    <t>Most ev.č. 106 - 001 Štěchovice</t>
  </si>
  <si>
    <t>02912</t>
  </si>
  <si>
    <t>OSTATNÍ POŽADAVKY - VYTYČOVACÍ BOD MIKROSÍTĚ
Zřízení mikrosítě stavby s nucenou centrací.</t>
  </si>
  <si>
    <t>02940</t>
  </si>
  <si>
    <t>OSTATNÍ POŽADAVKY - VYPRACOVÁNÍ DOKUMENTACE
Stanovení zatížitelnosti mostu dle ČSN 73 6222.</t>
  </si>
  <si>
    <t>OSTATNÍ POŽADAVKY - POSUDKY, KONTROLY, REVIZNÍ ZPRÁVY
Plán údržby a sledování mostu.
2 x tisk,  2 x CD</t>
  </si>
  <si>
    <t>OSTATNÍ POŽADAVKY - INFORMAČNÍ TABULE</t>
  </si>
  <si>
    <t>informační cedule obce na Hradištské straně: 1=1,000 [A]</t>
  </si>
  <si>
    <t>113763</t>
  </si>
  <si>
    <t>FRÉZOVÁNÍ DRÁŽKY PRŮŘEZU DO 300MM2 V ASFALTOVÉ VOZOVCE
Řezaná spára vozovky pro zálivku nad přechodovými deskami.</t>
  </si>
  <si>
    <t>(zálivka š. 10 mm):  (7,44+5,95)=13,390 [A]</t>
  </si>
  <si>
    <t>FRÉZOVÁNÍ DRÁŽKY PRŮŘEZU DO 600MM2 V ASFALTOVÉ VOZOVCE
Řez vozovky pro zálivky kolem odvodňovacího proužku.</t>
  </si>
  <si>
    <t>(zálivka š. 10 mm):  2*(30,75+2*0,5)=63,500 [A]</t>
  </si>
  <si>
    <t>Napojení vozovky O1: 22,7=22,700 [A]
Napojení vozovky O2: 7,0=7,000 [B]
Ulice k Přehradě: 9,8=9,800 [C]
Celkem: A+B+C=39,500 [D]</t>
  </si>
  <si>
    <t>12573</t>
  </si>
  <si>
    <t>VYKOPÁVKY ZE ZEMNÍKŮ A SKLÁDEK TŘ. I
natěžení a dovoz zemin z mezideponie, včetně rozvozných vzdáleností</t>
  </si>
  <si>
    <t>dle pol.č.17411: 27,263=27,263 [A]</t>
  </si>
  <si>
    <t>VYKOPÁVKY ZE ZEMNÍKŮ A SKLÁDEK TŘ. I
nákup, natěžení a dovoz vhodné zeminy k ohumusování s parametry dle ZTKP, včetně rozvozných vzdáleností</t>
  </si>
  <si>
    <t>dle pol.č.18222 a 18235: 33,31*0,15+1,4*0,47=5,655 [A]</t>
  </si>
  <si>
    <t>17411</t>
  </si>
  <si>
    <t>ZÁSYP JAM A RÝH ZEMINOU SE ZHUTNĚNÍM
Zásyp základu. Dle ČSN 73 6133 s hutněním na Id=0,75 až 0,8, resp. D=95 % PS po vrstvách max. tl. 300 mm dle tab. 1 v ČSN 73 6244, příl. A.</t>
  </si>
  <si>
    <t>Zásyp odkopu líce základů: 0,5*0,35*(2,5+4,0+8,2+0,8+14,0)=5,163 [A]
Zásyp líce křídla 2P: (7,0+1,0)*1,55*1,1=13,640 [B]
Kanal.potrubí vpusti 1L: 7,2*0,6*0,5=2,160 [C]
Kužel 2P: 2,0*1,5*2,1=6,300 [D]
Celkem: A+B+C+D=27,263 [E]</t>
  </si>
  <si>
    <t>17481</t>
  </si>
  <si>
    <t>ZÁSYP JAM A RÝH Z NAKUPOVANÝCH MATERIÁLŮ
Zásyp přechodové oblasti jako samostatný zesílený přechodový klín dle ČSN 73 6244, čl. 5.5 (např. ŠD 0/32) s hutněním na Id=0,85 až 0,9, resp. D=100 % PS po vrstvách max. tl. 300 mm</t>
  </si>
  <si>
    <t>Za opěrou O1: (5,75+3,5)/2*10,7*13,62=674,020 [A]
Za opěrou O2: (5,6+3,0)/2*12,95*(7,19+9,3)/2=459,123 [B]
Šachta 1L: 1,5*0,8*0,4=0,480 [C]
Šachta 2L: 1,5*0,8*0,6=0,720 [D]
Kanal.potrubí mezi vpustmi u 2L: 2,75*(0,6*0,6)=0,990 [E]
Kanal.potrubí vpusti 1L: 7,2*0,6*0,5=2,160 [F]
Kanal.potrubí vpusti 2L: 1,7*0,6*0,6=0,612 [G]
rozšíření výkopu pro podélný práh 2L: 14,0*0,8*0,9=10,080 [H]
Celkem: A+B+C+D+E+F+G+H=1 148,185 [I]</t>
  </si>
  <si>
    <t>18110</t>
  </si>
  <si>
    <t>ÚPRAVA PLÁNĚ SE ZHUTNĚNÍM V HORNINĚ TŘ. I
kompletní provedení pláně, požadavky na výsledné parametry dle ČSN 736133</t>
  </si>
  <si>
    <t>dle pol.č.56312: 38,22=38,220 [A]</t>
  </si>
  <si>
    <t>18222</t>
  </si>
  <si>
    <t>ROZPROSTŘENÍ ORNICE VE SVAHU V TL DO 0,15M
nakupovaný materiál vhodný k ohumusování, s parametry dle ZTKP
nákup a dovoz v pol.č.12573.R</t>
  </si>
  <si>
    <t>Úpravy okolo mostu:
V líci křídla 2P po výkopu: 10,0*2,5=25,000 [A]
V líci základů: 0,5*(2,5+4,0+8,2)=7,350 [B]
Obnova svahu na 1L v místě rýhy pro kanalizaci: 1,6*0,6=0,960 [C]
Celkem: A+B+C=33,310 [D]</t>
  </si>
  <si>
    <t>18235</t>
  </si>
  <si>
    <t>ROZPROSTŘENÍ ORNICE V ROVINĚ V TL DO 0,50M</t>
  </si>
  <si>
    <t>Květináče: 1,4=1,400 [A]</t>
  </si>
  <si>
    <t>18242</t>
  </si>
  <si>
    <t>ZALOŽENÍ TRÁVNÍKU HYDROOSEVEM NA ORNICI</t>
  </si>
  <si>
    <t>Dle pol. 18222: 33,31=33,310 [A]</t>
  </si>
  <si>
    <t>18247</t>
  </si>
  <si>
    <t>OŠETŘOVÁNÍ TRÁVNÍKU
ošetřování celkem 4x (1x je v ceně založení trávníku)</t>
  </si>
  <si>
    <t>3 x dle pol. 18222 a 18235: (33,31+1,4)*3=104,130 [A]</t>
  </si>
  <si>
    <t>18311</t>
  </si>
  <si>
    <t>ZALOŽENÍ ZÁHONU PRO VÝSADBU</t>
  </si>
  <si>
    <t>Dle pol. 18235: 1,4=1,400 [A]</t>
  </si>
  <si>
    <t>183511</t>
  </si>
  <si>
    <t>CHEMICKÉ ODPLEVELENÍ CELOPLOŠNÉ</t>
  </si>
  <si>
    <t>1,5 x dle pol. 18222 a 18235: (33,31+1,4)*1,5=52,065 [A]</t>
  </si>
  <si>
    <t>184C1</t>
  </si>
  <si>
    <t>VYSAZOVÁNÍ KEŘŮ JEHLIČNATÝCH S BALEM VČETNĚ VÝKOPU JAMKY
Osázení květináčů okrasnými jehličnatými keři. Kompletní osázení pro 4ks květináčů.</t>
  </si>
  <si>
    <t>Základy</t>
  </si>
  <si>
    <t>21331</t>
  </si>
  <si>
    <t>DRENÁŽNÍ VRSTVY Z BETONU MEZEROVITÉHO (DRENÁŽNÍHO)</t>
  </si>
  <si>
    <t>drenážní beton (kolem drenážní trubky) 
Rub přechodové oblasti: (17,0+12,0)*0,3*0,3+(12,9+9,6)*0,45*0,3=5,648 [A]
Rub křídla 2P: (5,7+7,5)*0,3*0,3=1,188 [B]
Celkem: A+B=6,836 [C]</t>
  </si>
  <si>
    <t>21341</t>
  </si>
  <si>
    <t>DRENÁŽNÍ VRSTVY Z PLASTBETONU (PLASTMALTY)
drenážní polymerbeton pod odvodňovacím proužkem vč. příčných žeber a úpravy u odvodňovačů.</t>
  </si>
  <si>
    <t>Podélné žebro 0,15 m s přetažením na přech.desky:
0,05*2*0,175*(7,84+100,69+7,18)=2,025 [A]
Kolem odvodňovačů: 0,05*(12*(0,4*0,125-0,2*0,2)+10*(0,4*0,425-0,2*0,2))=0,071 [B]
Kolem odvodňovacích trubiček: 0,05*(4*0,4*0,3+16*0,4*0,125)=0,064 [C]
Před mostními závěry vč.dren. profilu (dle VL4.406.22): 0,05*2*0,075*5,35=0,040 [D]
Lože pod obrubníky na NK: 0,03*2*0,23*116,0=1,601 [E]
Celkem: A+B+C+D+E=3,801 [F]</t>
  </si>
  <si>
    <t>21361</t>
  </si>
  <si>
    <t>DRENÁŽNÍ VRSTVY Z GEOTEXTILIE
Geokompozit s drenážní, ochrannou a filtrační funkcí dle TP97. Min. tl. 6 mm po stlačení.</t>
  </si>
  <si>
    <t>Rub rámových předpolí: 3,9*(9,385+2*0,2)+3,4*(8,015+2*0,2)=66,773 [A]
Rub křídla 2P: 2,5*7,1+1,35*4,94=24,419 [B]
Rub stávajících čelní zdí: 8,0*4,9+17,1*6,0+11,95*4,7+1,3*3,6=202,645 [C]
Rub stávajícího křídla 2P: 4,85*0,8+0,5*13,0=10,380 [D]
Základy oblouků na rubu: 7,2*12,5+12,0*8,7=194,400 [E]
Celkem: A+B+C+D+E=498,617 [F]</t>
  </si>
  <si>
    <t>22694.R</t>
  </si>
  <si>
    <t>ZÁPOROVÉ PAŽENÍ Z KOVU DOČASNÉ
Záporové pažení - pažená plocha. Kompletní dodávka, osazení a odstranění. Předpoklad pro výkopy v předpolí zápory HEB280 dl.8m á1,25m (2*20ks) do předvrtaných otvorů prům.0,4m. Dřevěná výdřeva. Převázky, rozpěry. Vč. zřízení vrtů, vrtatelnost II-III a následného zásypu.</t>
  </si>
  <si>
    <t>Předpolí O1: (0,52+23,72)*6,41=155,378 [A]
Předpolí O2: (1,0+7,2)*6,32+10,7*5,2+2,5*3,6=116,464 [B]
Křídlo 2P: (2,5+2,64)*1,45+1,6*2,25+(1,3+9,21)*3,05+4,45*2,85+2*1,1=57,991 [C]
Celkem: A+B+C=329,833 [D]</t>
  </si>
  <si>
    <t>26163</t>
  </si>
  <si>
    <t>VRTY PRO KOTVENÍ, INJEKTÁŽ A MIKROPILOTY NA POVRCHU TŘ. VI D DO 150MM</t>
  </si>
  <si>
    <t>Vrty pro drenáž DN100 z pol.721132: 3,0=3,000 [A]</t>
  </si>
  <si>
    <t>26164</t>
  </si>
  <si>
    <t>VRTY PRO KOTVENÍ, INJEKTÁŽ A MIKROPILOTY NA POVRCHU TŘ. VI D DO 200MM</t>
  </si>
  <si>
    <t>Vrty pro drenáž přechodové oblasti DN150 z pol.721133: 2,4=2,400 [A]</t>
  </si>
  <si>
    <t>272325</t>
  </si>
  <si>
    <t>ZÁKLADY ZE ŽELEZOBETONU DO C30/37
beton C30/37-XA2,XF4</t>
  </si>
  <si>
    <t>Základ křídla 2P: 2,45*7,0*0,5=8,575 [A]</t>
  </si>
  <si>
    <t>272365</t>
  </si>
  <si>
    <t>VÝZTUŽ ZÁKLADŮ Z OCELI 10505, B500B
Betonářská ocel B500B</t>
  </si>
  <si>
    <t xml:space="preserve">T         </t>
  </si>
  <si>
    <t>Dle přílohy č. 22: 874,9/1000=0,875 [A]</t>
  </si>
  <si>
    <t>282661.R</t>
  </si>
  <si>
    <t>INJEKTOVÁNÍ VYSOKOTLAKÉ Z CHEMICKÝCH POJIV NA POVRCHU
Injektáž trhlin v betonových konstrukcích. Tlak dle TePř výrobce. Injektážní hmota na bázi epoxidových pryskyřic.</t>
  </si>
  <si>
    <t>Odhad délky trhlin v NK a spodní stavbě na základě vizuální prohlídky. Skutečný rozsah bude určen TDI na základě pasportizace konstrukce: 50=50,000 [A]</t>
  </si>
  <si>
    <t>285392</t>
  </si>
  <si>
    <t>DODATEČNÉ KOTVENÍ VLEPENÍM BETONÁŘSKÉ VÝZTUŽE D DO 16MM DO VRTŮ
Kotvení vlepovanu výztuží do stávajících konstrukcí, položka zahrnuje dodávku předepsané kotvy (hmotnost vykázána v položkách s betonářskou výztuží), její protikorozní úpravu, provedení vrtu, osazení výtuže do vrtu, zainjektování.</t>
  </si>
  <si>
    <t>Kotvení křídla 2P viz příloha č. 22: 48=48,000 [A]
Kotvení říms viz příloha č. 24: 2464+64=2 528,000 [B]
Celkem: A+B=2 576,000 [C]</t>
  </si>
  <si>
    <t>285393</t>
  </si>
  <si>
    <t>DODATEČNÉ KOTVENÍ VLEPENÍM BETONÁŘSKÉ VÝZTUŽE D DO 20MM DO VRTŮ
Kotvení vlepovanu výztuží do stávajících konstrukcí, položka zahrnuje dodávku předepsané kotvy (hmotnost vykázána v položkách s betonářskou výztuží), její protikorozní úpravu, provedení vrtu, osazení výtuže do vrtu, zainjektování.</t>
  </si>
  <si>
    <t>Kotvení rámových předpolí viz příloha č. 21: 509=509,000 [A]</t>
  </si>
  <si>
    <t>28994</t>
  </si>
  <si>
    <t>OPLÁŠTĚNÍ (ZPEVNĚNÍ) Z OCELOVÝCH SÍTÍ (A MŘÍŽOVIN)
Zakrytí odvětrávacích otvorů o70 mm do komor oblouků z nerezové mřížky</t>
  </si>
  <si>
    <t>4*68*(0,2*0,2)=10,880 [A]</t>
  </si>
  <si>
    <t>28999</t>
  </si>
  <si>
    <t>OPLÁŠTĚNÍ (ZPEVNĚNÍ) Z FÓLIE
ČSN 73 6244/2010, čl. 5.2 - těsnící vrstva: geomembrána, těsnící fólie z HDPE v přechodové oblasti</t>
  </si>
  <si>
    <t>Rub O1: 10,7*13,62=145,734 [A]
Rub O2: 12,95*(7,19+9,3)/2=106,773 [B]
Rub křídla 2P: 2,5*2,635+2,5*1,6+10,5*2,5=36,838 [C]
Celkem: A+B+C=289,345 [D]</t>
  </si>
  <si>
    <t>Svislé konstrukce</t>
  </si>
  <si>
    <t>31123</t>
  </si>
  <si>
    <t>ZDI A STĚNY PODPĚR A VOLNÉ Z CIHEL PÁLENÝCH
Vyzdívky na MC25, včetně omítnutí a spár.</t>
  </si>
  <si>
    <t>Otvory v obloucích: 2*2*8*(3,14*0,375*0,375)*0,25=3,533 [A]
Vyzdívky pod oblouky: 4*0,9*(1,0+0,5)/2*0,1=0,270 [B]
Celkem: A+B=3,803 [C]</t>
  </si>
  <si>
    <t>317325</t>
  </si>
  <si>
    <t>ŘÍMSY ZE ŽELEZOBETONU DO C30/37
Probarvený beton C30/37-XF4,XD3,XC4, vč. lešení a bednění, úpravy a výplně pracovních, dilatačních a smršťovacích spár a úpravy povrchu.</t>
  </si>
  <si>
    <t>Římsy na NK: 2*(1,53*0,21+0,52*0,12)*92,0=70,601 [A]
Římsy na NK u MZ: 4*(0,975*0,215)*4,95=4,151 [B]
Římsy na rám.předpolích: (1,53*0,21+0,52*0,10)*(6,26+1,24+7,22+2*6,56)=10,393 [C]
Římsy na čelních zdech: (1,53*0,25+0,52*0,1)*(8,94+17,94+11,95)=16,872 [D]
Římsy na křídle 2P: (0,55*0,4)*(1,41+16,25+7,05)=5,436 [E]
Chodník 2L: ((1,55+0,85)/2*0,15)*15,04=2,707 [F]
Chodník 2P: (1,8*0,15)*9,32=2,516 [G]
Podélné prahy chodníku 2L: 14,0*0,5*1,3=9,100 [H]
Celkem: A+B+C+D+E+F+G+H=121,776 [I]</t>
  </si>
  <si>
    <t>317365</t>
  </si>
  <si>
    <t>VÝZTUŽ ŘÍMS Z OCELI 10505, B500B
Betonářská ocel B500B</t>
  </si>
  <si>
    <t>Dle přílohy č. 24: 17846,5/1000=17,847 [A]</t>
  </si>
  <si>
    <t>317368</t>
  </si>
  <si>
    <t>VÝZTUŽ ŘÍMS ZE SVAŘ SÍTÍ
Betonářská ocel B500A</t>
  </si>
  <si>
    <t>Dle přílohy č. 24: 232,0/1000=0,232 [A]</t>
  </si>
  <si>
    <t>333213</t>
  </si>
  <si>
    <t>OBKLAD MOST OPĚR A KŘÍDEL Z LOM KAMENE
Včetně kotvení a spárování.</t>
  </si>
  <si>
    <t>Obklad rozšíření křídla 2P: (7,0*2,07+4,835*(0,47+1,09)/2)*0,2=3,652 [A]</t>
  </si>
  <si>
    <t>333325</t>
  </si>
  <si>
    <t>MOSTNÍ OPĚRY A KŘÍDLA ZE ŽELEZOVÉHO BETONU DO C30/37
beton C30/37-XA2,XF4</t>
  </si>
  <si>
    <t>Dřík křídla 2P: 2,07*7,0*(0,455+0,25)/2+(0,47+1,09)/2*4,94*(0,65+0,25)/2=6,842 [A]</t>
  </si>
  <si>
    <t>333365</t>
  </si>
  <si>
    <t>VÝZTUŽ MOSTNÍCH OPĚR A KŘÍDEL Z OCELI 10505, B500B
Betonářská ocel B500B</t>
  </si>
  <si>
    <t>Dle přílohy č. 22: 1086,2/1000=1,086 [A]</t>
  </si>
  <si>
    <t>389326</t>
  </si>
  <si>
    <t>MOSTNÍ RÁMOVÉ KONSTR ZE ŽELEZOBETONU DO C40/50
z betonu C35/45, včetně prostupů</t>
  </si>
  <si>
    <t>Rámové předpolí stojky -XA2,XD1: 3,15*9,39*0,4+2,71*8,02*0,4=20,525 [A]
Rámové předpolí příčle -XF2,XD1:
- O1: 0,25*0,375*7,54+0,9*0,4*9,39+1,2*0,505*8,95+(3,1*8,25-0,6*0,6)*0,455+1,2*0,505*8,07+1,365*0,885*8,07=35,623 [B]
- O2: 0,25*0,375*5,88+0,9*0,4*8,02+1,2*0,505*8,02+(3,1*8,13-0,6*0,6)*0,455+1,2*0,505*8,25+0,71*0,895*8,25=29,844 [C]
Celkem: A+B+C=85,992 [D]</t>
  </si>
  <si>
    <t>389365</t>
  </si>
  <si>
    <t>VÝZTUŽ MOSTNÍ RÁMOVÉ KONSTRUKCE Z OCELI 10505, B500B
Betonářská ocel B500B</t>
  </si>
  <si>
    <t>Dle přílohy č. 21: (20298,0+2058,6)/1000=22,357 [A]</t>
  </si>
  <si>
    <t>Vodorovné konstrukce</t>
  </si>
  <si>
    <t>420325</t>
  </si>
  <si>
    <t>PŘECHODOVÉ DESKY MOSTNÍCH OPĚR ZE ŽELEZOBETONU C30/37
beton C30/37-XF2, XD1</t>
  </si>
  <si>
    <t>O1: 5,25*9,0*0,35=16,538 [A]
O2: 5,25*5,9*0,35=10,841 [B]
Celkem: A+B=27,379 [C]</t>
  </si>
  <si>
    <t>420365</t>
  </si>
  <si>
    <t>VÝZTUŽ PŘECHODOVÝCH DESEK MOSTNÍCH OPĚR Z OCELI 10505, B500B
Betonářská ocel B500B</t>
  </si>
  <si>
    <t>Dle přílohy č. 23: 2519,1/1000=2,519 [A]</t>
  </si>
  <si>
    <t>422336</t>
  </si>
  <si>
    <t>MOSTNÍ NOSNÉ TRÁM KONSTR Z PŘEDPJ BET DO C40/50
Obetonování závěsů z probarveného betonu C35/45-XF4,XD3, včetně povrchové úpravy dle PD.</t>
  </si>
  <si>
    <t>Závěsy: 2*(1,03+3,6+5,78+7,59+9,0+9,95+10,75+11,15+11,15+10,75+9,94+8,96+7,54+5,74+3,57+1,0)*0,25*0,25=14,688 [A]
Kapsy v nosných příčnících: 2*16*0,35*0,2*0,43=0,963 [B]
Celkem: A+B=15,651 [C]</t>
  </si>
  <si>
    <t>42236</t>
  </si>
  <si>
    <t>VÝZTUŽ MOSTNÍ NOSNÉ TRÁMOVÉ KONSTR Z BETONÁŘ OCELI
Betonářská ocel B500B</t>
  </si>
  <si>
    <t>Závěsy dle přílohy č. 20: 355,4/1000=0,355 [A]</t>
  </si>
  <si>
    <t>422372.R</t>
  </si>
  <si>
    <t>UHLÍKOVÉ LAMELY A PROVAZCE
Uhlíková výztuž pro zpevnění nosné konstrukce. Kompletí provedení včetně přípravy povrchu, frézování drážek, zřizování otvorů, prostupů (ověření poloh stávající betonářské výztuže) a lepidel na bázi epoxidů. Modul pružnosti 240000 N/mm2, průřezová plocha vláken provazců 28 mm2.</t>
  </si>
  <si>
    <t>Smykové zesílení podélníků: 17*6*(2*4)*1,96=1 599,360 [A]</t>
  </si>
  <si>
    <t>422374.R</t>
  </si>
  <si>
    <t>UHLÍKOVÉ LAMELY A PROVAZCE
Uhlíková výztuž pro zpevnění nosné konstrukce. Kompletí provedení včetně přípravy povrchu, frézování drážek, zřizování otvorů, prostupů (ověření poloh stávající betonářské výztuže) a lepidel na bázi epoxidů. Modul pružnosti 170000 N/mm2, celková průřezová plocha lamel 720 mm2.</t>
  </si>
  <si>
    <t>Zesílení ze spodu podélníků (souhrnná délka podélníků): 6*101,31=607,860 [A]</t>
  </si>
  <si>
    <t>422424</t>
  </si>
  <si>
    <t>ZÁVĚSY TRÁMOVÝCH MOSTŮ Z PŘEDPÍNACÍCH TYČÍ D 36MM
Závitové předpínací tyče průměru 32mm z oceli min. Y1030H pro posílení závěsů včetně kompletního provedení kotev. Položka zahrnuje konstrukce potřebné pro vyvěšení a rektifikaci mostovky na obloucích a zesilování závěsů.</t>
  </si>
  <si>
    <t>Závěsy: 2*(3,1+5,7+7,85+9,7+11,1+12,05+12,85+13,25+13,25+12,85+12,05+11,05+9,65+7,85+5,65+3,1)=302,100 [A]</t>
  </si>
  <si>
    <t>422431</t>
  </si>
  <si>
    <t>MONITORING NAPĚTÍ ZÁVĚSŮ TRÁMOVÝCH MOSTŮ KRÁTKODOBÝ
Kompletní monitoring napětí v závěsech v průběhu výstavby.</t>
  </si>
  <si>
    <t>42244</t>
  </si>
  <si>
    <t>REKTIFIKACE ZÁVĚSŮ TRÁMOVÝCH MOSTŮ
Ladění napětí v závěsech v průběhu výstavby.</t>
  </si>
  <si>
    <t>Počet závěsů: 2*16=32,000 [A]</t>
  </si>
  <si>
    <t>424126</t>
  </si>
  <si>
    <t>MOSTNÍ NOSNÍKY Z DÍLCŮ ŽELEZOBETONOVÝCH DO C40/50
Kompletní prefa. dílce včetně výztuže z betonářské oceli B500B, manipulace, závěsných tyčí, kotvení a proinjektování kontaktní spáry.</t>
  </si>
  <si>
    <t>Betonové bloky pod oblouky dle přílohy č. 20: (2,19*1,06/2+2,12*1,04/2)*0,9*2=4,074 [A]
(předpokládané množství výztuže 430,1+26,5=456,6kg)</t>
  </si>
  <si>
    <t>42815</t>
  </si>
  <si>
    <t>MOSTNÍ LOŽISKA Z ASFALT PÁSŮ
Zdvojený asfaltový pás tl. 5 mm</t>
  </si>
  <si>
    <t>Uložení rámového předpolí: 2*(8,07*1,37+8,25*0,71)=33,827 [A]</t>
  </si>
  <si>
    <t>42861</t>
  </si>
  <si>
    <t>MOSTNÍ LOŽISKA ELASTOMEROVÁ PRO ZATÍŽ DO 1,0MN
elastomerové tlumiče (vyztužené kotvené elastomerové pásy) na zachycení brzdných sil</t>
  </si>
  <si>
    <t>2*6=12,000 [A]</t>
  </si>
  <si>
    <t>42899</t>
  </si>
  <si>
    <t>MOSTNÍ LOŽISKA OSTATNÍ
Uložení mostovky v nerezovém provedení např. titanzinek (TiZn), kluzná vrstva z teflonu</t>
  </si>
  <si>
    <t>434125</t>
  </si>
  <si>
    <t>SCHODIŠŤOVÉ STUPNĚ, Z DÍLCŮ ŽELEZOBETON DO C30/37
beton C30/37-XF4, XC4, XD3, včetně kotvení a uložení do lepidla</t>
  </si>
  <si>
    <t>schodišťové stupně rozměry 0,18*0,27/2*1,0m
(13+13)*0,18*0,27*1,0/2=0,632 [A]</t>
  </si>
  <si>
    <t>451313</t>
  </si>
  <si>
    <t>PODKLADNÍ A VÝPLŇOVÉ VRSTVY Z PROSTÉHO BETONU C16/20
beton C16/20n-XF1</t>
  </si>
  <si>
    <t>Podkladní beton pod přechodové desky: 5,15*(9,43+6,2)*0,1=8,049 [A]
Výplň trubek stálých zařízení: 2*(2,4+2,6)*3,14*0,175*0,175=0,962 [B]
Celkem: A+B=9,011 [C]</t>
  </si>
  <si>
    <t>451314</t>
  </si>
  <si>
    <t>PODKLADNÍ A VÝPLŇOVÉ VRSTVY Z PROSTÉHO BETONU C25/30
beton C25/30-XA2</t>
  </si>
  <si>
    <t>podkladní beton:
Pod základ křídla 2P: 2,85*7,5*0,15=3,206 [A]</t>
  </si>
  <si>
    <t>45131A</t>
  </si>
  <si>
    <t>PODKLADNÍ A VÝPLŇOVÉ VRSTVY Z PROSTÉHO BETONU C20/25
beton C20/25n-XF3</t>
  </si>
  <si>
    <t>Pod dlažbou z LK z pol.465512: 1,705/0,2*0,15=1,279 [A]
Pod dlažbu předláždění LK z pol.465513: 21,717/0,2*0,15=16,288 [B]
Pod římsy na čelních zdech: (0,67*0,1)*(8,94+17,94+11,95)=2,602 [C]
Celkem: A+B+C=20,169 [D]</t>
  </si>
  <si>
    <t>45152</t>
  </si>
  <si>
    <t>PODKLADNÍ A VÝPLŇOVÉ VRSTVY Z KAMENIVA DRCENÉHO
štěrkodrť fr. 16/32 + utažení z vrchu fr. 4/8</t>
  </si>
  <si>
    <t>Pod dlažbou z LK z pol.465512: 1,705/0,2*0,15=1,279 [A]
Pod dlažbu předláždění LK z pol.465513: 21,717/0,2*0,1=10,859 [B]
Pod chodník 2L: ((1,55+0,85)/2*0,2)*15,04=3,610 [C]
Pod chodník 2P: (1,8*0,2)*9,32=3,355 [D]
Celkem: A+B+C+D=19,103 [E]</t>
  </si>
  <si>
    <t>45157</t>
  </si>
  <si>
    <t>PODKLADNÍ A VÝPLŇOVÉ VRSTVY Z KAMENIVA TĚŽENÉHO
štěrkopísek fr. 0/16</t>
  </si>
  <si>
    <t>Ochr. těsnící folie dle pol.č.28999 tl.2x150mm:
 - rub O1: 10,7*(13,62-0,3)*2*0,15=42,757 [A]
 - rub O2: 12,95*((7,19+9,3)/2-0,3)*2*0,15=30,866 [B]
 - rub křídla 2P: (2,5-0,3)*(2,635+1,6+10,5)*2*0,15=9,725 [C]
Celkem: A+B+C=83,348 [D]</t>
  </si>
  <si>
    <t>45731</t>
  </si>
  <si>
    <t>VYROVNÁVACÍ A SPÁD PROSTÝ BETON
beton C16/20n-XF1</t>
  </si>
  <si>
    <t>sokl pod drenáž
Rub přechodové oblasti: (17,0+12,0)*0,3*0,15=1,305 [A]
Rub křídla 2P: 0,3*(5,7*0,5+7,5*0,65)=2,318 [B]
Celkem: A+B=3,623 [C]</t>
  </si>
  <si>
    <t>457365</t>
  </si>
  <si>
    <t>VÝZTUŽ VYROV A SPÁD BETONU Z OCELI 10505, B500B</t>
  </si>
  <si>
    <t>Dle přílohy č. 25: 1509,3/1000=1,509 [A]</t>
  </si>
  <si>
    <t>457368</t>
  </si>
  <si>
    <t>VÝZTUŽ VYROV A SPÁD BETONU ZE SVAŘ SÍTÍ
Betonářská ocel B500A</t>
  </si>
  <si>
    <t>Dle přílohy č. 25: 8164,4/1000=8,164 [A]</t>
  </si>
  <si>
    <t>45860</t>
  </si>
  <si>
    <t>VÝPLŇ ZA OPĚRAMI A ZDMI Z MEZEROVITÉHO BETONU
MCB-8</t>
  </si>
  <si>
    <t>Výplň výkopu za křídlem 2P: 2,5*2,635*0,95+2,5*1,6*1,75+10,5*2,5*2,55=80,196 [A]
Výplň výkopu pro podélný práh 2L: 14,0*0,8*0,9=10,080 [B]
Celkem: A+B=90,276 [C]</t>
  </si>
  <si>
    <t>461314</t>
  </si>
  <si>
    <t>PATKY Z PROSTÉHO BETONU C25/30
Patní prahy z betonu C25/30-XA2 pod opevnění svahu. Včetně zemních prací</t>
  </si>
  <si>
    <t>Betonové stabilizační prahy 0,4x0,8 m
(19,0)*0,4*0,8=6,080 [A]
Pod kaskádovými skluzy: 2*0,6*0,4*0,6=0,288 [B]
Celkem: A+B=6,368 [C]</t>
  </si>
  <si>
    <t>465512</t>
  </si>
  <si>
    <t>DLAŽBY Z LOMOVÉHO KAMENE NA MC
odláždění svahů a ploch kolem mostu z lom. kamene tl. do 200 mm do bet. lože, včetně spárování cementovou maltou MC 25 XF4, dlažba dle ČSN 72 1860, třída jakosti I;  technické specifikace viz TZ</t>
  </si>
  <si>
    <t>V líci křídla 2P mimo skluz: 6,0*0,65*0,2=0,780 [A]
Svahový kužel křídla 2P: 1,5*2,0*0,2=0,600 [B]
Vyzdívka u kan.roury v patě O2P: 1,3*0,5*0,5=0,325 [C]
Celkem: A+B+C=1,705 [D]</t>
  </si>
  <si>
    <t>465513</t>
  </si>
  <si>
    <t>PŘEDLÁŽDĚNÍ DLAŽBY Z LOMOVÉHO KAMENE
Předláždění kamenných dlažeb včetně očištění a zpětného uložení do lože a spárování cementovou maltou MC 25 XF4.</t>
  </si>
  <si>
    <t>Svah podél křídla 2L: 20,0*3,0*0,2=12,000 [A]
Lokální opravy dlažeb pod mostem odhad 20%: 0,2*((1,85+10,06)*12,0*0,2)=5,717 [B]
Lokální opravy dlažeb na svazích odhad 20%: 0,2*(2*10,0*5,0*0,2)=4,000 [C]
Celkem: A+B+C=21,717 [D]</t>
  </si>
  <si>
    <t>56312</t>
  </si>
  <si>
    <t>VOZOVKOVÉ VRSTVY Z MECHANICKY ZPEVNĚNÉHO KAMENIVA TL. DO 100MM
Obnova zpevnění (válcovaný štěrk) z MZK G/A 0/32</t>
  </si>
  <si>
    <t>Obnova zpevnění podél křídla 2P: 6,0*6,0=36,000 [A]
Obnova cesty na 1L v místě rýhy pro kanalizaci: 3,7*0,6=2,220 [B]
Celkem: A+B=38,220 [C]</t>
  </si>
  <si>
    <t>56313</t>
  </si>
  <si>
    <t>VOZOVKOVÉ VRSTVY Z MECHANICKY ZPEVNĚNÉHO KAMENIVA TL. DO 150MM
MZK 0/32 GC 150 mm</t>
  </si>
  <si>
    <t>na MZK z pol. 574E76 x koef.šířky 1,25: 206,675*1,25=258,344 [A]</t>
  </si>
  <si>
    <t>56314</t>
  </si>
  <si>
    <t>VOZOVKOVÉ VRSTVY Z MECHANICKY ZPEVNĚNÉHO KAMENIVA TL. DO 200MM
Obnova zpevnění (válcovaný štěrk) z MZK G/A 0/32</t>
  </si>
  <si>
    <t>Za křídlem 2P v oblasti výkopu: 15,0*2,5=37,500 [A]</t>
  </si>
  <si>
    <t>56335</t>
  </si>
  <si>
    <t>VOZOVKOVÉ VRSTVY ZE ŠTĚRKODRTI TL. DO 250MM
Štěrkodrť ŠDA 0/32 GE min. 200 mm</t>
  </si>
  <si>
    <t>572123</t>
  </si>
  <si>
    <t>INFILTRAČNÍ POSTŘIK Z EMULZE DO 1,0KG/M2
PI - C 0,7 kg/m2 (množství zbytkového pojiva)</t>
  </si>
  <si>
    <t>SPOJOVACÍ POSTŘIK Z EMULZE DO 0,5KG/M2
PS - C-P 0,35 kg/m2 (množství zbytkového pojiva)</t>
  </si>
  <si>
    <t>Pod obrusnou vrstvou z pol. 574A46: 1247,292=1 247,292 [A]</t>
  </si>
  <si>
    <t>57476</t>
  </si>
  <si>
    <t>VOZOVKOVÉ VÝZTUŽNÉ VRSTVY Z GEOMŘÍŽOVINY S TKANINOU
výztužný geokompozit dle TP115 nad přechodovou deskou.</t>
  </si>
  <si>
    <t>8,25*(9,33+5,95)=126,060 [A]</t>
  </si>
  <si>
    <t>574A46</t>
  </si>
  <si>
    <t>ASFALTOVÝ BETON PRO OBRUSNÉ VRSTVY ACO 16+, 16S TL. 50MM
ACO 16+ 50/70, obrusná vrstva</t>
  </si>
  <si>
    <t>Na mostě mezi přech.deskami: 1,45*6,0+7,22*5,95+101,99*5,95+6,56*5,95-12*0,2*0,2-2*0,5*30,75=666,302 [A]
Na předmostí O1: 10,7*11,2=119,840 [B]
Na předmostí O2: 12,95*6,0=77,700 [C]
Napojení na předmostí: (22,7*0,5+11,0*6,55)=83,400 [D]
Ulice K Přehradě: (29,0*6,0+10,0*(6,0+19,0)/2)=299,000 [E]
Vpusť 1L: 1,5*0,8-0,5*0,3=1,050 [F]
Celkem: A+B+C+D+E+F=1 247,292 [G]</t>
  </si>
  <si>
    <t>574E76</t>
  </si>
  <si>
    <t>ASFALTOVÝ BETON PRO PODKLADNÍ VRSTVY ACP 16+, 16S TL. 80MM
ACP 16+ 50/70, podkladní vrstva - tl.80mm</t>
  </si>
  <si>
    <t>Na předmostí O1: 10,7*11,2=119,840 [A]
Na předmostí O2: 12,95*6,0=77,700 [B]
Ulice K Přehradě (do rozsahu pažení): 7,7*1,5/2=5,775 [C]
Vpusť 1L: 1,5*0,8-0,5*0,3=1,050 [D]
Vpusť 2L: 1,5*0,8-0,5*0,3+2,1*0,6=2,310 [E]
Celkem: A+B+C+D+E=206,675 [F]</t>
  </si>
  <si>
    <t>575C01</t>
  </si>
  <si>
    <t>LITÝ ASFALT MA IV (OCHRANA MOSTNÍ IZOLACE) 8
litý asfalt MA 8 II  tl. 30 mm, odvod. proužek š. 0,5 m</t>
  </si>
  <si>
    <t>Střední část mostovky s malým spádem: 2*(30,75*0,5-5*0,2*0,2)*0,045=1,366 [A]</t>
  </si>
  <si>
    <t>575C03</t>
  </si>
  <si>
    <t>LITÝ ASFALT MA IV (OCHRANA MOSTNÍ IZOLACE) 11
Ochrana izolace MA11 IV, v malých plochách, různých tloušťkách vrstev.</t>
  </si>
  <si>
    <t>Ochrana izolace přechodové desky: (7,75+5,92)*1,02*0,05=0,697 [A]
Klíny na přechodové desce O1: 0,55*0,03/2*7,5+1,26*(0,1+0,03)/2*8,4+1,61*(0,11+0,025)/2*11,6=2,010 [B]
Klíny na přechodové desce O2: (0,6*0,03/2+1,56*(0,025+0,1)/2+1,12*(0,025+0,08)/2)*5,92=0,979 [C]
Podél MZ: 2*2*0,04*0,4*5,95=0,381 [D]
Celkem: A+B+C+D=4,067 [E]</t>
  </si>
  <si>
    <t>575C05</t>
  </si>
  <si>
    <t>LITÝ ASFALT MA IV (OCHRANA MOSTNÍ IZOLACE) 16
Ochrana izolace MA16 IV PMB 10/40-65 tl. 50 mm</t>
  </si>
  <si>
    <t>na mostě mezi přech.deskami: 0,05*(1,45*5,0+6,82*5,6+101,02*5,6+6,16*5,6-10*0,4*0,425-(12+16)*0,4*0,125)=32,128 [A]</t>
  </si>
  <si>
    <t>57621</t>
  </si>
  <si>
    <t>POSYP KAMENIVEM DRCENÝM 5KG/M2
zdrsňující posyp kamenivem fr 2/4, 3,0 kg/m2</t>
  </si>
  <si>
    <t>57641</t>
  </si>
  <si>
    <t>POSYP KAMENIVEM OBALOVANÝM 5KG/M2
zdrsňující posyp ochrany izolace předobaleným kamenivem fr 4/8, 2 až 4 kg/m2</t>
  </si>
  <si>
    <t>na vrstvě z MA z pol. 575C05: 32,127/0,05*1,03=661,816 [A]</t>
  </si>
  <si>
    <t>587205</t>
  </si>
  <si>
    <t>PŘEDLÁŽDĚNÍ KRYTU Z BETONOVÝCH DLAŽDIC
Rozebrání a obnovení stávající betonové dlažby, včetně lože, spár a obrubníků.</t>
  </si>
  <si>
    <t>Pro provedení silniční vpusti a jejího odtoku na 1L: 2,1*2,0=4,200 [A]
Oprava v místě napojení na chodník na křídle 1L: 1,0*2,0=2,000 [B]
Celkem: A+B=6,200 [C]</t>
  </si>
  <si>
    <t>Úpravy povrchů, podlahy, výplně otvorů</t>
  </si>
  <si>
    <t>626111</t>
  </si>
  <si>
    <t>REPROFILACE PODHLEDŮ, SVISLÝCH PLOCH SANAČNÍ MALTOU JEDNOVRST TL 10MM</t>
  </si>
  <si>
    <t>Odhad 65 % z celkové plochy sanací dle pol. 938543: 0,65*6081,852=3 953,204 [A]</t>
  </si>
  <si>
    <t>626113</t>
  </si>
  <si>
    <t>REPROFILACE PODHLEDŮ, SVISLÝCH PLOCH SANAČNÍ MALTOU JEDNOVRST TL 30MM</t>
  </si>
  <si>
    <t>Odhad 30 % z celkové plochy sanací dle pol. 938543: 0,30*6081,852=1 824,556 [A]</t>
  </si>
  <si>
    <t>626122</t>
  </si>
  <si>
    <t>REPROFILACE PODHLEDŮ, SVISLÝCH PLOCH SANAČNÍ MALTOU DVOUVRST TL 50MM</t>
  </si>
  <si>
    <t>Odhad 5 % z celkové plochy sanací dle pol. 938543: 0,05*6081,852=304,093 [A]</t>
  </si>
  <si>
    <t>62631</t>
  </si>
  <si>
    <t>SPOJOVACÍ MŮSTEK MEZI STARÝM A NOVÝM BETONEM</t>
  </si>
  <si>
    <t>Pod sanační hmotu dle pol. 938543: 6081,852=6 081,852 [A]</t>
  </si>
  <si>
    <t>62652</t>
  </si>
  <si>
    <t>OCHRANA VÝZTUŽE PŘI NEDOSTATEČNÉM KRYTÍ</t>
  </si>
  <si>
    <t>Pasivační nátěr výztuže, odhad 5 % z pol. č. 626113 a 626122: 0,05*(1824,556+304,093)=106,432 [A]
Pasivační nátěr výztuž Roxor v závěsech: 7*235,0*0,095=156,275 [B]
Celkem: A+B=262,707 [C]</t>
  </si>
  <si>
    <t>62745</t>
  </si>
  <si>
    <t>SPÁROVÁNÍ STARÉHO ZDIVA CEMENTOVOU MALTOU
Spárování stávajících kamenných dlažeb cementovou maltou MC 25 XF4 včetně vyčištění spár.</t>
  </si>
  <si>
    <t>Lokální opravy dlažeb pod mostem odhad 80%: 0,8*((1,85+10,06)*12,0)=114,336 [A]
Lokální opravy dlažeb na svazích odhad 80%: 0,8*(2*10,0*5,0)=80,000 [B]
Celkem: A+B=194,336 [C]</t>
  </si>
  <si>
    <t>SPÁROVÁNÍ STARÉHO ZDIVA CEMENTOVOU MALTOU
Spárování stávajících kamenných obkladů křídel včetně vyčištění spár.</t>
  </si>
  <si>
    <t>Odhad 30%
Stávající křídlo 1L: 0,3*27,0=8,100 [A]
Stávající křídlo 1P: 0,3*(22,0+28,0)=15,000 [B]
Stávající křídlo 2L: 0,3*45,0=13,500 [C]
Stávající křídlo 2P: 0,3*(10,0+54,0)=19,200 [D]
Celkem: A+B+C+D=55,800 [E]</t>
  </si>
  <si>
    <t>Přidružená stavební výroba</t>
  </si>
  <si>
    <t>703212</t>
  </si>
  <si>
    <t>KABELOVÝ ŽLAB NOSNÝ/DRÁTĚNÝ ŽÁROVĚ ZINKOVANÝ VČETNĚ UPEVNĚNÍ A PŘÍSLUŠENSTVÍ SVĚTLÉ ŠÍŘKY PŘES 100 DO 250 MM</t>
  </si>
  <si>
    <t>Kabelový žlab pro SO404 zavěšený na podhledu rámového předpolí O1: 7,6=7,600 [A]</t>
  </si>
  <si>
    <t>703511</t>
  </si>
  <si>
    <t>ELEKTROINSTALAČNÍ LIŠTA ŠÍŘKY DO 30 MM</t>
  </si>
  <si>
    <t>Lišta v černém provedení ve ztužidlech oblouků pro VO: 6*7,5=45,000 [A]</t>
  </si>
  <si>
    <t>711111</t>
  </si>
  <si>
    <t>IZOLACE BĚŽNÝCH KONSTRUKCÍ PROTI ZEMNÍ VLHKOSTI ASFALTOVÝMI NÁTĚRY
Zasypané povrchy stávajících konstrukcí ALP+2xALN</t>
  </si>
  <si>
    <t>Líce základů pod odkrytí: 0,5*(2,5+4,0+8,2+0,8+14,0)=14,750 [A]</t>
  </si>
  <si>
    <t>711112</t>
  </si>
  <si>
    <t>IZOLACE BĚŽNÝCH KONSTRUKCÍ PROTI ZEMNÍ VLHKOSTI ASFALTOVÝMI PÁSY
natavované AIP tl. 5 mm, včetně penetračního nátěru, vč. fabionů z MC10</t>
  </si>
  <si>
    <t>Rub rámových předpolí: 3,9*(9,385+2*0,2)+3,4*(8,015+2*0,2)=66,773 [A]
Zesílení dilatačních spár: 2,5*(0,5+0,33)=2,075 [B]
Zesílení smršťovacích spár: (3,9+3,4)*0,4=2,920 [C]
Zesílení pracovních spár: 2*(9,385+8,015)*0,4=13,920 [D]
Spára nad přechodovou deskou: 0,5*(7,44+5,95)=6,695 [E]
Rub křídla 2P: 2,5*7,1+1,35*4,94=24,419 [F]
Horní povrch čelních zdí: (8,0+17,1+11,95+1,3)*1,1=42,185 [G]
Celkem: A+B+C+D+E+F+G=158,987 [H]</t>
  </si>
  <si>
    <t>711415</t>
  </si>
  <si>
    <t>IZOLACE MOSTOVEK CELOPLOŠ POLYMERNÍ
rubová izolace zasypaných stávajících povrchů na bázi polyuretanových pryskyřic</t>
  </si>
  <si>
    <t>Rub stávajících čelní zdí: 8,0*4,9+17,1*6,0+11,95*4,7+1,3*3,6=202,645 [A]
Rub stávajícího křídla 2P: 4,85*0,8+0,5*13,0=10,380 [B]
Základy oblouků na rubu: 7,2*12,5+12,0*8,7=194,400 [C]
Celkem: A+B+C=407,425 [D]</t>
  </si>
  <si>
    <t>711442</t>
  </si>
  <si>
    <t>IZOLACE MOSTOVEK CELOPLOŠNÁ ASFALTOVÝMI PÁSY S PEČETÍCÍ VRSTVOU
natavované AIP tl. 5 mm, včetně pečetící vrstvy, s přesahem na přechodové desky</t>
  </si>
  <si>
    <t>Na mostě mezi závěry: 101,99*9,7-4*4,95*0,55=978,413 [A]
Na rámových předpolích: 1,45*6,0+7,22*9,7+6,56*9,7=142,366 [B]
Přechodové desky: 
O1: 1,02*(7,45+8,05)/2=7,905 [C]
O2: 1,02*5,9=6,018 [D]
Celkem: A+B+C+D=1 134,702 [E]</t>
  </si>
  <si>
    <t>711502</t>
  </si>
  <si>
    <t>OCHRANA IZOLACE NA POVRCHU ASFALTOVÝMI PÁSY
ochrana izolace pod římsami asf. pás s hliníkovou vložkou vč. přesahu 100 mm</t>
  </si>
  <si>
    <t>Na mostě mezi závěry: 2*101,99*2,0-4*4,95*0,55=397,070 [A]
Na rámových předpolích: 2*7,22*2,0+2*6,56*2,0=55,120 [B]
Na čelních zdech: 0,9*(8,94+17,94+11,95)=34,947 [C]
Celkem: A+B+C=487,137 [D]</t>
  </si>
  <si>
    <t>721132</t>
  </si>
  <si>
    <t>VNITŘNÍ KANALIZACE Z TRUB Z NEREZ OCELI DN DO 100MM
Vyvedení drenáže tr. DN 100 vrcholový tlak SN8, tl. stěny min. 3 mm, z nerezové oceli vhodné do prostředí s CHRL dle TKP19A, včetně vodotěsně navařené příruby</t>
  </si>
  <si>
    <t>Oprava stávajících vyústění ze skrytých polí: 2*1,5=3,000 [A]</t>
  </si>
  <si>
    <t>721133</t>
  </si>
  <si>
    <t>VNITŘNÍ KANALIZACE Z TRUB Z NEREZ OCELI DN DO 150MM
Vyvedení drenáže tr. DN 150 vrcholový tlak SN8, tl. stěny min. 4 mm, z nerezové oceli vhodné do prostředí s CHRL dle TKP19A, včetně vodotěsně navařené příruby</t>
  </si>
  <si>
    <t>Vyvedení drenáže přechodové oblasti: 2*1,2=2,400 [A]
Vyvedení dřenáže křídla 2P: 0,75=0,750 [B]
Celkem: A+B=3,150 [C]</t>
  </si>
  <si>
    <t>75IE11</t>
  </si>
  <si>
    <t>SKŘÍŇ ROZVODNÁ DO 20 PÁRŮ
Kompletní dodávka zapuštěné rozvodné skříně ve sloupku zábradlí na 1P. Dvířka 600x500mm. Včetně osazení a napojení.</t>
  </si>
  <si>
    <t>75IE1Y</t>
  </si>
  <si>
    <t>SKŘÍŇ ROZVODNÁ DO 20 PÁRŮ - DEMONTÁŽ
Odstranění stávající rozvodné skříně ve sloupku zábradlí na 1P.</t>
  </si>
  <si>
    <t>764411</t>
  </si>
  <si>
    <t>ŽLABY Z POZINK PLECHU RŠ DO 250MM
Kabelový žlab pro ochranu inženýrských sítí po dobu výstavby.</t>
  </si>
  <si>
    <t>Levá římsa: 152,0=152,000 [A]
Přechod kabelu na O1: 10,0=10,000 [B]
Celkem: A+B=162,000 [C]</t>
  </si>
  <si>
    <t>764412</t>
  </si>
  <si>
    <t>ŽLABY Z POZINK PLECHU RŠ DO 330MM
Kabelový žlab pro ochranu inženýrských sítí po dobu výstavby.</t>
  </si>
  <si>
    <t>Pravá římsa: 142,0=142,000 [A]</t>
  </si>
  <si>
    <t>78381</t>
  </si>
  <si>
    <t>NÁTĚRY BETON KONSTR TYP S1 (OS-A)
ochranný nátěr typ S1 (dle TKP, kap. 31)</t>
  </si>
  <si>
    <t>Pata zábradelních sloupků: 
- na mostě: 8*(2*0,2+2*0,22)*0,1+84*(2*0,1+2*0,22)*0,1=6,048 [A]
- na křídle 2P a chodníku 2L: (13+7)*(4*0,2)*0,1=1,600 [B]
Celkem: A+B=7,648 [C]</t>
  </si>
  <si>
    <t>78382</t>
  </si>
  <si>
    <t>NÁTĚRY BETON KONSTR TYP S2 (OS-B)
ochranný nátěr typ S2 (dle TKP, kap. 31)</t>
  </si>
  <si>
    <t>Mostovka spodní povrch (bez příčníků): 17,36*101,31=1 758,742 [A]
Mostovka horní povrch: 10,73*102,17-4*3,2*1,075=1 082,524 [B]
Mostovka nosné příčníky: 2*16*(10,59*0,78)=264,326 [C]
Mostovka koncové příčníky: 2*(3*1,42+2*1,2)*0,6=7,992 [D]
Mostovka ztužující příčníky: 2*17*(3*1,42+2*1,47)*0,6=146,880 [E]
Mostovka čela pod MZ: 2*5,95*0,87=10,353 [F]
Dna skrytých polí: 6,5*8,4+6,3*8,13=105,819 [G]
Oblouky pod novými příčníky: 2,0*(8,1+8,25)=32,700 [H]
Čela uvnitř skrytých polí: 2*2*5,5*1,8=39,600 [I]
Pravý oblouk:
- vnější povrch: 232,433=232,433 [J]
- vnější povrch doplněk vybrání: 254,379*0,05=12,719 [K]
- horní povrch: 122,78*1,475+4,52*1,7=188,785 [L]
- vnitřní povrch: 199,872=199,872 [M]
- spodní povrch: 120,690*1,475=178,018 [N]
Levý oblouk:
- vnější povrch: 234,0=234,000 [O]
- vnější povrch doplněk vybrání: 254,379*0,05=12,719 [P]
- horní povrch: 1,44*1,0+122,48*1,475+5,52*1,63=191,096 [Q]
- vnitřní povrch: 199,872=199,872 [R]
- spodní povrch: 120,765*1,475=178,128 [S]
Spodní povrch stěny mezi oblouky: (0,6+7,15)*9,55+(0,64+6,95)*9,55=146,497 [T]
Základy oblouků: 0,73*13,0+0,35*12,85=13,988 [U]
Příčná ztužidla velká: 2*(4,8*3,8+2*((4,8+10,28)/2)*2,37+4*0,6*0,6)=110,839 [V]
Příčná ztužidla malá: 4*(4,4*3,8+2*((4,4+10,28)/2)*2,375+4*0,4*0,6)=210,180 [W]
Květináče: 4*(2,65*1,34+1,44*4,5+0,47*4,4)=48,396 [X]
Sloup hodin: 2*(0,66+0,7)*3,1=8,432 [Y]
Podstavec hodin: (2*0,5+2,5)*6,4+2*0,25*3,0+2,5*1,1+0,3*(2*0,75+2*1,1)+2*0,5*0,7+(1,1*0,75-0,66*0,7)=28,823 [Z]
Bloky na koncích zábradlí: 4*(2,6*1,36+0,9*0,5)=15,944 [AA]
Celkem: A+B+C+D+E+F+G+H+I+J+K+L+M+N+O+P+Q+R+S+T+U+V+W+X+Y+Z+AA=5 659,677 [AB]</t>
  </si>
  <si>
    <t>78384</t>
  </si>
  <si>
    <t>NÁTĚRY BETON KONSTR TYP S5 (OS-DI)
ochranný nátěr typ S5 (dle TKP, kap. 31)</t>
  </si>
  <si>
    <t>Pata zábradelních sloupků dle po. 78381: 7,648=7,648 [A]</t>
  </si>
  <si>
    <t>78387</t>
  </si>
  <si>
    <t>NÁTĚRY BETON KONSTR TYP S11 (OS-F)
ochranný nátěr typ S11 (dle TKP, kap. 31)</t>
  </si>
  <si>
    <t>Závěsy: 2*(1,03+3,6+5,78+7,59+9,0+9,95+10,75+11,15+11,15+10,75+9,94+8,96+7,54+5,74+3,57+1,0)*(4*0,25)=235,000 [A]
Římsy na NK: 2*(1,53+0,52)*92,0=377,200 [B]
Římsy na NK u MZ: 4*(0,975)*4,95=19,305 [C]
Římsy na rám.předpolích: (1,53+0,52)*(6,26+1,24+7,22+2*6,56)=57,072 [D]
Římsy na čelních zdech: (1,53+0,52)*(8,94+17,94+11,95)=79,602 [E]
Římsy na křídle 2P: (0,55+0,1)*(1,41+16,25+7,05)=16,062 [F]
Chodník 2L: ((1,55+0,85)/2)*15,04=18,048 [G]
Chodník 2P: (1,8)*9,32=16,776 [H]
Podélné prahy chodníku 2L: 14,0*0,5=7,000 [I]
Celkem: A+B+C+D+E+F+G+H+I=826,065 [J]</t>
  </si>
  <si>
    <t xml:space="preserve">Potrubí    </t>
  </si>
  <si>
    <t>81445</t>
  </si>
  <si>
    <t>POTRUBÍ Z TRUB BETONOVÝCH DN DO 300MM
Betonová roura DN300, včetně napojení na stávající rouru a novou šachtu, včetně podkladu a ochranných nátěrů z ALP+2xALN</t>
  </si>
  <si>
    <t>Skrze křídlo 2P: 3,0=3,000 [A]</t>
  </si>
  <si>
    <t>87433</t>
  </si>
  <si>
    <t>POTRUBÍ Z TRUB PLASTOVÝCH ODPADNÍCH DN DO 150MM
tr. PP DN 150 vrcholový tlak SN16, včetně podkladu</t>
  </si>
  <si>
    <t>Mezi vpustmi u 2L: 3,0=3,000 [A]
Mezi vpustí a šachtou u 2P: 2,5=2,500 [B]
Celkem: A+B=5,500 [C]</t>
  </si>
  <si>
    <t>87434</t>
  </si>
  <si>
    <t>POTRUBÍ Z TRUB PLASTOVÝCH ODPADNÍCH DN DO 200MM
tr. PP DN 200 vrcholový tlak SN16, včetně podkladu</t>
  </si>
  <si>
    <t>Vyústění do skluzu vpusti 1L: 8,0=8,000 [A]
Vyústění do skluzu vpusti 2L: 3,4=3,400 [B]
Celkem: A+B=11,400 [C]</t>
  </si>
  <si>
    <t>875332</t>
  </si>
  <si>
    <t>POTRUBÍ DREN Z TRUB PLAST DN DO 150MM DĚROVANÝCH
drenážní tr. HDPE DN 150 vrcholový tlak SN8, včetně T kusů, včetně zemních prací</t>
  </si>
  <si>
    <t>Rub přechodové oblasti: 17,0+12,9+12,0+9,6=51,500 [A]
Rub křídla 2P: 5,7+7,5=13,200 [B]
Celkem: A+B=64,700 [C]</t>
  </si>
  <si>
    <t>87614</t>
  </si>
  <si>
    <t>CHRÁNIČKY Z TRUB PLAST DN DO 40MM
Tvrzený plast (HDPE) 40/32 s hladkým vnitřním povrchem</t>
  </si>
  <si>
    <t>chránička pro hodiny: 12,0+4,6=16,600 [A]
chránička v závěsech pro VO: 6*1,2+2*(6,85+10,2+12,1)=65,500 [B]
chránička pro osvětlení plav.znaků: 6*2,5=15,000 [C]
Celkem: A+B+C=97,100 [D]</t>
  </si>
  <si>
    <t>87633</t>
  </si>
  <si>
    <t>CHRÁNIČKY Z TRUB PLASTOVÝCH DN DO 150MM
Tvrzený plast (HDPE) 110/94 s hladkým vnitřním povrchem</t>
  </si>
  <si>
    <t>chráničky v římsách: 3*(152,0+142,0)=882,000 [A]
chránička zkrze prostupy v rámovém předpolí O1: 2*0,7=1,400 [B]
Celkem: A+B=883,400 [C]</t>
  </si>
  <si>
    <t>87733</t>
  </si>
  <si>
    <t>CHRÁNIČKY PŮLENÉ Z TRUB PLAST DN DO 150MM
Tvrzený plast (HDPE) 110/94 s hladkým vnitřním povrchem</t>
  </si>
  <si>
    <t>chráničky v římsách pro vedení CETIN: 152,0+142,0=294,000 [A]</t>
  </si>
  <si>
    <t>894171</t>
  </si>
  <si>
    <t>ŠACHTY KANALIZAČ Z BETON DÍLCŮ NA POTRUBÍ DN DO 1000MM
včetně podkladu a ochranných nátěrů z ALP+2xALN</t>
  </si>
  <si>
    <t>Za křídlem 2P: 1=1,000 [A]</t>
  </si>
  <si>
    <t>89536</t>
  </si>
  <si>
    <t>DRENÁŽNÍ VÝUSŤ Z PROST BETONU
vyústění do svahu podle VL4 det. 204.02</t>
  </si>
  <si>
    <t>89712</t>
  </si>
  <si>
    <t>VPUSŤ KANALIZAČNÍ ULIČNÍ KOMPLETNÍ Z BETONOVÝCH DÍLCŮ
včetně podkladu a ochranných nátěrů z ALP+2xALN</t>
  </si>
  <si>
    <t>Uliční vpusť s mříží 500x300: 3=3,000 [A]</t>
  </si>
  <si>
    <t>89738</t>
  </si>
  <si>
    <t>VPUSŤ DVORNÍ Z PLASTŮ</t>
  </si>
  <si>
    <t>Vpusť ze žlabu za křídlem 2P s mříží 300x300: 1=1,000 [A]</t>
  </si>
  <si>
    <t>8988A</t>
  </si>
  <si>
    <t>KABELOVÉ KOMORY Z PLASTICKÝCH HMOT, UŽITNÝ OBJEM DO 0,1M3
Kabelová šachta 700x700 v římsách s těsněným litinovým poklopem, třída zatížení B125</t>
  </si>
  <si>
    <t>4+8=12,000 [A]</t>
  </si>
  <si>
    <t>89911E</t>
  </si>
  <si>
    <t>LITINOVÝ POKLOP B125
Poklopy s vnitřním rozměrem 600x600 mm, třída zatížení B125</t>
  </si>
  <si>
    <t>Poklopy do vstupních šachet předpolí: 2=2,000 [A]</t>
  </si>
  <si>
    <t>89915</t>
  </si>
  <si>
    <t>STUPADLA (A POD)
Z nerezového materiálu. Kompletní provedení včetně vlepení do betonu.</t>
  </si>
  <si>
    <t>Stupadla vstupních šachet do komor: 10+9=19,000 [A]</t>
  </si>
  <si>
    <t>Potrubí</t>
  </si>
  <si>
    <t>9112A1</t>
  </si>
  <si>
    <t xml:space="preserve">ZÁBRADLÍ MOSTNÍ S VODOR MADLY - DODÁVKA A MONTÁŽ
kompletní nové železobetonové mostní zábradlí s ocelovou výplní, včetně upevnění, dilat. styků a povrchové ochrany dle TZ a TKP 19B a TKP 31. </t>
  </si>
  <si>
    <t>Zábradlí na chodníku 2L: 14,0=14,000 [A]
Zábradlí na křídle 2P: 24,6=24,600 [B]
Celkem: A+B=38,600 [C]</t>
  </si>
  <si>
    <t>9112B1</t>
  </si>
  <si>
    <t>ZÁBRADLÍ MOSTNÍ SE SVISLOU VÝPLNÍ - DODÁVKA A MONTÁŽ
kompletní oprava stávajícího železobetonového mostního zábradlí s ocelovou výplní, včetně upevnění, dilat. styků a povrchové ochrany dle TZ a TKP 19B a TKP 31. Zpětné použití částí zábradlí, jejich sanace, repliky, dovoz z uskladnění po rozebrání a osazení.</t>
  </si>
  <si>
    <t>Zábradlí na nosné konstrukci: 2*90,0=180,000 [A]
Zábradlí na křídlech: 13,0+10,34+10,3+17,34+5,44=56,420 [B]
Celkem: A+B=236,420 [C]</t>
  </si>
  <si>
    <t>91345</t>
  </si>
  <si>
    <t>NIVELAČNÍ ZNAČKY KOVOVÉ</t>
  </si>
  <si>
    <t>Na římsách nosné konstrukce: 16*2=32,000 [A]
Na římsách v předpolí: 18=18,000 [B]
Celkem: A+B=50,000 [C]</t>
  </si>
  <si>
    <t>914131</t>
  </si>
  <si>
    <t>DOPRAVNÍ ZNAČKY ZÁKLADNÍ VELIKOSTI OCELOVÉ FÓLIE TŘ 2 - DODÁVKA A MONTÁŽ
Kompletní dodávka, včetně uchycení a sloupků.</t>
  </si>
  <si>
    <t>svislé dopravní značení
- dej přednost v jízdě (P 4): 2=2,000 [A]
- obec Štěchovice (IS 12a; IS 12b):  2=2,000 [B]
- obec Hradištko Brunšov (IS 12a; IS 12b): 2=2,000 [C]
- zatizitelnost (B13; E13): 2*2=4,000 [D] (bude (ne)uplatněno na základě skutečně dosažené zatížitelnosti)
- hlavní silnice (P 2): 1=1,000 [E]
- parkoviště IP11a s šipkou: 1=1,000 [F]
- cedule se zákazem vstupu na oblouky: 4=4,000 [G]
Celkem: A+B+C+D+E+F+G=16,000 [H]</t>
  </si>
  <si>
    <t>914A21</t>
  </si>
  <si>
    <t>EV ČÍSLO MOSTU OCEL S FÓLIÍ TŘ.1 DODÁVKA A MONTÁŽ
vč. sloupku, základu a nutných zemních prací</t>
  </si>
  <si>
    <t>915111</t>
  </si>
  <si>
    <t>VODOROVNÉ DOPRAVNÍ ZNAČENÍ BARVOU HLADKÉ - DODÁVKA A POKLÁDKA
vč. předznačení</t>
  </si>
  <si>
    <t>V4(0,125): (149,5+139,4)*0,125=36,113 [A]
V2b(1,5/1,5/0,25): 7*1,5*0,25=2,625 [B]
V1a(0,125): (11+12)*0,1=2,300 [C]
Směrové šipky: 2*1,5=3,000 [D]
Celkem: A+B+C+D=44,038 [E]</t>
  </si>
  <si>
    <t>917424</t>
  </si>
  <si>
    <t>CHODNÍKOVÉ OBRUBY Z KAMENNÝCH OBRUBNÍKŮ ŠÍŘ 150MM
vč. spárování cem. maltou MC25 XF4, vč. beton. lože C20/25n-XF3</t>
  </si>
  <si>
    <t>Obrubníky 120/250 u chodníku 2P: 2,65+3,12=5,770 [A]</t>
  </si>
  <si>
    <t>917425</t>
  </si>
  <si>
    <t>CHODNÍKOVÉ OBRUBY Z KAMENNÝCH OBRUBNÍKŮ ŠÍŘ 200MM
vč. spárování cem. maltou MC25 XF4, vč. beton. lože C20/25n-XF3</t>
  </si>
  <si>
    <t>Obrubníky 200/200 u chodníku 2P: 2=2,000 [A]</t>
  </si>
  <si>
    <t>924914</t>
  </si>
  <si>
    <t>NÁSTUPIŠTĚ - SIGNÁLNÍ PÁS Z DLAŽDIC S RELIÉFNÍM POVRCHEM
Signální a varovný pás na ukončení chodníku/říms</t>
  </si>
  <si>
    <t>0,4*1,5+0,8*1,5+0,4*2,0+0,8*1,4=3,720 [A]</t>
  </si>
  <si>
    <t>93132</t>
  </si>
  <si>
    <t>TĚSNĚNÍ DILATAČ SPAR ASF ZÁLIVKOU MODIFIK
zálivka za horka, těsnící zálivka typu N2 dle ČSN EN 14188, včetně úpravy spár a přípravy povrchu podél obrubníků v obrusné vrstvě</t>
  </si>
  <si>
    <t>Nad přechodovými deskami š.10 mm: (7,44+5,95)*(0,01*0,03)=0,004 [A]
Podél MZ š.15 mm: 2*2*5,95*(0,015*0,05)=0,018 [B]
Podél levé římsy š.15 mm: 137,2*(0,015*0,05)=0,103 [C]
Podél pravé římsy š.15 mm: 134,0*(0,015*0,05)=0,101 [D]
Podél levého chodníku š.15 mm: (1,5+15,2)*(0,015*0,05)=0,013 [E]
Podél pravého chodníku š.15 mm: 11,0*(0,015*0,05)=0,008 [F]
Okolo vpusti 1L š.10 mm: (1,5+2*0,8)*(0,01*0,05)=0,002 [G]
Podél odvod.proužku š.10 mm: 2*(30,75+2*0,5)*(0,01*0,045)=0,029 [H]
Celkem: A+B+C+D+E+F+G+H=0,278 [I]</t>
  </si>
  <si>
    <t>napojení na stávající stav
Napojení vozovky O1: 22,7=22,700 [A]
Napojení vozovky O2: 7,0=7,000 [B]
Ulice k Přehradě: 9,8=9,800 [C]
Celkem: A+B+C=39,500 [D]</t>
  </si>
  <si>
    <t>93135</t>
  </si>
  <si>
    <t>TĚSNĚNÍ DILATAČ SPAR PRYŽ PÁSKOU NEBO KRUH PROFILEM
předtěsnění zálivek v krytu vozovky podél říms</t>
  </si>
  <si>
    <t>Podél levé římsy š.15 mm: 137,2=137,200 [A]
Podél pravé římsy š.15 mm: 134,0=134,000 [B]
Podél levého chodníku š.15 mm: (1,5+15,2)=16,700 [C]
Podél pravého chodníku š.15 mm: 11,0=11,000 [D]
Celkem: A+B+C+D=298,900 [E]</t>
  </si>
  <si>
    <t>93314</t>
  </si>
  <si>
    <t>ZATĚŽOVACÍ ZKOUŠKA MOSTU STATICKÁ 1. POLE PŘES 800M2
zatěžovací zkouška uprostřed pole.</t>
  </si>
  <si>
    <t>93317</t>
  </si>
  <si>
    <t>ZATĚŽOVACÍ ZKOUŠKA MOSTU STATICKÁ 2. A DALŠÍ POLE DO 800M2
zatěžovací zkouška na konci pole.</t>
  </si>
  <si>
    <t>9352A2</t>
  </si>
  <si>
    <t>PŘÍKOPOVÉ ŽLABY Z BETON TVÁRNIC ŠÍŘ DO 300MM DO BETONU TL 100MM
betonové žlabovky šířky 0.3 m beton min C30/37 XF4, vč. betonového lože C20/25nXF3, spáry utěsnit cementovou maltou M25 XF4, vč.zemních prací, spárování, úpravy vtoků a výtoků</t>
  </si>
  <si>
    <t>Podél římsy křídla 2P: 24,0=24,000 [A]</t>
  </si>
  <si>
    <t>935812</t>
  </si>
  <si>
    <t>ŽLABY A RIGOLY DLÁŽDĚNÉ Z KOSTEK DROBNÝCH DO BETONU TL 100MM
skluzy od vpustí a drenáží, vč. betonového lože C20/25nXF3, spáry utěsnit cementovou maltou M25 XF4, vč.zemních prací, spárování, úpravy vtoků a výtoků</t>
  </si>
  <si>
    <t>Skluz 1L: 4,4*0,6=2,640 [A]
Skluz 2L: 18,0*0,6=10,800 [B]
Skluz 2P: 17,0*0,65=11,050 [C]
Celkem: A+B+C=24,490 [D]</t>
  </si>
  <si>
    <t>Kaskádový skluz 1L: 5,0*0,6=3,000 [A]
Kaskádový skluz 2L: 2,5*0,6=1,500 [B]
Celkem: A+B=4,500 [C]</t>
  </si>
  <si>
    <t>93650.R</t>
  </si>
  <si>
    <t>DROBNÉ DOPLŇK KONSTR KOVOVÉ
vč. vyznačení letopočtu a zhotovitele dle VL 4 209.01 v provedení nerez vhodném do prostředí s CHRL</t>
  </si>
  <si>
    <t>936532</t>
  </si>
  <si>
    <t>MOSTNÍ ODVODŇOVACÍ SOUPRAVA 300/500
Atypický obrubníkový odvodňovač - upravená replika, s bočním a horním nátokem, se svislým odpadem 200/200, uzamykatelná mříž, vč. PKO, technické specifikace viz TZ</t>
  </si>
  <si>
    <t>Mostní odvodňovače: 22=22,000 [A]</t>
  </si>
  <si>
    <t>936541</t>
  </si>
  <si>
    <t>MOSTNÍ ODVODŇOVACÍ TRUBKA (POVRCHŮ IZOLACE) Z NEREZ OCELI
vč. zřízení prostupu NK, vč. osazení do lože ze sanační malty, včetně příruby</t>
  </si>
  <si>
    <t>Odvodnění spáry pod MZ. Do vývrtu prům.60 mm skrze oblouk. Vrt 4*0,9m. Trubička 4*1,1m DN 50: 2*2=4,000 [A]
Odvodnění izolace před MZ. Do vývrtu prům.60 mm skrze mostovku. Vrt 4*0,13m. Trubička 4*1,2m DN 50: 4=4,000 [B]
Odvodnění izolace mezi odvodňovači. Do vývrtu prům.60 mm skrze mostovku. Vrt 16*0,13m. Trubička 16*0,6m DN 50: 16=16,000 [C]
Celkem: A+B+C=24,000 [D]</t>
  </si>
  <si>
    <t>93811</t>
  </si>
  <si>
    <t>OČIŠTĚNÍ ASFALTOVÝCH VOZOVEK UMYTÍM VODOU</t>
  </si>
  <si>
    <t>Očištění nové vozovky před uvedením do provozu dle pol. 574A46: 1247,292=1 247,292 [A]
Očištění vozovky navazujících na most: 2*6,0*10,0+30,0*5,0=270,000 [B]
Celkem: A+B=1 517,292 [C]</t>
  </si>
  <si>
    <t>938443</t>
  </si>
  <si>
    <t>OČIŠTĚNÍ ZDIVA OTRYSKÁNÍM TLAKOVOU VODOU DO 1000 BARŮ</t>
  </si>
  <si>
    <t>Kamenné obklady:
Stávající křídlo 1L: 27,0=27,000 [A]
Stávající křídlo 1P: (22,0+28,0)=50,000 [B]
Stávající křídlo 2L: 45,0=45,000 [C]
Stávající křídlo 2P: (10,0+54,0)=64,000 [D]
Kamenné dlažby dle pol.62745.a: 194,336=194,336 [E]
Celkem: A+B+C+D+E=380,336 [F]</t>
  </si>
  <si>
    <t>938543</t>
  </si>
  <si>
    <t>OČIŠTĚNÍ BETON KONSTR OTRYSKÁNÍM TLAK VODOU DO 1000 BARŮ</t>
  </si>
  <si>
    <t>Dle pol. 78382 vnější bet. povrchy: 5659,677=5 659,677 [A]
Dle pol. 711111 líce základů po odkrytí: 14,75=14,750 [B]
Dle pol. 711415 rub zasypaných stávajících povrchů: 407,425=407,425 [C]
Celkem: A+B+C=6 081,852 [D]</t>
  </si>
  <si>
    <t>938544</t>
  </si>
  <si>
    <t>OČIŠTĚNÍ BETON KONSTR OTRYSKÁNÍM TLAK VODOU PŘES 1000 BARŮ</t>
  </si>
  <si>
    <t>30% betonových povrchů na NK a vnějších bet. povrchů spodní stavby dle pol. 78382: 0,3*5659,677=1 697,903 [A]
80% vnitřních betonových povrchů spodní stavby dle pol. 711415: 0,8*407,425=325,940 [B]
Celkem: A+B=2 023,843 [C]</t>
  </si>
  <si>
    <t>938545</t>
  </si>
  <si>
    <t>OČIŠTĚNÍ BETON KONSTR OTRYSKÁNÍM ABRAZIVNÍM VODNÍM PAPRSKEM</t>
  </si>
  <si>
    <t>Očištění odhalené výztuže od koroze, odhad 5 % z pol. č. 626113 a 626122: 0,05*(1824,556+304,093)=106,432 [A]
Očištění výztuže Roxor v závěsech: 7*235,0*0,095=156,275 [B]
Celkem: A+B=262,707 [C]</t>
  </si>
  <si>
    <t>94590</t>
  </si>
  <si>
    <t>ZAVĚŠENÉ PRACOVNÍ LEŠENÍ
Pracovní plošiny pod stávající mostovkou pro provedení sanací spodního povrchu. Kompletní provedení včetně ochrany proti pádu předmětů a znečištění řeky.</t>
  </si>
  <si>
    <t>113,2*13,7=1 550,840 [A]</t>
  </si>
  <si>
    <t>94890</t>
  </si>
  <si>
    <t>PODPĚRNÉ SKRUŽE - ZŘÍZENÍ A ODSTRANĚNÍ
Kompletní pomocné lešení pro sanování oblouků, zesilování závěsů atd.</t>
  </si>
  <si>
    <t xml:space="preserve">M3OP      </t>
  </si>
  <si>
    <t>113,2*13,7*12,55=19 463,042 [A]</t>
  </si>
  <si>
    <t>SO 201.1</t>
  </si>
  <si>
    <t>Most ev.č. 106 - 001 Štěchovice - Bourací práce</t>
  </si>
  <si>
    <t>014101</t>
  </si>
  <si>
    <t>B</t>
  </si>
  <si>
    <t>POPLATKY ZA SKLÁDKU
kamenivo</t>
  </si>
  <si>
    <t>dle pol.č.113328.S: 121,12=121,120 [A]</t>
  </si>
  <si>
    <t>C</t>
  </si>
  <si>
    <t>POPLATKY ZA SKLÁDKU
prostý beton, cihla</t>
  </si>
  <si>
    <t>dle pol.966148.S: 0,27=0,270 [A]
dle pol.966158.S: 37,904=37,904 [B]
dle pol.967148.S: 3,533=3,533 [C]
dle pol.967158.S: 156,316=156,316 [D]
Celkem: A+B+C+D=198,023 [E]</t>
  </si>
  <si>
    <t>D</t>
  </si>
  <si>
    <t>POPLATKY ZA SKLÁDKU
železobeton</t>
  </si>
  <si>
    <t>dle pol.966168.S: 63,3=63,300 [A]
dle pol.967168.S: 123,381=123,381 [B]
Sloupky zábradlí na mostě: 8*0,2*0,22*0,97+84*0,1*0,22*0,97=2,134 [C]
Sloupky zábradlí na křídle 2P a chodníku 2L: (10+7)*0,2*0,2*1,2=0,816 [D]
Celkem: A+B+C+D=189,631 [E]</t>
  </si>
  <si>
    <t>Z</t>
  </si>
  <si>
    <t>POPLATKY ZA SKLÁDKU
zemina</t>
  </si>
  <si>
    <t>dle pol.131738.S: 1240,532=1 240,532 [A]</t>
  </si>
  <si>
    <t>014102</t>
  </si>
  <si>
    <t>POPLATKY ZA SKLÁDKU
ocel</t>
  </si>
  <si>
    <t>Vodorovná výplň zábradlí: 
dle pol.966188.S: 0,299=0,299 [A]
dle pol.967188.S: 0,355=0,355 [B]
Celkem: A+B=0,654 [C]</t>
  </si>
  <si>
    <t>014132</t>
  </si>
  <si>
    <t>POPLATKY ZA SKLÁDKU TYP S-NO (NEBEZPEČNÝ ODPAD)
asfaltové izolace</t>
  </si>
  <si>
    <t>dle pol.97817.S: 1107,737m2*0,012t/m2=13,293 [A]</t>
  </si>
  <si>
    <t>OSTATNÍ POŽADAVKY - INFORMAČNÍ TABULE
Demontáž, vč. předání majiteli</t>
  </si>
  <si>
    <t>Demontáž informační cedule obce Hradištko: 1=1,000 [A]
svislé dopravní značení
- dej přednost v jízdě (P 4): 1=1,000 [B]
- obec Štěchovice (IS 12a; IS 12b):  2=2,000 [C]
- obec Hradištko Brunšov (IS 12a; IS 12b): 2=2,000 [D]
- zatizitelnost (B13; E13): 2*3=6,000 [E]
- hlavní silnice (P 2): 1=1,000 [F]
- parkoviště IP11a s šipkou: 1=1,000 [G]
Celkem: A+B+C+D+E+F+G=14,000 [H]</t>
  </si>
  <si>
    <t>113328</t>
  </si>
  <si>
    <t>S</t>
  </si>
  <si>
    <t>ODSTRAN PODKL ZPEVNĚNÝCH PLOCH Z KAMENIVA NESTMEL, ODVOZ
odvoz a uložení na skládku zajištěnou zhotovitelem,
včetně rozvozných vzdáleností
- položka je včetně veškeré dopravy</t>
  </si>
  <si>
    <t>- odstranění ŠP, ŠD a MZK - v případě zpětného použití odvoz a uložení na mezideponii
- odvoz přebytku na skládku
na předmostí O1: 10,7*11,2*0,5=59,920 [A]
na předmostí O2: 12,95*6,0*0,5=38,850 [B]
za křídlem 2P: 15,0*2,5*0,5=18,750 [C]
pro obnovu zpevnění podél křídla 2P: 6,0*6,0*0,1=3,600 [D]
Celkem: A+B+C+D=121,120 [E]</t>
  </si>
  <si>
    <t>FRÉZOVÁNÍ ZPEVNĚNÝCH PLOCH ASFALTOVÝCH, ODVOZ
vč.veškeré manipulace a odvozu do 20 km  -  materiál jako vedlejší produkt bude odkoupen zhotovitelem 
náklady na odkup budou řešeny samostatně v době realizace za aktuální ceny dle platné směrnice KSÚS</t>
  </si>
  <si>
    <t>v rozsahu mostu a budoucích výkopů pro stavbu nových opěr, na mostě vč. ochranné vrstvy izolace
na mostě: 102,09*5,95*0,11=66,818 [A]
na rámovém předpolí O1: 7,3*(7,45+5,95)/2*0,11=5,380 [B]
na rámovém přepodlí O2: 6,65*5,95*0,11=4,352 [C]
na předmostí O1: 10,7*11,2*0,15=17,976 [D]
na předmostí O2: 12,95*6,0*0,2=15,540 [E]
napojení na předmostí: (22,7*0,5+11,0*6,55)*0,05=4,170 [F]
ulice K Přehradě: (29,0*6,0+10,0*(6,0+19,0)/2)*0,05=14,950 [G]
Pro osazení vpusti 1L: 1,5*0,8*0,15=0,180 [H]
Pro osazení vpusti 2L: (1,5*0,8+2,8*0,6)*0,15=0,432 [I]
Celkem: A+B+C+D+E+F+G+H+I=129,798 [J]</t>
  </si>
  <si>
    <t>13173</t>
  </si>
  <si>
    <t>HLOUBENÍ JAM ZAPAŽ I NEPAŽ TŘ. I
vč. odvozu a uložení na mezideponii</t>
  </si>
  <si>
    <t>rub O2 cca 60%: 0,6*((5,6+3,0)/2*12,95*(7,19+9,3)/2-2,465*2,22*6,89)=252,851 [A]
pro křídlo 2P: 2,5*2,635*1,45+2,5*1,6*2,25+10,5*4,45*3,05=161,063 [B]
odkopávky v líci křídel: 0,5*0,5*(2,5+4,0+8,2+0,8+14,0)=7,375 [C]
pro vpusť 1L: 0,8*1,5*1,0+8,0*0,6*1,2=6,960 [D]
pro vpusť 2L: 0,8*1,5*0,9+2,1*0,6*1,0=2,340 [E]
rozšíření výkopu pro podélný práh 2L: 14,0*0,8*0,9=10,080 [F]
květináče: 1,4*0,47=0,658 [G]
Celkem: A+B+C+D+E+F+G=441,327 [H]</t>
  </si>
  <si>
    <t>131738</t>
  </si>
  <si>
    <t>HLOUBENÍ JAM ZAPAŽ I NEPAŽ TŘ. I, ODVOZ
- odvoz na skládku zajištěnou zhotovitelem 
- položka je včetně veškeré dopravy</t>
  </si>
  <si>
    <t>pol.č.13173: 441,327=441,327 [A]
pol.č.13183: 799,205=799,205 [B]
Celkem: A+B=1 240,532 [C]</t>
  </si>
  <si>
    <t>13183</t>
  </si>
  <si>
    <t>HLOUBENÍ JAM ZAPAŽ I NEPAŽ TŘ II
vč. odvozu a uložení na mezideponii</t>
  </si>
  <si>
    <t>rub O1 100%: (5,75+3,5)/2*10,7*13,62-2,71*2,76*5,8=630,638 [A]
rub O2 cca 40%: 0,4*((5,6+3,0)/2*12,95*(7,19+9,3)/2-2,465*2,22*6,89)=168,567 [B]
Celkem: A+B=799,205 [C]</t>
  </si>
  <si>
    <t>17120</t>
  </si>
  <si>
    <t>ULOŽENÍ SYPANINY DO NÁSYPŮ A NA SKLÁDKY BEZ ZHUTNĚNÍ
materiály ukládané na skládky (nevhodná zemina)</t>
  </si>
  <si>
    <t>dle pol.č.131738.S: 1240,532=1 240,532 [A]</t>
  </si>
  <si>
    <t>9111A3</t>
  </si>
  <si>
    <t>ZÁBRADLÍ SILNIČNÍ S VODOR MADLY - DEMONTÁŽ S PŘESUNEM
vč.veškeré manipulace a odvozu do 20 km  -  materiál jako vedlejší produkt bude odkoupen zhotovitelem 
náklady na odkup budou řešeny samostatně v době realizace za aktuální ceny dle platné směrnice KSÚS</t>
  </si>
  <si>
    <t>Rozebrání zábradlí a odvoz na skládku/recyklaci.
Zábradlí na chodníku 2L: 14,0=14,000 [A]
Zábradlí na křídle 2P: 19,3=19,300 [B]
Celkem: A+B=33,300 [C]</t>
  </si>
  <si>
    <t>9112A3</t>
  </si>
  <si>
    <t>ZÁBRADLÍ MOSTNÍ S VODOR MADLY - DEMONTÁŽ S PŘESUNEM
vč.veškeré manipulace a odvozu do 20 km  -  materiál jako vedlejší produkt bude odkoupen zhotovitelem 
náklady na odkup budou řešeny samostatně v době realizace za aktuální ceny dle platné směrnice KSÚS</t>
  </si>
  <si>
    <t>Rozebrání zábradlí, katalogizace madel a uskladnění k sanaci a zpětnému použití. Části nevhodné k sanaci budou odvezeny na skládku/recyklaci.
Zábradlí na nosné konstrukci: 2*90,0=180,000 [A]
Zábradlí na křídlech: 13,0+10,34+10,3+17,34+5,44=56,420 [B]
Celkem: A+B=236,420 [C]</t>
  </si>
  <si>
    <t>91782</t>
  </si>
  <si>
    <t>VÝŠKOVÁ ÚPRAVA OBRUBNÍKŮ KAMENNÝCH
Odstranění stávajících kamenných obrubníků, jejich katalogizace, očištění, uskladnění a zpětné uložení; včetně lože z betonu, včetně doplnění kotvení dle PD.</t>
  </si>
  <si>
    <t>Obrubníky 200/200 podél chodníků:
Levý chodník: 8,94+6,26+1,24+101,99+18,50+15,04=151,970 [A]
Pravý chodník: 0,33+17,94+7,22+101,99+6,56+10,8=144,840 [B]
(na nosné konstrukci a rámových předpolích tj 2*116 m budou obrubníky uloženy do drenážního polymerbetonu - polymerbeton je vykázán zvlášť v pol.201-21341)
Obrubník 120/250 u chodníku 2P: 2,5=2,500 [C]
Celkem: A+B+C=299,310 [D]</t>
  </si>
  <si>
    <t>919111</t>
  </si>
  <si>
    <t>ŘEZÁNÍ ASFALTOVÉHO KRYTU VOZOVEK TL DO 50MM</t>
  </si>
  <si>
    <t>Napojení vozovky O1: 22,7=22,700 [A]
Napojení vozovky O2: 7,0+6,2+6,1=19,300 [B]
Ulice k Přehradě: 9,8=9,800 [C]
Celkem: A+B+C=51,800 [D]</t>
  </si>
  <si>
    <t>919113</t>
  </si>
  <si>
    <t>ŘEZÁNÍ ASFALTOVÉHO KRYTU VOZOVEK TL DO 150MM</t>
  </si>
  <si>
    <t>Pro silniční vpusti: 2*(2*0,8+1,5)+2,8=9,000 [A]</t>
  </si>
  <si>
    <t>96613</t>
  </si>
  <si>
    <t>BOURÁNÍ KONSTRUKCÍ Z KAMENE NA MC
- očištění kamene a zpětné využití na stavbě (včetně manipulace a dočasného uložení na mezideponii)</t>
  </si>
  <si>
    <t>Křídlo 2P: 4,84*0,35*0,2+1,8*1,9*0,2=1,023 [A]
Vyzdívka u kan.roury v patě O2P: 1,3*0,5*0,5=0,325 [B]
Celkem: A+B=1,348 [C]</t>
  </si>
  <si>
    <t>966148</t>
  </si>
  <si>
    <t>BOURÁNÍ KONSTRUKCÍ Z CIHEL A TVÁRNIC S ODVOZEM
- odvoz a uložení na skládku zajištěnou zhotovitelem nebo k recyklaci (zajišťuje zhotovitel)
- nebo předrcení a zpětné využití na stavbě (včetně manipulace a dočasného uložení na mezideponii)</t>
  </si>
  <si>
    <t>Vyzdívky pod oblouky: 4*0,9*(1,0+0,5)/2*0,1=0,270 [A]</t>
  </si>
  <si>
    <t>966158</t>
  </si>
  <si>
    <t>BOURÁNÍ KONSTRUKCÍ Z PROST BETONU S ODVOZEM
- odvoz a uložení na skládku zajištěnou zhotovitelem nebo k recyklaci (zajišťuje zhotovitel)
- nebo předrcení a zpětné využití na stavbě (včetně manipulace a dočasného uložení na mezideponii)</t>
  </si>
  <si>
    <t>Chodníková část říms na rámových předpolích: (6,26+1,24+7,22+2*6,56)*0,23*1,53=9,797 [A]
Chodníkové části říms na křídlech: (8,94+17,94+11,95)*0,25*1,53=14,852 [B]
Chodník 2L: 14,0*0,35*(1,55+0,75)/2=5,635 [C]
Chodník 2P: 9,0*0,35*1,8=5,670 [D]
Zákrytová deska křídla 2P: (1,5+18,0)*0,2*0,5=1,950 [E]
Celkem: A+B+C+D+E=37,904 [F]</t>
  </si>
  <si>
    <t>966168</t>
  </si>
  <si>
    <t>BOURÁNÍ KONSTRUKCÍ ZE ŽELEZOBETONU S ODVOZEM
- odvoz a uložení na skládku zajištěnou zhotovitelem nebo k recyklaci (zajišťuje zhotovitel)
- nebo předrcení a zpětné využití na stavbě (včetně manipulace a dočasného uložení na mezideponii) 
- v případě zpětného použití je v položce zahrnuta separace výztuže a její odkup zhotovitelem</t>
  </si>
  <si>
    <t>Podélný práh 2L: 14,0*0,5*1,3=9,100 [A]
Skrytá komora O1: (2,76*5,8-1,2*4,4)*1,93+2,76*5,8*0,2=23,907 [B]
Skrytá komora O2: (2,47*6,9-1,2*5,6)*1,92+2,47*6,9*0,2=23,229 [C]
Šachta do skryté komory O1: (1,6*1,2-0,7*0,7)*2,54=3,632 [D]
Šachta do skryté komory O2: (1,7*1,7-0,7*0,7)*1,43=3,432 [E]
Celkem: A+B+C+D+E=63,300 [F]</t>
  </si>
  <si>
    <t>966188</t>
  </si>
  <si>
    <t>DEMONTÁŽ KONSTRUKCÍ KOVOVÝCH S ODVOZEM
- odvoz a uložení na skládku zajištěnou zhotovitelem nebo k recyklaci (zajišťuje zhotovitel)</t>
  </si>
  <si>
    <t>Litinová roura DN150 od vpusti křídla 2L odhad 19kg/m3: 3,1*19/1000=0,059 [A]
Poklopy s rámy vstupních šachet odhad 60kg/kus: 4*60/1000=0,240 [B]
Celkem: A+B=0,299 [C]</t>
  </si>
  <si>
    <t>966345</t>
  </si>
  <si>
    <t>BOURÁNÍ PROPUSTŮ Z TRUB DN DO 300MM
- odvoz a uložení na skládku zajištěnou zhotovitelem nebo k recyklaci (zajišťuje zhotovitel)
- nebo předrcení a zpětné využití na stavbě (včetně manipulace a dočasného uložení na mezideponii)</t>
  </si>
  <si>
    <t>Betonová roura DN300 skrze křídlo 2P: 2,5=2,500 [A]</t>
  </si>
  <si>
    <t>96687</t>
  </si>
  <si>
    <t>VYBOURÁNÍ ULIČNÍCH VPUSTÍ KOMPLETNÍCH
vč.veškeré manipulace a odvozu do 20 km  -  materiál jako vedlejší produkt bude odkoupen zhotovitelem 
náklady na odkup budou řešeny samostatně v době realizace za aktuální ceny dle platné směrnice KSÚS</t>
  </si>
  <si>
    <t>Vpusť na konci křídla 2L: 1=1,000 [A]</t>
  </si>
  <si>
    <t>967148</t>
  </si>
  <si>
    <t>VYBOURÁNÍ ČÁSTÍ KONSTR Z CIHEL A TVÁRNIC S ODVOZEM
- odvoz a uložení na skládku zajištěnou zhotovitelem nebo k recyklaci (zajišťuje zhotovitel)
- nebo předrcení a zpětné využití na stavbě (včetně manipulace a dočasného uložení na mezideponii)</t>
  </si>
  <si>
    <t>Otvory v obloucích: 2*2*8*(3,14*0,375*0,375)*0,25=3,533 [A]</t>
  </si>
  <si>
    <t>967158</t>
  </si>
  <si>
    <t>VYBOURÁNÍ ČÁSTÍ KONSTRUKCÍ BETON S ODVOZEM
- odvoz a uložení na skládku zajištěnou zhotovitelem nebo k recyklaci (zajišťuje zhotovitel)
- nebo předrcení a zpětné využití na stavbě (včetně manipulace a dočasného uložení na mezideponii)</t>
  </si>
  <si>
    <t>Spádový beton na NK: 9,45*0,09*102,09=86,828 [A]
Chodníková část říms na NK: 2*1,53*0,23*92,07+2*2*0,975*0,24*5,01=69,488 [B]
(šetrné vybourání říms s ohledem na stávající provozované inženýrské sítě)
Celkem: A+B=156,316 [C]</t>
  </si>
  <si>
    <t>967168</t>
  </si>
  <si>
    <t>VYBOURÁNÍ ČÁSTÍ KONSTRUKCÍ ŽELEZOBET S ODVOZEM
- odvoz a uložení na skládku zajištěnou zhotovitelem nebo k recyklaci (zajišťuje zhotovitel)
- nebo předrcení a zpětné využití na stavbě (včetně manipulace a dočasného uložení na mezideponii) 
- v případě zpětného použití je v položce zahrnuta separace výztuže a její odkup zhotovitelem</t>
  </si>
  <si>
    <t>Římsy na NK: 2*0,12*0,52*92,07=11,490 [A]
Římsy na rámových předpolích: (6,26+1,24+7,22+2*6,56)*0,1*0,52=1,448 [B]
Římsy na křídlech: (8,94+17,94+11,95)*0,1*0,52=2,019 [C]
Odbourání diafragmat v obloucích pro umístění kotev: 2*16*0,4*0,6*0,25=1,920 [D]
Odbourání kapes v nosných příčnících: 2*16*0,35*0,2*0,43=0,963 [E]
Skryté pole O1: 0,8*3,6*9,39+0,3*1,7*(2*3,6)+0,87*0,6*8,06+7,3*(9,39+8,06)/2*0,28=52,756 [F]
Skryté pole O2: 
0,39*3,4*8,09+0,25*1,5*(2*3,65)+0,71*0,64*8,3+6,64*(8,3+8,02)/2*0,25=30,782 [G]
Křídlo 2P: 4,84*0,35*0,5+1,8*1,9*0,7=3,241 [H]
Bloky pod oblouky: (2,19*1,06/2+2,12*1,04/2)*0,9*2=4,074 [I]
Obetonování závěsů: 2*(1,03+3,6+5,78+7,59+9,0+9,95+10,75+11,15+11,15+10,75+9,94+8,96+7,54+5,74+3,57+1,0)*0,25*0,25=14,688 [J]
Celkem: A+B+C+D+E+F+G+H+I+J=123,381 [K]</t>
  </si>
  <si>
    <t>967188</t>
  </si>
  <si>
    <t>VYBOURÁNÍ ČÁSTÍ KONSTRUKCÍ KOVOVÝCH S ODVOZEM
vč.veškeré manipulace a odvozu do 20 km  -  materiál jako vedlejší produkt bude odkoupen zhotovitelem 
náklady na odkup budou řešeny samostatně v době realizace za aktuální ceny dle platné směrnice KSÚS</t>
  </si>
  <si>
    <t>Prostupy v křídlech DN70 odhad 7kg/m': (2*0,8+4,0)*7/1000=0,039 [A]
Odvodnění skrytých polí DN110 odhad 11kg/m': (2*1,45)*11/1000=0,032 [B]
Části trvalých zařízení: 4*((3,14*0,2*0,2)*0,01+0,15*(3,14*0,4*0,01))*7,850=0,099 [C]
Plechy podél dilatačních spár: 4*5,0*0,005*0,2*7,850=0,157 [D]
Stupadla šachet odhad 0,9kg/m': (15+3+9+12)*0,8*0,9/1000=0,028 [E]
Celkem: A+B+C+D+E=0,355 [F]</t>
  </si>
  <si>
    <t>96785F</t>
  </si>
  <si>
    <t>VYBOURÁNÍ MOSTNÍCH DILATAČNÍCH ZÁVĚRŮ EMZ PRŮŘEZU DO 0,10M2
vč.veškeré manipulace a odvozu do 20 km  -  materiál jako vedlejší produkt bude odkoupen zhotovitelem 
náklady na odkup budou řešeny samostatně v době realizace za aktuální ceny dle platné směrnice KSÚS</t>
  </si>
  <si>
    <t>2*8,3=16,600 [A]</t>
  </si>
  <si>
    <t>96786</t>
  </si>
  <si>
    <t>VYBOURÁNÍ MOST LOŽISEK
vč.veškeré manipulace a odvozu do 20 km  -  materiál jako vedlejší produkt bude odkoupen zhotovitelem 
náklady na odkup budou řešeny samostatně v době realizace za aktuální ceny dle platné směrnice KSÚS</t>
  </si>
  <si>
    <t>Kluzné desky: 2*6=12,000 [A]</t>
  </si>
  <si>
    <t>96787</t>
  </si>
  <si>
    <t>VYBOURÁNÍ MOSTNÍCH ODVODŇOVAČŮ
vč.veškeré manipulace a odvozu do 20 km  -  materiál jako vedlejší produkt bude odkoupen zhotovitelem 
náklady na odkup budou řešeny samostatně v době realizace za aktuální ceny dle platné směrnice KSÚS</t>
  </si>
  <si>
    <t>Litinové mostní odvodňovače: 22=22,000 [A]</t>
  </si>
  <si>
    <t>97817</t>
  </si>
  <si>
    <t>ODSTRANĚNÍ MOSTNÍ IZOLACE
odvoz a uložení na skládku zajištěnou zhotovitelem  (zajišťuje zhotovitel)</t>
  </si>
  <si>
    <t>odstranění izolace na NK: 102,17*9,6-4*0,55*5,0=969,832 [A]
odstranění izolace na předpolích: (7,3+6,65)*9,6=133,920 [B]
uložení stěny předpolí na lepenku: 0,3*(2*3,6)+0,25*(2*3,65)=3,985 [C]
Celkem: A+B+C=1 107,737 [D]</t>
  </si>
  <si>
    <t>SO 401</t>
  </si>
  <si>
    <t>Vedení CETIN - metalický kabel</t>
  </si>
  <si>
    <t>POMOC PRÁCE ZŘÍZ NEBO ZAJIŠŤ OCHRANU INŽENÝRSKÝCH SÍTÍ
Ochrana vedení po dobu výstavby včetně potřebné manipulace. Ochranný žlab je součástí SO 201.</t>
  </si>
  <si>
    <t>029522</t>
  </si>
  <si>
    <t>OSTATNÍ POŽADAVKY - REVIZNÍ ZPRÁVY
výchozí revize elektrického zařízení</t>
  </si>
  <si>
    <t>02960</t>
  </si>
  <si>
    <t>OSTATNÍ POŽADAVKY - ODBORNÝ DOZOR
spolupráce se správcem zařízení, potřebné manipulace v rozvodu</t>
  </si>
  <si>
    <t>702312</t>
  </si>
  <si>
    <t>ZAKRYTÍ KABELŮ VÝSTRAŽNOU FÓLIÍ ŠÍŘKY PŘES 20 DO 40 CM
šířka 35 cm, červená s nápisem "Vedení CETIN"</t>
  </si>
  <si>
    <t>3% na zvlnění a prostřih
kabelová trasa pod chodníky: 1,03*(10,3)=10,609 [A]</t>
  </si>
  <si>
    <t>742Z23</t>
  </si>
  <si>
    <t>DEMONTÁŽ KABELOVÉHO VEDENÍ NN
Šetrné vyjmutí kabelu při vybourání římsy a uložení za provozu do kabelového žlabu viz SO201.</t>
  </si>
  <si>
    <t>Délka trasy vedení: 142,0=142,000 [A]</t>
  </si>
  <si>
    <t>75IJ12.R</t>
  </si>
  <si>
    <t>MĚŘENÍ KOMPLETNÍ NA SDĚLOVACÍM KABELU
kompletní měření kabelů před a po přeložce, vč. případné kalibrace a tlakování HDPE, dle požadavků a potřebsprávce</t>
  </si>
  <si>
    <t>SO 402</t>
  </si>
  <si>
    <t>Vedení CETIN - optický kabel</t>
  </si>
  <si>
    <t>3% na zvlnění a prostřih
kabelová trasa pod chodníky: 1,03*(2,1+27,1)=30,076 [A]</t>
  </si>
  <si>
    <t>Délka trasy vedení: 152,0=152,000 [A]</t>
  </si>
  <si>
    <t>SO 403</t>
  </si>
  <si>
    <t>Vedení NN - Veřejné osvětlení na mostě</t>
  </si>
  <si>
    <t>02750</t>
  </si>
  <si>
    <t>POMOC PRÁCE ZŘÍZ NEBO ZAJIŠŤ LEŠENÍ
Zajištění sloupu VO u výkopu na Hradištské straně.</t>
  </si>
  <si>
    <t>261612</t>
  </si>
  <si>
    <t>VRTY PRO KOTVENÍ A INJEKTÁŽ TŘ VI NA POVRCHU D DO 16MM</t>
  </si>
  <si>
    <t>Zřízení prostupů ve ztužidlech a oblouku: 6*(2*0,2+0,25)=3,900 [A]</t>
  </si>
  <si>
    <t>ZAKRYTÍ KABELŮ VÝSTRAŽNOU FÓLIÍ ŠÍŘKY PŘES 20 DO 40 CM
šířka 35 cm, červená s nápisem "veřejné osvětlení"</t>
  </si>
  <si>
    <t>3% na zvlnění a prostřih
kabelová trasa pod chodníky: 1,03*3,5=3,605 [A]</t>
  </si>
  <si>
    <t>742G11</t>
  </si>
  <si>
    <t>KABEL NN DVOU- A TŘÍŽÍLOVÝ CU S PLASTOVOU IZOLACÍ DO 2,5 MM2
CYKY 2x2,5 mm2</t>
  </si>
  <si>
    <t>5% na zvlnění a prostřih
Napojení svítidel v táhlech: 1,05*62,0=65,100 [A]
Napojení svítidel v rozpěrách: 1,05*60,0=63,000 [B]
Napojení svítidel v římsách: 1,05*(67,0+55,0+43,0+53,0+41,0+29,0)=302,400 [C]
Celkem: A+B+C=430,500 [D]</t>
  </si>
  <si>
    <t>742H12</t>
  </si>
  <si>
    <t>KABEL NN ČTYŘ- A PĚTIŽÍLOVÝ CU S PLASTOVOU IZOLACÍ OD 4 DO 16 MM2
CYKY 4x10 mm2</t>
  </si>
  <si>
    <t>5% na zvlnění a prostřih
Trasa VO: 1,05*140=147,000 [A]
Zavedení do sloupu či skříně: 1,05*2*3,0=6,300 [B]
Celkem: A+B=153,300 [C]</t>
  </si>
  <si>
    <t>742L11</t>
  </si>
  <si>
    <t>UKONČENÍ DVOU AŽ PĚTIŽÍLOVÉHO KABELU V ROZVADĚČI NEBO NA PŘÍSTROJI DO 2,5 MM2
CYKY 2x2,5 mm2</t>
  </si>
  <si>
    <t>742L12</t>
  </si>
  <si>
    <t>UKONČENÍ DVOU AŽ PĚTIŽÍLOVÉHO KABELU V ROZVADĚČI NEBO NA PŘÍSTROJI OD 4 DO 16 MM2
CYKY 4x10 mm2</t>
  </si>
  <si>
    <t>742L21</t>
  </si>
  <si>
    <t>UKONČENÍ DVOU AŽ PĚTIŽÍLOVÉHO KABELU KABELOVOU SPOJKOU DO 2,5 MM2
CYKY 2x2,5 mm2</t>
  </si>
  <si>
    <t>742Z22</t>
  </si>
  <si>
    <t>DEMONTÁŽ VENKOVNÍHO VEDENÍ NN (4X)</t>
  </si>
  <si>
    <t>vedení v chodníku: 140=140,000 [A]
vedení v táhlech: 22=22,000 [B]
vedení v rozpěrách: 14=14,000 [C]
vedení vedené vzduchem: 24=24,000 [D]
Celkem: A+B+C+D=200,000 [E]</t>
  </si>
  <si>
    <t>743554</t>
  </si>
  <si>
    <t>SVÍTIDLO VENKOVNÍ VŠEOBECNÉ LED, MIN. IP 44, PŘES 45 W
LED, třída osvětlení M3 dle ČSN CEN/TR 13201, 3000K (teplá bílá), IP65, do 3000 lm, podrobnosti viz projektová dokumentace.</t>
  </si>
  <si>
    <t>743711</t>
  </si>
  <si>
    <t>ROZVADĚČ PRO VEŘEJNÉ OSVĚTLENÍ S MĚŘENÍM SPOTŘEBY EL. ENERGIE DO 4 KS TŘÍFÁZOVÝCH VĚTVÍ</t>
  </si>
  <si>
    <t>743Z35</t>
  </si>
  <si>
    <t>DEMONTÁŽ SVÍTIDLA Z OSVĚTLOVACÍHO STOŽÁRU VÝŠKY DO 15 M</t>
  </si>
  <si>
    <t>743Z39</t>
  </si>
  <si>
    <t>DEMONTÁŽ ROZVADĚČE OSVĚTLENÍ</t>
  </si>
  <si>
    <t>SO 404</t>
  </si>
  <si>
    <t>Vedení NN - Osvětlení plavebních znaků</t>
  </si>
  <si>
    <t>POMOC PRÁCE ZŘÍZ NEBO ZAJIŠŤ OCHRANU INŽENÝRSKÝCH SÍTÍ
Ochrana vedení po dobu výstavby včetně potřebné manipulace. Převěšení plavebních znaků s osvětlením na pracovní lešení (viz SO 201) a zpět po dokončení opravy mostu. Ochranný žlab je součástí SO 201.</t>
  </si>
  <si>
    <t>KABEL NN DVOU- A TŘÍŽÍLOVÝ CU S PLASTOVOU IZOLACÍ DO 2,5 MM2
Provizorní kabel CYKY 3x2,5 mm2 pro napájení plavebních znaků v průběhu výstavby.</t>
  </si>
  <si>
    <t>5% na zvlnění a prostřih
pro znaky vlevo: 1,05*113,0=118,650 [A]
pro znaky vpravo: 1,05*105,0=110,250 [B]
Celkem: A+B=228,900 [C]</t>
  </si>
  <si>
    <t>UKONČENÍ DVOU AŽ PĚTIŽÍLOVÉHO KABELU V ROZVADĚČI NEBO NA PŘÍSTROJI DO 2,5 MM2
Provizorní kabel CYKY 3x2,5 mm2 pro napájení plavebních znaků v průběhu výstavby.</t>
  </si>
  <si>
    <t>DEMONTÁŽ KABELOVÉHO VEDENÍ NN
Šetrné vyjmutí kabelu při vybourání římsy a uložení za provozu (s krátkým přerušením napájení v denních hodinách) do kabelového žlabu viz SO201.</t>
  </si>
  <si>
    <t>Délka trasy vedení: 190,0=190,000 [A]</t>
  </si>
  <si>
    <t>SO 405</t>
  </si>
  <si>
    <t>Vedení NN - Hodiny</t>
  </si>
  <si>
    <t>113779</t>
  </si>
  <si>
    <t>FRÉZOVÁNÍ DRÁŽKY PRŮŘEZU PŘES 1200MM2 V BETONOVÉ VOZOVCE
Frézování drážky 40/40 nebo vrtání otvoru ve sloupu hodin pro osazení chráničky 40/32.</t>
  </si>
  <si>
    <t>KABEL NN DVOU- A TŘÍŽÍLOVÝ CU S PLASTOVOU IZOLACÍ DO 2,5 MM2
CYKY 3x2,5 mm2</t>
  </si>
  <si>
    <t>5% na zvlnění a prostřih
Napojení hodin v chodníku: 1,05*12,0=12,600 [A]
Napojení hodin ve sloupu: 1,05*8,0=8,400 [B]
Celkem: A+B=21,000 [C]</t>
  </si>
  <si>
    <t>UKONČENÍ DVOU AŽ PĚTIŽÍLOVÉHO KABELU V ROZVADĚČI NEBO NA PŘÍSTROJI DO 2,5 MM2
CYKY 3x2,5 mm2</t>
  </si>
  <si>
    <t>vedení v chodníku: 12,0=12,000 [A]
vedení ve sloupu: 8,0=8,000 [B]
Celkem: A+B=20,000 [C]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</si>
</sst>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rgb="FF0000FF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NumberFormat="1" applyFont="1" applyFill="1" applyBorder="1" applyAlignment="1" applyProtection="1">
      <alignment horizontal="center"/>
      <protection/>
    </xf>
    <xf numFmtId="177" fontId="1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Font="1"/>
    <xf numFmtId="0" fontId="0" fillId="0" borderId="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178" fontId="0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/>
      <protection/>
    </xf>
    <xf numFmtId="177" fontId="0" fillId="0" borderId="3" xfId="0" applyNumberFormat="1" applyBorder="1" applyProtection="1">
      <protection locked="0"/>
    </xf>
    <xf numFmtId="177" fontId="0" fillId="0" borderId="1" xfId="0" applyNumberFormat="1" applyFont="1" applyFill="1" applyBorder="1" applyAlignment="1" applyProtection="1">
      <alignment/>
      <protection/>
    </xf>
    <xf numFmtId="177" fontId="0" fillId="0" borderId="1" xfId="0" applyNumberFormat="1" applyBorder="1" applyProtection="1">
      <protection locked="0"/>
    </xf>
    <xf numFmtId="0" fontId="0" fillId="0" borderId="0" xfId="0" applyNumberFormat="1" applyFont="1" applyFill="1" applyBorder="1" applyAlignment="1" applyProtection="1">
      <alignment wrapText="1" shrinkToFit="1"/>
      <protection/>
    </xf>
    <xf numFmtId="177" fontId="4" fillId="2" borderId="0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 quotePrefix="1">
      <alignment wrapText="1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SUM(C11:C19)</f>
      </c>
      <c r="G7" t="s">
        <v>6</v>
      </c>
      <c r="H7">
        <v>15</v>
      </c>
    </row>
    <row r="8" spans="2:8" ht="12.75" customHeight="1">
      <c r="B8" s="3" t="s">
        <v>4</v>
      </c>
      <c r="C8" s="2">
        <f>SUM(E11:E19)</f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7" t="s">
        <v>21</v>
      </c>
      <c r="B11" s="7" t="s">
        <v>22</v>
      </c>
      <c r="C11" s="12">
        <f>'SO 000'!I64</f>
      </c>
      <c r="D11" s="12">
        <f>'SO 000'!P64</f>
      </c>
      <c r="E11" s="12">
        <f>C11+D11</f>
      </c>
    </row>
    <row r="12" spans="1:5" ht="12.75" customHeight="1">
      <c r="A12" s="7" t="s">
        <v>127</v>
      </c>
      <c r="B12" s="7" t="s">
        <v>128</v>
      </c>
      <c r="C12" s="12">
        <f>'SO 180'!I17</f>
      </c>
      <c r="D12" s="12">
        <f>'SO 180'!P17</f>
      </c>
      <c r="E12" s="12">
        <f>C12+D12</f>
      </c>
    </row>
    <row r="13" spans="1:5" ht="12.75" customHeight="1">
      <c r="A13" s="7" t="s">
        <v>134</v>
      </c>
      <c r="B13" s="7" t="s">
        <v>135</v>
      </c>
      <c r="C13" s="12">
        <f>'SO 201'!I323</f>
      </c>
      <c r="D13" s="12">
        <f>'SO 201'!P323</f>
      </c>
      <c r="E13" s="12">
        <f>C13+D13</f>
      </c>
    </row>
    <row r="14" spans="1:5" ht="12.75" customHeight="1">
      <c r="A14" s="7" t="s">
        <v>558</v>
      </c>
      <c r="B14" s="7" t="s">
        <v>559</v>
      </c>
      <c r="C14" s="12">
        <f>'SO 201.1'!I86</f>
      </c>
      <c r="D14" s="12">
        <f>'SO 201.1'!P86</f>
      </c>
      <c r="E14" s="12">
        <f>C14+D14</f>
      </c>
    </row>
    <row r="15" spans="1:5" ht="12.75" customHeight="1">
      <c r="A15" s="7" t="s">
        <v>659</v>
      </c>
      <c r="B15" s="7" t="s">
        <v>660</v>
      </c>
      <c r="C15" s="12">
        <f>'SO 401'!I25</f>
      </c>
      <c r="D15" s="12">
        <f>'SO 401'!P25</f>
      </c>
      <c r="E15" s="12">
        <f>C15+D15</f>
      </c>
    </row>
    <row r="16" spans="1:5" ht="12.75" customHeight="1">
      <c r="A16" s="7" t="s">
        <v>674</v>
      </c>
      <c r="B16" s="7" t="s">
        <v>675</v>
      </c>
      <c r="C16" s="12">
        <f>'SO 402'!I25</f>
      </c>
      <c r="D16" s="12">
        <f>'SO 402'!P25</f>
      </c>
      <c r="E16" s="12">
        <f>C16+D16</f>
      </c>
    </row>
    <row r="17" spans="1:5" ht="12.75" customHeight="1">
      <c r="A17" s="7" t="s">
        <v>678</v>
      </c>
      <c r="B17" s="7" t="s">
        <v>679</v>
      </c>
      <c r="C17" s="12">
        <f>'SO 403'!I41</f>
      </c>
      <c r="D17" s="12">
        <f>'SO 403'!P41</f>
      </c>
      <c r="E17" s="12">
        <f>C17+D17</f>
      </c>
    </row>
    <row r="18" spans="1:5" ht="12.75" customHeight="1">
      <c r="A18" s="7" t="s">
        <v>710</v>
      </c>
      <c r="B18" s="7" t="s">
        <v>711</v>
      </c>
      <c r="C18" s="12">
        <f>'SO 404'!I25</f>
      </c>
      <c r="D18" s="12">
        <f>'SO 404'!P25</f>
      </c>
      <c r="E18" s="12">
        <f>C18+D18</f>
      </c>
    </row>
    <row r="19" spans="1:5" ht="12.75" customHeight="1">
      <c r="A19" s="7" t="s">
        <v>718</v>
      </c>
      <c r="B19" s="7" t="s">
        <v>719</v>
      </c>
      <c r="C19" s="12">
        <f>'SO 405'!I29</f>
      </c>
      <c r="D19" s="12">
        <f>'SO 405'!P29</f>
      </c>
      <c r="E19" s="12">
        <f>C19+D19</f>
      </c>
    </row>
  </sheetData>
  <sheetProtection formatColumns="0"/>
  <hyperlinks>
    <hyperlink ref="A11" location="#'SO 000'!A1" tooltip="Odkaz na stranku objektu [SO 000]" display="SO 000"/>
    <hyperlink ref="A12" location="#'SO 180'!A1" tooltip="Odkaz na stranku objektu [SO 180]" display="SO 180"/>
    <hyperlink ref="A13" location="#'SO 201'!A1" tooltip="Odkaz na stranku objektu [SO 201]" display="SO 201"/>
    <hyperlink ref="A14" location="#'SO 201.1'!A1" tooltip="Odkaz na stranku objektu [SO 201.1]" display="SO 201.1"/>
    <hyperlink ref="A15" location="#'SO 401'!A1" tooltip="Odkaz na stranku objektu [SO 401]" display="SO 401"/>
    <hyperlink ref="A16" location="#'SO 402'!A1" tooltip="Odkaz na stranku objektu [SO 402]" display="SO 402"/>
    <hyperlink ref="A17" location="#'SO 403'!A1" tooltip="Odkaz na stranku objektu [SO 403]" display="SO 403"/>
    <hyperlink ref="A18" location="#'SO 404'!A1" tooltip="Odkaz na stranku objektu [SO 404]" display="SO 404"/>
    <hyperlink ref="A19" location="#'SO 405'!A1" tooltip="Odkaz na stranku objektu [SO 405]" display="SO 405"/>
  </hyperlinks>
  <printOptions/>
  <pageMargins left="0.75" right="0.75" top="1" bottom="1" header="0.5" footer="0.5"/>
  <pageSetup fitToHeight="0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718</v>
      </c>
      <c r="D5" s="5"/>
      <c r="E5" s="5" t="s">
        <v>719</v>
      </c>
    </row>
    <row r="6" spans="1:5" ht="12.75" customHeight="1">
      <c r="A6" t="s">
        <v>18</v>
      </c>
      <c r="C6" s="5" t="s">
        <v>718</v>
      </c>
      <c r="D6" s="5"/>
      <c r="E6" s="5" t="s">
        <v>719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8"/>
      <c r="B11" s="8"/>
      <c r="C11" s="8" t="s">
        <v>44</v>
      </c>
      <c r="D11" s="8"/>
      <c r="E11" s="8" t="s">
        <v>43</v>
      </c>
      <c r="F11" s="8"/>
      <c r="G11" s="10"/>
      <c r="H11" s="8"/>
      <c r="I11" s="10"/>
    </row>
    <row r="12" spans="1:16" ht="12.75">
      <c r="A12" s="7">
        <v>1</v>
      </c>
      <c r="B12" s="7" t="s">
        <v>45</v>
      </c>
      <c r="C12" s="7" t="s">
        <v>74</v>
      </c>
      <c r="D12" s="7" t="s">
        <v>75</v>
      </c>
      <c r="E12" s="7" t="s">
        <v>661</v>
      </c>
      <c r="F12" s="7" t="s">
        <v>49</v>
      </c>
      <c r="G12" s="9">
        <v>1</v>
      </c>
      <c r="H12" s="13"/>
      <c r="I12" s="12">
        <f>ROUND((H12*G12),2)</f>
      </c>
      <c r="O12">
        <f>rekapitulace!H8</f>
      </c>
      <c r="P12">
        <f>O12/100*I12</f>
      </c>
    </row>
    <row r="13" spans="1:16" ht="12.75">
      <c r="A13" s="7">
        <v>2</v>
      </c>
      <c r="B13" s="7" t="s">
        <v>45</v>
      </c>
      <c r="C13" s="7" t="s">
        <v>662</v>
      </c>
      <c r="D13" s="7" t="s">
        <v>75</v>
      </c>
      <c r="E13" s="7" t="s">
        <v>663</v>
      </c>
      <c r="F13" s="7" t="s">
        <v>91</v>
      </c>
      <c r="G13" s="9">
        <v>1</v>
      </c>
      <c r="H13" s="13"/>
      <c r="I13" s="12">
        <f>ROUND((H13*G13),2)</f>
      </c>
      <c r="O13">
        <f>rekapitulace!H8</f>
      </c>
      <c r="P13">
        <f>O13/100*I13</f>
      </c>
    </row>
    <row r="14" spans="1:16" ht="12.75">
      <c r="A14" s="7">
        <v>3</v>
      </c>
      <c r="B14" s="7" t="s">
        <v>45</v>
      </c>
      <c r="C14" s="7" t="s">
        <v>664</v>
      </c>
      <c r="D14" s="7" t="s">
        <v>75</v>
      </c>
      <c r="E14" s="7" t="s">
        <v>665</v>
      </c>
      <c r="F14" s="7" t="s">
        <v>49</v>
      </c>
      <c r="G14" s="9">
        <v>1</v>
      </c>
      <c r="H14" s="13"/>
      <c r="I14" s="12">
        <f>ROUND((H14*G14),2)</f>
      </c>
      <c r="O14">
        <f>rekapitulace!H8</f>
      </c>
      <c r="P14">
        <f>O14/100*I14</f>
      </c>
    </row>
    <row r="15" spans="1:16" ht="12.75" customHeight="1">
      <c r="A15" s="15"/>
      <c r="B15" s="15"/>
      <c r="C15" s="15" t="s">
        <v>44</v>
      </c>
      <c r="D15" s="15"/>
      <c r="E15" s="15" t="s">
        <v>43</v>
      </c>
      <c r="F15" s="15"/>
      <c r="G15" s="15"/>
      <c r="H15" s="15"/>
      <c r="I15" s="15">
        <f>SUM(I12:I14)</f>
      </c>
      <c r="P15">
        <f>ROUND(SUM(P12:P14),2)</f>
      </c>
    </row>
    <row r="17" spans="1:9" ht="12.75" customHeight="1">
      <c r="A17" s="8"/>
      <c r="B17" s="8"/>
      <c r="C17" s="8" t="s">
        <v>24</v>
      </c>
      <c r="D17" s="8"/>
      <c r="E17" s="8" t="s">
        <v>98</v>
      </c>
      <c r="F17" s="8"/>
      <c r="G17" s="10"/>
      <c r="H17" s="8"/>
      <c r="I17" s="10"/>
    </row>
    <row r="18" spans="1:16" ht="12.75">
      <c r="A18" s="7">
        <v>4</v>
      </c>
      <c r="B18" s="7" t="s">
        <v>99</v>
      </c>
      <c r="C18" s="7" t="s">
        <v>720</v>
      </c>
      <c r="D18" s="7" t="s">
        <v>75</v>
      </c>
      <c r="E18" s="7" t="s">
        <v>721</v>
      </c>
      <c r="F18" s="7" t="s">
        <v>106</v>
      </c>
      <c r="G18" s="9">
        <v>4.6</v>
      </c>
      <c r="H18" s="13"/>
      <c r="I18" s="12">
        <f>ROUND((H18*G18),2)</f>
      </c>
      <c r="O18">
        <f>rekapitulace!H8</f>
      </c>
      <c r="P18">
        <f>O18/100*I18</f>
      </c>
    </row>
    <row r="19" spans="1:16" ht="12.75" customHeight="1">
      <c r="A19" s="15"/>
      <c r="B19" s="15"/>
      <c r="C19" s="15" t="s">
        <v>24</v>
      </c>
      <c r="D19" s="15"/>
      <c r="E19" s="15" t="s">
        <v>98</v>
      </c>
      <c r="F19" s="15"/>
      <c r="G19" s="15"/>
      <c r="H19" s="15"/>
      <c r="I19" s="15">
        <f>SUM(I18:I18)</f>
      </c>
      <c r="P19">
        <f>ROUND(SUM(P18:P18),2)</f>
      </c>
    </row>
    <row r="21" spans="1:9" ht="12.75" customHeight="1">
      <c r="A21" s="8"/>
      <c r="B21" s="8"/>
      <c r="C21" s="8" t="s">
        <v>40</v>
      </c>
      <c r="D21" s="8"/>
      <c r="E21" s="8" t="s">
        <v>391</v>
      </c>
      <c r="F21" s="8"/>
      <c r="G21" s="10"/>
      <c r="H21" s="8"/>
      <c r="I21" s="10"/>
    </row>
    <row r="22" spans="1:16" ht="12.75">
      <c r="A22" s="7">
        <v>5</v>
      </c>
      <c r="B22" s="7" t="s">
        <v>99</v>
      </c>
      <c r="C22" s="7" t="s">
        <v>687</v>
      </c>
      <c r="D22" s="7" t="s">
        <v>75</v>
      </c>
      <c r="E22" s="7" t="s">
        <v>722</v>
      </c>
      <c r="F22" s="7" t="s">
        <v>106</v>
      </c>
      <c r="G22" s="9">
        <v>21</v>
      </c>
      <c r="H22" s="13"/>
      <c r="I22" s="12">
        <f>ROUND((H22*G22),2)</f>
      </c>
      <c r="O22">
        <f>rekapitulace!H8</f>
      </c>
      <c r="P22">
        <f>O22/100*I22</f>
      </c>
    </row>
    <row r="23" ht="216.75">
      <c r="E23" s="14" t="s">
        <v>723</v>
      </c>
    </row>
    <row r="24" spans="1:16" ht="12.75">
      <c r="A24" s="7">
        <v>6</v>
      </c>
      <c r="B24" s="7" t="s">
        <v>99</v>
      </c>
      <c r="C24" s="7" t="s">
        <v>693</v>
      </c>
      <c r="D24" s="7" t="s">
        <v>75</v>
      </c>
      <c r="E24" s="7" t="s">
        <v>724</v>
      </c>
      <c r="F24" s="7" t="s">
        <v>91</v>
      </c>
      <c r="G24" s="9">
        <v>2</v>
      </c>
      <c r="H24" s="13"/>
      <c r="I24" s="12">
        <f>ROUND((H24*G24),2)</f>
      </c>
      <c r="O24">
        <f>rekapitulace!H8</f>
      </c>
      <c r="P24">
        <f>O24/100*I24</f>
      </c>
    </row>
    <row r="25" spans="1:16" ht="12.75">
      <c r="A25" s="7">
        <v>7</v>
      </c>
      <c r="B25" s="7" t="s">
        <v>99</v>
      </c>
      <c r="C25" s="7" t="s">
        <v>699</v>
      </c>
      <c r="D25" s="7" t="s">
        <v>75</v>
      </c>
      <c r="E25" s="7" t="s">
        <v>700</v>
      </c>
      <c r="F25" s="7" t="s">
        <v>106</v>
      </c>
      <c r="G25" s="9">
        <v>20</v>
      </c>
      <c r="H25" s="13"/>
      <c r="I25" s="12">
        <f>ROUND((H25*G25),2)</f>
      </c>
      <c r="O25">
        <f>rekapitulace!H8</f>
      </c>
      <c r="P25">
        <f>O25/100*I25</f>
      </c>
    </row>
    <row r="26" ht="140.25">
      <c r="E26" s="14" t="s">
        <v>725</v>
      </c>
    </row>
    <row r="27" spans="1:16" ht="12.75" customHeight="1">
      <c r="A27" s="15"/>
      <c r="B27" s="15"/>
      <c r="C27" s="15" t="s">
        <v>40</v>
      </c>
      <c r="D27" s="15"/>
      <c r="E27" s="15" t="s">
        <v>391</v>
      </c>
      <c r="F27" s="15"/>
      <c r="G27" s="15"/>
      <c r="H27" s="15"/>
      <c r="I27" s="15">
        <f>SUM(I22:I26)</f>
      </c>
      <c r="P27">
        <f>ROUND(SUM(P22:P26),2)</f>
      </c>
    </row>
    <row r="29" spans="1:16" ht="12.75" customHeight="1">
      <c r="A29" s="15"/>
      <c r="B29" s="15"/>
      <c r="C29" s="15"/>
      <c r="D29" s="15"/>
      <c r="E29" s="15" t="s">
        <v>126</v>
      </c>
      <c r="F29" s="15"/>
      <c r="G29" s="15"/>
      <c r="H29" s="15"/>
      <c r="I29" s="15">
        <f>+I15+I19+I27</f>
      </c>
      <c r="P29">
        <f>+P15+P19+P27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21</v>
      </c>
      <c r="D5" s="5"/>
      <c r="E5" s="5" t="s">
        <v>22</v>
      </c>
    </row>
    <row r="6" spans="1:5" ht="12.75" customHeight="1">
      <c r="A6" t="s">
        <v>18</v>
      </c>
      <c r="C6" s="5" t="s">
        <v>21</v>
      </c>
      <c r="D6" s="5"/>
      <c r="E6" s="5" t="s">
        <v>22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8"/>
      <c r="B11" s="8"/>
      <c r="C11" s="8" t="s">
        <v>44</v>
      </c>
      <c r="D11" s="8"/>
      <c r="E11" s="8" t="s">
        <v>43</v>
      </c>
      <c r="F11" s="8"/>
      <c r="G11" s="10"/>
      <c r="H11" s="8"/>
      <c r="I11" s="10"/>
    </row>
    <row r="12" spans="1:16" ht="12.75">
      <c r="A12" s="7">
        <v>1</v>
      </c>
      <c r="B12" s="7" t="s">
        <v>45</v>
      </c>
      <c r="C12" s="7" t="s">
        <v>46</v>
      </c>
      <c r="D12" s="7" t="s">
        <v>47</v>
      </c>
      <c r="E12" s="7" t="s">
        <v>48</v>
      </c>
      <c r="F12" s="7" t="s">
        <v>49</v>
      </c>
      <c r="G12" s="9">
        <v>1</v>
      </c>
      <c r="H12" s="13"/>
      <c r="I12" s="12">
        <f>ROUND((H12*G12),2)</f>
      </c>
      <c r="O12">
        <f>rekapitulace!H8</f>
      </c>
      <c r="P12">
        <f>O12/100*I12</f>
      </c>
    </row>
    <row r="13" ht="191.25">
      <c r="E13" s="14" t="s">
        <v>50</v>
      </c>
    </row>
    <row r="14" spans="1:16" ht="12.75">
      <c r="A14" s="7">
        <v>2</v>
      </c>
      <c r="B14" s="7" t="s">
        <v>45</v>
      </c>
      <c r="C14" s="7" t="s">
        <v>46</v>
      </c>
      <c r="D14" s="7" t="s">
        <v>51</v>
      </c>
      <c r="E14" s="7" t="s">
        <v>52</v>
      </c>
      <c r="F14" s="7" t="s">
        <v>49</v>
      </c>
      <c r="G14" s="9">
        <v>1</v>
      </c>
      <c r="H14" s="13"/>
      <c r="I14" s="12">
        <f>ROUND((H14*G14),2)</f>
      </c>
      <c r="O14">
        <f>rekapitulace!H8</f>
      </c>
      <c r="P14">
        <f>O14/100*I14</f>
      </c>
    </row>
    <row r="15" ht="409.5">
      <c r="E15" s="14" t="s">
        <v>53</v>
      </c>
    </row>
    <row r="16" spans="1:16" ht="12.75">
      <c r="A16" s="7">
        <v>3</v>
      </c>
      <c r="B16" s="7" t="s">
        <v>45</v>
      </c>
      <c r="C16" s="7" t="s">
        <v>46</v>
      </c>
      <c r="D16" s="7" t="s">
        <v>54</v>
      </c>
      <c r="E16" s="7" t="s">
        <v>55</v>
      </c>
      <c r="F16" s="7" t="s">
        <v>49</v>
      </c>
      <c r="G16" s="9">
        <v>1</v>
      </c>
      <c r="H16" s="13"/>
      <c r="I16" s="12">
        <f>ROUND((H16*G16),2)</f>
      </c>
      <c r="O16">
        <f>rekapitulace!H8</f>
      </c>
      <c r="P16">
        <f>O16/100*I16</f>
      </c>
    </row>
    <row r="17" ht="409.5">
      <c r="E17" s="14" t="s">
        <v>56</v>
      </c>
    </row>
    <row r="18" spans="1:16" ht="12.75">
      <c r="A18" s="7">
        <v>4</v>
      </c>
      <c r="B18" s="7" t="s">
        <v>45</v>
      </c>
      <c r="C18" s="7" t="s">
        <v>46</v>
      </c>
      <c r="D18" s="7" t="s">
        <v>57</v>
      </c>
      <c r="E18" s="7" t="s">
        <v>58</v>
      </c>
      <c r="F18" s="7" t="s">
        <v>49</v>
      </c>
      <c r="G18" s="9">
        <v>1</v>
      </c>
      <c r="H18" s="13"/>
      <c r="I18" s="12">
        <f>ROUND((H18*G18),2)</f>
      </c>
      <c r="O18">
        <f>rekapitulace!H8</f>
      </c>
      <c r="P18">
        <f>O18/100*I18</f>
      </c>
    </row>
    <row r="19" ht="409.5">
      <c r="E19" s="14" t="s">
        <v>59</v>
      </c>
    </row>
    <row r="20" spans="1:16" ht="12.75">
      <c r="A20" s="7">
        <v>5</v>
      </c>
      <c r="B20" s="7" t="s">
        <v>45</v>
      </c>
      <c r="C20" s="7" t="s">
        <v>46</v>
      </c>
      <c r="D20" s="7" t="s">
        <v>60</v>
      </c>
      <c r="E20" s="7" t="s">
        <v>61</v>
      </c>
      <c r="F20" s="7" t="s">
        <v>49</v>
      </c>
      <c r="G20" s="9">
        <v>1</v>
      </c>
      <c r="H20" s="13"/>
      <c r="I20" s="12">
        <f>ROUND((H20*G20),2)</f>
      </c>
      <c r="O20">
        <f>rekapitulace!H8</f>
      </c>
      <c r="P20">
        <f>O20/100*I20</f>
      </c>
    </row>
    <row r="21" ht="409.5">
      <c r="E21" s="14" t="s">
        <v>62</v>
      </c>
    </row>
    <row r="22" spans="1:16" ht="12.75">
      <c r="A22" s="7">
        <v>6</v>
      </c>
      <c r="B22" s="7" t="s">
        <v>45</v>
      </c>
      <c r="C22" s="7" t="s">
        <v>46</v>
      </c>
      <c r="D22" s="7" t="s">
        <v>63</v>
      </c>
      <c r="E22" s="7" t="s">
        <v>64</v>
      </c>
      <c r="F22" s="7" t="s">
        <v>49</v>
      </c>
      <c r="G22" s="9">
        <v>1</v>
      </c>
      <c r="H22" s="13"/>
      <c r="I22" s="12">
        <f>ROUND((H22*G22),2)</f>
      </c>
      <c r="O22">
        <f>rekapitulace!H8</f>
      </c>
      <c r="P22">
        <f>O22/100*I22</f>
      </c>
    </row>
    <row r="23" ht="229.5">
      <c r="E23" s="14" t="s">
        <v>65</v>
      </c>
    </row>
    <row r="24" spans="1:16" ht="12.75">
      <c r="A24" s="7">
        <v>7</v>
      </c>
      <c r="B24" s="7" t="s">
        <v>45</v>
      </c>
      <c r="C24" s="7" t="s">
        <v>46</v>
      </c>
      <c r="D24" s="7" t="s">
        <v>66</v>
      </c>
      <c r="E24" s="7" t="s">
        <v>67</v>
      </c>
      <c r="F24" s="7" t="s">
        <v>49</v>
      </c>
      <c r="G24" s="9">
        <v>1</v>
      </c>
      <c r="H24" s="13"/>
      <c r="I24" s="12">
        <f>ROUND((H24*G24),2)</f>
      </c>
      <c r="O24">
        <f>rekapitulace!H8</f>
      </c>
      <c r="P24">
        <f>O24/100*I24</f>
      </c>
    </row>
    <row r="25" ht="409.5">
      <c r="E25" s="14" t="s">
        <v>68</v>
      </c>
    </row>
    <row r="26" spans="1:16" ht="12.75">
      <c r="A26" s="7">
        <v>8</v>
      </c>
      <c r="B26" s="7" t="s">
        <v>45</v>
      </c>
      <c r="C26" s="7" t="s">
        <v>46</v>
      </c>
      <c r="D26" s="7" t="s">
        <v>69</v>
      </c>
      <c r="E26" s="7" t="s">
        <v>70</v>
      </c>
      <c r="F26" s="7" t="s">
        <v>49</v>
      </c>
      <c r="G26" s="9">
        <v>1</v>
      </c>
      <c r="H26" s="13"/>
      <c r="I26" s="12">
        <f>ROUND((H26*G26),2)</f>
      </c>
      <c r="O26">
        <f>rekapitulace!H8</f>
      </c>
      <c r="P26">
        <f>O26/100*I26</f>
      </c>
    </row>
    <row r="27" spans="1:16" ht="12.75">
      <c r="A27" s="7">
        <v>9</v>
      </c>
      <c r="B27" s="7" t="s">
        <v>45</v>
      </c>
      <c r="C27" s="7" t="s">
        <v>71</v>
      </c>
      <c r="D27" s="7" t="s">
        <v>72</v>
      </c>
      <c r="E27" s="7" t="s">
        <v>73</v>
      </c>
      <c r="F27" s="7" t="s">
        <v>49</v>
      </c>
      <c r="G27" s="9">
        <v>1</v>
      </c>
      <c r="H27" s="13"/>
      <c r="I27" s="12">
        <f>ROUND((H27*G27),2)</f>
      </c>
      <c r="O27">
        <f>rekapitulace!H8</f>
      </c>
      <c r="P27">
        <f>O27/100*I27</f>
      </c>
    </row>
    <row r="28" spans="1:16" ht="12.75">
      <c r="A28" s="7">
        <v>10</v>
      </c>
      <c r="B28" s="7" t="s">
        <v>45</v>
      </c>
      <c r="C28" s="7" t="s">
        <v>74</v>
      </c>
      <c r="D28" s="7" t="s">
        <v>75</v>
      </c>
      <c r="E28" s="7" t="s">
        <v>76</v>
      </c>
      <c r="F28" s="7" t="s">
        <v>49</v>
      </c>
      <c r="G28" s="9">
        <v>1</v>
      </c>
      <c r="H28" s="13"/>
      <c r="I28" s="12">
        <f>ROUND((H28*G28),2)</f>
      </c>
      <c r="O28">
        <f>rekapitulace!H8</f>
      </c>
      <c r="P28">
        <f>O28/100*I28</f>
      </c>
    </row>
    <row r="29" spans="1:16" ht="12.75">
      <c r="A29" s="7">
        <v>11</v>
      </c>
      <c r="B29" s="7" t="s">
        <v>45</v>
      </c>
      <c r="C29" s="7" t="s">
        <v>77</v>
      </c>
      <c r="D29" s="7" t="s">
        <v>75</v>
      </c>
      <c r="E29" s="7" t="s">
        <v>78</v>
      </c>
      <c r="F29" s="7" t="s">
        <v>49</v>
      </c>
      <c r="G29" s="9">
        <v>1</v>
      </c>
      <c r="H29" s="13"/>
      <c r="I29" s="12">
        <f>ROUND((H29*G29),2)</f>
      </c>
      <c r="O29">
        <f>rekapitulace!H8</f>
      </c>
      <c r="P29">
        <f>O29/100*I29</f>
      </c>
    </row>
    <row r="30" spans="1:16" ht="12.75">
      <c r="A30" s="7">
        <v>12</v>
      </c>
      <c r="B30" s="7" t="s">
        <v>45</v>
      </c>
      <c r="C30" s="7" t="s">
        <v>77</v>
      </c>
      <c r="D30" s="7" t="s">
        <v>79</v>
      </c>
      <c r="E30" s="7" t="s">
        <v>80</v>
      </c>
      <c r="F30" s="7" t="s">
        <v>49</v>
      </c>
      <c r="G30" s="9">
        <v>1</v>
      </c>
      <c r="H30" s="13"/>
      <c r="I30" s="12">
        <f>ROUND((H30*G30),2)</f>
      </c>
      <c r="O30">
        <f>rekapitulace!H8</f>
      </c>
      <c r="P30">
        <f>O30/100*I30</f>
      </c>
    </row>
    <row r="31" spans="1:16" ht="12.75">
      <c r="A31" s="7">
        <v>13</v>
      </c>
      <c r="B31" s="7" t="s">
        <v>45</v>
      </c>
      <c r="C31" s="7" t="s">
        <v>81</v>
      </c>
      <c r="D31" s="7" t="s">
        <v>75</v>
      </c>
      <c r="E31" s="7" t="s">
        <v>82</v>
      </c>
      <c r="F31" s="7" t="s">
        <v>49</v>
      </c>
      <c r="G31" s="9">
        <v>1</v>
      </c>
      <c r="H31" s="13"/>
      <c r="I31" s="12">
        <f>ROUND((H31*G31),2)</f>
      </c>
      <c r="O31">
        <f>rekapitulace!H8</f>
      </c>
      <c r="P31">
        <f>O31/100*I31</f>
      </c>
    </row>
    <row r="32" spans="1:16" ht="12.75">
      <c r="A32" s="7">
        <v>14</v>
      </c>
      <c r="B32" s="7" t="s">
        <v>45</v>
      </c>
      <c r="C32" s="7" t="s">
        <v>83</v>
      </c>
      <c r="D32" s="7" t="s">
        <v>75</v>
      </c>
      <c r="E32" s="7" t="s">
        <v>84</v>
      </c>
      <c r="F32" s="7" t="s">
        <v>49</v>
      </c>
      <c r="G32" s="9">
        <v>1</v>
      </c>
      <c r="H32" s="13"/>
      <c r="I32" s="12">
        <f>ROUND((H32*G32),2)</f>
      </c>
      <c r="O32">
        <f>rekapitulace!H8</f>
      </c>
      <c r="P32">
        <f>O32/100*I32</f>
      </c>
    </row>
    <row r="33" spans="1:16" ht="12.75">
      <c r="A33" s="7">
        <v>15</v>
      </c>
      <c r="B33" s="7" t="s">
        <v>45</v>
      </c>
      <c r="C33" s="7" t="s">
        <v>85</v>
      </c>
      <c r="D33" s="7" t="s">
        <v>75</v>
      </c>
      <c r="E33" s="7" t="s">
        <v>86</v>
      </c>
      <c r="F33" s="7" t="s">
        <v>49</v>
      </c>
      <c r="G33" s="9">
        <v>1</v>
      </c>
      <c r="H33" s="13"/>
      <c r="I33" s="12">
        <f>ROUND((H33*G33),2)</f>
      </c>
      <c r="O33">
        <f>rekapitulace!H8</f>
      </c>
      <c r="P33">
        <f>O33/100*I33</f>
      </c>
    </row>
    <row r="34" spans="1:16" ht="12.75">
      <c r="A34" s="7">
        <v>16</v>
      </c>
      <c r="B34" s="7" t="s">
        <v>45</v>
      </c>
      <c r="C34" s="7" t="s">
        <v>87</v>
      </c>
      <c r="D34" s="7" t="s">
        <v>75</v>
      </c>
      <c r="E34" s="7" t="s">
        <v>88</v>
      </c>
      <c r="F34" s="7" t="s">
        <v>49</v>
      </c>
      <c r="G34" s="9">
        <v>1</v>
      </c>
      <c r="H34" s="13"/>
      <c r="I34" s="12">
        <f>ROUND((H34*G34),2)</f>
      </c>
      <c r="O34">
        <f>rekapitulace!H8</f>
      </c>
      <c r="P34">
        <f>O34/100*I34</f>
      </c>
    </row>
    <row r="35" spans="1:16" ht="12.75">
      <c r="A35" s="7">
        <v>17</v>
      </c>
      <c r="B35" s="7" t="s">
        <v>45</v>
      </c>
      <c r="C35" s="7" t="s">
        <v>89</v>
      </c>
      <c r="D35" s="7" t="s">
        <v>75</v>
      </c>
      <c r="E35" s="7" t="s">
        <v>90</v>
      </c>
      <c r="F35" s="7" t="s">
        <v>91</v>
      </c>
      <c r="G35" s="9">
        <v>3</v>
      </c>
      <c r="H35" s="13"/>
      <c r="I35" s="12">
        <f>ROUND((H35*G35),2)</f>
      </c>
      <c r="O35">
        <f>rekapitulace!H8</f>
      </c>
      <c r="P35">
        <f>O35/100*I35</f>
      </c>
    </row>
    <row r="36" spans="1:16" ht="12.75">
      <c r="A36" s="7">
        <v>18</v>
      </c>
      <c r="B36" s="7" t="s">
        <v>45</v>
      </c>
      <c r="C36" s="7" t="s">
        <v>92</v>
      </c>
      <c r="D36" s="7" t="s">
        <v>75</v>
      </c>
      <c r="E36" s="7" t="s">
        <v>93</v>
      </c>
      <c r="F36" s="7" t="s">
        <v>49</v>
      </c>
      <c r="G36" s="9">
        <v>1</v>
      </c>
      <c r="H36" s="13"/>
      <c r="I36" s="12">
        <f>ROUND((H36*G36),2)</f>
      </c>
      <c r="O36">
        <f>rekapitulace!H8</f>
      </c>
      <c r="P36">
        <f>O36/100*I36</f>
      </c>
    </row>
    <row r="37" spans="1:16" ht="12.75">
      <c r="A37" s="7">
        <v>19</v>
      </c>
      <c r="B37" s="7" t="s">
        <v>45</v>
      </c>
      <c r="C37" s="7" t="s">
        <v>94</v>
      </c>
      <c r="D37" s="7" t="s">
        <v>75</v>
      </c>
      <c r="E37" s="7" t="s">
        <v>95</v>
      </c>
      <c r="F37" s="7" t="s">
        <v>49</v>
      </c>
      <c r="G37" s="9">
        <v>1</v>
      </c>
      <c r="H37" s="13"/>
      <c r="I37" s="12">
        <f>ROUND((H37*G37),2)</f>
      </c>
      <c r="O37">
        <f>rekapitulace!H8</f>
      </c>
      <c r="P37">
        <f>O37/100*I37</f>
      </c>
    </row>
    <row r="38" spans="1:16" ht="12.75">
      <c r="A38" s="7">
        <v>20</v>
      </c>
      <c r="B38" s="7" t="s">
        <v>45</v>
      </c>
      <c r="C38" s="7" t="s">
        <v>96</v>
      </c>
      <c r="D38" s="7" t="s">
        <v>75</v>
      </c>
      <c r="E38" s="7" t="s">
        <v>97</v>
      </c>
      <c r="F38" s="7" t="s">
        <v>49</v>
      </c>
      <c r="G38" s="9">
        <v>1</v>
      </c>
      <c r="H38" s="13"/>
      <c r="I38" s="12">
        <f>ROUND((H38*G38),2)</f>
      </c>
      <c r="O38">
        <f>rekapitulace!H8</f>
      </c>
      <c r="P38">
        <f>O38/100*I38</f>
      </c>
    </row>
    <row r="39" spans="1:16" ht="12.75" customHeight="1">
      <c r="A39" s="15"/>
      <c r="B39" s="15"/>
      <c r="C39" s="15" t="s">
        <v>44</v>
      </c>
      <c r="D39" s="15"/>
      <c r="E39" s="15" t="s">
        <v>43</v>
      </c>
      <c r="F39" s="15"/>
      <c r="G39" s="15"/>
      <c r="H39" s="15"/>
      <c r="I39" s="15">
        <f>SUM(I12:I38)</f>
      </c>
      <c r="P39">
        <f>ROUND(SUM(P12:P38),2)</f>
      </c>
    </row>
    <row r="41" spans="1:9" ht="12.75" customHeight="1">
      <c r="A41" s="8"/>
      <c r="B41" s="8"/>
      <c r="C41" s="8" t="s">
        <v>24</v>
      </c>
      <c r="D41" s="8"/>
      <c r="E41" s="8" t="s">
        <v>98</v>
      </c>
      <c r="F41" s="8"/>
      <c r="G41" s="10"/>
      <c r="H41" s="8"/>
      <c r="I41" s="10"/>
    </row>
    <row r="42" spans="1:16" ht="12.75">
      <c r="A42" s="7">
        <v>21</v>
      </c>
      <c r="B42" s="7" t="s">
        <v>99</v>
      </c>
      <c r="C42" s="7" t="s">
        <v>100</v>
      </c>
      <c r="D42" s="7" t="s">
        <v>75</v>
      </c>
      <c r="E42" s="7" t="s">
        <v>101</v>
      </c>
      <c r="F42" s="7" t="s">
        <v>102</v>
      </c>
      <c r="G42" s="9">
        <v>195</v>
      </c>
      <c r="H42" s="13"/>
      <c r="I42" s="12">
        <f>ROUND((H42*G42),2)</f>
      </c>
      <c r="O42">
        <f>rekapitulace!H8</f>
      </c>
      <c r="P42">
        <f>O42/100*I42</f>
      </c>
    </row>
    <row r="43" ht="409.5">
      <c r="E43" s="14" t="s">
        <v>103</v>
      </c>
    </row>
    <row r="44" spans="1:16" ht="12.75">
      <c r="A44" s="7">
        <v>22</v>
      </c>
      <c r="B44" s="7" t="s">
        <v>99</v>
      </c>
      <c r="C44" s="7" t="s">
        <v>104</v>
      </c>
      <c r="D44" s="7" t="s">
        <v>75</v>
      </c>
      <c r="E44" s="7" t="s">
        <v>105</v>
      </c>
      <c r="F44" s="7" t="s">
        <v>106</v>
      </c>
      <c r="G44" s="9">
        <v>662</v>
      </c>
      <c r="H44" s="13"/>
      <c r="I44" s="12">
        <f>ROUND((H44*G44),2)</f>
      </c>
      <c r="O44">
        <f>rekapitulace!H8</f>
      </c>
      <c r="P44">
        <f>O44/100*I44</f>
      </c>
    </row>
    <row r="45" ht="216.75">
      <c r="E45" s="14" t="s">
        <v>107</v>
      </c>
    </row>
    <row r="46" spans="1:16" ht="12.75" customHeight="1">
      <c r="A46" s="15"/>
      <c r="B46" s="15"/>
      <c r="C46" s="15" t="s">
        <v>24</v>
      </c>
      <c r="D46" s="15"/>
      <c r="E46" s="15" t="s">
        <v>98</v>
      </c>
      <c r="F46" s="15"/>
      <c r="G46" s="15"/>
      <c r="H46" s="15"/>
      <c r="I46" s="15">
        <f>SUM(I42:I45)</f>
      </c>
      <c r="P46">
        <f>ROUND(SUM(P42:P45),2)</f>
      </c>
    </row>
    <row r="48" spans="1:9" ht="12.75" customHeight="1">
      <c r="A48" s="8"/>
      <c r="B48" s="8"/>
      <c r="C48" s="8" t="s">
        <v>38</v>
      </c>
      <c r="D48" s="8"/>
      <c r="E48" s="8" t="s">
        <v>108</v>
      </c>
      <c r="F48" s="8"/>
      <c r="G48" s="10"/>
      <c r="H48" s="8"/>
      <c r="I48" s="10"/>
    </row>
    <row r="49" spans="1:16" ht="12.75">
      <c r="A49" s="7">
        <v>23</v>
      </c>
      <c r="B49" s="7" t="s">
        <v>99</v>
      </c>
      <c r="C49" s="7" t="s">
        <v>109</v>
      </c>
      <c r="D49" s="7" t="s">
        <v>75</v>
      </c>
      <c r="E49" s="7" t="s">
        <v>110</v>
      </c>
      <c r="F49" s="7" t="s">
        <v>111</v>
      </c>
      <c r="G49" s="9">
        <v>3900</v>
      </c>
      <c r="H49" s="13"/>
      <c r="I49" s="12">
        <f>ROUND((H49*G49),2)</f>
      </c>
      <c r="O49">
        <f>rekapitulace!H8</f>
      </c>
      <c r="P49">
        <f>O49/100*I49</f>
      </c>
    </row>
    <row r="50" ht="127.5">
      <c r="E50" s="14" t="s">
        <v>112</v>
      </c>
    </row>
    <row r="51" spans="1:16" ht="12.75">
      <c r="A51" s="7">
        <v>24</v>
      </c>
      <c r="B51" s="7" t="s">
        <v>99</v>
      </c>
      <c r="C51" s="7" t="s">
        <v>113</v>
      </c>
      <c r="D51" s="7" t="s">
        <v>75</v>
      </c>
      <c r="E51" s="7" t="s">
        <v>114</v>
      </c>
      <c r="F51" s="7" t="s">
        <v>111</v>
      </c>
      <c r="G51" s="9">
        <v>3900</v>
      </c>
      <c r="H51" s="13"/>
      <c r="I51" s="12">
        <f>ROUND((H51*G51),2)</f>
      </c>
      <c r="O51">
        <f>rekapitulace!H8</f>
      </c>
      <c r="P51">
        <f>O51/100*I51</f>
      </c>
    </row>
    <row r="52" ht="127.5">
      <c r="E52" s="14" t="s">
        <v>115</v>
      </c>
    </row>
    <row r="53" spans="1:16" ht="12.75">
      <c r="A53" s="7">
        <v>25</v>
      </c>
      <c r="B53" s="7" t="s">
        <v>99</v>
      </c>
      <c r="C53" s="7" t="s">
        <v>116</v>
      </c>
      <c r="D53" s="7" t="s">
        <v>75</v>
      </c>
      <c r="E53" s="7" t="s">
        <v>117</v>
      </c>
      <c r="F53" s="7" t="s">
        <v>102</v>
      </c>
      <c r="G53" s="9">
        <v>195</v>
      </c>
      <c r="H53" s="13"/>
      <c r="I53" s="12">
        <f>ROUND((H53*G53),2)</f>
      </c>
      <c r="O53">
        <f>rekapitulace!H8</f>
      </c>
      <c r="P53">
        <f>O53/100*I53</f>
      </c>
    </row>
    <row r="54" ht="127.5">
      <c r="E54" s="14" t="s">
        <v>118</v>
      </c>
    </row>
    <row r="55" spans="1:16" ht="12.75" customHeight="1">
      <c r="A55" s="15"/>
      <c r="B55" s="15"/>
      <c r="C55" s="15" t="s">
        <v>38</v>
      </c>
      <c r="D55" s="15"/>
      <c r="E55" s="15" t="s">
        <v>108</v>
      </c>
      <c r="F55" s="15"/>
      <c r="G55" s="15"/>
      <c r="H55" s="15"/>
      <c r="I55" s="15">
        <f>SUM(I49:I54)</f>
      </c>
      <c r="P55">
        <f>ROUND(SUM(P49:P54),2)</f>
      </c>
    </row>
    <row r="57" spans="1:9" ht="12.75" customHeight="1">
      <c r="A57" s="8"/>
      <c r="B57" s="8"/>
      <c r="C57" s="8" t="s">
        <v>42</v>
      </c>
      <c r="D57" s="8"/>
      <c r="E57" s="8" t="s">
        <v>119</v>
      </c>
      <c r="F57" s="8"/>
      <c r="G57" s="10"/>
      <c r="H57" s="8"/>
      <c r="I57" s="10"/>
    </row>
    <row r="58" spans="1:16" ht="12.75">
      <c r="A58" s="7">
        <v>26</v>
      </c>
      <c r="B58" s="7" t="s">
        <v>99</v>
      </c>
      <c r="C58" s="7" t="s">
        <v>120</v>
      </c>
      <c r="D58" s="7" t="s">
        <v>75</v>
      </c>
      <c r="E58" s="7" t="s">
        <v>121</v>
      </c>
      <c r="F58" s="7" t="s">
        <v>106</v>
      </c>
      <c r="G58" s="9">
        <v>662</v>
      </c>
      <c r="H58" s="13"/>
      <c r="I58" s="12">
        <f>ROUND((H58*G58),2)</f>
      </c>
      <c r="O58">
        <f>rekapitulace!H8</f>
      </c>
      <c r="P58">
        <f>O58/100*I58</f>
      </c>
    </row>
    <row r="59" ht="102">
      <c r="E59" s="14" t="s">
        <v>122</v>
      </c>
    </row>
    <row r="60" spans="1:16" ht="12.75">
      <c r="A60" s="7">
        <v>27</v>
      </c>
      <c r="B60" s="7" t="s">
        <v>99</v>
      </c>
      <c r="C60" s="7" t="s">
        <v>123</v>
      </c>
      <c r="D60" s="7" t="s">
        <v>75</v>
      </c>
      <c r="E60" s="7" t="s">
        <v>124</v>
      </c>
      <c r="F60" s="7" t="s">
        <v>111</v>
      </c>
      <c r="G60" s="9">
        <v>3900</v>
      </c>
      <c r="H60" s="13"/>
      <c r="I60" s="12">
        <f>ROUND((H60*G60),2)</f>
      </c>
      <c r="O60">
        <f>rekapitulace!H8</f>
      </c>
      <c r="P60">
        <f>O60/100*I60</f>
      </c>
    </row>
    <row r="61" ht="89.25">
      <c r="E61" s="14" t="s">
        <v>125</v>
      </c>
    </row>
    <row r="62" spans="1:16" ht="12.75" customHeight="1">
      <c r="A62" s="15"/>
      <c r="B62" s="15"/>
      <c r="C62" s="15" t="s">
        <v>42</v>
      </c>
      <c r="D62" s="15"/>
      <c r="E62" s="15" t="s">
        <v>119</v>
      </c>
      <c r="F62" s="15"/>
      <c r="G62" s="15"/>
      <c r="H62" s="15"/>
      <c r="I62" s="15">
        <f>SUM(I58:I61)</f>
      </c>
      <c r="P62">
        <f>ROUND(SUM(P58:P61),2)</f>
      </c>
    </row>
    <row r="64" spans="1:16" ht="12.75" customHeight="1">
      <c r="A64" s="15"/>
      <c r="B64" s="15"/>
      <c r="C64" s="15"/>
      <c r="D64" s="15"/>
      <c r="E64" s="15" t="s">
        <v>126</v>
      </c>
      <c r="F64" s="15"/>
      <c r="G64" s="15"/>
      <c r="H64" s="15"/>
      <c r="I64" s="15">
        <f>+I39+I46+I55+I62</f>
      </c>
      <c r="P64">
        <f>+P39+P46+P55+P62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127</v>
      </c>
      <c r="D5" s="5"/>
      <c r="E5" s="5" t="s">
        <v>128</v>
      </c>
    </row>
    <row r="6" spans="1:5" ht="12.75" customHeight="1">
      <c r="A6" t="s">
        <v>18</v>
      </c>
      <c r="C6" s="5" t="s">
        <v>127</v>
      </c>
      <c r="D6" s="5"/>
      <c r="E6" s="5" t="s">
        <v>128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8"/>
      <c r="B11" s="8"/>
      <c r="C11" s="8" t="s">
        <v>44</v>
      </c>
      <c r="D11" s="8"/>
      <c r="E11" s="8" t="s">
        <v>43</v>
      </c>
      <c r="F11" s="8"/>
      <c r="G11" s="10"/>
      <c r="H11" s="8"/>
      <c r="I11" s="10"/>
    </row>
    <row r="12" spans="1:16" ht="12.75">
      <c r="A12" s="7">
        <v>1</v>
      </c>
      <c r="B12" s="7" t="s">
        <v>45</v>
      </c>
      <c r="C12" s="7" t="s">
        <v>129</v>
      </c>
      <c r="D12" s="7" t="s">
        <v>72</v>
      </c>
      <c r="E12" s="7" t="s">
        <v>130</v>
      </c>
      <c r="F12" s="7" t="s">
        <v>49</v>
      </c>
      <c r="G12" s="9">
        <v>1</v>
      </c>
      <c r="H12" s="13"/>
      <c r="I12" s="12">
        <f>ROUND((H12*G12),2)</f>
      </c>
      <c r="O12">
        <f>rekapitulace!H8</f>
      </c>
      <c r="P12">
        <f>O12/100*I12</f>
      </c>
    </row>
    <row r="13" spans="1:16" ht="12.75">
      <c r="A13" s="7">
        <v>2</v>
      </c>
      <c r="B13" s="7" t="s">
        <v>45</v>
      </c>
      <c r="C13" s="7" t="s">
        <v>71</v>
      </c>
      <c r="D13" s="7" t="s">
        <v>72</v>
      </c>
      <c r="E13" s="7" t="s">
        <v>131</v>
      </c>
      <c r="F13" s="7" t="s">
        <v>49</v>
      </c>
      <c r="G13" s="9">
        <v>1</v>
      </c>
      <c r="H13" s="13"/>
      <c r="I13" s="12">
        <f>ROUND((H13*G13),2)</f>
      </c>
      <c r="O13">
        <f>rekapitulace!H8</f>
      </c>
      <c r="P13">
        <f>O13/100*I13</f>
      </c>
    </row>
    <row r="14" spans="1:16" ht="12.75">
      <c r="A14" s="7">
        <v>3</v>
      </c>
      <c r="B14" s="7" t="s">
        <v>45</v>
      </c>
      <c r="C14" s="7" t="s">
        <v>132</v>
      </c>
      <c r="D14" s="7" t="s">
        <v>72</v>
      </c>
      <c r="E14" s="7" t="s">
        <v>133</v>
      </c>
      <c r="F14" s="7" t="s">
        <v>49</v>
      </c>
      <c r="G14" s="9">
        <v>1</v>
      </c>
      <c r="H14" s="13"/>
      <c r="I14" s="12">
        <f>ROUND((H14*G14),2)</f>
      </c>
      <c r="O14">
        <f>rekapitulace!H8</f>
      </c>
      <c r="P14">
        <f>O14/100*I14</f>
      </c>
    </row>
    <row r="15" spans="1:16" ht="12.75" customHeight="1">
      <c r="A15" s="15"/>
      <c r="B15" s="15"/>
      <c r="C15" s="15" t="s">
        <v>44</v>
      </c>
      <c r="D15" s="15"/>
      <c r="E15" s="15" t="s">
        <v>43</v>
      </c>
      <c r="F15" s="15"/>
      <c r="G15" s="15"/>
      <c r="H15" s="15"/>
      <c r="I15" s="15">
        <f>SUM(I12:I14)</f>
      </c>
      <c r="P15">
        <f>ROUND(SUM(P12:P14),2)</f>
      </c>
    </row>
    <row r="17" spans="1:16" ht="12.75" customHeight="1">
      <c r="A17" s="15"/>
      <c r="B17" s="15"/>
      <c r="C17" s="15"/>
      <c r="D17" s="15"/>
      <c r="E17" s="15" t="s">
        <v>126</v>
      </c>
      <c r="F17" s="15"/>
      <c r="G17" s="15"/>
      <c r="H17" s="15"/>
      <c r="I17" s="15">
        <f>+I15</f>
      </c>
      <c r="P17">
        <f>+P15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3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134</v>
      </c>
      <c r="D5" s="5"/>
      <c r="E5" s="5" t="s">
        <v>135</v>
      </c>
    </row>
    <row r="6" spans="1:5" ht="12.75" customHeight="1">
      <c r="A6" t="s">
        <v>18</v>
      </c>
      <c r="C6" s="5" t="s">
        <v>134</v>
      </c>
      <c r="D6" s="5"/>
      <c r="E6" s="5" t="s">
        <v>135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8"/>
      <c r="B11" s="8"/>
      <c r="C11" s="8" t="s">
        <v>44</v>
      </c>
      <c r="D11" s="8"/>
      <c r="E11" s="8" t="s">
        <v>43</v>
      </c>
      <c r="F11" s="8"/>
      <c r="G11" s="10"/>
      <c r="H11" s="8"/>
      <c r="I11" s="10"/>
    </row>
    <row r="12" spans="1:16" ht="12.75">
      <c r="A12" s="7">
        <v>1</v>
      </c>
      <c r="B12" s="7" t="s">
        <v>45</v>
      </c>
      <c r="C12" s="7" t="s">
        <v>136</v>
      </c>
      <c r="D12" s="7" t="s">
        <v>75</v>
      </c>
      <c r="E12" s="7" t="s">
        <v>137</v>
      </c>
      <c r="F12" s="7" t="s">
        <v>91</v>
      </c>
      <c r="G12" s="9">
        <v>4</v>
      </c>
      <c r="H12" s="13"/>
      <c r="I12" s="12">
        <f>ROUND((H12*G12),2)</f>
      </c>
      <c r="O12">
        <f>rekapitulace!H8</f>
      </c>
      <c r="P12">
        <f>O12/100*I12</f>
      </c>
    </row>
    <row r="13" spans="1:16" ht="12.75">
      <c r="A13" s="7">
        <v>2</v>
      </c>
      <c r="B13" s="7" t="s">
        <v>45</v>
      </c>
      <c r="C13" s="7" t="s">
        <v>138</v>
      </c>
      <c r="D13" s="7" t="s">
        <v>75</v>
      </c>
      <c r="E13" s="7" t="s">
        <v>139</v>
      </c>
      <c r="F13" s="7" t="s">
        <v>49</v>
      </c>
      <c r="G13" s="9">
        <v>1</v>
      </c>
      <c r="H13" s="13"/>
      <c r="I13" s="12">
        <f>ROUND((H13*G13),2)</f>
      </c>
      <c r="O13">
        <f>rekapitulace!H8</f>
      </c>
      <c r="P13">
        <f>O13/100*I13</f>
      </c>
    </row>
    <row r="14" spans="1:16" ht="12.75">
      <c r="A14" s="7">
        <v>3</v>
      </c>
      <c r="B14" s="7" t="s">
        <v>45</v>
      </c>
      <c r="C14" s="7" t="s">
        <v>87</v>
      </c>
      <c r="D14" s="7" t="s">
        <v>75</v>
      </c>
      <c r="E14" s="7" t="s">
        <v>140</v>
      </c>
      <c r="F14" s="7" t="s">
        <v>49</v>
      </c>
      <c r="G14" s="9">
        <v>1</v>
      </c>
      <c r="H14" s="13"/>
      <c r="I14" s="12">
        <f>ROUND((H14*G14),2)</f>
      </c>
      <c r="O14">
        <f>rekapitulace!H8</f>
      </c>
      <c r="P14">
        <f>O14/100*I14</f>
      </c>
    </row>
    <row r="15" spans="1:16" ht="12.75">
      <c r="A15" s="7">
        <v>4</v>
      </c>
      <c r="B15" s="7" t="s">
        <v>45</v>
      </c>
      <c r="C15" s="7" t="s">
        <v>89</v>
      </c>
      <c r="D15" s="7" t="s">
        <v>75</v>
      </c>
      <c r="E15" s="7" t="s">
        <v>141</v>
      </c>
      <c r="F15" s="7" t="s">
        <v>91</v>
      </c>
      <c r="G15" s="9">
        <v>1</v>
      </c>
      <c r="H15" s="13"/>
      <c r="I15" s="12">
        <f>ROUND((H15*G15),2)</f>
      </c>
      <c r="O15">
        <f>rekapitulace!H8</f>
      </c>
      <c r="P15">
        <f>O15/100*I15</f>
      </c>
    </row>
    <row r="16" ht="89.25">
      <c r="E16" s="14" t="s">
        <v>142</v>
      </c>
    </row>
    <row r="17" spans="1:16" ht="12.75" customHeight="1">
      <c r="A17" s="15"/>
      <c r="B17" s="15"/>
      <c r="C17" s="15" t="s">
        <v>44</v>
      </c>
      <c r="D17" s="15"/>
      <c r="E17" s="15" t="s">
        <v>43</v>
      </c>
      <c r="F17" s="15"/>
      <c r="G17" s="15"/>
      <c r="H17" s="15"/>
      <c r="I17" s="15">
        <f>SUM(I12:I16)</f>
      </c>
      <c r="P17">
        <f>ROUND(SUM(P12:P16),2)</f>
      </c>
    </row>
    <row r="19" spans="1:9" ht="12.75" customHeight="1">
      <c r="A19" s="8"/>
      <c r="B19" s="8"/>
      <c r="C19" s="8" t="s">
        <v>24</v>
      </c>
      <c r="D19" s="8"/>
      <c r="E19" s="8" t="s">
        <v>98</v>
      </c>
      <c r="F19" s="8"/>
      <c r="G19" s="10"/>
      <c r="H19" s="8"/>
      <c r="I19" s="10"/>
    </row>
    <row r="20" spans="1:16" ht="12.75">
      <c r="A20" s="7">
        <v>5</v>
      </c>
      <c r="B20" s="7" t="s">
        <v>99</v>
      </c>
      <c r="C20" s="7" t="s">
        <v>143</v>
      </c>
      <c r="D20" s="7" t="s">
        <v>75</v>
      </c>
      <c r="E20" s="7" t="s">
        <v>144</v>
      </c>
      <c r="F20" s="7" t="s">
        <v>106</v>
      </c>
      <c r="G20" s="9">
        <v>13.39</v>
      </c>
      <c r="H20" s="13"/>
      <c r="I20" s="12">
        <f>ROUND((H20*G20),2)</f>
      </c>
      <c r="O20">
        <f>rekapitulace!H8</f>
      </c>
      <c r="P20">
        <f>O20/100*I20</f>
      </c>
    </row>
    <row r="21" ht="63.75">
      <c r="E21" s="14" t="s">
        <v>145</v>
      </c>
    </row>
    <row r="22" spans="1:16" ht="12.75">
      <c r="A22" s="7">
        <v>6</v>
      </c>
      <c r="B22" s="7" t="s">
        <v>99</v>
      </c>
      <c r="C22" s="7" t="s">
        <v>104</v>
      </c>
      <c r="D22" s="7" t="s">
        <v>47</v>
      </c>
      <c r="E22" s="7" t="s">
        <v>146</v>
      </c>
      <c r="F22" s="7" t="s">
        <v>106</v>
      </c>
      <c r="G22" s="9">
        <v>63.5</v>
      </c>
      <c r="H22" s="13"/>
      <c r="I22" s="12">
        <f>ROUND((H22*G22),2)</f>
      </c>
      <c r="O22">
        <f>rekapitulace!H8</f>
      </c>
      <c r="P22">
        <f>O22/100*I22</f>
      </c>
    </row>
    <row r="23" ht="63.75">
      <c r="E23" s="14" t="s">
        <v>147</v>
      </c>
    </row>
    <row r="24" spans="1:16" ht="12.75">
      <c r="A24" s="7">
        <v>7</v>
      </c>
      <c r="B24" s="7" t="s">
        <v>99</v>
      </c>
      <c r="C24" s="7" t="s">
        <v>104</v>
      </c>
      <c r="D24" s="7" t="s">
        <v>51</v>
      </c>
      <c r="E24" s="7" t="s">
        <v>105</v>
      </c>
      <c r="F24" s="7" t="s">
        <v>106</v>
      </c>
      <c r="G24" s="9">
        <v>39.5</v>
      </c>
      <c r="H24" s="13"/>
      <c r="I24" s="12">
        <f>ROUND((H24*G24),2)</f>
      </c>
      <c r="O24">
        <f>rekapitulace!H8</f>
      </c>
      <c r="P24">
        <f>O24/100*I24</f>
      </c>
    </row>
    <row r="25" ht="216.75">
      <c r="E25" s="14" t="s">
        <v>148</v>
      </c>
    </row>
    <row r="26" spans="1:16" ht="12.75">
      <c r="A26" s="7">
        <v>8</v>
      </c>
      <c r="B26" s="7" t="s">
        <v>99</v>
      </c>
      <c r="C26" s="7" t="s">
        <v>149</v>
      </c>
      <c r="D26" s="7" t="s">
        <v>75</v>
      </c>
      <c r="E26" s="7" t="s">
        <v>150</v>
      </c>
      <c r="F26" s="7" t="s">
        <v>102</v>
      </c>
      <c r="G26" s="9">
        <v>27.263</v>
      </c>
      <c r="H26" s="13"/>
      <c r="I26" s="12">
        <f>ROUND((H26*G26),2)</f>
      </c>
      <c r="O26">
        <f>rekapitulace!H8</f>
      </c>
      <c r="P26">
        <f>O26/100*I26</f>
      </c>
    </row>
    <row r="27" ht="63.75">
      <c r="E27" s="14" t="s">
        <v>151</v>
      </c>
    </row>
    <row r="28" spans="1:16" ht="12.75">
      <c r="A28" s="7">
        <v>9</v>
      </c>
      <c r="B28" s="7" t="s">
        <v>99</v>
      </c>
      <c r="C28" s="7" t="s">
        <v>149</v>
      </c>
      <c r="D28" s="7" t="s">
        <v>72</v>
      </c>
      <c r="E28" s="7" t="s">
        <v>152</v>
      </c>
      <c r="F28" s="7" t="s">
        <v>102</v>
      </c>
      <c r="G28" s="9">
        <v>5.655</v>
      </c>
      <c r="H28" s="13"/>
      <c r="I28" s="12">
        <f>ROUND((H28*G28),2)</f>
      </c>
      <c r="O28">
        <f>rekapitulace!H8</f>
      </c>
      <c r="P28">
        <f>O28/100*I28</f>
      </c>
    </row>
    <row r="29" ht="102">
      <c r="E29" s="14" t="s">
        <v>153</v>
      </c>
    </row>
    <row r="30" spans="1:16" ht="12.75">
      <c r="A30" s="7">
        <v>10</v>
      </c>
      <c r="B30" s="7" t="s">
        <v>99</v>
      </c>
      <c r="C30" s="7" t="s">
        <v>154</v>
      </c>
      <c r="D30" s="7" t="s">
        <v>75</v>
      </c>
      <c r="E30" s="7" t="s">
        <v>155</v>
      </c>
      <c r="F30" s="7" t="s">
        <v>102</v>
      </c>
      <c r="G30" s="9">
        <v>27.263</v>
      </c>
      <c r="H30" s="13"/>
      <c r="I30" s="12">
        <f>ROUND((H30*G30),2)</f>
      </c>
      <c r="O30">
        <f>rekapitulace!H8</f>
      </c>
      <c r="P30">
        <f>O30/100*I30</f>
      </c>
    </row>
    <row r="31" ht="369.75">
      <c r="E31" s="14" t="s">
        <v>156</v>
      </c>
    </row>
    <row r="32" spans="1:16" ht="12.75">
      <c r="A32" s="7">
        <v>11</v>
      </c>
      <c r="B32" s="7" t="s">
        <v>99</v>
      </c>
      <c r="C32" s="7" t="s">
        <v>157</v>
      </c>
      <c r="D32" s="7" t="s">
        <v>75</v>
      </c>
      <c r="E32" s="7" t="s">
        <v>158</v>
      </c>
      <c r="F32" s="7" t="s">
        <v>102</v>
      </c>
      <c r="G32" s="9">
        <v>1148.185</v>
      </c>
      <c r="H32" s="13"/>
      <c r="I32" s="12">
        <f>ROUND((H32*G32),2)</f>
      </c>
      <c r="O32">
        <f>rekapitulace!H8</f>
      </c>
      <c r="P32">
        <f>O32/100*I32</f>
      </c>
    </row>
    <row r="33" ht="409.5">
      <c r="E33" s="14" t="s">
        <v>159</v>
      </c>
    </row>
    <row r="34" spans="1:16" ht="12.75">
      <c r="A34" s="7">
        <v>12</v>
      </c>
      <c r="B34" s="7" t="s">
        <v>99</v>
      </c>
      <c r="C34" s="7" t="s">
        <v>160</v>
      </c>
      <c r="D34" s="7" t="s">
        <v>75</v>
      </c>
      <c r="E34" s="7" t="s">
        <v>161</v>
      </c>
      <c r="F34" s="7" t="s">
        <v>111</v>
      </c>
      <c r="G34" s="9">
        <v>38.22</v>
      </c>
      <c r="H34" s="13"/>
      <c r="I34" s="12">
        <f>ROUND((H34*G34),2)</f>
      </c>
      <c r="O34">
        <f>rekapitulace!H8</f>
      </c>
      <c r="P34">
        <f>O34/100*I34</f>
      </c>
    </row>
    <row r="35" ht="63.75">
      <c r="E35" s="14" t="s">
        <v>162</v>
      </c>
    </row>
    <row r="36" spans="1:16" ht="12.75">
      <c r="A36" s="7">
        <v>13</v>
      </c>
      <c r="B36" s="7" t="s">
        <v>99</v>
      </c>
      <c r="C36" s="7" t="s">
        <v>163</v>
      </c>
      <c r="D36" s="7" t="s">
        <v>75</v>
      </c>
      <c r="E36" s="7" t="s">
        <v>164</v>
      </c>
      <c r="F36" s="7" t="s">
        <v>111</v>
      </c>
      <c r="G36" s="9">
        <v>33.31</v>
      </c>
      <c r="H36" s="13"/>
      <c r="I36" s="12">
        <f>ROUND((H36*G36),2)</f>
      </c>
      <c r="O36">
        <f>rekapitulace!H8</f>
      </c>
      <c r="P36">
        <f>O36/100*I36</f>
      </c>
    </row>
    <row r="37" ht="331.5">
      <c r="E37" s="14" t="s">
        <v>165</v>
      </c>
    </row>
    <row r="38" spans="1:16" ht="12.75">
      <c r="A38" s="7">
        <v>14</v>
      </c>
      <c r="B38" s="7" t="s">
        <v>99</v>
      </c>
      <c r="C38" s="7" t="s">
        <v>166</v>
      </c>
      <c r="D38" s="7" t="s">
        <v>75</v>
      </c>
      <c r="E38" s="7" t="s">
        <v>167</v>
      </c>
      <c r="F38" s="7" t="s">
        <v>111</v>
      </c>
      <c r="G38" s="9">
        <v>1.4</v>
      </c>
      <c r="H38" s="13"/>
      <c r="I38" s="12">
        <f>ROUND((H38*G38),2)</f>
      </c>
      <c r="O38">
        <f>rekapitulace!H8</f>
      </c>
      <c r="P38">
        <f>O38/100*I38</f>
      </c>
    </row>
    <row r="39" ht="51">
      <c r="E39" s="14" t="s">
        <v>168</v>
      </c>
    </row>
    <row r="40" spans="1:16" ht="12.75">
      <c r="A40" s="7">
        <v>15</v>
      </c>
      <c r="B40" s="7" t="s">
        <v>99</v>
      </c>
      <c r="C40" s="7" t="s">
        <v>169</v>
      </c>
      <c r="D40" s="7" t="s">
        <v>75</v>
      </c>
      <c r="E40" s="7" t="s">
        <v>170</v>
      </c>
      <c r="F40" s="7" t="s">
        <v>111</v>
      </c>
      <c r="G40" s="9">
        <v>33.31</v>
      </c>
      <c r="H40" s="13"/>
      <c r="I40" s="12">
        <f>ROUND((H40*G40),2)</f>
      </c>
      <c r="O40">
        <f>rekapitulace!H8</f>
      </c>
      <c r="P40">
        <f>O40/100*I40</f>
      </c>
    </row>
    <row r="41" ht="51">
      <c r="E41" s="14" t="s">
        <v>171</v>
      </c>
    </row>
    <row r="42" spans="1:16" ht="12.75">
      <c r="A42" s="7">
        <v>16</v>
      </c>
      <c r="B42" s="7" t="s">
        <v>99</v>
      </c>
      <c r="C42" s="7" t="s">
        <v>172</v>
      </c>
      <c r="D42" s="7" t="s">
        <v>75</v>
      </c>
      <c r="E42" s="7" t="s">
        <v>173</v>
      </c>
      <c r="F42" s="7" t="s">
        <v>111</v>
      </c>
      <c r="G42" s="9">
        <v>104.13</v>
      </c>
      <c r="H42" s="13"/>
      <c r="I42" s="12">
        <f>ROUND((H42*G42),2)</f>
      </c>
      <c r="O42">
        <f>rekapitulace!H8</f>
      </c>
      <c r="P42">
        <f>O42/100*I42</f>
      </c>
    </row>
    <row r="43" ht="89.25">
      <c r="E43" s="14" t="s">
        <v>174</v>
      </c>
    </row>
    <row r="44" spans="1:16" ht="12.75">
      <c r="A44" s="7">
        <v>17</v>
      </c>
      <c r="B44" s="7" t="s">
        <v>99</v>
      </c>
      <c r="C44" s="7" t="s">
        <v>175</v>
      </c>
      <c r="D44" s="7" t="s">
        <v>75</v>
      </c>
      <c r="E44" s="7" t="s">
        <v>176</v>
      </c>
      <c r="F44" s="7" t="s">
        <v>111</v>
      </c>
      <c r="G44" s="9">
        <v>1.4</v>
      </c>
      <c r="H44" s="13"/>
      <c r="I44" s="12">
        <f>ROUND((H44*G44),2)</f>
      </c>
      <c r="O44">
        <f>rekapitulace!H8</f>
      </c>
      <c r="P44">
        <f>O44/100*I44</f>
      </c>
    </row>
    <row r="45" ht="51">
      <c r="E45" s="14" t="s">
        <v>177</v>
      </c>
    </row>
    <row r="46" spans="1:16" ht="12.75">
      <c r="A46" s="7">
        <v>18</v>
      </c>
      <c r="B46" s="7" t="s">
        <v>99</v>
      </c>
      <c r="C46" s="7" t="s">
        <v>178</v>
      </c>
      <c r="D46" s="7" t="s">
        <v>75</v>
      </c>
      <c r="E46" s="7" t="s">
        <v>179</v>
      </c>
      <c r="F46" s="7" t="s">
        <v>111</v>
      </c>
      <c r="G46" s="9">
        <v>52.065</v>
      </c>
      <c r="H46" s="13"/>
      <c r="I46" s="12">
        <f>ROUND((H46*G46),2)</f>
      </c>
      <c r="O46">
        <f>rekapitulace!H8</f>
      </c>
      <c r="P46">
        <f>O46/100*I46</f>
      </c>
    </row>
    <row r="47" ht="89.25">
      <c r="E47" s="14" t="s">
        <v>180</v>
      </c>
    </row>
    <row r="48" spans="1:16" ht="12.75">
      <c r="A48" s="7">
        <v>19</v>
      </c>
      <c r="B48" s="7" t="s">
        <v>99</v>
      </c>
      <c r="C48" s="7" t="s">
        <v>181</v>
      </c>
      <c r="D48" s="7" t="s">
        <v>75</v>
      </c>
      <c r="E48" s="7" t="s">
        <v>182</v>
      </c>
      <c r="F48" s="7" t="s">
        <v>91</v>
      </c>
      <c r="G48" s="9">
        <v>4</v>
      </c>
      <c r="H48" s="13"/>
      <c r="I48" s="12">
        <f>ROUND((H48*G48),2)</f>
      </c>
      <c r="O48">
        <f>rekapitulace!H8</f>
      </c>
      <c r="P48">
        <f>O48/100*I48</f>
      </c>
    </row>
    <row r="49" spans="1:16" ht="12.75" customHeight="1">
      <c r="A49" s="15"/>
      <c r="B49" s="15"/>
      <c r="C49" s="15" t="s">
        <v>24</v>
      </c>
      <c r="D49" s="15"/>
      <c r="E49" s="15" t="s">
        <v>98</v>
      </c>
      <c r="F49" s="15"/>
      <c r="G49" s="15"/>
      <c r="H49" s="15"/>
      <c r="I49" s="15">
        <f>SUM(I20:I48)</f>
      </c>
      <c r="P49">
        <f>ROUND(SUM(P20:P48),2)</f>
      </c>
    </row>
    <row r="51" spans="1:9" ht="12.75" customHeight="1">
      <c r="A51" s="8"/>
      <c r="B51" s="8"/>
      <c r="C51" s="8" t="s">
        <v>35</v>
      </c>
      <c r="D51" s="8"/>
      <c r="E51" s="8" t="s">
        <v>183</v>
      </c>
      <c r="F51" s="8"/>
      <c r="G51" s="10"/>
      <c r="H51" s="8"/>
      <c r="I51" s="10"/>
    </row>
    <row r="52" spans="1:16" ht="12.75">
      <c r="A52" s="7">
        <v>20</v>
      </c>
      <c r="B52" s="7" t="s">
        <v>99</v>
      </c>
      <c r="C52" s="7" t="s">
        <v>184</v>
      </c>
      <c r="D52" s="7" t="s">
        <v>75</v>
      </c>
      <c r="E52" s="7" t="s">
        <v>185</v>
      </c>
      <c r="F52" s="7" t="s">
        <v>102</v>
      </c>
      <c r="G52" s="9">
        <v>6.836</v>
      </c>
      <c r="H52" s="13"/>
      <c r="I52" s="12">
        <f>ROUND((H52*G52),2)</f>
      </c>
      <c r="O52">
        <f>rekapitulace!H8</f>
      </c>
      <c r="P52">
        <f>O52/100*I52</f>
      </c>
    </row>
    <row r="53" ht="280.5">
      <c r="E53" s="14" t="s">
        <v>186</v>
      </c>
    </row>
    <row r="54" spans="1:16" ht="12.75">
      <c r="A54" s="7">
        <v>21</v>
      </c>
      <c r="B54" s="7" t="s">
        <v>99</v>
      </c>
      <c r="C54" s="7" t="s">
        <v>187</v>
      </c>
      <c r="D54" s="7" t="s">
        <v>75</v>
      </c>
      <c r="E54" s="7" t="s">
        <v>188</v>
      </c>
      <c r="F54" s="7" t="s">
        <v>102</v>
      </c>
      <c r="G54" s="9">
        <v>3.801</v>
      </c>
      <c r="H54" s="13"/>
      <c r="I54" s="12">
        <f>ROUND((H54*G54),2)</f>
      </c>
      <c r="O54">
        <f>rekapitulace!H8</f>
      </c>
      <c r="P54">
        <f>O54/100*I54</f>
      </c>
    </row>
    <row r="55" ht="409.5">
      <c r="E55" s="14" t="s">
        <v>189</v>
      </c>
    </row>
    <row r="56" spans="1:16" ht="12.75">
      <c r="A56" s="7">
        <v>22</v>
      </c>
      <c r="B56" s="7" t="s">
        <v>99</v>
      </c>
      <c r="C56" s="7" t="s">
        <v>190</v>
      </c>
      <c r="D56" s="7" t="s">
        <v>75</v>
      </c>
      <c r="E56" s="7" t="s">
        <v>191</v>
      </c>
      <c r="F56" s="7" t="s">
        <v>111</v>
      </c>
      <c r="G56" s="9">
        <v>498.617</v>
      </c>
      <c r="H56" s="13"/>
      <c r="I56" s="12">
        <f>ROUND((H56*G56),2)</f>
      </c>
      <c r="O56">
        <f>rekapitulace!H8</f>
      </c>
      <c r="P56">
        <f>O56/100*I56</f>
      </c>
    </row>
    <row r="57" ht="409.5">
      <c r="E57" s="14" t="s">
        <v>192</v>
      </c>
    </row>
    <row r="58" spans="1:16" ht="12.75">
      <c r="A58" s="7">
        <v>23</v>
      </c>
      <c r="B58" s="7" t="s">
        <v>45</v>
      </c>
      <c r="C58" s="7" t="s">
        <v>193</v>
      </c>
      <c r="D58" s="7" t="s">
        <v>75</v>
      </c>
      <c r="E58" s="7" t="s">
        <v>194</v>
      </c>
      <c r="F58" s="7" t="s">
        <v>111</v>
      </c>
      <c r="G58" s="9">
        <v>329.833</v>
      </c>
      <c r="H58" s="13"/>
      <c r="I58" s="12">
        <f>ROUND((H58*G58),2)</f>
      </c>
      <c r="O58">
        <f>rekapitulace!H8</f>
      </c>
      <c r="P58">
        <f>O58/100*I58</f>
      </c>
    </row>
    <row r="59" ht="331.5">
      <c r="E59" s="14" t="s">
        <v>195</v>
      </c>
    </row>
    <row r="60" spans="1:16" ht="12.75">
      <c r="A60" s="7">
        <v>24</v>
      </c>
      <c r="B60" s="7" t="s">
        <v>99</v>
      </c>
      <c r="C60" s="7" t="s">
        <v>196</v>
      </c>
      <c r="D60" s="7" t="s">
        <v>75</v>
      </c>
      <c r="E60" s="7" t="s">
        <v>197</v>
      </c>
      <c r="F60" s="7" t="s">
        <v>106</v>
      </c>
      <c r="G60" s="9">
        <v>3</v>
      </c>
      <c r="H60" s="13"/>
      <c r="I60" s="12">
        <f>ROUND((H60*G60),2)</f>
      </c>
      <c r="O60">
        <f>rekapitulace!H8</f>
      </c>
      <c r="P60">
        <f>O60/100*I60</f>
      </c>
    </row>
    <row r="61" ht="89.25">
      <c r="E61" s="14" t="s">
        <v>198</v>
      </c>
    </row>
    <row r="62" spans="1:16" ht="12.75">
      <c r="A62" s="7">
        <v>25</v>
      </c>
      <c r="B62" s="7" t="s">
        <v>99</v>
      </c>
      <c r="C62" s="7" t="s">
        <v>199</v>
      </c>
      <c r="D62" s="7" t="s">
        <v>75</v>
      </c>
      <c r="E62" s="7" t="s">
        <v>200</v>
      </c>
      <c r="F62" s="7" t="s">
        <v>106</v>
      </c>
      <c r="G62" s="9">
        <v>2.4</v>
      </c>
      <c r="H62" s="13"/>
      <c r="I62" s="12">
        <f>ROUND((H62*G62),2)</f>
      </c>
      <c r="O62">
        <f>rekapitulace!H8</f>
      </c>
      <c r="P62">
        <f>O62/100*I62</f>
      </c>
    </row>
    <row r="63" ht="114.75">
      <c r="E63" s="14" t="s">
        <v>201</v>
      </c>
    </row>
    <row r="64" spans="1:16" ht="12.75">
      <c r="A64" s="7">
        <v>26</v>
      </c>
      <c r="B64" s="7" t="s">
        <v>99</v>
      </c>
      <c r="C64" s="7" t="s">
        <v>202</v>
      </c>
      <c r="D64" s="7" t="s">
        <v>75</v>
      </c>
      <c r="E64" s="7" t="s">
        <v>203</v>
      </c>
      <c r="F64" s="7" t="s">
        <v>102</v>
      </c>
      <c r="G64" s="9">
        <v>8.575</v>
      </c>
      <c r="H64" s="13"/>
      <c r="I64" s="12">
        <f>ROUND((H64*G64),2)</f>
      </c>
      <c r="O64">
        <f>rekapitulace!H8</f>
      </c>
      <c r="P64">
        <f>O64/100*I64</f>
      </c>
    </row>
    <row r="65" ht="63.75">
      <c r="E65" s="14" t="s">
        <v>204</v>
      </c>
    </row>
    <row r="66" spans="1:16" ht="12.75">
      <c r="A66" s="7">
        <v>27</v>
      </c>
      <c r="B66" s="7" t="s">
        <v>99</v>
      </c>
      <c r="C66" s="7" t="s">
        <v>205</v>
      </c>
      <c r="D66" s="7" t="s">
        <v>75</v>
      </c>
      <c r="E66" s="7" t="s">
        <v>206</v>
      </c>
      <c r="F66" s="7" t="s">
        <v>207</v>
      </c>
      <c r="G66" s="9">
        <v>0.875</v>
      </c>
      <c r="H66" s="13"/>
      <c r="I66" s="12">
        <f>ROUND((H66*G66),2)</f>
      </c>
      <c r="O66">
        <f>rekapitulace!H8</f>
      </c>
      <c r="P66">
        <f>O66/100*I66</f>
      </c>
    </row>
    <row r="67" ht="63.75">
      <c r="E67" s="14" t="s">
        <v>208</v>
      </c>
    </row>
    <row r="68" spans="1:16" ht="12.75">
      <c r="A68" s="7">
        <v>28</v>
      </c>
      <c r="B68" s="7" t="s">
        <v>45</v>
      </c>
      <c r="C68" s="7" t="s">
        <v>209</v>
      </c>
      <c r="D68" s="7" t="s">
        <v>75</v>
      </c>
      <c r="E68" s="7" t="s">
        <v>210</v>
      </c>
      <c r="F68" s="7" t="s">
        <v>106</v>
      </c>
      <c r="G68" s="9">
        <v>50</v>
      </c>
      <c r="H68" s="13"/>
      <c r="I68" s="12">
        <f>ROUND((H68*G68),2)</f>
      </c>
      <c r="O68">
        <f>rekapitulace!H8</f>
      </c>
      <c r="P68">
        <f>O68/100*I68</f>
      </c>
    </row>
    <row r="69" ht="255">
      <c r="E69" s="14" t="s">
        <v>211</v>
      </c>
    </row>
    <row r="70" spans="1:16" ht="12.75">
      <c r="A70" s="7">
        <v>29</v>
      </c>
      <c r="B70" s="7" t="s">
        <v>99</v>
      </c>
      <c r="C70" s="7" t="s">
        <v>212</v>
      </c>
      <c r="D70" s="7" t="s">
        <v>75</v>
      </c>
      <c r="E70" s="7" t="s">
        <v>213</v>
      </c>
      <c r="F70" s="7" t="s">
        <v>91</v>
      </c>
      <c r="G70" s="9">
        <v>2576</v>
      </c>
      <c r="H70" s="13"/>
      <c r="I70" s="12">
        <f>ROUND((H70*G70),2)</f>
      </c>
      <c r="O70">
        <f>rekapitulace!H8</f>
      </c>
      <c r="P70">
        <f>O70/100*I70</f>
      </c>
    </row>
    <row r="71" ht="216.75">
      <c r="E71" s="14" t="s">
        <v>214</v>
      </c>
    </row>
    <row r="72" spans="1:16" ht="12.75">
      <c r="A72" s="7">
        <v>30</v>
      </c>
      <c r="B72" s="7" t="s">
        <v>99</v>
      </c>
      <c r="C72" s="7" t="s">
        <v>215</v>
      </c>
      <c r="D72" s="7" t="s">
        <v>75</v>
      </c>
      <c r="E72" s="7" t="s">
        <v>216</v>
      </c>
      <c r="F72" s="7" t="s">
        <v>91</v>
      </c>
      <c r="G72" s="9">
        <v>509</v>
      </c>
      <c r="H72" s="13"/>
      <c r="I72" s="12">
        <f>ROUND((H72*G72),2)</f>
      </c>
      <c r="O72">
        <f>rekapitulace!H8</f>
      </c>
      <c r="P72">
        <f>O72/100*I72</f>
      </c>
    </row>
    <row r="73" ht="89.25">
      <c r="E73" s="14" t="s">
        <v>217</v>
      </c>
    </row>
    <row r="74" spans="1:16" ht="12.75">
      <c r="A74" s="7">
        <v>31</v>
      </c>
      <c r="B74" s="7" t="s">
        <v>99</v>
      </c>
      <c r="C74" s="7" t="s">
        <v>218</v>
      </c>
      <c r="D74" s="7" t="s">
        <v>75</v>
      </c>
      <c r="E74" s="7" t="s">
        <v>219</v>
      </c>
      <c r="F74" s="7" t="s">
        <v>111</v>
      </c>
      <c r="G74" s="9">
        <v>10.88</v>
      </c>
      <c r="H74" s="13"/>
      <c r="I74" s="12">
        <f>ROUND((H74*G74),2)</f>
      </c>
      <c r="O74">
        <f>rekapitulace!H8</f>
      </c>
      <c r="P74">
        <f>O74/100*I74</f>
      </c>
    </row>
    <row r="75" ht="38.25">
      <c r="E75" s="14" t="s">
        <v>220</v>
      </c>
    </row>
    <row r="76" spans="1:16" ht="12.75">
      <c r="A76" s="7">
        <v>32</v>
      </c>
      <c r="B76" s="7" t="s">
        <v>99</v>
      </c>
      <c r="C76" s="7" t="s">
        <v>221</v>
      </c>
      <c r="D76" s="7" t="s">
        <v>75</v>
      </c>
      <c r="E76" s="7" t="s">
        <v>222</v>
      </c>
      <c r="F76" s="7" t="s">
        <v>111</v>
      </c>
      <c r="G76" s="9">
        <v>289.345</v>
      </c>
      <c r="H76" s="13"/>
      <c r="I76" s="12">
        <f>ROUND((H76*G76),2)</f>
      </c>
      <c r="O76">
        <f>rekapitulace!H8</f>
      </c>
      <c r="P76">
        <f>O76/100*I76</f>
      </c>
    </row>
    <row r="77" ht="255">
      <c r="E77" s="14" t="s">
        <v>223</v>
      </c>
    </row>
    <row r="78" spans="1:16" ht="12.75" customHeight="1">
      <c r="A78" s="15"/>
      <c r="B78" s="15"/>
      <c r="C78" s="15" t="s">
        <v>35</v>
      </c>
      <c r="D78" s="15"/>
      <c r="E78" s="15" t="s">
        <v>183</v>
      </c>
      <c r="F78" s="15"/>
      <c r="G78" s="15"/>
      <c r="H78" s="15"/>
      <c r="I78" s="15">
        <f>SUM(I52:I77)</f>
      </c>
      <c r="P78">
        <f>ROUND(SUM(P52:P77),2)</f>
      </c>
    </row>
    <row r="80" spans="1:9" ht="12.75" customHeight="1">
      <c r="A80" s="8"/>
      <c r="B80" s="8"/>
      <c r="C80" s="8" t="s">
        <v>36</v>
      </c>
      <c r="D80" s="8"/>
      <c r="E80" s="8" t="s">
        <v>224</v>
      </c>
      <c r="F80" s="8"/>
      <c r="G80" s="10"/>
      <c r="H80" s="8"/>
      <c r="I80" s="10"/>
    </row>
    <row r="81" spans="1:16" ht="12.75">
      <c r="A81" s="7">
        <v>33</v>
      </c>
      <c r="B81" s="7" t="s">
        <v>99</v>
      </c>
      <c r="C81" s="7" t="s">
        <v>225</v>
      </c>
      <c r="D81" s="7" t="s">
        <v>75</v>
      </c>
      <c r="E81" s="7" t="s">
        <v>226</v>
      </c>
      <c r="F81" s="7" t="s">
        <v>102</v>
      </c>
      <c r="G81" s="9">
        <v>3.803</v>
      </c>
      <c r="H81" s="13"/>
      <c r="I81" s="12">
        <f>ROUND((H81*G81),2)</f>
      </c>
      <c r="O81">
        <f>rekapitulace!H8</f>
      </c>
      <c r="P81">
        <f>O81/100*I81</f>
      </c>
    </row>
    <row r="82" ht="216.75">
      <c r="E82" s="14" t="s">
        <v>227</v>
      </c>
    </row>
    <row r="83" spans="1:16" ht="12.75">
      <c r="A83" s="7">
        <v>34</v>
      </c>
      <c r="B83" s="7" t="s">
        <v>99</v>
      </c>
      <c r="C83" s="7" t="s">
        <v>228</v>
      </c>
      <c r="D83" s="7" t="s">
        <v>75</v>
      </c>
      <c r="E83" s="7" t="s">
        <v>229</v>
      </c>
      <c r="F83" s="7" t="s">
        <v>102</v>
      </c>
      <c r="G83" s="9">
        <v>121.776</v>
      </c>
      <c r="H83" s="13"/>
      <c r="I83" s="12">
        <f>ROUND((H83*G83),2)</f>
      </c>
      <c r="O83">
        <f>rekapitulace!H8</f>
      </c>
      <c r="P83">
        <f>O83/100*I83</f>
      </c>
    </row>
    <row r="84" ht="409.5">
      <c r="E84" s="14" t="s">
        <v>230</v>
      </c>
    </row>
    <row r="85" spans="1:16" ht="12.75">
      <c r="A85" s="7">
        <v>35</v>
      </c>
      <c r="B85" s="7" t="s">
        <v>99</v>
      </c>
      <c r="C85" s="7" t="s">
        <v>231</v>
      </c>
      <c r="D85" s="7" t="s">
        <v>75</v>
      </c>
      <c r="E85" s="7" t="s">
        <v>232</v>
      </c>
      <c r="F85" s="7" t="s">
        <v>207</v>
      </c>
      <c r="G85" s="9">
        <v>17.847</v>
      </c>
      <c r="H85" s="13"/>
      <c r="I85" s="12">
        <f>ROUND((H85*G85),2)</f>
      </c>
      <c r="O85">
        <f>rekapitulace!H8</f>
      </c>
      <c r="P85">
        <f>O85/100*I85</f>
      </c>
    </row>
    <row r="86" ht="76.5">
      <c r="E86" s="14" t="s">
        <v>233</v>
      </c>
    </row>
    <row r="87" spans="1:16" ht="12.75">
      <c r="A87" s="7">
        <v>36</v>
      </c>
      <c r="B87" s="7" t="s">
        <v>99</v>
      </c>
      <c r="C87" s="7" t="s">
        <v>234</v>
      </c>
      <c r="D87" s="7" t="s">
        <v>75</v>
      </c>
      <c r="E87" s="7" t="s">
        <v>235</v>
      </c>
      <c r="F87" s="7" t="s">
        <v>207</v>
      </c>
      <c r="G87" s="9">
        <v>0.232</v>
      </c>
      <c r="H87" s="13"/>
      <c r="I87" s="12">
        <f>ROUND((H87*G87),2)</f>
      </c>
      <c r="O87">
        <f>rekapitulace!H8</f>
      </c>
      <c r="P87">
        <f>O87/100*I87</f>
      </c>
    </row>
    <row r="88" ht="63.75">
      <c r="E88" s="14" t="s">
        <v>236</v>
      </c>
    </row>
    <row r="89" spans="1:16" ht="12.75">
      <c r="A89" s="7">
        <v>37</v>
      </c>
      <c r="B89" s="7" t="s">
        <v>99</v>
      </c>
      <c r="C89" s="7" t="s">
        <v>237</v>
      </c>
      <c r="D89" s="7" t="s">
        <v>75</v>
      </c>
      <c r="E89" s="7" t="s">
        <v>238</v>
      </c>
      <c r="F89" s="7" t="s">
        <v>102</v>
      </c>
      <c r="G89" s="9">
        <v>3.652</v>
      </c>
      <c r="H89" s="13"/>
      <c r="I89" s="12">
        <f>ROUND((H89*G89),2)</f>
      </c>
      <c r="O89">
        <f>rekapitulace!H8</f>
      </c>
      <c r="P89">
        <f>O89/100*I89</f>
      </c>
    </row>
    <row r="90" ht="102">
      <c r="E90" s="14" t="s">
        <v>239</v>
      </c>
    </row>
    <row r="91" spans="1:16" ht="12.75">
      <c r="A91" s="7">
        <v>38</v>
      </c>
      <c r="B91" s="7" t="s">
        <v>99</v>
      </c>
      <c r="C91" s="7" t="s">
        <v>240</v>
      </c>
      <c r="D91" s="7" t="s">
        <v>75</v>
      </c>
      <c r="E91" s="7" t="s">
        <v>241</v>
      </c>
      <c r="F91" s="7" t="s">
        <v>102</v>
      </c>
      <c r="G91" s="9">
        <v>6.842</v>
      </c>
      <c r="H91" s="13"/>
      <c r="I91" s="12">
        <f>ROUND((H91*G91),2)</f>
      </c>
      <c r="O91">
        <f>rekapitulace!H8</f>
      </c>
      <c r="P91">
        <f>O91/100*I91</f>
      </c>
    </row>
    <row r="92" ht="140.25">
      <c r="E92" s="14" t="s">
        <v>242</v>
      </c>
    </row>
    <row r="93" spans="1:16" ht="12.75">
      <c r="A93" s="7">
        <v>39</v>
      </c>
      <c r="B93" s="7" t="s">
        <v>99</v>
      </c>
      <c r="C93" s="7" t="s">
        <v>243</v>
      </c>
      <c r="D93" s="7" t="s">
        <v>75</v>
      </c>
      <c r="E93" s="7" t="s">
        <v>244</v>
      </c>
      <c r="F93" s="7" t="s">
        <v>207</v>
      </c>
      <c r="G93" s="9">
        <v>1.086</v>
      </c>
      <c r="H93" s="13"/>
      <c r="I93" s="12">
        <f>ROUND((H93*G93),2)</f>
      </c>
      <c r="O93">
        <f>rekapitulace!H8</f>
      </c>
      <c r="P93">
        <f>O93/100*I93</f>
      </c>
    </row>
    <row r="94" ht="76.5">
      <c r="E94" s="14" t="s">
        <v>245</v>
      </c>
    </row>
    <row r="95" spans="1:16" ht="12.75">
      <c r="A95" s="7">
        <v>40</v>
      </c>
      <c r="B95" s="7" t="s">
        <v>99</v>
      </c>
      <c r="C95" s="7" t="s">
        <v>246</v>
      </c>
      <c r="D95" s="7" t="s">
        <v>75</v>
      </c>
      <c r="E95" s="7" t="s">
        <v>247</v>
      </c>
      <c r="F95" s="7" t="s">
        <v>102</v>
      </c>
      <c r="G95" s="9">
        <v>85.992</v>
      </c>
      <c r="H95" s="13"/>
      <c r="I95" s="12">
        <f>ROUND((H95*G95),2)</f>
      </c>
      <c r="O95">
        <f>rekapitulace!H8</f>
      </c>
      <c r="P95">
        <f>O95/100*I95</f>
      </c>
    </row>
    <row r="96" ht="409.5">
      <c r="E96" s="14" t="s">
        <v>248</v>
      </c>
    </row>
    <row r="97" spans="1:16" ht="12.75">
      <c r="A97" s="7">
        <v>41</v>
      </c>
      <c r="B97" s="7" t="s">
        <v>99</v>
      </c>
      <c r="C97" s="7" t="s">
        <v>249</v>
      </c>
      <c r="D97" s="7" t="s">
        <v>75</v>
      </c>
      <c r="E97" s="7" t="s">
        <v>250</v>
      </c>
      <c r="F97" s="7" t="s">
        <v>207</v>
      </c>
      <c r="G97" s="9">
        <v>22.357</v>
      </c>
      <c r="H97" s="13"/>
      <c r="I97" s="12">
        <f>ROUND((H97*G97),2)</f>
      </c>
      <c r="O97">
        <f>rekapitulace!H8</f>
      </c>
      <c r="P97">
        <f>O97/100*I97</f>
      </c>
    </row>
    <row r="98" ht="89.25">
      <c r="E98" s="14" t="s">
        <v>251</v>
      </c>
    </row>
    <row r="99" spans="1:16" ht="12.75" customHeight="1">
      <c r="A99" s="15"/>
      <c r="B99" s="15"/>
      <c r="C99" s="15" t="s">
        <v>36</v>
      </c>
      <c r="D99" s="15"/>
      <c r="E99" s="15" t="s">
        <v>224</v>
      </c>
      <c r="F99" s="15"/>
      <c r="G99" s="15"/>
      <c r="H99" s="15"/>
      <c r="I99" s="15">
        <f>SUM(I81:I98)</f>
      </c>
      <c r="P99">
        <f>ROUND(SUM(P81:P98),2)</f>
      </c>
    </row>
    <row r="101" spans="1:9" ht="12.75" customHeight="1">
      <c r="A101" s="8"/>
      <c r="B101" s="8"/>
      <c r="C101" s="8" t="s">
        <v>37</v>
      </c>
      <c r="D101" s="8"/>
      <c r="E101" s="8" t="s">
        <v>252</v>
      </c>
      <c r="F101" s="8"/>
      <c r="G101" s="10"/>
      <c r="H101" s="8"/>
      <c r="I101" s="10"/>
    </row>
    <row r="102" spans="1:16" ht="12.75">
      <c r="A102" s="7">
        <v>42</v>
      </c>
      <c r="B102" s="7" t="s">
        <v>99</v>
      </c>
      <c r="C102" s="7" t="s">
        <v>253</v>
      </c>
      <c r="D102" s="7" t="s">
        <v>75</v>
      </c>
      <c r="E102" s="7" t="s">
        <v>254</v>
      </c>
      <c r="F102" s="7" t="s">
        <v>102</v>
      </c>
      <c r="G102" s="9">
        <v>27.379</v>
      </c>
      <c r="H102" s="13"/>
      <c r="I102" s="12">
        <f>ROUND((H102*G102),2)</f>
      </c>
      <c r="O102">
        <f>rekapitulace!H8</f>
      </c>
      <c r="P102">
        <f>O102/100*I102</f>
      </c>
    </row>
    <row r="103" ht="140.25">
      <c r="E103" s="14" t="s">
        <v>255</v>
      </c>
    </row>
    <row r="104" spans="1:16" ht="12.75">
      <c r="A104" s="7">
        <v>43</v>
      </c>
      <c r="B104" s="7" t="s">
        <v>99</v>
      </c>
      <c r="C104" s="7" t="s">
        <v>256</v>
      </c>
      <c r="D104" s="7" t="s">
        <v>75</v>
      </c>
      <c r="E104" s="7" t="s">
        <v>257</v>
      </c>
      <c r="F104" s="7" t="s">
        <v>207</v>
      </c>
      <c r="G104" s="9">
        <v>2.519</v>
      </c>
      <c r="H104" s="13"/>
      <c r="I104" s="12">
        <f>ROUND((H104*G104),2)</f>
      </c>
      <c r="O104">
        <f>rekapitulace!H8</f>
      </c>
      <c r="P104">
        <f>O104/100*I104</f>
      </c>
    </row>
    <row r="105" ht="76.5">
      <c r="E105" s="14" t="s">
        <v>258</v>
      </c>
    </row>
    <row r="106" spans="1:16" ht="12.75">
      <c r="A106" s="7">
        <v>44</v>
      </c>
      <c r="B106" s="7" t="s">
        <v>99</v>
      </c>
      <c r="C106" s="7" t="s">
        <v>259</v>
      </c>
      <c r="D106" s="7" t="s">
        <v>75</v>
      </c>
      <c r="E106" s="7" t="s">
        <v>260</v>
      </c>
      <c r="F106" s="7" t="s">
        <v>102</v>
      </c>
      <c r="G106" s="9">
        <v>15.651</v>
      </c>
      <c r="H106" s="13"/>
      <c r="I106" s="12">
        <f>ROUND((H106*G106),2)</f>
      </c>
      <c r="O106">
        <f>rekapitulace!H8</f>
      </c>
      <c r="P106">
        <f>O106/100*I106</f>
      </c>
    </row>
    <row r="107" ht="293.25">
      <c r="E107" s="14" t="s">
        <v>261</v>
      </c>
    </row>
    <row r="108" spans="1:16" ht="12.75">
      <c r="A108" s="7">
        <v>45</v>
      </c>
      <c r="B108" s="7" t="s">
        <v>99</v>
      </c>
      <c r="C108" s="7" t="s">
        <v>262</v>
      </c>
      <c r="D108" s="7" t="s">
        <v>75</v>
      </c>
      <c r="E108" s="7" t="s">
        <v>263</v>
      </c>
      <c r="F108" s="7" t="s">
        <v>207</v>
      </c>
      <c r="G108" s="9">
        <v>0.355</v>
      </c>
      <c r="H108" s="13"/>
      <c r="I108" s="12">
        <f>ROUND((H108*G108),2)</f>
      </c>
      <c r="O108">
        <f>rekapitulace!H8</f>
      </c>
      <c r="P108">
        <f>O108/100*I108</f>
      </c>
    </row>
    <row r="109" ht="76.5">
      <c r="E109" s="14" t="s">
        <v>264</v>
      </c>
    </row>
    <row r="110" spans="1:16" ht="12.75">
      <c r="A110" s="7">
        <v>46</v>
      </c>
      <c r="B110" s="7" t="s">
        <v>45</v>
      </c>
      <c r="C110" s="7" t="s">
        <v>265</v>
      </c>
      <c r="D110" s="7" t="s">
        <v>75</v>
      </c>
      <c r="E110" s="7" t="s">
        <v>266</v>
      </c>
      <c r="F110" s="7" t="s">
        <v>106</v>
      </c>
      <c r="G110" s="9">
        <v>1599.36</v>
      </c>
      <c r="H110" s="13"/>
      <c r="I110" s="12">
        <f>ROUND((H110*G110),2)</f>
      </c>
      <c r="O110">
        <f>rekapitulace!H8</f>
      </c>
      <c r="P110">
        <f>O110/100*I110</f>
      </c>
    </row>
    <row r="111" ht="89.25">
      <c r="E111" s="14" t="s">
        <v>267</v>
      </c>
    </row>
    <row r="112" spans="1:16" ht="12.75">
      <c r="A112" s="7">
        <v>47</v>
      </c>
      <c r="B112" s="7" t="s">
        <v>45</v>
      </c>
      <c r="C112" s="7" t="s">
        <v>268</v>
      </c>
      <c r="D112" s="7" t="s">
        <v>75</v>
      </c>
      <c r="E112" s="7" t="s">
        <v>269</v>
      </c>
      <c r="F112" s="7" t="s">
        <v>106</v>
      </c>
      <c r="G112" s="9">
        <v>607.86</v>
      </c>
      <c r="H112" s="13"/>
      <c r="I112" s="12">
        <f>ROUND((H112*G112),2)</f>
      </c>
      <c r="O112">
        <f>rekapitulace!H8</f>
      </c>
      <c r="P112">
        <f>O112/100*I112</f>
      </c>
    </row>
    <row r="113" ht="127.5">
      <c r="E113" s="14" t="s">
        <v>270</v>
      </c>
    </row>
    <row r="114" spans="1:16" ht="12.75">
      <c r="A114" s="7">
        <v>48</v>
      </c>
      <c r="B114" s="7" t="s">
        <v>99</v>
      </c>
      <c r="C114" s="7" t="s">
        <v>271</v>
      </c>
      <c r="D114" s="7" t="s">
        <v>75</v>
      </c>
      <c r="E114" s="7" t="s">
        <v>272</v>
      </c>
      <c r="F114" s="7" t="s">
        <v>106</v>
      </c>
      <c r="G114" s="9">
        <v>302.1</v>
      </c>
      <c r="H114" s="13"/>
      <c r="I114" s="12">
        <f>ROUND((H114*G114),2)</f>
      </c>
      <c r="O114">
        <f>rekapitulace!H8</f>
      </c>
      <c r="P114">
        <f>O114/100*I114</f>
      </c>
    </row>
    <row r="115" ht="165.75">
      <c r="E115" s="14" t="s">
        <v>273</v>
      </c>
    </row>
    <row r="116" spans="1:16" ht="12.75">
      <c r="A116" s="7">
        <v>49</v>
      </c>
      <c r="B116" s="7" t="s">
        <v>45</v>
      </c>
      <c r="C116" s="7" t="s">
        <v>274</v>
      </c>
      <c r="D116" s="7" t="s">
        <v>75</v>
      </c>
      <c r="E116" s="7" t="s">
        <v>275</v>
      </c>
      <c r="F116" s="7" t="s">
        <v>49</v>
      </c>
      <c r="G116" s="9">
        <v>1</v>
      </c>
      <c r="H116" s="13"/>
      <c r="I116" s="12">
        <f>ROUND((H116*G116),2)</f>
      </c>
      <c r="O116">
        <f>rekapitulace!H8</f>
      </c>
      <c r="P116">
        <f>O116/100*I116</f>
      </c>
    </row>
    <row r="117" spans="1:16" ht="12.75">
      <c r="A117" s="7">
        <v>50</v>
      </c>
      <c r="B117" s="7" t="s">
        <v>99</v>
      </c>
      <c r="C117" s="7" t="s">
        <v>276</v>
      </c>
      <c r="D117" s="7" t="s">
        <v>75</v>
      </c>
      <c r="E117" s="7" t="s">
        <v>277</v>
      </c>
      <c r="F117" s="7" t="s">
        <v>91</v>
      </c>
      <c r="G117" s="9">
        <v>32</v>
      </c>
      <c r="H117" s="13"/>
      <c r="I117" s="12">
        <f>ROUND((H117*G117),2)</f>
      </c>
      <c r="O117">
        <f>rekapitulace!H8</f>
      </c>
      <c r="P117">
        <f>O117/100*I117</f>
      </c>
    </row>
    <row r="118" ht="51">
      <c r="E118" s="14" t="s">
        <v>278</v>
      </c>
    </row>
    <row r="119" spans="1:16" ht="12.75">
      <c r="A119" s="7">
        <v>51</v>
      </c>
      <c r="B119" s="7" t="s">
        <v>99</v>
      </c>
      <c r="C119" s="7" t="s">
        <v>279</v>
      </c>
      <c r="D119" s="7" t="s">
        <v>75</v>
      </c>
      <c r="E119" s="7" t="s">
        <v>280</v>
      </c>
      <c r="F119" s="7" t="s">
        <v>102</v>
      </c>
      <c r="G119" s="9">
        <v>4.074</v>
      </c>
      <c r="H119" s="13"/>
      <c r="I119" s="12">
        <f>ROUND((H119*G119),2)</f>
      </c>
      <c r="O119">
        <f>rekapitulace!H8</f>
      </c>
      <c r="P119">
        <f>O119/100*I119</f>
      </c>
    </row>
    <row r="120" ht="216.75">
      <c r="E120" s="14" t="s">
        <v>281</v>
      </c>
    </row>
    <row r="121" spans="1:16" ht="12.75">
      <c r="A121" s="7">
        <v>52</v>
      </c>
      <c r="B121" s="7" t="s">
        <v>99</v>
      </c>
      <c r="C121" s="7" t="s">
        <v>282</v>
      </c>
      <c r="D121" s="7" t="s">
        <v>75</v>
      </c>
      <c r="E121" s="7" t="s">
        <v>283</v>
      </c>
      <c r="F121" s="7" t="s">
        <v>111</v>
      </c>
      <c r="G121" s="9">
        <v>33.827</v>
      </c>
      <c r="H121" s="13"/>
      <c r="I121" s="12">
        <f>ROUND((H121*G121),2)</f>
      </c>
      <c r="O121">
        <f>rekapitulace!H8</f>
      </c>
      <c r="P121">
        <f>O121/100*I121</f>
      </c>
    </row>
    <row r="122" ht="89.25">
      <c r="E122" s="14" t="s">
        <v>284</v>
      </c>
    </row>
    <row r="123" spans="1:16" ht="12.75">
      <c r="A123" s="7">
        <v>53</v>
      </c>
      <c r="B123" s="7" t="s">
        <v>99</v>
      </c>
      <c r="C123" s="7" t="s">
        <v>285</v>
      </c>
      <c r="D123" s="7" t="s">
        <v>75</v>
      </c>
      <c r="E123" s="7" t="s">
        <v>286</v>
      </c>
      <c r="F123" s="7" t="s">
        <v>91</v>
      </c>
      <c r="G123" s="9">
        <v>12</v>
      </c>
      <c r="H123" s="13"/>
      <c r="I123" s="12">
        <f>ROUND((H123*G123),2)</f>
      </c>
      <c r="O123">
        <f>rekapitulace!H8</f>
      </c>
      <c r="P123">
        <f>O123/100*I123</f>
      </c>
    </row>
    <row r="124" ht="25.5">
      <c r="E124" s="14" t="s">
        <v>287</v>
      </c>
    </row>
    <row r="125" spans="1:16" ht="12.75">
      <c r="A125" s="7">
        <v>54</v>
      </c>
      <c r="B125" s="7" t="s">
        <v>99</v>
      </c>
      <c r="C125" s="7" t="s">
        <v>288</v>
      </c>
      <c r="D125" s="7" t="s">
        <v>75</v>
      </c>
      <c r="E125" s="7" t="s">
        <v>289</v>
      </c>
      <c r="F125" s="7" t="s">
        <v>91</v>
      </c>
      <c r="G125" s="9">
        <v>12</v>
      </c>
      <c r="H125" s="13"/>
      <c r="I125" s="12">
        <f>ROUND((H125*G125),2)</f>
      </c>
      <c r="O125">
        <f>rekapitulace!H8</f>
      </c>
      <c r="P125">
        <f>O125/100*I125</f>
      </c>
    </row>
    <row r="126" ht="25.5">
      <c r="E126" s="14" t="s">
        <v>287</v>
      </c>
    </row>
    <row r="127" spans="1:16" ht="12.75">
      <c r="A127" s="7">
        <v>55</v>
      </c>
      <c r="B127" s="7" t="s">
        <v>99</v>
      </c>
      <c r="C127" s="7" t="s">
        <v>290</v>
      </c>
      <c r="D127" s="7" t="s">
        <v>75</v>
      </c>
      <c r="E127" s="7" t="s">
        <v>291</v>
      </c>
      <c r="F127" s="7" t="s">
        <v>102</v>
      </c>
      <c r="G127" s="9">
        <v>0.632</v>
      </c>
      <c r="H127" s="13"/>
      <c r="I127" s="12">
        <f>ROUND((H127*G127),2)</f>
      </c>
      <c r="O127">
        <f>rekapitulace!H8</f>
      </c>
      <c r="P127">
        <f>O127/100*I127</f>
      </c>
    </row>
    <row r="128" ht="127.5">
      <c r="E128" s="14" t="s">
        <v>292</v>
      </c>
    </row>
    <row r="129" spans="1:16" ht="12.75">
      <c r="A129" s="7">
        <v>56</v>
      </c>
      <c r="B129" s="7" t="s">
        <v>99</v>
      </c>
      <c r="C129" s="7" t="s">
        <v>293</v>
      </c>
      <c r="D129" s="7" t="s">
        <v>75</v>
      </c>
      <c r="E129" s="7" t="s">
        <v>294</v>
      </c>
      <c r="F129" s="7" t="s">
        <v>102</v>
      </c>
      <c r="G129" s="9">
        <v>9.011</v>
      </c>
      <c r="H129" s="13"/>
      <c r="I129" s="12">
        <f>ROUND((H129*G129),2)</f>
      </c>
      <c r="O129">
        <f>rekapitulace!H8</f>
      </c>
      <c r="P129">
        <f>O129/100*I129</f>
      </c>
    </row>
    <row r="130" ht="255">
      <c r="E130" s="14" t="s">
        <v>295</v>
      </c>
    </row>
    <row r="131" spans="1:16" ht="12.75">
      <c r="A131" s="7">
        <v>57</v>
      </c>
      <c r="B131" s="7" t="s">
        <v>99</v>
      </c>
      <c r="C131" s="7" t="s">
        <v>296</v>
      </c>
      <c r="D131" s="7" t="s">
        <v>75</v>
      </c>
      <c r="E131" s="7" t="s">
        <v>297</v>
      </c>
      <c r="F131" s="7" t="s">
        <v>102</v>
      </c>
      <c r="G131" s="9">
        <v>3.206</v>
      </c>
      <c r="H131" s="13"/>
      <c r="I131" s="12">
        <f>ROUND((H131*G131),2)</f>
      </c>
      <c r="O131">
        <f>rekapitulace!H8</f>
      </c>
      <c r="P131">
        <f>O131/100*I131</f>
      </c>
    </row>
    <row r="132" ht="102">
      <c r="E132" s="14" t="s">
        <v>298</v>
      </c>
    </row>
    <row r="133" spans="1:16" ht="12.75">
      <c r="A133" s="7">
        <v>58</v>
      </c>
      <c r="B133" s="7" t="s">
        <v>99</v>
      </c>
      <c r="C133" s="7" t="s">
        <v>299</v>
      </c>
      <c r="D133" s="7" t="s">
        <v>75</v>
      </c>
      <c r="E133" s="7" t="s">
        <v>300</v>
      </c>
      <c r="F133" s="7" t="s">
        <v>102</v>
      </c>
      <c r="G133" s="9">
        <v>20.169</v>
      </c>
      <c r="H133" s="13"/>
      <c r="I133" s="12">
        <f>ROUND((H133*G133),2)</f>
      </c>
      <c r="O133">
        <f>rekapitulace!H8</f>
      </c>
      <c r="P133">
        <f>O133/100*I133</f>
      </c>
    </row>
    <row r="134" ht="344.25">
      <c r="E134" s="14" t="s">
        <v>301</v>
      </c>
    </row>
    <row r="135" spans="1:16" ht="12.75">
      <c r="A135" s="7">
        <v>59</v>
      </c>
      <c r="B135" s="7" t="s">
        <v>99</v>
      </c>
      <c r="C135" s="7" t="s">
        <v>302</v>
      </c>
      <c r="D135" s="7" t="s">
        <v>75</v>
      </c>
      <c r="E135" s="7" t="s">
        <v>303</v>
      </c>
      <c r="F135" s="7" t="s">
        <v>102</v>
      </c>
      <c r="G135" s="9">
        <v>19.103</v>
      </c>
      <c r="H135" s="13"/>
      <c r="I135" s="12">
        <f>ROUND((H135*G135),2)</f>
      </c>
      <c r="O135">
        <f>rekapitulace!H8</f>
      </c>
      <c r="P135">
        <f>O135/100*I135</f>
      </c>
    </row>
    <row r="136" ht="409.5">
      <c r="E136" s="14" t="s">
        <v>304</v>
      </c>
    </row>
    <row r="137" spans="1:16" ht="12.75">
      <c r="A137" s="7">
        <v>60</v>
      </c>
      <c r="B137" s="7" t="s">
        <v>99</v>
      </c>
      <c r="C137" s="7" t="s">
        <v>305</v>
      </c>
      <c r="D137" s="7" t="s">
        <v>75</v>
      </c>
      <c r="E137" s="7" t="s">
        <v>306</v>
      </c>
      <c r="F137" s="7" t="s">
        <v>102</v>
      </c>
      <c r="G137" s="9">
        <v>83.348</v>
      </c>
      <c r="H137" s="13"/>
      <c r="I137" s="12">
        <f>ROUND((H137*G137),2)</f>
      </c>
      <c r="O137">
        <f>rekapitulace!H8</f>
      </c>
      <c r="P137">
        <f>O137/100*I137</f>
      </c>
    </row>
    <row r="138" ht="382.5">
      <c r="E138" s="14" t="s">
        <v>307</v>
      </c>
    </row>
    <row r="139" spans="1:16" ht="12.75">
      <c r="A139" s="7">
        <v>61</v>
      </c>
      <c r="B139" s="7" t="s">
        <v>99</v>
      </c>
      <c r="C139" s="7" t="s">
        <v>308</v>
      </c>
      <c r="D139" s="7" t="s">
        <v>75</v>
      </c>
      <c r="E139" s="7" t="s">
        <v>309</v>
      </c>
      <c r="F139" s="7" t="s">
        <v>102</v>
      </c>
      <c r="G139" s="9">
        <v>3.623</v>
      </c>
      <c r="H139" s="13"/>
      <c r="I139" s="12">
        <f>ROUND((H139*G139),2)</f>
      </c>
      <c r="O139">
        <f>rekapitulace!H8</f>
      </c>
      <c r="P139">
        <f>O139/100*I139</f>
      </c>
    </row>
    <row r="140" ht="229.5">
      <c r="E140" s="14" t="s">
        <v>310</v>
      </c>
    </row>
    <row r="141" spans="1:16" ht="12.75">
      <c r="A141" s="7">
        <v>62</v>
      </c>
      <c r="B141" s="7" t="s">
        <v>99</v>
      </c>
      <c r="C141" s="7" t="s">
        <v>311</v>
      </c>
      <c r="D141" s="7" t="s">
        <v>75</v>
      </c>
      <c r="E141" s="7" t="s">
        <v>312</v>
      </c>
      <c r="F141" s="7" t="s">
        <v>207</v>
      </c>
      <c r="G141" s="9">
        <v>1.509</v>
      </c>
      <c r="H141" s="13"/>
      <c r="I141" s="12">
        <f>ROUND((H141*G141),2)</f>
      </c>
      <c r="O141">
        <f>rekapitulace!H8</f>
      </c>
      <c r="P141">
        <f>O141/100*I141</f>
      </c>
    </row>
    <row r="142" ht="76.5">
      <c r="E142" s="14" t="s">
        <v>313</v>
      </c>
    </row>
    <row r="143" spans="1:16" ht="12.75">
      <c r="A143" s="7">
        <v>63</v>
      </c>
      <c r="B143" s="7" t="s">
        <v>99</v>
      </c>
      <c r="C143" s="7" t="s">
        <v>314</v>
      </c>
      <c r="D143" s="7" t="s">
        <v>75</v>
      </c>
      <c r="E143" s="7" t="s">
        <v>315</v>
      </c>
      <c r="F143" s="7" t="s">
        <v>207</v>
      </c>
      <c r="G143" s="9">
        <v>8.164</v>
      </c>
      <c r="H143" s="13"/>
      <c r="I143" s="12">
        <f>ROUND((H143*G143),2)</f>
      </c>
      <c r="O143">
        <f>rekapitulace!H8</f>
      </c>
      <c r="P143">
        <f>O143/100*I143</f>
      </c>
    </row>
    <row r="144" ht="76.5">
      <c r="E144" s="14" t="s">
        <v>316</v>
      </c>
    </row>
    <row r="145" spans="1:16" ht="12.75">
      <c r="A145" s="7">
        <v>64</v>
      </c>
      <c r="B145" s="7" t="s">
        <v>99</v>
      </c>
      <c r="C145" s="7" t="s">
        <v>317</v>
      </c>
      <c r="D145" s="7" t="s">
        <v>75</v>
      </c>
      <c r="E145" s="7" t="s">
        <v>318</v>
      </c>
      <c r="F145" s="7" t="s">
        <v>102</v>
      </c>
      <c r="G145" s="9">
        <v>90.276</v>
      </c>
      <c r="H145" s="13"/>
      <c r="I145" s="12">
        <f>ROUND((H145*G145),2)</f>
      </c>
      <c r="O145">
        <f>rekapitulace!H8</f>
      </c>
      <c r="P145">
        <f>O145/100*I145</f>
      </c>
    </row>
    <row r="146" ht="267.75">
      <c r="E146" s="14" t="s">
        <v>319</v>
      </c>
    </row>
    <row r="147" spans="1:16" ht="12.75">
      <c r="A147" s="7">
        <v>65</v>
      </c>
      <c r="B147" s="7" t="s">
        <v>99</v>
      </c>
      <c r="C147" s="7" t="s">
        <v>320</v>
      </c>
      <c r="D147" s="7" t="s">
        <v>75</v>
      </c>
      <c r="E147" s="7" t="s">
        <v>321</v>
      </c>
      <c r="F147" s="7" t="s">
        <v>102</v>
      </c>
      <c r="G147" s="9">
        <v>6.368</v>
      </c>
      <c r="H147" s="13"/>
      <c r="I147" s="12">
        <f>ROUND((H147*G147),2)</f>
      </c>
      <c r="O147">
        <f>rekapitulace!H8</f>
      </c>
      <c r="P147">
        <f>O147/100*I147</f>
      </c>
    </row>
    <row r="148" ht="216.75">
      <c r="E148" s="14" t="s">
        <v>322</v>
      </c>
    </row>
    <row r="149" spans="1:16" ht="12.75">
      <c r="A149" s="7">
        <v>66</v>
      </c>
      <c r="B149" s="7" t="s">
        <v>99</v>
      </c>
      <c r="C149" s="7" t="s">
        <v>323</v>
      </c>
      <c r="D149" s="7" t="s">
        <v>75</v>
      </c>
      <c r="E149" s="7" t="s">
        <v>324</v>
      </c>
      <c r="F149" s="7" t="s">
        <v>102</v>
      </c>
      <c r="G149" s="9">
        <v>1.705</v>
      </c>
      <c r="H149" s="13"/>
      <c r="I149" s="12">
        <f>ROUND((H149*G149),2)</f>
      </c>
      <c r="O149">
        <f>rekapitulace!H8</f>
      </c>
      <c r="P149">
        <f>O149/100*I149</f>
      </c>
    </row>
    <row r="150" ht="306">
      <c r="E150" s="14" t="s">
        <v>325</v>
      </c>
    </row>
    <row r="151" spans="1:16" ht="12.75">
      <c r="A151" s="7">
        <v>67</v>
      </c>
      <c r="B151" s="7" t="s">
        <v>99</v>
      </c>
      <c r="C151" s="7" t="s">
        <v>326</v>
      </c>
      <c r="D151" s="7" t="s">
        <v>75</v>
      </c>
      <c r="E151" s="7" t="s">
        <v>327</v>
      </c>
      <c r="F151" s="7" t="s">
        <v>102</v>
      </c>
      <c r="G151" s="9">
        <v>21.717</v>
      </c>
      <c r="H151" s="13"/>
      <c r="I151" s="12">
        <f>ROUND((H151*G151),2)</f>
      </c>
      <c r="O151">
        <f>rekapitulace!H8</f>
      </c>
      <c r="P151">
        <f>O151/100*I151</f>
      </c>
    </row>
    <row r="152" ht="382.5">
      <c r="E152" s="14" t="s">
        <v>328</v>
      </c>
    </row>
    <row r="153" spans="1:16" ht="12.75" customHeight="1">
      <c r="A153" s="15"/>
      <c r="B153" s="15"/>
      <c r="C153" s="15" t="s">
        <v>37</v>
      </c>
      <c r="D153" s="15"/>
      <c r="E153" s="15" t="s">
        <v>252</v>
      </c>
      <c r="F153" s="15"/>
      <c r="G153" s="15"/>
      <c r="H153" s="15"/>
      <c r="I153" s="15">
        <f>SUM(I102:I152)</f>
      </c>
      <c r="P153">
        <f>ROUND(SUM(P102:P152),2)</f>
      </c>
    </row>
    <row r="155" spans="1:9" ht="12.75" customHeight="1">
      <c r="A155" s="8"/>
      <c r="B155" s="8"/>
      <c r="C155" s="8" t="s">
        <v>38</v>
      </c>
      <c r="D155" s="8"/>
      <c r="E155" s="8" t="s">
        <v>108</v>
      </c>
      <c r="F155" s="8"/>
      <c r="G155" s="10"/>
      <c r="H155" s="8"/>
      <c r="I155" s="10"/>
    </row>
    <row r="156" spans="1:16" ht="12.75">
      <c r="A156" s="7">
        <v>68</v>
      </c>
      <c r="B156" s="7" t="s">
        <v>99</v>
      </c>
      <c r="C156" s="7" t="s">
        <v>329</v>
      </c>
      <c r="D156" s="7" t="s">
        <v>75</v>
      </c>
      <c r="E156" s="7" t="s">
        <v>330</v>
      </c>
      <c r="F156" s="7" t="s">
        <v>111</v>
      </c>
      <c r="G156" s="9">
        <v>38.22</v>
      </c>
      <c r="H156" s="13"/>
      <c r="I156" s="12">
        <f>ROUND((H156*G156),2)</f>
      </c>
      <c r="O156">
        <f>rekapitulace!H8</f>
      </c>
      <c r="P156">
        <f>O156/100*I156</f>
      </c>
    </row>
    <row r="157" ht="216.75">
      <c r="E157" s="14" t="s">
        <v>331</v>
      </c>
    </row>
    <row r="158" spans="1:16" ht="12.75">
      <c r="A158" s="7">
        <v>69</v>
      </c>
      <c r="B158" s="7" t="s">
        <v>99</v>
      </c>
      <c r="C158" s="7" t="s">
        <v>332</v>
      </c>
      <c r="D158" s="7" t="s">
        <v>75</v>
      </c>
      <c r="E158" s="7" t="s">
        <v>333</v>
      </c>
      <c r="F158" s="7" t="s">
        <v>111</v>
      </c>
      <c r="G158" s="9">
        <v>258.344</v>
      </c>
      <c r="H158" s="13"/>
      <c r="I158" s="12">
        <f>ROUND((H158*G158),2)</f>
      </c>
      <c r="O158">
        <f>rekapitulace!H8</f>
      </c>
      <c r="P158">
        <f>O158/100*I158</f>
      </c>
    </row>
    <row r="159" ht="102">
      <c r="E159" s="14" t="s">
        <v>334</v>
      </c>
    </row>
    <row r="160" spans="1:16" ht="12.75">
      <c r="A160" s="7">
        <v>70</v>
      </c>
      <c r="B160" s="7" t="s">
        <v>99</v>
      </c>
      <c r="C160" s="7" t="s">
        <v>335</v>
      </c>
      <c r="D160" s="7" t="s">
        <v>75</v>
      </c>
      <c r="E160" s="7" t="s">
        <v>336</v>
      </c>
      <c r="F160" s="7" t="s">
        <v>111</v>
      </c>
      <c r="G160" s="9">
        <v>37.5</v>
      </c>
      <c r="H160" s="13"/>
      <c r="I160" s="12">
        <f>ROUND((H160*G160),2)</f>
      </c>
      <c r="O160">
        <f>rekapitulace!H8</f>
      </c>
      <c r="P160">
        <f>O160/100*I160</f>
      </c>
    </row>
    <row r="161" ht="102">
      <c r="E161" s="14" t="s">
        <v>337</v>
      </c>
    </row>
    <row r="162" spans="1:16" ht="12.75">
      <c r="A162" s="7">
        <v>71</v>
      </c>
      <c r="B162" s="7" t="s">
        <v>99</v>
      </c>
      <c r="C162" s="7" t="s">
        <v>338</v>
      </c>
      <c r="D162" s="7" t="s">
        <v>75</v>
      </c>
      <c r="E162" s="7" t="s">
        <v>339</v>
      </c>
      <c r="F162" s="7" t="s">
        <v>111</v>
      </c>
      <c r="G162" s="9">
        <v>258.344</v>
      </c>
      <c r="H162" s="13"/>
      <c r="I162" s="12">
        <f>ROUND((H162*G162),2)</f>
      </c>
      <c r="O162">
        <f>rekapitulace!H8</f>
      </c>
      <c r="P162">
        <f>O162/100*I162</f>
      </c>
    </row>
    <row r="163" ht="102">
      <c r="E163" s="14" t="s">
        <v>334</v>
      </c>
    </row>
    <row r="164" spans="1:16" ht="12.75">
      <c r="A164" s="7">
        <v>72</v>
      </c>
      <c r="B164" s="7" t="s">
        <v>99</v>
      </c>
      <c r="C164" s="7" t="s">
        <v>340</v>
      </c>
      <c r="D164" s="7" t="s">
        <v>75</v>
      </c>
      <c r="E164" s="7" t="s">
        <v>341</v>
      </c>
      <c r="F164" s="7" t="s">
        <v>111</v>
      </c>
      <c r="G164" s="9">
        <v>258.344</v>
      </c>
      <c r="H164" s="13"/>
      <c r="I164" s="12">
        <f>ROUND((H164*G164),2)</f>
      </c>
      <c r="O164">
        <f>rekapitulace!H8</f>
      </c>
      <c r="P164">
        <f>O164/100*I164</f>
      </c>
    </row>
    <row r="165" ht="102">
      <c r="E165" s="14" t="s">
        <v>334</v>
      </c>
    </row>
    <row r="166" spans="1:16" ht="12.75">
      <c r="A166" s="7">
        <v>73</v>
      </c>
      <c r="B166" s="7" t="s">
        <v>99</v>
      </c>
      <c r="C166" s="7" t="s">
        <v>109</v>
      </c>
      <c r="D166" s="7" t="s">
        <v>75</v>
      </c>
      <c r="E166" s="7" t="s">
        <v>342</v>
      </c>
      <c r="F166" s="7" t="s">
        <v>111</v>
      </c>
      <c r="G166" s="9">
        <v>1247.292</v>
      </c>
      <c r="H166" s="13"/>
      <c r="I166" s="12">
        <f>ROUND((H166*G166),2)</f>
      </c>
      <c r="O166">
        <f>rekapitulace!H8</f>
      </c>
      <c r="P166">
        <f>O166/100*I166</f>
      </c>
    </row>
    <row r="167" ht="114.75">
      <c r="E167" s="14" t="s">
        <v>343</v>
      </c>
    </row>
    <row r="168" spans="1:16" ht="12.75">
      <c r="A168" s="7">
        <v>74</v>
      </c>
      <c r="B168" s="7" t="s">
        <v>99</v>
      </c>
      <c r="C168" s="7" t="s">
        <v>344</v>
      </c>
      <c r="D168" s="7" t="s">
        <v>75</v>
      </c>
      <c r="E168" s="7" t="s">
        <v>345</v>
      </c>
      <c r="F168" s="7" t="s">
        <v>111</v>
      </c>
      <c r="G168" s="9">
        <v>126.06</v>
      </c>
      <c r="H168" s="13"/>
      <c r="I168" s="12">
        <f>ROUND((H168*G168),2)</f>
      </c>
      <c r="O168">
        <f>rekapitulace!H8</f>
      </c>
      <c r="P168">
        <f>O168/100*I168</f>
      </c>
    </row>
    <row r="169" ht="38.25">
      <c r="E169" s="14" t="s">
        <v>346</v>
      </c>
    </row>
    <row r="170" spans="1:16" ht="12.75">
      <c r="A170" s="7">
        <v>75</v>
      </c>
      <c r="B170" s="7" t="s">
        <v>99</v>
      </c>
      <c r="C170" s="7" t="s">
        <v>347</v>
      </c>
      <c r="D170" s="7" t="s">
        <v>75</v>
      </c>
      <c r="E170" s="7" t="s">
        <v>348</v>
      </c>
      <c r="F170" s="7" t="s">
        <v>111</v>
      </c>
      <c r="G170" s="9">
        <v>1247.292</v>
      </c>
      <c r="H170" s="13"/>
      <c r="I170" s="12">
        <f>ROUND((H170*G170),2)</f>
      </c>
      <c r="O170">
        <f>rekapitulace!H8</f>
      </c>
      <c r="P170">
        <f>O170/100*I170</f>
      </c>
    </row>
    <row r="171" ht="409.5">
      <c r="E171" s="14" t="s">
        <v>349</v>
      </c>
    </row>
    <row r="172" spans="1:16" ht="12.75">
      <c r="A172" s="7">
        <v>76</v>
      </c>
      <c r="B172" s="7" t="s">
        <v>99</v>
      </c>
      <c r="C172" s="7" t="s">
        <v>350</v>
      </c>
      <c r="D172" s="7" t="s">
        <v>75</v>
      </c>
      <c r="E172" s="7" t="s">
        <v>351</v>
      </c>
      <c r="F172" s="7" t="s">
        <v>111</v>
      </c>
      <c r="G172" s="9">
        <v>206.675</v>
      </c>
      <c r="H172" s="13"/>
      <c r="I172" s="12">
        <f>ROUND((H172*G172),2)</f>
      </c>
      <c r="O172">
        <f>rekapitulace!H8</f>
      </c>
      <c r="P172">
        <f>O172/100*I172</f>
      </c>
    </row>
    <row r="173" ht="409.5">
      <c r="E173" s="14" t="s">
        <v>352</v>
      </c>
    </row>
    <row r="174" spans="1:16" ht="12.75">
      <c r="A174" s="7">
        <v>77</v>
      </c>
      <c r="B174" s="7" t="s">
        <v>99</v>
      </c>
      <c r="C174" s="7" t="s">
        <v>353</v>
      </c>
      <c r="D174" s="7" t="s">
        <v>75</v>
      </c>
      <c r="E174" s="7" t="s">
        <v>354</v>
      </c>
      <c r="F174" s="7" t="s">
        <v>102</v>
      </c>
      <c r="G174" s="9">
        <v>1.366</v>
      </c>
      <c r="H174" s="13"/>
      <c r="I174" s="12">
        <f>ROUND((H174*G174),2)</f>
      </c>
      <c r="O174">
        <f>rekapitulace!H8</f>
      </c>
      <c r="P174">
        <f>O174/100*I174</f>
      </c>
    </row>
    <row r="175" ht="127.5">
      <c r="E175" s="14" t="s">
        <v>355</v>
      </c>
    </row>
    <row r="176" spans="1:16" ht="12.75">
      <c r="A176" s="7">
        <v>78</v>
      </c>
      <c r="B176" s="7" t="s">
        <v>99</v>
      </c>
      <c r="C176" s="7" t="s">
        <v>356</v>
      </c>
      <c r="D176" s="7" t="s">
        <v>75</v>
      </c>
      <c r="E176" s="7" t="s">
        <v>357</v>
      </c>
      <c r="F176" s="7" t="s">
        <v>102</v>
      </c>
      <c r="G176" s="9">
        <v>4.067</v>
      </c>
      <c r="H176" s="13"/>
      <c r="I176" s="12">
        <f>ROUND((H176*G176),2)</f>
      </c>
      <c r="O176">
        <f>rekapitulace!H8</f>
      </c>
      <c r="P176">
        <f>O176/100*I176</f>
      </c>
    </row>
    <row r="177" ht="409.5">
      <c r="E177" s="14" t="s">
        <v>358</v>
      </c>
    </row>
    <row r="178" spans="1:16" ht="12.75">
      <c r="A178" s="7">
        <v>79</v>
      </c>
      <c r="B178" s="7" t="s">
        <v>99</v>
      </c>
      <c r="C178" s="7" t="s">
        <v>359</v>
      </c>
      <c r="D178" s="7" t="s">
        <v>75</v>
      </c>
      <c r="E178" s="7" t="s">
        <v>360</v>
      </c>
      <c r="F178" s="7" t="s">
        <v>102</v>
      </c>
      <c r="G178" s="9">
        <v>32.127</v>
      </c>
      <c r="H178" s="13"/>
      <c r="I178" s="12">
        <f>ROUND((H178*G178),2)</f>
      </c>
      <c r="O178">
        <f>rekapitulace!H8</f>
      </c>
      <c r="P178">
        <f>O178/100*I178</f>
      </c>
    </row>
    <row r="179" ht="191.25">
      <c r="E179" s="14" t="s">
        <v>361</v>
      </c>
    </row>
    <row r="180" spans="1:16" ht="12.75">
      <c r="A180" s="7">
        <v>80</v>
      </c>
      <c r="B180" s="7" t="s">
        <v>99</v>
      </c>
      <c r="C180" s="7" t="s">
        <v>362</v>
      </c>
      <c r="D180" s="7" t="s">
        <v>75</v>
      </c>
      <c r="E180" s="7" t="s">
        <v>363</v>
      </c>
      <c r="F180" s="7" t="s">
        <v>111</v>
      </c>
      <c r="G180" s="9">
        <v>258.344</v>
      </c>
      <c r="H180" s="13"/>
      <c r="I180" s="12">
        <f>ROUND((H180*G180),2)</f>
      </c>
      <c r="O180">
        <f>rekapitulace!H8</f>
      </c>
      <c r="P180">
        <f>O180/100*I180</f>
      </c>
    </row>
    <row r="181" ht="102">
      <c r="E181" s="14" t="s">
        <v>334</v>
      </c>
    </row>
    <row r="182" spans="1:16" ht="12.75">
      <c r="A182" s="7">
        <v>81</v>
      </c>
      <c r="B182" s="7" t="s">
        <v>99</v>
      </c>
      <c r="C182" s="7" t="s">
        <v>364</v>
      </c>
      <c r="D182" s="7" t="s">
        <v>75</v>
      </c>
      <c r="E182" s="7" t="s">
        <v>365</v>
      </c>
      <c r="F182" s="7" t="s">
        <v>111</v>
      </c>
      <c r="G182" s="9">
        <v>661.816</v>
      </c>
      <c r="H182" s="13"/>
      <c r="I182" s="12">
        <f>ROUND((H182*G182),2)</f>
      </c>
      <c r="O182">
        <f>rekapitulace!H8</f>
      </c>
      <c r="P182">
        <f>O182/100*I182</f>
      </c>
    </row>
    <row r="183" ht="102">
      <c r="E183" s="14" t="s">
        <v>366</v>
      </c>
    </row>
    <row r="184" spans="1:16" ht="12.75">
      <c r="A184" s="7">
        <v>82</v>
      </c>
      <c r="B184" s="7" t="s">
        <v>99</v>
      </c>
      <c r="C184" s="7" t="s">
        <v>367</v>
      </c>
      <c r="D184" s="7" t="s">
        <v>75</v>
      </c>
      <c r="E184" s="7" t="s">
        <v>368</v>
      </c>
      <c r="F184" s="7" t="s">
        <v>111</v>
      </c>
      <c r="G184" s="9">
        <v>6.2</v>
      </c>
      <c r="H184" s="13"/>
      <c r="I184" s="12">
        <f>ROUND((H184*G184),2)</f>
      </c>
      <c r="O184">
        <f>rekapitulace!H8</f>
      </c>
      <c r="P184">
        <f>O184/100*I184</f>
      </c>
    </row>
    <row r="185" ht="267.75">
      <c r="E185" s="14" t="s">
        <v>369</v>
      </c>
    </row>
    <row r="186" spans="1:16" ht="12.75" customHeight="1">
      <c r="A186" s="15"/>
      <c r="B186" s="15"/>
      <c r="C186" s="15" t="s">
        <v>38</v>
      </c>
      <c r="D186" s="15"/>
      <c r="E186" s="15" t="s">
        <v>108</v>
      </c>
      <c r="F186" s="15"/>
      <c r="G186" s="15"/>
      <c r="H186" s="15"/>
      <c r="I186" s="15">
        <f>SUM(I156:I185)</f>
      </c>
      <c r="P186">
        <f>ROUND(SUM(P156:P185),2)</f>
      </c>
    </row>
    <row r="188" spans="1:9" ht="12.75" customHeight="1">
      <c r="A188" s="8"/>
      <c r="B188" s="8"/>
      <c r="C188" s="8" t="s">
        <v>39</v>
      </c>
      <c r="D188" s="8"/>
      <c r="E188" s="8" t="s">
        <v>370</v>
      </c>
      <c r="F188" s="8"/>
      <c r="G188" s="10"/>
      <c r="H188" s="8"/>
      <c r="I188" s="10"/>
    </row>
    <row r="189" spans="1:16" ht="12.75">
      <c r="A189" s="7">
        <v>83</v>
      </c>
      <c r="B189" s="7" t="s">
        <v>99</v>
      </c>
      <c r="C189" s="7" t="s">
        <v>371</v>
      </c>
      <c r="D189" s="7" t="s">
        <v>75</v>
      </c>
      <c r="E189" s="7" t="s">
        <v>372</v>
      </c>
      <c r="F189" s="7" t="s">
        <v>111</v>
      </c>
      <c r="G189" s="9">
        <v>3953.204</v>
      </c>
      <c r="H189" s="13"/>
      <c r="I189" s="12">
        <f>ROUND((H189*G189),2)</f>
      </c>
      <c r="O189">
        <f>rekapitulace!H8</f>
      </c>
      <c r="P189">
        <f>O189/100*I189</f>
      </c>
    </row>
    <row r="190" ht="140.25">
      <c r="E190" s="14" t="s">
        <v>373</v>
      </c>
    </row>
    <row r="191" spans="1:16" ht="12.75">
      <c r="A191" s="7">
        <v>84</v>
      </c>
      <c r="B191" s="7" t="s">
        <v>99</v>
      </c>
      <c r="C191" s="7" t="s">
        <v>374</v>
      </c>
      <c r="D191" s="7" t="s">
        <v>75</v>
      </c>
      <c r="E191" s="7" t="s">
        <v>375</v>
      </c>
      <c r="F191" s="7" t="s">
        <v>111</v>
      </c>
      <c r="G191" s="9">
        <v>1824.556</v>
      </c>
      <c r="H191" s="13"/>
      <c r="I191" s="12">
        <f>ROUND((H191*G191),2)</f>
      </c>
      <c r="O191">
        <f>rekapitulace!H8</f>
      </c>
      <c r="P191">
        <f>O191/100*I191</f>
      </c>
    </row>
    <row r="192" ht="140.25">
      <c r="E192" s="14" t="s">
        <v>376</v>
      </c>
    </row>
    <row r="193" spans="1:16" ht="12.75">
      <c r="A193" s="7">
        <v>85</v>
      </c>
      <c r="B193" s="7" t="s">
        <v>99</v>
      </c>
      <c r="C193" s="7" t="s">
        <v>377</v>
      </c>
      <c r="D193" s="7" t="s">
        <v>75</v>
      </c>
      <c r="E193" s="7" t="s">
        <v>378</v>
      </c>
      <c r="F193" s="7" t="s">
        <v>111</v>
      </c>
      <c r="G193" s="9">
        <v>304.093</v>
      </c>
      <c r="H193" s="13"/>
      <c r="I193" s="12">
        <f>ROUND((H193*G193),2)</f>
      </c>
      <c r="O193">
        <f>rekapitulace!H8</f>
      </c>
      <c r="P193">
        <f>O193/100*I193</f>
      </c>
    </row>
    <row r="194" ht="127.5">
      <c r="E194" s="14" t="s">
        <v>379</v>
      </c>
    </row>
    <row r="195" spans="1:16" ht="12.75">
      <c r="A195" s="7">
        <v>86</v>
      </c>
      <c r="B195" s="7" t="s">
        <v>99</v>
      </c>
      <c r="C195" s="7" t="s">
        <v>380</v>
      </c>
      <c r="D195" s="7" t="s">
        <v>75</v>
      </c>
      <c r="E195" s="7" t="s">
        <v>381</v>
      </c>
      <c r="F195" s="7" t="s">
        <v>111</v>
      </c>
      <c r="G195" s="9">
        <v>6081.852</v>
      </c>
      <c r="H195" s="13"/>
      <c r="I195" s="12">
        <f>ROUND((H195*G195),2)</f>
      </c>
      <c r="O195">
        <f>rekapitulace!H8</f>
      </c>
      <c r="P195">
        <f>O195/100*I195</f>
      </c>
    </row>
    <row r="196" ht="114.75">
      <c r="E196" s="14" t="s">
        <v>382</v>
      </c>
    </row>
    <row r="197" spans="1:16" ht="12.75">
      <c r="A197" s="7">
        <v>87</v>
      </c>
      <c r="B197" s="7" t="s">
        <v>99</v>
      </c>
      <c r="C197" s="7" t="s">
        <v>383</v>
      </c>
      <c r="D197" s="7" t="s">
        <v>75</v>
      </c>
      <c r="E197" s="7" t="s">
        <v>384</v>
      </c>
      <c r="F197" s="7" t="s">
        <v>111</v>
      </c>
      <c r="G197" s="9">
        <v>262.707</v>
      </c>
      <c r="H197" s="13"/>
      <c r="I197" s="12">
        <f>ROUND((H197*G197),2)</f>
      </c>
      <c r="O197">
        <f>rekapitulace!H8</f>
      </c>
      <c r="P197">
        <f>O197/100*I197</f>
      </c>
    </row>
    <row r="198" ht="280.5">
      <c r="E198" s="14" t="s">
        <v>385</v>
      </c>
    </row>
    <row r="199" spans="1:16" ht="12.75">
      <c r="A199" s="7">
        <v>88</v>
      </c>
      <c r="B199" s="7" t="s">
        <v>99</v>
      </c>
      <c r="C199" s="7" t="s">
        <v>386</v>
      </c>
      <c r="D199" s="7" t="s">
        <v>47</v>
      </c>
      <c r="E199" s="7" t="s">
        <v>387</v>
      </c>
      <c r="F199" s="7" t="s">
        <v>111</v>
      </c>
      <c r="G199" s="9">
        <v>194.336</v>
      </c>
      <c r="H199" s="13"/>
      <c r="I199" s="12">
        <f>ROUND((H199*G199),2)</f>
      </c>
      <c r="O199">
        <f>rekapitulace!H8</f>
      </c>
      <c r="P199">
        <f>O199/100*I199</f>
      </c>
    </row>
    <row r="200" ht="293.25">
      <c r="E200" s="14" t="s">
        <v>388</v>
      </c>
    </row>
    <row r="201" spans="1:16" ht="12.75">
      <c r="A201" s="7">
        <v>89</v>
      </c>
      <c r="B201" s="7" t="s">
        <v>99</v>
      </c>
      <c r="C201" s="7" t="s">
        <v>386</v>
      </c>
      <c r="D201" s="7" t="s">
        <v>51</v>
      </c>
      <c r="E201" s="7" t="s">
        <v>389</v>
      </c>
      <c r="F201" s="7" t="s">
        <v>111</v>
      </c>
      <c r="G201" s="9">
        <v>55.8</v>
      </c>
      <c r="H201" s="13"/>
      <c r="I201" s="12">
        <f>ROUND((H201*G201),2)</f>
      </c>
      <c r="O201">
        <f>rekapitulace!H8</f>
      </c>
      <c r="P201">
        <f>O201/100*I201</f>
      </c>
    </row>
    <row r="202" ht="318.75">
      <c r="E202" s="14" t="s">
        <v>390</v>
      </c>
    </row>
    <row r="203" spans="1:16" ht="12.75" customHeight="1">
      <c r="A203" s="15"/>
      <c r="B203" s="15"/>
      <c r="C203" s="15" t="s">
        <v>39</v>
      </c>
      <c r="D203" s="15"/>
      <c r="E203" s="15" t="s">
        <v>370</v>
      </c>
      <c r="F203" s="15"/>
      <c r="G203" s="15"/>
      <c r="H203" s="15"/>
      <c r="I203" s="15">
        <f>SUM(I189:I202)</f>
      </c>
      <c r="P203">
        <f>ROUND(SUM(P189:P202),2)</f>
      </c>
    </row>
    <row r="205" spans="1:9" ht="12.75" customHeight="1">
      <c r="A205" s="8"/>
      <c r="B205" s="8"/>
      <c r="C205" s="8" t="s">
        <v>40</v>
      </c>
      <c r="D205" s="8"/>
      <c r="E205" s="8" t="s">
        <v>391</v>
      </c>
      <c r="F205" s="8"/>
      <c r="G205" s="10"/>
      <c r="H205" s="8"/>
      <c r="I205" s="10"/>
    </row>
    <row r="206" spans="1:16" ht="12.75">
      <c r="A206" s="7">
        <v>90</v>
      </c>
      <c r="B206" s="7" t="s">
        <v>99</v>
      </c>
      <c r="C206" s="7" t="s">
        <v>392</v>
      </c>
      <c r="D206" s="7" t="s">
        <v>75</v>
      </c>
      <c r="E206" s="7" t="s">
        <v>393</v>
      </c>
      <c r="F206" s="7" t="s">
        <v>106</v>
      </c>
      <c r="G206" s="9">
        <v>7.6</v>
      </c>
      <c r="H206" s="13"/>
      <c r="I206" s="12">
        <f>ROUND((H206*G206),2)</f>
      </c>
      <c r="O206">
        <f>rekapitulace!H8</f>
      </c>
      <c r="P206">
        <f>O206/100*I206</f>
      </c>
    </row>
    <row r="207" ht="140.25">
      <c r="E207" s="14" t="s">
        <v>394</v>
      </c>
    </row>
    <row r="208" spans="1:16" ht="12.75">
      <c r="A208" s="7">
        <v>91</v>
      </c>
      <c r="B208" s="7" t="s">
        <v>99</v>
      </c>
      <c r="C208" s="7" t="s">
        <v>395</v>
      </c>
      <c r="D208" s="7" t="s">
        <v>75</v>
      </c>
      <c r="E208" s="7" t="s">
        <v>396</v>
      </c>
      <c r="F208" s="7" t="s">
        <v>106</v>
      </c>
      <c r="G208" s="9">
        <v>45</v>
      </c>
      <c r="H208" s="13"/>
      <c r="I208" s="12">
        <f>ROUND((H208*G208),2)</f>
      </c>
      <c r="O208">
        <f>rekapitulace!H8</f>
      </c>
      <c r="P208">
        <f>O208/100*I208</f>
      </c>
    </row>
    <row r="209" ht="114.75">
      <c r="E209" s="14" t="s">
        <v>397</v>
      </c>
    </row>
    <row r="210" spans="1:16" ht="12.75">
      <c r="A210" s="7">
        <v>92</v>
      </c>
      <c r="B210" s="7" t="s">
        <v>99</v>
      </c>
      <c r="C210" s="7" t="s">
        <v>398</v>
      </c>
      <c r="D210" s="7" t="s">
        <v>75</v>
      </c>
      <c r="E210" s="7" t="s">
        <v>399</v>
      </c>
      <c r="F210" s="7" t="s">
        <v>111</v>
      </c>
      <c r="G210" s="9">
        <v>14.75</v>
      </c>
      <c r="H210" s="13"/>
      <c r="I210" s="12">
        <f>ROUND((H210*G210),2)</f>
      </c>
      <c r="O210">
        <f>rekapitulace!H8</f>
      </c>
      <c r="P210">
        <f>O210/100*I210</f>
      </c>
    </row>
    <row r="211" ht="114.75">
      <c r="E211" s="14" t="s">
        <v>400</v>
      </c>
    </row>
    <row r="212" spans="1:16" ht="12.75">
      <c r="A212" s="7">
        <v>93</v>
      </c>
      <c r="B212" s="7" t="s">
        <v>99</v>
      </c>
      <c r="C212" s="7" t="s">
        <v>401</v>
      </c>
      <c r="D212" s="7" t="s">
        <v>75</v>
      </c>
      <c r="E212" s="7" t="s">
        <v>402</v>
      </c>
      <c r="F212" s="7" t="s">
        <v>111</v>
      </c>
      <c r="G212" s="9">
        <v>158.987</v>
      </c>
      <c r="H212" s="13"/>
      <c r="I212" s="12">
        <f>ROUND((H212*G212),2)</f>
      </c>
      <c r="O212">
        <f>rekapitulace!H8</f>
      </c>
      <c r="P212">
        <f>O212/100*I212</f>
      </c>
    </row>
    <row r="213" ht="409.5">
      <c r="E213" s="14" t="s">
        <v>403</v>
      </c>
    </row>
    <row r="214" spans="1:16" ht="12.75">
      <c r="A214" s="7">
        <v>94</v>
      </c>
      <c r="B214" s="7" t="s">
        <v>99</v>
      </c>
      <c r="C214" s="7" t="s">
        <v>404</v>
      </c>
      <c r="D214" s="7" t="s">
        <v>75</v>
      </c>
      <c r="E214" s="7" t="s">
        <v>405</v>
      </c>
      <c r="F214" s="7" t="s">
        <v>111</v>
      </c>
      <c r="G214" s="9">
        <v>407.425</v>
      </c>
      <c r="H214" s="13"/>
      <c r="I214" s="12">
        <f>ROUND((H214*G214),2)</f>
      </c>
      <c r="O214">
        <f>rekapitulace!H8</f>
      </c>
      <c r="P214">
        <f>O214/100*I214</f>
      </c>
    </row>
    <row r="215" ht="369.75">
      <c r="E215" s="14" t="s">
        <v>406</v>
      </c>
    </row>
    <row r="216" spans="1:16" ht="12.75">
      <c r="A216" s="7">
        <v>95</v>
      </c>
      <c r="B216" s="7" t="s">
        <v>99</v>
      </c>
      <c r="C216" s="7" t="s">
        <v>407</v>
      </c>
      <c r="D216" s="7" t="s">
        <v>75</v>
      </c>
      <c r="E216" s="7" t="s">
        <v>408</v>
      </c>
      <c r="F216" s="7" t="s">
        <v>111</v>
      </c>
      <c r="G216" s="9">
        <v>1134.702</v>
      </c>
      <c r="H216" s="13"/>
      <c r="I216" s="12">
        <f>ROUND((H216*G216),2)</f>
      </c>
      <c r="O216">
        <f>rekapitulace!H8</f>
      </c>
      <c r="P216">
        <f>O216/100*I216</f>
      </c>
    </row>
    <row r="217" ht="408">
      <c r="E217" s="14" t="s">
        <v>409</v>
      </c>
    </row>
    <row r="218" spans="1:16" ht="12.75">
      <c r="A218" s="7">
        <v>96</v>
      </c>
      <c r="B218" s="7" t="s">
        <v>99</v>
      </c>
      <c r="C218" s="7" t="s">
        <v>410</v>
      </c>
      <c r="D218" s="7" t="s">
        <v>75</v>
      </c>
      <c r="E218" s="7" t="s">
        <v>411</v>
      </c>
      <c r="F218" s="7" t="s">
        <v>111</v>
      </c>
      <c r="G218" s="9">
        <v>487.137</v>
      </c>
      <c r="H218" s="13"/>
      <c r="I218" s="12">
        <f>ROUND((H218*G218),2)</f>
      </c>
      <c r="O218">
        <f>rekapitulace!H8</f>
      </c>
      <c r="P218">
        <f>O218/100*I218</f>
      </c>
    </row>
    <row r="219" ht="344.25">
      <c r="E219" s="14" t="s">
        <v>412</v>
      </c>
    </row>
    <row r="220" spans="1:16" ht="12.75">
      <c r="A220" s="7">
        <v>97</v>
      </c>
      <c r="B220" s="7" t="s">
        <v>99</v>
      </c>
      <c r="C220" s="7" t="s">
        <v>413</v>
      </c>
      <c r="D220" s="7" t="s">
        <v>75</v>
      </c>
      <c r="E220" s="7" t="s">
        <v>414</v>
      </c>
      <c r="F220" s="7" t="s">
        <v>106</v>
      </c>
      <c r="G220" s="9">
        <v>3</v>
      </c>
      <c r="H220" s="13"/>
      <c r="I220" s="12">
        <f>ROUND((H220*G220),2)</f>
      </c>
      <c r="O220">
        <f>rekapitulace!H8</f>
      </c>
      <c r="P220">
        <f>O220/100*I220</f>
      </c>
    </row>
    <row r="221" ht="102">
      <c r="E221" s="14" t="s">
        <v>415</v>
      </c>
    </row>
    <row r="222" spans="1:16" ht="12.75">
      <c r="A222" s="7">
        <v>98</v>
      </c>
      <c r="B222" s="7" t="s">
        <v>99</v>
      </c>
      <c r="C222" s="7" t="s">
        <v>416</v>
      </c>
      <c r="D222" s="7" t="s">
        <v>75</v>
      </c>
      <c r="E222" s="7" t="s">
        <v>417</v>
      </c>
      <c r="F222" s="7" t="s">
        <v>106</v>
      </c>
      <c r="G222" s="9">
        <v>3.15</v>
      </c>
      <c r="H222" s="13"/>
      <c r="I222" s="12">
        <f>ROUND((H222*G222),2)</f>
      </c>
      <c r="O222">
        <f>rekapitulace!H8</f>
      </c>
      <c r="P222">
        <f>O222/100*I222</f>
      </c>
    </row>
    <row r="223" ht="178.5">
      <c r="E223" s="14" t="s">
        <v>418</v>
      </c>
    </row>
    <row r="224" spans="1:16" ht="12.75">
      <c r="A224" s="7">
        <v>99</v>
      </c>
      <c r="B224" s="7" t="s">
        <v>99</v>
      </c>
      <c r="C224" s="7" t="s">
        <v>419</v>
      </c>
      <c r="D224" s="7" t="s">
        <v>75</v>
      </c>
      <c r="E224" s="7" t="s">
        <v>420</v>
      </c>
      <c r="F224" s="7" t="s">
        <v>91</v>
      </c>
      <c r="G224" s="9">
        <v>1</v>
      </c>
      <c r="H224" s="13"/>
      <c r="I224" s="12">
        <f>ROUND((H224*G224),2)</f>
      </c>
      <c r="O224">
        <f>rekapitulace!H8</f>
      </c>
      <c r="P224">
        <f>O224/100*I224</f>
      </c>
    </row>
    <row r="225" spans="1:16" ht="12.75">
      <c r="A225" s="7">
        <v>100</v>
      </c>
      <c r="B225" s="7" t="s">
        <v>99</v>
      </c>
      <c r="C225" s="7" t="s">
        <v>421</v>
      </c>
      <c r="D225" s="7" t="s">
        <v>75</v>
      </c>
      <c r="E225" s="7" t="s">
        <v>422</v>
      </c>
      <c r="F225" s="7" t="s">
        <v>91</v>
      </c>
      <c r="G225" s="9">
        <v>1</v>
      </c>
      <c r="H225" s="13"/>
      <c r="I225" s="12">
        <f>ROUND((H225*G225),2)</f>
      </c>
      <c r="O225">
        <f>rekapitulace!H8</f>
      </c>
      <c r="P225">
        <f>O225/100*I225</f>
      </c>
    </row>
    <row r="226" spans="1:16" ht="12.75">
      <c r="A226" s="7">
        <v>101</v>
      </c>
      <c r="B226" s="7" t="s">
        <v>99</v>
      </c>
      <c r="C226" s="7" t="s">
        <v>423</v>
      </c>
      <c r="D226" s="7" t="s">
        <v>75</v>
      </c>
      <c r="E226" s="7" t="s">
        <v>424</v>
      </c>
      <c r="F226" s="7" t="s">
        <v>106</v>
      </c>
      <c r="G226" s="9">
        <v>162</v>
      </c>
      <c r="H226" s="13"/>
      <c r="I226" s="12">
        <f>ROUND((H226*G226),2)</f>
      </c>
      <c r="O226">
        <f>rekapitulace!H8</f>
      </c>
      <c r="P226">
        <f>O226/100*I226</f>
      </c>
    </row>
    <row r="227" ht="153">
      <c r="E227" s="14" t="s">
        <v>425</v>
      </c>
    </row>
    <row r="228" spans="1:16" ht="12.75">
      <c r="A228" s="7">
        <v>102</v>
      </c>
      <c r="B228" s="7" t="s">
        <v>99</v>
      </c>
      <c r="C228" s="7" t="s">
        <v>426</v>
      </c>
      <c r="D228" s="7" t="s">
        <v>75</v>
      </c>
      <c r="E228" s="7" t="s">
        <v>427</v>
      </c>
      <c r="F228" s="7" t="s">
        <v>106</v>
      </c>
      <c r="G228" s="9">
        <v>142</v>
      </c>
      <c r="H228" s="13"/>
      <c r="I228" s="12">
        <f>ROUND((H228*G228),2)</f>
      </c>
      <c r="O228">
        <f>rekapitulace!H8</f>
      </c>
      <c r="P228">
        <f>O228/100*I228</f>
      </c>
    </row>
    <row r="229" ht="51">
      <c r="E229" s="14" t="s">
        <v>428</v>
      </c>
    </row>
    <row r="230" spans="1:16" ht="12.75">
      <c r="A230" s="7">
        <v>103</v>
      </c>
      <c r="B230" s="7" t="s">
        <v>99</v>
      </c>
      <c r="C230" s="7" t="s">
        <v>429</v>
      </c>
      <c r="D230" s="7" t="s">
        <v>75</v>
      </c>
      <c r="E230" s="7" t="s">
        <v>430</v>
      </c>
      <c r="F230" s="7" t="s">
        <v>111</v>
      </c>
      <c r="G230" s="9">
        <v>7.648</v>
      </c>
      <c r="H230" s="13"/>
      <c r="I230" s="12">
        <f>ROUND((H230*G230),2)</f>
      </c>
      <c r="O230">
        <f>rekapitulace!H8</f>
      </c>
      <c r="P230">
        <f>O230/100*I230</f>
      </c>
    </row>
    <row r="231" ht="280.5">
      <c r="E231" s="14" t="s">
        <v>431</v>
      </c>
    </row>
    <row r="232" spans="1:16" ht="12.75">
      <c r="A232" s="7">
        <v>104</v>
      </c>
      <c r="B232" s="7" t="s">
        <v>99</v>
      </c>
      <c r="C232" s="7" t="s">
        <v>432</v>
      </c>
      <c r="D232" s="7" t="s">
        <v>75</v>
      </c>
      <c r="E232" s="7" t="s">
        <v>433</v>
      </c>
      <c r="F232" s="7" t="s">
        <v>111</v>
      </c>
      <c r="G232" s="9">
        <v>5659.677</v>
      </c>
      <c r="H232" s="13"/>
      <c r="I232" s="12">
        <f>ROUND((H232*G232),2)</f>
      </c>
      <c r="O232">
        <f>rekapitulace!H8</f>
      </c>
      <c r="P232">
        <f>O232/100*I232</f>
      </c>
    </row>
    <row r="233" ht="409.5">
      <c r="E233" s="14" t="s">
        <v>434</v>
      </c>
    </row>
    <row r="234" spans="1:16" ht="12.75">
      <c r="A234" s="7">
        <v>105</v>
      </c>
      <c r="B234" s="7" t="s">
        <v>99</v>
      </c>
      <c r="C234" s="7" t="s">
        <v>435</v>
      </c>
      <c r="D234" s="7" t="s">
        <v>75</v>
      </c>
      <c r="E234" s="7" t="s">
        <v>436</v>
      </c>
      <c r="F234" s="7" t="s">
        <v>111</v>
      </c>
      <c r="G234" s="9">
        <v>7.648</v>
      </c>
      <c r="H234" s="13"/>
      <c r="I234" s="12">
        <f>ROUND((H234*G234),2)</f>
      </c>
      <c r="O234">
        <f>rekapitulace!H8</f>
      </c>
      <c r="P234">
        <f>O234/100*I234</f>
      </c>
    </row>
    <row r="235" ht="102">
      <c r="E235" s="14" t="s">
        <v>437</v>
      </c>
    </row>
    <row r="236" spans="1:16" ht="12.75">
      <c r="A236" s="7">
        <v>106</v>
      </c>
      <c r="B236" s="7" t="s">
        <v>99</v>
      </c>
      <c r="C236" s="7" t="s">
        <v>438</v>
      </c>
      <c r="D236" s="7" t="s">
        <v>75</v>
      </c>
      <c r="E236" s="7" t="s">
        <v>439</v>
      </c>
      <c r="F236" s="7" t="s">
        <v>111</v>
      </c>
      <c r="G236" s="9">
        <v>826.064</v>
      </c>
      <c r="H236" s="13"/>
      <c r="I236" s="12">
        <f>ROUND((H236*G236),2)</f>
      </c>
      <c r="O236">
        <f>rekapitulace!H8</f>
      </c>
      <c r="P236">
        <f>O236/100*I236</f>
      </c>
    </row>
    <row r="237" ht="409.5">
      <c r="E237" s="14" t="s">
        <v>440</v>
      </c>
    </row>
    <row r="238" spans="1:16" ht="12.75" customHeight="1">
      <c r="A238" s="15"/>
      <c r="B238" s="15"/>
      <c r="C238" s="15" t="s">
        <v>40</v>
      </c>
      <c r="D238" s="15"/>
      <c r="E238" s="15" t="s">
        <v>391</v>
      </c>
      <c r="F238" s="15"/>
      <c r="G238" s="15"/>
      <c r="H238" s="15"/>
      <c r="I238" s="15">
        <f>SUM(I206:I237)</f>
      </c>
      <c r="P238">
        <f>ROUND(SUM(P206:P237),2)</f>
      </c>
    </row>
    <row r="240" spans="1:9" ht="12.75" customHeight="1">
      <c r="A240" s="8"/>
      <c r="B240" s="8"/>
      <c r="C240" s="8" t="s">
        <v>41</v>
      </c>
      <c r="D240" s="8"/>
      <c r="E240" s="8" t="s">
        <v>441</v>
      </c>
      <c r="F240" s="8"/>
      <c r="G240" s="10"/>
      <c r="H240" s="8"/>
      <c r="I240" s="10"/>
    </row>
    <row r="241" spans="1:16" ht="12.75">
      <c r="A241" s="7">
        <v>107</v>
      </c>
      <c r="B241" s="7" t="s">
        <v>99</v>
      </c>
      <c r="C241" s="7" t="s">
        <v>442</v>
      </c>
      <c r="D241" s="7" t="s">
        <v>75</v>
      </c>
      <c r="E241" s="7" t="s">
        <v>443</v>
      </c>
      <c r="F241" s="7" t="s">
        <v>106</v>
      </c>
      <c r="G241" s="9">
        <v>3</v>
      </c>
      <c r="H241" s="13"/>
      <c r="I241" s="12">
        <f>ROUND((H241*G241),2)</f>
      </c>
      <c r="O241">
        <f>rekapitulace!H8</f>
      </c>
      <c r="P241">
        <f>O241/100*I241</f>
      </c>
    </row>
    <row r="242" ht="51">
      <c r="E242" s="14" t="s">
        <v>444</v>
      </c>
    </row>
    <row r="243" spans="1:16" ht="12.75">
      <c r="A243" s="7">
        <v>108</v>
      </c>
      <c r="B243" s="7" t="s">
        <v>99</v>
      </c>
      <c r="C243" s="7" t="s">
        <v>445</v>
      </c>
      <c r="D243" s="7" t="s">
        <v>75</v>
      </c>
      <c r="E243" s="7" t="s">
        <v>446</v>
      </c>
      <c r="F243" s="7" t="s">
        <v>106</v>
      </c>
      <c r="G243" s="9">
        <v>5.5</v>
      </c>
      <c r="H243" s="13"/>
      <c r="I243" s="12">
        <f>ROUND((H243*G243),2)</f>
      </c>
      <c r="O243">
        <f>rekapitulace!H8</f>
      </c>
      <c r="P243">
        <f>O243/100*I243</f>
      </c>
    </row>
    <row r="244" ht="178.5">
      <c r="E244" s="14" t="s">
        <v>447</v>
      </c>
    </row>
    <row r="245" spans="1:16" ht="12.75">
      <c r="A245" s="7">
        <v>109</v>
      </c>
      <c r="B245" s="7" t="s">
        <v>99</v>
      </c>
      <c r="C245" s="7" t="s">
        <v>448</v>
      </c>
      <c r="D245" s="7" t="s">
        <v>75</v>
      </c>
      <c r="E245" s="7" t="s">
        <v>449</v>
      </c>
      <c r="F245" s="7" t="s">
        <v>106</v>
      </c>
      <c r="G245" s="9">
        <v>11.4</v>
      </c>
      <c r="H245" s="13"/>
      <c r="I245" s="12">
        <f>ROUND((H245*G245),2)</f>
      </c>
      <c r="O245">
        <f>rekapitulace!H8</f>
      </c>
      <c r="P245">
        <f>O245/100*I245</f>
      </c>
    </row>
    <row r="246" ht="165.75">
      <c r="E246" s="14" t="s">
        <v>450</v>
      </c>
    </row>
    <row r="247" spans="1:16" ht="12.75">
      <c r="A247" s="7">
        <v>110</v>
      </c>
      <c r="B247" s="7" t="s">
        <v>99</v>
      </c>
      <c r="C247" s="7" t="s">
        <v>451</v>
      </c>
      <c r="D247" s="7" t="s">
        <v>75</v>
      </c>
      <c r="E247" s="7" t="s">
        <v>452</v>
      </c>
      <c r="F247" s="7" t="s">
        <v>106</v>
      </c>
      <c r="G247" s="9">
        <v>64.7</v>
      </c>
      <c r="H247" s="13"/>
      <c r="I247" s="12">
        <f>ROUND((H247*G247),2)</f>
      </c>
      <c r="O247">
        <f>rekapitulace!H8</f>
      </c>
      <c r="P247">
        <f>O247/100*I247</f>
      </c>
    </row>
    <row r="248" ht="178.5">
      <c r="E248" s="14" t="s">
        <v>453</v>
      </c>
    </row>
    <row r="249" spans="1:16" ht="12.75">
      <c r="A249" s="7">
        <v>111</v>
      </c>
      <c r="B249" s="7" t="s">
        <v>99</v>
      </c>
      <c r="C249" s="7" t="s">
        <v>454</v>
      </c>
      <c r="D249" s="7" t="s">
        <v>75</v>
      </c>
      <c r="E249" s="7" t="s">
        <v>455</v>
      </c>
      <c r="F249" s="7" t="s">
        <v>106</v>
      </c>
      <c r="G249" s="9">
        <v>97.1</v>
      </c>
      <c r="H249" s="13"/>
      <c r="I249" s="12">
        <f>ROUND((H249*G249),2)</f>
      </c>
      <c r="O249">
        <f>rekapitulace!H8</f>
      </c>
      <c r="P249">
        <f>O249/100*I249</f>
      </c>
    </row>
    <row r="250" ht="306">
      <c r="E250" s="14" t="s">
        <v>456</v>
      </c>
    </row>
    <row r="251" spans="1:16" ht="12.75">
      <c r="A251" s="7">
        <v>112</v>
      </c>
      <c r="B251" s="7" t="s">
        <v>99</v>
      </c>
      <c r="C251" s="7" t="s">
        <v>457</v>
      </c>
      <c r="D251" s="7" t="s">
        <v>75</v>
      </c>
      <c r="E251" s="7" t="s">
        <v>458</v>
      </c>
      <c r="F251" s="7" t="s">
        <v>106</v>
      </c>
      <c r="G251" s="9">
        <v>883.4</v>
      </c>
      <c r="H251" s="13"/>
      <c r="I251" s="12">
        <f>ROUND((H251*G251),2)</f>
      </c>
      <c r="O251">
        <f>rekapitulace!H8</f>
      </c>
      <c r="P251">
        <f>O251/100*I251</f>
      </c>
    </row>
    <row r="252" ht="204">
      <c r="E252" s="14" t="s">
        <v>459</v>
      </c>
    </row>
    <row r="253" spans="1:16" ht="12.75">
      <c r="A253" s="7">
        <v>113</v>
      </c>
      <c r="B253" s="7" t="s">
        <v>99</v>
      </c>
      <c r="C253" s="7" t="s">
        <v>460</v>
      </c>
      <c r="D253" s="7" t="s">
        <v>75</v>
      </c>
      <c r="E253" s="7" t="s">
        <v>461</v>
      </c>
      <c r="F253" s="7" t="s">
        <v>106</v>
      </c>
      <c r="G253" s="9">
        <v>294</v>
      </c>
      <c r="H253" s="13"/>
      <c r="I253" s="12">
        <f>ROUND((H253*G253),2)</f>
      </c>
      <c r="O253">
        <f>rekapitulace!H8</f>
      </c>
      <c r="P253">
        <f>O253/100*I253</f>
      </c>
    </row>
    <row r="254" ht="89.25">
      <c r="E254" s="14" t="s">
        <v>462</v>
      </c>
    </row>
    <row r="255" spans="1:16" ht="12.75">
      <c r="A255" s="7">
        <v>114</v>
      </c>
      <c r="B255" s="7" t="s">
        <v>99</v>
      </c>
      <c r="C255" s="7" t="s">
        <v>463</v>
      </c>
      <c r="D255" s="7" t="s">
        <v>75</v>
      </c>
      <c r="E255" s="7" t="s">
        <v>464</v>
      </c>
      <c r="F255" s="7" t="s">
        <v>91</v>
      </c>
      <c r="G255" s="9">
        <v>1</v>
      </c>
      <c r="H255" s="13"/>
      <c r="I255" s="12">
        <f>ROUND((H255*G255),2)</f>
      </c>
      <c r="O255">
        <f>rekapitulace!H8</f>
      </c>
      <c r="P255">
        <f>O255/100*I255</f>
      </c>
    </row>
    <row r="256" ht="63.75">
      <c r="E256" s="14" t="s">
        <v>465</v>
      </c>
    </row>
    <row r="257" spans="1:16" ht="12.75">
      <c r="A257" s="7">
        <v>115</v>
      </c>
      <c r="B257" s="7" t="s">
        <v>99</v>
      </c>
      <c r="C257" s="7" t="s">
        <v>466</v>
      </c>
      <c r="D257" s="7" t="s">
        <v>75</v>
      </c>
      <c r="E257" s="7" t="s">
        <v>467</v>
      </c>
      <c r="F257" s="7" t="s">
        <v>91</v>
      </c>
      <c r="G257" s="9">
        <v>2</v>
      </c>
      <c r="H257" s="13"/>
      <c r="I257" s="12">
        <f>ROUND((H257*G257),2)</f>
      </c>
      <c r="O257">
        <f>rekapitulace!H8</f>
      </c>
      <c r="P257">
        <f>O257/100*I257</f>
      </c>
    </row>
    <row r="258" spans="1:16" ht="12.75">
      <c r="A258" s="7">
        <v>116</v>
      </c>
      <c r="B258" s="7" t="s">
        <v>99</v>
      </c>
      <c r="C258" s="7" t="s">
        <v>468</v>
      </c>
      <c r="D258" s="7" t="s">
        <v>75</v>
      </c>
      <c r="E258" s="7" t="s">
        <v>469</v>
      </c>
      <c r="F258" s="7" t="s">
        <v>91</v>
      </c>
      <c r="G258" s="9">
        <v>3</v>
      </c>
      <c r="H258" s="13"/>
      <c r="I258" s="12">
        <f>ROUND((H258*G258),2)</f>
      </c>
      <c r="O258">
        <f>rekapitulace!H8</f>
      </c>
      <c r="P258">
        <f>O258/100*I258</f>
      </c>
    </row>
    <row r="259" ht="76.5">
      <c r="E259" s="14" t="s">
        <v>470</v>
      </c>
    </row>
    <row r="260" spans="1:16" ht="12.75">
      <c r="A260" s="7">
        <v>117</v>
      </c>
      <c r="B260" s="7" t="s">
        <v>99</v>
      </c>
      <c r="C260" s="7" t="s">
        <v>471</v>
      </c>
      <c r="D260" s="7" t="s">
        <v>75</v>
      </c>
      <c r="E260" s="7" t="s">
        <v>472</v>
      </c>
      <c r="F260" s="7" t="s">
        <v>91</v>
      </c>
      <c r="G260" s="9">
        <v>1</v>
      </c>
      <c r="H260" s="13"/>
      <c r="I260" s="12">
        <f>ROUND((H260*G260),2)</f>
      </c>
      <c r="O260">
        <f>rekapitulace!H8</f>
      </c>
      <c r="P260">
        <f>O260/100*I260</f>
      </c>
    </row>
    <row r="261" ht="89.25">
      <c r="E261" s="14" t="s">
        <v>473</v>
      </c>
    </row>
    <row r="262" spans="1:16" ht="12.75">
      <c r="A262" s="7">
        <v>118</v>
      </c>
      <c r="B262" s="7" t="s">
        <v>99</v>
      </c>
      <c r="C262" s="7" t="s">
        <v>474</v>
      </c>
      <c r="D262" s="7" t="s">
        <v>75</v>
      </c>
      <c r="E262" s="7" t="s">
        <v>475</v>
      </c>
      <c r="F262" s="7" t="s">
        <v>91</v>
      </c>
      <c r="G262" s="9">
        <v>12</v>
      </c>
      <c r="H262" s="13"/>
      <c r="I262" s="12">
        <f>ROUND((H262*G262),2)</f>
      </c>
      <c r="O262">
        <f>rekapitulace!H8</f>
      </c>
      <c r="P262">
        <f>O262/100*I262</f>
      </c>
    </row>
    <row r="263" ht="25.5">
      <c r="E263" s="14" t="s">
        <v>476</v>
      </c>
    </row>
    <row r="264" spans="1:16" ht="12.75">
      <c r="A264" s="7">
        <v>119</v>
      </c>
      <c r="B264" s="7" t="s">
        <v>99</v>
      </c>
      <c r="C264" s="7" t="s">
        <v>477</v>
      </c>
      <c r="D264" s="7" t="s">
        <v>75</v>
      </c>
      <c r="E264" s="7" t="s">
        <v>478</v>
      </c>
      <c r="F264" s="7" t="s">
        <v>91</v>
      </c>
      <c r="G264" s="9">
        <v>2</v>
      </c>
      <c r="H264" s="13"/>
      <c r="I264" s="12">
        <f>ROUND((H264*G264),2)</f>
      </c>
      <c r="O264">
        <f>rekapitulace!H8</f>
      </c>
      <c r="P264">
        <f>O264/100*I264</f>
      </c>
    </row>
    <row r="265" ht="89.25">
      <c r="E265" s="14" t="s">
        <v>479</v>
      </c>
    </row>
    <row r="266" spans="1:16" ht="12.75">
      <c r="A266" s="7">
        <v>120</v>
      </c>
      <c r="B266" s="7" t="s">
        <v>99</v>
      </c>
      <c r="C266" s="7" t="s">
        <v>480</v>
      </c>
      <c r="D266" s="7" t="s">
        <v>75</v>
      </c>
      <c r="E266" s="7" t="s">
        <v>481</v>
      </c>
      <c r="F266" s="7" t="s">
        <v>91</v>
      </c>
      <c r="G266" s="9">
        <v>19</v>
      </c>
      <c r="H266" s="13"/>
      <c r="I266" s="12">
        <f>ROUND((H266*G266),2)</f>
      </c>
      <c r="O266">
        <f>rekapitulace!H8</f>
      </c>
      <c r="P266">
        <f>O266/100*I266</f>
      </c>
    </row>
    <row r="267" ht="76.5">
      <c r="E267" s="14" t="s">
        <v>482</v>
      </c>
    </row>
    <row r="268" spans="1:16" ht="12.75" customHeight="1">
      <c r="A268" s="15"/>
      <c r="B268" s="15"/>
      <c r="C268" s="15" t="s">
        <v>41</v>
      </c>
      <c r="D268" s="15"/>
      <c r="E268" s="15" t="s">
        <v>483</v>
      </c>
      <c r="F268" s="15"/>
      <c r="G268" s="15"/>
      <c r="H268" s="15"/>
      <c r="I268" s="15">
        <f>SUM(I241:I267)</f>
      </c>
      <c r="P268">
        <f>ROUND(SUM(P241:P267),2)</f>
      </c>
    </row>
    <row r="270" spans="1:9" ht="12.75" customHeight="1">
      <c r="A270" s="8"/>
      <c r="B270" s="8"/>
      <c r="C270" s="8" t="s">
        <v>42</v>
      </c>
      <c r="D270" s="8"/>
      <c r="E270" s="8" t="s">
        <v>119</v>
      </c>
      <c r="F270" s="8"/>
      <c r="G270" s="10"/>
      <c r="H270" s="8"/>
      <c r="I270" s="10"/>
    </row>
    <row r="271" spans="1:16" ht="12.75">
      <c r="A271" s="7">
        <v>121</v>
      </c>
      <c r="B271" s="7" t="s">
        <v>99</v>
      </c>
      <c r="C271" s="7" t="s">
        <v>484</v>
      </c>
      <c r="D271" s="7" t="s">
        <v>75</v>
      </c>
      <c r="E271" s="7" t="s">
        <v>485</v>
      </c>
      <c r="F271" s="7" t="s">
        <v>106</v>
      </c>
      <c r="G271" s="9">
        <v>38.6</v>
      </c>
      <c r="H271" s="13"/>
      <c r="I271" s="12">
        <f>ROUND((H271*G271),2)</f>
      </c>
      <c r="O271">
        <f>rekapitulace!H8</f>
      </c>
      <c r="P271">
        <f>O271/100*I271</f>
      </c>
    </row>
    <row r="272" ht="178.5">
      <c r="E272" s="14" t="s">
        <v>486</v>
      </c>
    </row>
    <row r="273" spans="1:16" ht="12.75">
      <c r="A273" s="7">
        <v>122</v>
      </c>
      <c r="B273" s="7" t="s">
        <v>99</v>
      </c>
      <c r="C273" s="7" t="s">
        <v>487</v>
      </c>
      <c r="D273" s="7" t="s">
        <v>75</v>
      </c>
      <c r="E273" s="7" t="s">
        <v>488</v>
      </c>
      <c r="F273" s="7" t="s">
        <v>106</v>
      </c>
      <c r="G273" s="9">
        <v>236.42</v>
      </c>
      <c r="H273" s="13"/>
      <c r="I273" s="12">
        <f>ROUND((H273*G273),2)</f>
      </c>
      <c r="O273">
        <f>rekapitulace!H8</f>
      </c>
      <c r="P273">
        <f>O273/100*I273</f>
      </c>
    </row>
    <row r="274" ht="216.75">
      <c r="E274" s="14" t="s">
        <v>489</v>
      </c>
    </row>
    <row r="275" spans="1:16" ht="12.75">
      <c r="A275" s="7">
        <v>123</v>
      </c>
      <c r="B275" s="7" t="s">
        <v>99</v>
      </c>
      <c r="C275" s="7" t="s">
        <v>490</v>
      </c>
      <c r="D275" s="7" t="s">
        <v>75</v>
      </c>
      <c r="E275" s="7" t="s">
        <v>491</v>
      </c>
      <c r="F275" s="7" t="s">
        <v>91</v>
      </c>
      <c r="G275" s="9">
        <v>50</v>
      </c>
      <c r="H275" s="13"/>
      <c r="I275" s="12">
        <f>ROUND((H275*G275),2)</f>
      </c>
      <c r="O275">
        <f>rekapitulace!H8</f>
      </c>
      <c r="P275">
        <f>O275/100*I275</f>
      </c>
    </row>
    <row r="276" ht="191.25">
      <c r="E276" s="14" t="s">
        <v>492</v>
      </c>
    </row>
    <row r="277" spans="1:16" ht="12.75">
      <c r="A277" s="7">
        <v>124</v>
      </c>
      <c r="B277" s="7" t="s">
        <v>99</v>
      </c>
      <c r="C277" s="7" t="s">
        <v>493</v>
      </c>
      <c r="D277" s="7" t="s">
        <v>75</v>
      </c>
      <c r="E277" s="7" t="s">
        <v>494</v>
      </c>
      <c r="F277" s="7" t="s">
        <v>91</v>
      </c>
      <c r="G277" s="9">
        <v>16</v>
      </c>
      <c r="H277" s="13"/>
      <c r="I277" s="12">
        <f>ROUND((H277*G277),2)</f>
      </c>
      <c r="O277">
        <f>rekapitulace!H8</f>
      </c>
      <c r="P277">
        <f>O277/100*I277</f>
      </c>
    </row>
    <row r="278" ht="409.5">
      <c r="E278" s="14" t="s">
        <v>495</v>
      </c>
    </row>
    <row r="279" spans="1:16" ht="12.75">
      <c r="A279" s="7">
        <v>125</v>
      </c>
      <c r="B279" s="7" t="s">
        <v>99</v>
      </c>
      <c r="C279" s="7" t="s">
        <v>496</v>
      </c>
      <c r="D279" s="7" t="s">
        <v>75</v>
      </c>
      <c r="E279" s="7" t="s">
        <v>497</v>
      </c>
      <c r="F279" s="7" t="s">
        <v>91</v>
      </c>
      <c r="G279" s="9">
        <v>2</v>
      </c>
      <c r="H279" s="13"/>
      <c r="I279" s="12">
        <f>ROUND((H279*G279),2)</f>
      </c>
      <c r="O279">
        <f>rekapitulace!H8</f>
      </c>
      <c r="P279">
        <f>O279/100*I279</f>
      </c>
    </row>
    <row r="280" spans="1:16" ht="12.75">
      <c r="A280" s="7">
        <v>126</v>
      </c>
      <c r="B280" s="7" t="s">
        <v>99</v>
      </c>
      <c r="C280" s="7" t="s">
        <v>498</v>
      </c>
      <c r="D280" s="7" t="s">
        <v>75</v>
      </c>
      <c r="E280" s="7" t="s">
        <v>499</v>
      </c>
      <c r="F280" s="7" t="s">
        <v>111</v>
      </c>
      <c r="G280" s="9">
        <v>44.038</v>
      </c>
      <c r="H280" s="13"/>
      <c r="I280" s="12">
        <f>ROUND((H280*G280),2)</f>
      </c>
      <c r="O280">
        <f>rekapitulace!H8</f>
      </c>
      <c r="P280">
        <f>O280/100*I280</f>
      </c>
    </row>
    <row r="281" ht="306">
      <c r="E281" s="14" t="s">
        <v>500</v>
      </c>
    </row>
    <row r="282" spans="1:16" ht="12.75">
      <c r="A282" s="7">
        <v>127</v>
      </c>
      <c r="B282" s="7" t="s">
        <v>99</v>
      </c>
      <c r="C282" s="7" t="s">
        <v>501</v>
      </c>
      <c r="D282" s="7" t="s">
        <v>75</v>
      </c>
      <c r="E282" s="7" t="s">
        <v>502</v>
      </c>
      <c r="F282" s="7" t="s">
        <v>106</v>
      </c>
      <c r="G282" s="9">
        <v>5.77</v>
      </c>
      <c r="H282" s="13"/>
      <c r="I282" s="12">
        <f>ROUND((H282*G282),2)</f>
      </c>
      <c r="O282">
        <f>rekapitulace!H8</f>
      </c>
      <c r="P282">
        <f>O282/100*I282</f>
      </c>
    </row>
    <row r="283" ht="89.25">
      <c r="E283" s="14" t="s">
        <v>503</v>
      </c>
    </row>
    <row r="284" spans="1:16" ht="12.75">
      <c r="A284" s="7">
        <v>128</v>
      </c>
      <c r="B284" s="7" t="s">
        <v>99</v>
      </c>
      <c r="C284" s="7" t="s">
        <v>504</v>
      </c>
      <c r="D284" s="7" t="s">
        <v>75</v>
      </c>
      <c r="E284" s="7" t="s">
        <v>505</v>
      </c>
      <c r="F284" s="7" t="s">
        <v>106</v>
      </c>
      <c r="G284" s="9">
        <v>2</v>
      </c>
      <c r="H284" s="13"/>
      <c r="I284" s="12">
        <f>ROUND((H284*G284),2)</f>
      </c>
      <c r="O284">
        <f>rekapitulace!H8</f>
      </c>
      <c r="P284">
        <f>O284/100*I284</f>
      </c>
    </row>
    <row r="285" ht="76.5">
      <c r="E285" s="14" t="s">
        <v>506</v>
      </c>
    </row>
    <row r="286" spans="1:16" ht="12.75">
      <c r="A286" s="7">
        <v>129</v>
      </c>
      <c r="B286" s="7" t="s">
        <v>99</v>
      </c>
      <c r="C286" s="7" t="s">
        <v>507</v>
      </c>
      <c r="D286" s="7" t="s">
        <v>75</v>
      </c>
      <c r="E286" s="7" t="s">
        <v>508</v>
      </c>
      <c r="F286" s="7" t="s">
        <v>111</v>
      </c>
      <c r="G286" s="9">
        <v>3.72</v>
      </c>
      <c r="H286" s="13"/>
      <c r="I286" s="12">
        <f>ROUND((H286*G286),2)</f>
      </c>
      <c r="O286">
        <f>rekapitulace!H8</f>
      </c>
      <c r="P286">
        <f>O286/100*I286</f>
      </c>
    </row>
    <row r="287" ht="63.75">
      <c r="E287" s="14" t="s">
        <v>509</v>
      </c>
    </row>
    <row r="288" spans="1:16" ht="12.75">
      <c r="A288" s="7">
        <v>130</v>
      </c>
      <c r="B288" s="7" t="s">
        <v>99</v>
      </c>
      <c r="C288" s="7" t="s">
        <v>510</v>
      </c>
      <c r="D288" s="7" t="s">
        <v>75</v>
      </c>
      <c r="E288" s="7" t="s">
        <v>511</v>
      </c>
      <c r="F288" s="7" t="s">
        <v>102</v>
      </c>
      <c r="G288" s="9">
        <v>0.278</v>
      </c>
      <c r="H288" s="13"/>
      <c r="I288" s="12">
        <f>ROUND((H288*G288),2)</f>
      </c>
      <c r="O288">
        <f>rekapitulace!H8</f>
      </c>
      <c r="P288">
        <f>O288/100*I288</f>
      </c>
    </row>
    <row r="289" ht="409.5">
      <c r="E289" s="14" t="s">
        <v>512</v>
      </c>
    </row>
    <row r="290" spans="1:16" ht="12.75">
      <c r="A290" s="7">
        <v>131</v>
      </c>
      <c r="B290" s="7" t="s">
        <v>99</v>
      </c>
      <c r="C290" s="7" t="s">
        <v>120</v>
      </c>
      <c r="D290" s="7" t="s">
        <v>75</v>
      </c>
      <c r="E290" s="7" t="s">
        <v>121</v>
      </c>
      <c r="F290" s="7" t="s">
        <v>106</v>
      </c>
      <c r="G290" s="9">
        <v>39.5</v>
      </c>
      <c r="H290" s="13"/>
      <c r="I290" s="12">
        <f>ROUND((H290*G290),2)</f>
      </c>
      <c r="O290">
        <f>rekapitulace!H8</f>
      </c>
      <c r="P290">
        <f>O290/100*I290</f>
      </c>
    </row>
    <row r="291" ht="267.75">
      <c r="E291" s="14" t="s">
        <v>513</v>
      </c>
    </row>
    <row r="292" spans="1:16" ht="12.75">
      <c r="A292" s="7">
        <v>132</v>
      </c>
      <c r="B292" s="7" t="s">
        <v>99</v>
      </c>
      <c r="C292" s="7" t="s">
        <v>514</v>
      </c>
      <c r="D292" s="7" t="s">
        <v>75</v>
      </c>
      <c r="E292" s="7" t="s">
        <v>515</v>
      </c>
      <c r="F292" s="7" t="s">
        <v>106</v>
      </c>
      <c r="G292" s="9">
        <v>298.9</v>
      </c>
      <c r="H292" s="13"/>
      <c r="I292" s="12">
        <f>ROUND((H292*G292),2)</f>
      </c>
      <c r="O292">
        <f>rekapitulace!H8</f>
      </c>
      <c r="P292">
        <f>O292/100*I292</f>
      </c>
    </row>
    <row r="293" ht="357">
      <c r="E293" s="14" t="s">
        <v>516</v>
      </c>
    </row>
    <row r="294" spans="1:16" ht="12.75">
      <c r="A294" s="7">
        <v>133</v>
      </c>
      <c r="B294" s="7" t="s">
        <v>99</v>
      </c>
      <c r="C294" s="7" t="s">
        <v>517</v>
      </c>
      <c r="D294" s="7" t="s">
        <v>75</v>
      </c>
      <c r="E294" s="7" t="s">
        <v>518</v>
      </c>
      <c r="F294" s="7" t="s">
        <v>91</v>
      </c>
      <c r="G294" s="9">
        <v>1</v>
      </c>
      <c r="H294" s="13"/>
      <c r="I294" s="12">
        <f>ROUND((H294*G294),2)</f>
      </c>
      <c r="O294">
        <f>rekapitulace!H8</f>
      </c>
      <c r="P294">
        <f>O294/100*I294</f>
      </c>
    </row>
    <row r="295" spans="1:16" ht="12.75">
      <c r="A295" s="7">
        <v>134</v>
      </c>
      <c r="B295" s="7" t="s">
        <v>99</v>
      </c>
      <c r="C295" s="7" t="s">
        <v>519</v>
      </c>
      <c r="D295" s="7" t="s">
        <v>75</v>
      </c>
      <c r="E295" s="7" t="s">
        <v>520</v>
      </c>
      <c r="F295" s="7" t="s">
        <v>91</v>
      </c>
      <c r="G295" s="9">
        <v>1</v>
      </c>
      <c r="H295" s="13"/>
      <c r="I295" s="12">
        <f>ROUND((H295*G295),2)</f>
      </c>
      <c r="O295">
        <f>rekapitulace!H8</f>
      </c>
      <c r="P295">
        <f>O295/100*I295</f>
      </c>
    </row>
    <row r="296" spans="1:16" ht="12.75">
      <c r="A296" s="7">
        <v>135</v>
      </c>
      <c r="B296" s="7" t="s">
        <v>99</v>
      </c>
      <c r="C296" s="7" t="s">
        <v>521</v>
      </c>
      <c r="D296" s="7" t="s">
        <v>75</v>
      </c>
      <c r="E296" s="7" t="s">
        <v>522</v>
      </c>
      <c r="F296" s="7" t="s">
        <v>106</v>
      </c>
      <c r="G296" s="9">
        <v>24</v>
      </c>
      <c r="H296" s="13"/>
      <c r="I296" s="12">
        <f>ROUND((H296*G296),2)</f>
      </c>
      <c r="O296">
        <f>rekapitulace!H8</f>
      </c>
      <c r="P296">
        <f>O296/100*I296</f>
      </c>
    </row>
    <row r="297" ht="63.75">
      <c r="E297" s="14" t="s">
        <v>523</v>
      </c>
    </row>
    <row r="298" spans="1:16" ht="12.75">
      <c r="A298" s="7">
        <v>136</v>
      </c>
      <c r="B298" s="7" t="s">
        <v>99</v>
      </c>
      <c r="C298" s="7" t="s">
        <v>524</v>
      </c>
      <c r="D298" s="7" t="s">
        <v>75</v>
      </c>
      <c r="E298" s="7" t="s">
        <v>525</v>
      </c>
      <c r="F298" s="7" t="s">
        <v>111</v>
      </c>
      <c r="G298" s="9">
        <v>24.49</v>
      </c>
      <c r="H298" s="13"/>
      <c r="I298" s="12">
        <f>ROUND((H298*G298),2)</f>
      </c>
      <c r="O298">
        <f>rekapitulace!H8</f>
      </c>
      <c r="P298">
        <f>O298/100*I298</f>
      </c>
    </row>
    <row r="299" ht="178.5">
      <c r="E299" s="14" t="s">
        <v>526</v>
      </c>
    </row>
    <row r="300" spans="1:16" ht="12.75">
      <c r="A300" s="7">
        <v>137</v>
      </c>
      <c r="B300" s="7" t="s">
        <v>99</v>
      </c>
      <c r="C300" s="7" t="s">
        <v>524</v>
      </c>
      <c r="D300" s="7" t="s">
        <v>72</v>
      </c>
      <c r="E300" s="7" t="s">
        <v>525</v>
      </c>
      <c r="F300" s="7" t="s">
        <v>111</v>
      </c>
      <c r="G300" s="9">
        <v>4.5</v>
      </c>
      <c r="H300" s="13"/>
      <c r="I300" s="12">
        <f>ROUND((H300*G300),2)</f>
      </c>
      <c r="O300">
        <f>rekapitulace!H8</f>
      </c>
      <c r="P300">
        <f>O300/100*I300</f>
      </c>
    </row>
    <row r="301" ht="165.75">
      <c r="E301" s="14" t="s">
        <v>527</v>
      </c>
    </row>
    <row r="302" spans="1:16" ht="12.75">
      <c r="A302" s="7">
        <v>138</v>
      </c>
      <c r="B302" s="7" t="s">
        <v>45</v>
      </c>
      <c r="C302" s="7" t="s">
        <v>528</v>
      </c>
      <c r="D302" s="7" t="s">
        <v>75</v>
      </c>
      <c r="E302" s="7" t="s">
        <v>529</v>
      </c>
      <c r="F302" s="7" t="s">
        <v>91</v>
      </c>
      <c r="G302" s="9">
        <v>2</v>
      </c>
      <c r="H302" s="13"/>
      <c r="I302" s="12">
        <f>ROUND((H302*G302),2)</f>
      </c>
      <c r="O302">
        <f>rekapitulace!H8</f>
      </c>
      <c r="P302">
        <f>O302/100*I302</f>
      </c>
    </row>
    <row r="303" spans="1:16" ht="12.75">
      <c r="A303" s="7">
        <v>139</v>
      </c>
      <c r="B303" s="7" t="s">
        <v>99</v>
      </c>
      <c r="C303" s="7" t="s">
        <v>530</v>
      </c>
      <c r="D303" s="7" t="s">
        <v>75</v>
      </c>
      <c r="E303" s="7" t="s">
        <v>531</v>
      </c>
      <c r="F303" s="7" t="s">
        <v>91</v>
      </c>
      <c r="G303" s="9">
        <v>22</v>
      </c>
      <c r="H303" s="13"/>
      <c r="I303" s="12">
        <f>ROUND((H303*G303),2)</f>
      </c>
      <c r="O303">
        <f>rekapitulace!H8</f>
      </c>
      <c r="P303">
        <f>O303/100*I303</f>
      </c>
    </row>
    <row r="304" ht="63.75">
      <c r="E304" s="14" t="s">
        <v>532</v>
      </c>
    </row>
    <row r="305" spans="1:16" ht="12.75">
      <c r="A305" s="7">
        <v>140</v>
      </c>
      <c r="B305" s="7" t="s">
        <v>99</v>
      </c>
      <c r="C305" s="7" t="s">
        <v>533</v>
      </c>
      <c r="D305" s="7" t="s">
        <v>75</v>
      </c>
      <c r="E305" s="7" t="s">
        <v>534</v>
      </c>
      <c r="F305" s="7" t="s">
        <v>91</v>
      </c>
      <c r="G305" s="9">
        <v>24</v>
      </c>
      <c r="H305" s="13"/>
      <c r="I305" s="12">
        <f>ROUND((H305*G305),2)</f>
      </c>
      <c r="O305">
        <f>rekapitulace!H8</f>
      </c>
      <c r="P305">
        <f>O305/100*I305</f>
      </c>
    </row>
    <row r="306" ht="409.5">
      <c r="E306" s="14" t="s">
        <v>535</v>
      </c>
    </row>
    <row r="307" spans="1:16" ht="12.75">
      <c r="A307" s="7">
        <v>141</v>
      </c>
      <c r="B307" s="7" t="s">
        <v>99</v>
      </c>
      <c r="C307" s="7" t="s">
        <v>536</v>
      </c>
      <c r="D307" s="7" t="s">
        <v>75</v>
      </c>
      <c r="E307" s="7" t="s">
        <v>537</v>
      </c>
      <c r="F307" s="7" t="s">
        <v>111</v>
      </c>
      <c r="G307" s="9">
        <v>1517.292</v>
      </c>
      <c r="H307" s="13"/>
      <c r="I307" s="12">
        <f>ROUND((H307*G307),2)</f>
      </c>
      <c r="O307">
        <f>rekapitulace!H8</f>
      </c>
      <c r="P307">
        <f>O307/100*I307</f>
      </c>
    </row>
    <row r="308" ht="331.5">
      <c r="E308" s="14" t="s">
        <v>538</v>
      </c>
    </row>
    <row r="309" spans="1:16" ht="12.75">
      <c r="A309" s="7">
        <v>142</v>
      </c>
      <c r="B309" s="7" t="s">
        <v>99</v>
      </c>
      <c r="C309" s="7" t="s">
        <v>539</v>
      </c>
      <c r="D309" s="7" t="s">
        <v>75</v>
      </c>
      <c r="E309" s="7" t="s">
        <v>540</v>
      </c>
      <c r="F309" s="7" t="s">
        <v>111</v>
      </c>
      <c r="G309" s="9">
        <v>380.336</v>
      </c>
      <c r="H309" s="13"/>
      <c r="I309" s="12">
        <f>ROUND((H309*G309),2)</f>
      </c>
      <c r="O309">
        <f>rekapitulace!H8</f>
      </c>
      <c r="P309">
        <f>O309/100*I309</f>
      </c>
    </row>
    <row r="310" ht="395.25">
      <c r="E310" s="14" t="s">
        <v>541</v>
      </c>
    </row>
    <row r="311" spans="1:16" ht="12.75">
      <c r="A311" s="7">
        <v>143</v>
      </c>
      <c r="B311" s="7" t="s">
        <v>99</v>
      </c>
      <c r="C311" s="7" t="s">
        <v>542</v>
      </c>
      <c r="D311" s="7" t="s">
        <v>75</v>
      </c>
      <c r="E311" s="7" t="s">
        <v>543</v>
      </c>
      <c r="F311" s="7" t="s">
        <v>111</v>
      </c>
      <c r="G311" s="9">
        <v>6081.852</v>
      </c>
      <c r="H311" s="13"/>
      <c r="I311" s="12">
        <f>ROUND((H311*G311),2)</f>
      </c>
      <c r="O311">
        <f>rekapitulace!H8</f>
      </c>
      <c r="P311">
        <f>O311/100*I311</f>
      </c>
    </row>
    <row r="312" ht="382.5">
      <c r="E312" s="14" t="s">
        <v>544</v>
      </c>
    </row>
    <row r="313" spans="1:16" ht="12.75">
      <c r="A313" s="7">
        <v>144</v>
      </c>
      <c r="B313" s="7" t="s">
        <v>99</v>
      </c>
      <c r="C313" s="7" t="s">
        <v>545</v>
      </c>
      <c r="D313" s="7" t="s">
        <v>75</v>
      </c>
      <c r="E313" s="7" t="s">
        <v>546</v>
      </c>
      <c r="F313" s="7" t="s">
        <v>111</v>
      </c>
      <c r="G313" s="9">
        <v>2023.843</v>
      </c>
      <c r="H313" s="13"/>
      <c r="I313" s="12">
        <f>ROUND((H313*G313),2)</f>
      </c>
      <c r="O313">
        <f>rekapitulace!H8</f>
      </c>
      <c r="P313">
        <f>O313/100*I313</f>
      </c>
    </row>
    <row r="314" ht="382.5">
      <c r="E314" s="14" t="s">
        <v>547</v>
      </c>
    </row>
    <row r="315" spans="1:16" ht="12.75">
      <c r="A315" s="7">
        <v>145</v>
      </c>
      <c r="B315" s="7" t="s">
        <v>99</v>
      </c>
      <c r="C315" s="7" t="s">
        <v>548</v>
      </c>
      <c r="D315" s="7" t="s">
        <v>75</v>
      </c>
      <c r="E315" s="7" t="s">
        <v>549</v>
      </c>
      <c r="F315" s="7" t="s">
        <v>111</v>
      </c>
      <c r="G315" s="9">
        <v>262.707</v>
      </c>
      <c r="H315" s="13"/>
      <c r="I315" s="12">
        <f>ROUND((H315*G315),2)</f>
      </c>
      <c r="O315">
        <f>rekapitulace!H8</f>
      </c>
      <c r="P315">
        <f>O315/100*I315</f>
      </c>
    </row>
    <row r="316" ht="293.25">
      <c r="E316" s="14" t="s">
        <v>550</v>
      </c>
    </row>
    <row r="317" spans="1:16" ht="12.75">
      <c r="A317" s="7">
        <v>146</v>
      </c>
      <c r="B317" s="7" t="s">
        <v>99</v>
      </c>
      <c r="C317" s="7" t="s">
        <v>551</v>
      </c>
      <c r="D317" s="7" t="s">
        <v>75</v>
      </c>
      <c r="E317" s="7" t="s">
        <v>552</v>
      </c>
      <c r="F317" s="7" t="s">
        <v>111</v>
      </c>
      <c r="G317" s="9">
        <v>1550.84</v>
      </c>
      <c r="H317" s="13"/>
      <c r="I317" s="12">
        <f>ROUND((H317*G317),2)</f>
      </c>
      <c r="O317">
        <f>rekapitulace!H8</f>
      </c>
      <c r="P317">
        <f>O317/100*I317</f>
      </c>
    </row>
    <row r="318" ht="51">
      <c r="E318" s="14" t="s">
        <v>553</v>
      </c>
    </row>
    <row r="319" spans="1:16" ht="12.75">
      <c r="A319" s="7">
        <v>147</v>
      </c>
      <c r="B319" s="7" t="s">
        <v>99</v>
      </c>
      <c r="C319" s="7" t="s">
        <v>554</v>
      </c>
      <c r="D319" s="7" t="s">
        <v>75</v>
      </c>
      <c r="E319" s="7" t="s">
        <v>555</v>
      </c>
      <c r="F319" s="7" t="s">
        <v>556</v>
      </c>
      <c r="G319" s="9">
        <v>19463.042</v>
      </c>
      <c r="H319" s="13"/>
      <c r="I319" s="12">
        <f>ROUND((H319*G319),2)</f>
      </c>
      <c r="O319">
        <f>rekapitulace!H8</f>
      </c>
      <c r="P319">
        <f>O319/100*I319</f>
      </c>
    </row>
    <row r="320" ht="51">
      <c r="E320" s="14" t="s">
        <v>557</v>
      </c>
    </row>
    <row r="321" spans="1:16" ht="12.75" customHeight="1">
      <c r="A321" s="15"/>
      <c r="B321" s="15"/>
      <c r="C321" s="15" t="s">
        <v>42</v>
      </c>
      <c r="D321" s="15"/>
      <c r="E321" s="15" t="s">
        <v>119</v>
      </c>
      <c r="F321" s="15"/>
      <c r="G321" s="15"/>
      <c r="H321" s="15"/>
      <c r="I321" s="15">
        <f>SUM(I271:I320)</f>
      </c>
      <c r="P321">
        <f>ROUND(SUM(P271:P320),2)</f>
      </c>
    </row>
    <row r="323" spans="1:16" ht="12.75" customHeight="1">
      <c r="A323" s="15"/>
      <c r="B323" s="15"/>
      <c r="C323" s="15"/>
      <c r="D323" s="15"/>
      <c r="E323" s="15" t="s">
        <v>126</v>
      </c>
      <c r="F323" s="15"/>
      <c r="G323" s="15"/>
      <c r="H323" s="15"/>
      <c r="I323" s="15">
        <f>+I17+I49+I78+I99+I153+I186+I203+I238+I268+I321</f>
      </c>
      <c r="P323">
        <f>+P17+P49+P78+P99+P153+P186+P203+P238+P268+P321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558</v>
      </c>
      <c r="D5" s="5"/>
      <c r="E5" s="5" t="s">
        <v>559</v>
      </c>
    </row>
    <row r="6" spans="1:5" ht="12.75" customHeight="1">
      <c r="A6" t="s">
        <v>18</v>
      </c>
      <c r="C6" s="5" t="s">
        <v>558</v>
      </c>
      <c r="D6" s="5"/>
      <c r="E6" s="5" t="s">
        <v>559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8"/>
      <c r="B11" s="8"/>
      <c r="C11" s="8" t="s">
        <v>44</v>
      </c>
      <c r="D11" s="8"/>
      <c r="E11" s="8" t="s">
        <v>43</v>
      </c>
      <c r="F11" s="8"/>
      <c r="G11" s="10"/>
      <c r="H11" s="8"/>
      <c r="I11" s="10"/>
    </row>
    <row r="12" spans="1:16" ht="12.75">
      <c r="A12" s="7">
        <v>1</v>
      </c>
      <c r="B12" s="7" t="s">
        <v>45</v>
      </c>
      <c r="C12" s="7" t="s">
        <v>560</v>
      </c>
      <c r="D12" s="7" t="s">
        <v>561</v>
      </c>
      <c r="E12" s="7" t="s">
        <v>562</v>
      </c>
      <c r="F12" s="7" t="s">
        <v>102</v>
      </c>
      <c r="G12" s="9">
        <v>121.12</v>
      </c>
      <c r="H12" s="13"/>
      <c r="I12" s="12">
        <f>ROUND((H12*G12),2)</f>
      </c>
      <c r="O12">
        <f>rekapitulace!H8</f>
      </c>
      <c r="P12">
        <f>O12/100*I12</f>
      </c>
    </row>
    <row r="13" ht="76.5">
      <c r="E13" s="14" t="s">
        <v>563</v>
      </c>
    </row>
    <row r="14" spans="1:16" ht="12.75">
      <c r="A14" s="7">
        <v>2</v>
      </c>
      <c r="B14" s="7" t="s">
        <v>45</v>
      </c>
      <c r="C14" s="7" t="s">
        <v>560</v>
      </c>
      <c r="D14" s="7" t="s">
        <v>564</v>
      </c>
      <c r="E14" s="7" t="s">
        <v>565</v>
      </c>
      <c r="F14" s="7" t="s">
        <v>102</v>
      </c>
      <c r="G14" s="9">
        <v>198.023</v>
      </c>
      <c r="H14" s="13"/>
      <c r="I14" s="12">
        <f>ROUND((H14*G14),2)</f>
      </c>
      <c r="O14">
        <f>rekapitulace!H8</f>
      </c>
      <c r="P14">
        <f>O14/100*I14</f>
      </c>
    </row>
    <row r="15" ht="318.75">
      <c r="E15" s="14" t="s">
        <v>566</v>
      </c>
    </row>
    <row r="16" spans="1:16" ht="12.75">
      <c r="A16" s="7">
        <v>3</v>
      </c>
      <c r="B16" s="7" t="s">
        <v>45</v>
      </c>
      <c r="C16" s="7" t="s">
        <v>560</v>
      </c>
      <c r="D16" s="7" t="s">
        <v>567</v>
      </c>
      <c r="E16" s="7" t="s">
        <v>568</v>
      </c>
      <c r="F16" s="7" t="s">
        <v>102</v>
      </c>
      <c r="G16" s="9">
        <v>189.631</v>
      </c>
      <c r="H16" s="13"/>
      <c r="I16" s="12">
        <f>ROUND((H16*G16),2)</f>
      </c>
      <c r="O16">
        <f>rekapitulace!H8</f>
      </c>
      <c r="P16">
        <f>O16/100*I16</f>
      </c>
    </row>
    <row r="17" ht="409.5">
      <c r="E17" s="14" t="s">
        <v>569</v>
      </c>
    </row>
    <row r="18" spans="1:16" ht="12.75">
      <c r="A18" s="7">
        <v>4</v>
      </c>
      <c r="B18" s="7" t="s">
        <v>45</v>
      </c>
      <c r="C18" s="7" t="s">
        <v>560</v>
      </c>
      <c r="D18" s="7" t="s">
        <v>570</v>
      </c>
      <c r="E18" s="7" t="s">
        <v>571</v>
      </c>
      <c r="F18" s="7" t="s">
        <v>102</v>
      </c>
      <c r="G18" s="9">
        <v>1240.532</v>
      </c>
      <c r="H18" s="13"/>
      <c r="I18" s="12">
        <f>ROUND((H18*G18),2)</f>
      </c>
      <c r="O18">
        <f>rekapitulace!H8</f>
      </c>
      <c r="P18">
        <f>O18/100*I18</f>
      </c>
    </row>
    <row r="19" ht="89.25">
      <c r="E19" s="14" t="s">
        <v>572</v>
      </c>
    </row>
    <row r="20" spans="1:16" ht="12.75">
      <c r="A20" s="7">
        <v>5</v>
      </c>
      <c r="B20" s="7" t="s">
        <v>45</v>
      </c>
      <c r="C20" s="7" t="s">
        <v>573</v>
      </c>
      <c r="D20" s="7" t="s">
        <v>75</v>
      </c>
      <c r="E20" s="7" t="s">
        <v>574</v>
      </c>
      <c r="F20" s="7" t="s">
        <v>207</v>
      </c>
      <c r="G20" s="9">
        <v>0.654</v>
      </c>
      <c r="H20" s="13"/>
      <c r="I20" s="12">
        <f>ROUND((H20*G20),2)</f>
      </c>
      <c r="O20">
        <f>rekapitulace!H8</f>
      </c>
      <c r="P20">
        <f>O20/100*I20</f>
      </c>
    </row>
    <row r="21" ht="204">
      <c r="E21" s="14" t="s">
        <v>575</v>
      </c>
    </row>
    <row r="22" spans="1:16" ht="12.75">
      <c r="A22" s="7">
        <v>6</v>
      </c>
      <c r="B22" s="7" t="s">
        <v>45</v>
      </c>
      <c r="C22" s="7" t="s">
        <v>576</v>
      </c>
      <c r="D22" s="7" t="s">
        <v>75</v>
      </c>
      <c r="E22" s="7" t="s">
        <v>577</v>
      </c>
      <c r="F22" s="7" t="s">
        <v>207</v>
      </c>
      <c r="G22" s="9">
        <v>13.293</v>
      </c>
      <c r="H22" s="13"/>
      <c r="I22" s="12">
        <f>ROUND((H22*G22),2)</f>
      </c>
      <c r="O22">
        <f>rekapitulace!H8</f>
      </c>
      <c r="P22">
        <f>O22/100*I22</f>
      </c>
    </row>
    <row r="23" ht="89.25">
      <c r="E23" s="14" t="s">
        <v>578</v>
      </c>
    </row>
    <row r="24" spans="1:16" ht="12.75">
      <c r="A24" s="7">
        <v>7</v>
      </c>
      <c r="B24" s="7" t="s">
        <v>45</v>
      </c>
      <c r="C24" s="7" t="s">
        <v>89</v>
      </c>
      <c r="D24" s="7" t="s">
        <v>75</v>
      </c>
      <c r="E24" s="7" t="s">
        <v>579</v>
      </c>
      <c r="F24" s="7" t="s">
        <v>91</v>
      </c>
      <c r="G24" s="9">
        <v>14</v>
      </c>
      <c r="H24" s="13"/>
      <c r="I24" s="12">
        <f>ROUND((H24*G24),2)</f>
      </c>
      <c r="O24">
        <f>rekapitulace!H8</f>
      </c>
      <c r="P24">
        <f>O24/100*I24</f>
      </c>
    </row>
    <row r="25" ht="409.5">
      <c r="E25" s="14" t="s">
        <v>580</v>
      </c>
    </row>
    <row r="26" spans="1:16" ht="12.75" customHeight="1">
      <c r="A26" s="15"/>
      <c r="B26" s="15"/>
      <c r="C26" s="15" t="s">
        <v>44</v>
      </c>
      <c r="D26" s="15"/>
      <c r="E26" s="15" t="s">
        <v>43</v>
      </c>
      <c r="F26" s="15"/>
      <c r="G26" s="15"/>
      <c r="H26" s="15"/>
      <c r="I26" s="15">
        <f>SUM(I12:I25)</f>
      </c>
      <c r="P26">
        <f>ROUND(SUM(P12:P25),2)</f>
      </c>
    </row>
    <row r="28" spans="1:9" ht="12.75" customHeight="1">
      <c r="A28" s="8"/>
      <c r="B28" s="8"/>
      <c r="C28" s="8" t="s">
        <v>24</v>
      </c>
      <c r="D28" s="8"/>
      <c r="E28" s="8" t="s">
        <v>98</v>
      </c>
      <c r="F28" s="8"/>
      <c r="G28" s="10"/>
      <c r="H28" s="8"/>
      <c r="I28" s="10"/>
    </row>
    <row r="29" spans="1:16" ht="12.75">
      <c r="A29" s="7">
        <v>8</v>
      </c>
      <c r="B29" s="7" t="s">
        <v>99</v>
      </c>
      <c r="C29" s="7" t="s">
        <v>581</v>
      </c>
      <c r="D29" s="7" t="s">
        <v>582</v>
      </c>
      <c r="E29" s="7" t="s">
        <v>583</v>
      </c>
      <c r="F29" s="7" t="s">
        <v>102</v>
      </c>
      <c r="G29" s="9">
        <v>121.12</v>
      </c>
      <c r="H29" s="13"/>
      <c r="I29" s="12">
        <f>ROUND((H29*G29),2)</f>
      </c>
      <c r="O29">
        <f>rekapitulace!H8</f>
      </c>
      <c r="P29">
        <f>O29/100*I29</f>
      </c>
    </row>
    <row r="30" ht="409.5">
      <c r="E30" s="16" t="s">
        <v>584</v>
      </c>
    </row>
    <row r="31" spans="1:16" ht="12.75">
      <c r="A31" s="7">
        <v>9</v>
      </c>
      <c r="B31" s="7" t="s">
        <v>99</v>
      </c>
      <c r="C31" s="7" t="s">
        <v>100</v>
      </c>
      <c r="D31" s="7" t="s">
        <v>75</v>
      </c>
      <c r="E31" s="7" t="s">
        <v>585</v>
      </c>
      <c r="F31" s="7" t="s">
        <v>102</v>
      </c>
      <c r="G31" s="9">
        <v>129.798</v>
      </c>
      <c r="H31" s="13"/>
      <c r="I31" s="12">
        <f>ROUND((H31*G31),2)</f>
      </c>
      <c r="O31">
        <f>rekapitulace!H8</f>
      </c>
      <c r="P31">
        <f>O31/100*I31</f>
      </c>
    </row>
    <row r="32" ht="409.5">
      <c r="E32" s="14" t="s">
        <v>586</v>
      </c>
    </row>
    <row r="33" spans="1:16" ht="12.75">
      <c r="A33" s="7">
        <v>10</v>
      </c>
      <c r="B33" s="7" t="s">
        <v>99</v>
      </c>
      <c r="C33" s="7" t="s">
        <v>587</v>
      </c>
      <c r="D33" s="7" t="s">
        <v>75</v>
      </c>
      <c r="E33" s="7" t="s">
        <v>588</v>
      </c>
      <c r="F33" s="7" t="s">
        <v>102</v>
      </c>
      <c r="G33" s="9">
        <v>441.327</v>
      </c>
      <c r="H33" s="13"/>
      <c r="I33" s="12">
        <f>ROUND((H33*G33),2)</f>
      </c>
      <c r="O33">
        <f>rekapitulace!H8</f>
      </c>
      <c r="P33">
        <f>O33/100*I33</f>
      </c>
    </row>
    <row r="34" ht="409.5">
      <c r="E34" s="14" t="s">
        <v>589</v>
      </c>
    </row>
    <row r="35" spans="1:16" ht="12.75">
      <c r="A35" s="7">
        <v>11</v>
      </c>
      <c r="B35" s="7" t="s">
        <v>99</v>
      </c>
      <c r="C35" s="7" t="s">
        <v>590</v>
      </c>
      <c r="D35" s="7" t="s">
        <v>582</v>
      </c>
      <c r="E35" s="7" t="s">
        <v>591</v>
      </c>
      <c r="F35" s="7" t="s">
        <v>102</v>
      </c>
      <c r="G35" s="9">
        <v>1240.532</v>
      </c>
      <c r="H35" s="13"/>
      <c r="I35" s="12">
        <f>ROUND((H35*G35),2)</f>
      </c>
      <c r="O35">
        <f>rekapitulace!H8</f>
      </c>
      <c r="P35">
        <f>O35/100*I35</f>
      </c>
    </row>
    <row r="36" ht="178.5">
      <c r="E36" s="14" t="s">
        <v>592</v>
      </c>
    </row>
    <row r="37" spans="1:16" ht="12.75">
      <c r="A37" s="7">
        <v>12</v>
      </c>
      <c r="B37" s="7" t="s">
        <v>99</v>
      </c>
      <c r="C37" s="7" t="s">
        <v>593</v>
      </c>
      <c r="D37" s="7" t="s">
        <v>75</v>
      </c>
      <c r="E37" s="7" t="s">
        <v>594</v>
      </c>
      <c r="F37" s="7" t="s">
        <v>102</v>
      </c>
      <c r="G37" s="9">
        <v>799.205</v>
      </c>
      <c r="H37" s="13"/>
      <c r="I37" s="12">
        <f>ROUND((H37*G37),2)</f>
      </c>
      <c r="O37">
        <f>rekapitulace!H8</f>
      </c>
      <c r="P37">
        <f>O37/100*I37</f>
      </c>
    </row>
    <row r="38" ht="280.5">
      <c r="E38" s="14" t="s">
        <v>595</v>
      </c>
    </row>
    <row r="39" spans="1:16" ht="12.75">
      <c r="A39" s="7">
        <v>13</v>
      </c>
      <c r="B39" s="7" t="s">
        <v>99</v>
      </c>
      <c r="C39" s="7" t="s">
        <v>596</v>
      </c>
      <c r="D39" s="7" t="s">
        <v>582</v>
      </c>
      <c r="E39" s="7" t="s">
        <v>597</v>
      </c>
      <c r="F39" s="7" t="s">
        <v>102</v>
      </c>
      <c r="G39" s="9">
        <v>1240.532</v>
      </c>
      <c r="H39" s="13"/>
      <c r="I39" s="12">
        <f>ROUND((H39*G39),2)</f>
      </c>
      <c r="O39">
        <f>rekapitulace!H8</f>
      </c>
      <c r="P39">
        <f>O39/100*I39</f>
      </c>
    </row>
    <row r="40" ht="89.25">
      <c r="E40" s="14" t="s">
        <v>598</v>
      </c>
    </row>
    <row r="41" spans="1:16" ht="12.75" customHeight="1">
      <c r="A41" s="15"/>
      <c r="B41" s="15"/>
      <c r="C41" s="15" t="s">
        <v>24</v>
      </c>
      <c r="D41" s="15"/>
      <c r="E41" s="15" t="s">
        <v>98</v>
      </c>
      <c r="F41" s="15"/>
      <c r="G41" s="15"/>
      <c r="H41" s="15"/>
      <c r="I41" s="15">
        <f>SUM(I29:I40)</f>
      </c>
      <c r="P41">
        <f>ROUND(SUM(P29:P40),2)</f>
      </c>
    </row>
    <row r="43" spans="1:9" ht="12.75" customHeight="1">
      <c r="A43" s="8"/>
      <c r="B43" s="8"/>
      <c r="C43" s="8" t="s">
        <v>42</v>
      </c>
      <c r="D43" s="8"/>
      <c r="E43" s="8" t="s">
        <v>119</v>
      </c>
      <c r="F43" s="8"/>
      <c r="G43" s="10"/>
      <c r="H43" s="8"/>
      <c r="I43" s="10"/>
    </row>
    <row r="44" spans="1:16" ht="12.75">
      <c r="A44" s="7">
        <v>14</v>
      </c>
      <c r="B44" s="7" t="s">
        <v>99</v>
      </c>
      <c r="C44" s="7" t="s">
        <v>599</v>
      </c>
      <c r="D44" s="7" t="s">
        <v>75</v>
      </c>
      <c r="E44" s="7" t="s">
        <v>600</v>
      </c>
      <c r="F44" s="7" t="s">
        <v>106</v>
      </c>
      <c r="G44" s="9">
        <v>33.3</v>
      </c>
      <c r="H44" s="13"/>
      <c r="I44" s="12">
        <f>ROUND((H44*G44),2)</f>
      </c>
      <c r="O44">
        <f>rekapitulace!H8</f>
      </c>
      <c r="P44">
        <f>O44/100*I44</f>
      </c>
    </row>
    <row r="45" ht="242.25">
      <c r="E45" s="14" t="s">
        <v>601</v>
      </c>
    </row>
    <row r="46" spans="1:16" ht="12.75">
      <c r="A46" s="7">
        <v>15</v>
      </c>
      <c r="B46" s="7" t="s">
        <v>99</v>
      </c>
      <c r="C46" s="7" t="s">
        <v>602</v>
      </c>
      <c r="D46" s="7" t="s">
        <v>75</v>
      </c>
      <c r="E46" s="7" t="s">
        <v>603</v>
      </c>
      <c r="F46" s="7" t="s">
        <v>106</v>
      </c>
      <c r="G46" s="9">
        <v>236.42</v>
      </c>
      <c r="H46" s="13"/>
      <c r="I46" s="12">
        <f>ROUND((H46*G46),2)</f>
      </c>
      <c r="O46">
        <f>rekapitulace!H8</f>
      </c>
      <c r="P46">
        <f>O46/100*I46</f>
      </c>
    </row>
    <row r="47" ht="409.5">
      <c r="E47" s="14" t="s">
        <v>604</v>
      </c>
    </row>
    <row r="48" spans="1:16" ht="12.75">
      <c r="A48" s="7">
        <v>16</v>
      </c>
      <c r="B48" s="7" t="s">
        <v>99</v>
      </c>
      <c r="C48" s="7" t="s">
        <v>605</v>
      </c>
      <c r="D48" s="7" t="s">
        <v>75</v>
      </c>
      <c r="E48" s="7" t="s">
        <v>606</v>
      </c>
      <c r="F48" s="7" t="s">
        <v>106</v>
      </c>
      <c r="G48" s="9">
        <v>299.31</v>
      </c>
      <c r="H48" s="13"/>
      <c r="I48" s="12">
        <f>ROUND((H48*G48),2)</f>
      </c>
      <c r="O48">
        <f>rekapitulace!H8</f>
      </c>
      <c r="P48">
        <f>O48/100*I48</f>
      </c>
    </row>
    <row r="49" ht="409.5">
      <c r="E49" s="14" t="s">
        <v>607</v>
      </c>
    </row>
    <row r="50" spans="1:16" ht="12.75">
      <c r="A50" s="7">
        <v>17</v>
      </c>
      <c r="B50" s="7" t="s">
        <v>99</v>
      </c>
      <c r="C50" s="7" t="s">
        <v>608</v>
      </c>
      <c r="D50" s="7" t="s">
        <v>75</v>
      </c>
      <c r="E50" s="7" t="s">
        <v>609</v>
      </c>
      <c r="F50" s="7" t="s">
        <v>106</v>
      </c>
      <c r="G50" s="9">
        <v>51.8</v>
      </c>
      <c r="H50" s="13"/>
      <c r="I50" s="12">
        <f>ROUND((H50*G50),2)</f>
      </c>
      <c r="O50">
        <f>rekapitulace!H8</f>
      </c>
      <c r="P50">
        <f>O50/100*I50</f>
      </c>
    </row>
    <row r="51" ht="229.5">
      <c r="E51" s="14" t="s">
        <v>610</v>
      </c>
    </row>
    <row r="52" spans="1:16" ht="12.75">
      <c r="A52" s="7">
        <v>18</v>
      </c>
      <c r="B52" s="7" t="s">
        <v>99</v>
      </c>
      <c r="C52" s="7" t="s">
        <v>611</v>
      </c>
      <c r="D52" s="7" t="s">
        <v>75</v>
      </c>
      <c r="E52" s="7" t="s">
        <v>612</v>
      </c>
      <c r="F52" s="7" t="s">
        <v>106</v>
      </c>
      <c r="G52" s="9">
        <v>9</v>
      </c>
      <c r="H52" s="13"/>
      <c r="I52" s="12">
        <f>ROUND((H52*G52),2)</f>
      </c>
      <c r="O52">
        <f>rekapitulace!H8</f>
      </c>
      <c r="P52">
        <f>O52/100*I52</f>
      </c>
    </row>
    <row r="53" ht="76.5">
      <c r="E53" s="14" t="s">
        <v>613</v>
      </c>
    </row>
    <row r="54" spans="1:16" ht="12.75">
      <c r="A54" s="7">
        <v>19</v>
      </c>
      <c r="B54" s="7" t="s">
        <v>99</v>
      </c>
      <c r="C54" s="7" t="s">
        <v>614</v>
      </c>
      <c r="D54" s="7" t="s">
        <v>582</v>
      </c>
      <c r="E54" s="7" t="s">
        <v>615</v>
      </c>
      <c r="F54" s="7" t="s">
        <v>102</v>
      </c>
      <c r="G54" s="9">
        <v>1.348</v>
      </c>
      <c r="H54" s="13"/>
      <c r="I54" s="12">
        <f>ROUND((H54*G54),2)</f>
      </c>
      <c r="O54">
        <f>rekapitulace!H8</f>
      </c>
      <c r="P54">
        <f>O54/100*I54</f>
      </c>
    </row>
    <row r="55" ht="204">
      <c r="E55" s="14" t="s">
        <v>616</v>
      </c>
    </row>
    <row r="56" spans="1:16" ht="12.75">
      <c r="A56" s="7">
        <v>20</v>
      </c>
      <c r="B56" s="7" t="s">
        <v>99</v>
      </c>
      <c r="C56" s="7" t="s">
        <v>617</v>
      </c>
      <c r="D56" s="7" t="s">
        <v>582</v>
      </c>
      <c r="E56" s="7" t="s">
        <v>618</v>
      </c>
      <c r="F56" s="7" t="s">
        <v>102</v>
      </c>
      <c r="G56" s="9">
        <v>0.27</v>
      </c>
      <c r="H56" s="13"/>
      <c r="I56" s="12">
        <f>ROUND((H56*G56),2)</f>
      </c>
      <c r="O56">
        <f>rekapitulace!H8</f>
      </c>
      <c r="P56">
        <f>O56/100*I56</f>
      </c>
    </row>
    <row r="57" ht="89.25">
      <c r="E57" s="14" t="s">
        <v>619</v>
      </c>
    </row>
    <row r="58" spans="1:16" ht="12.75">
      <c r="A58" s="7">
        <v>21</v>
      </c>
      <c r="B58" s="7" t="s">
        <v>99</v>
      </c>
      <c r="C58" s="7" t="s">
        <v>620</v>
      </c>
      <c r="D58" s="7" t="s">
        <v>582</v>
      </c>
      <c r="E58" s="7" t="s">
        <v>621</v>
      </c>
      <c r="F58" s="7" t="s">
        <v>102</v>
      </c>
      <c r="G58" s="9">
        <v>37.904</v>
      </c>
      <c r="H58" s="13"/>
      <c r="I58" s="12">
        <f>ROUND((H58*G58),2)</f>
      </c>
      <c r="O58">
        <f>rekapitulace!H8</f>
      </c>
      <c r="P58">
        <f>O58/100*I58</f>
      </c>
    </row>
    <row r="59" ht="409.5">
      <c r="E59" s="14" t="s">
        <v>622</v>
      </c>
    </row>
    <row r="60" spans="1:16" ht="12.75">
      <c r="A60" s="7">
        <v>22</v>
      </c>
      <c r="B60" s="7" t="s">
        <v>99</v>
      </c>
      <c r="C60" s="7" t="s">
        <v>623</v>
      </c>
      <c r="D60" s="7" t="s">
        <v>582</v>
      </c>
      <c r="E60" s="7" t="s">
        <v>624</v>
      </c>
      <c r="F60" s="7" t="s">
        <v>102</v>
      </c>
      <c r="G60" s="9">
        <v>63.3</v>
      </c>
      <c r="H60" s="13"/>
      <c r="I60" s="12">
        <f>ROUND((H60*G60),2)</f>
      </c>
      <c r="O60">
        <f>rekapitulace!H8</f>
      </c>
      <c r="P60">
        <f>O60/100*I60</f>
      </c>
    </row>
    <row r="61" ht="409.5">
      <c r="E61" s="14" t="s">
        <v>625</v>
      </c>
    </row>
    <row r="62" spans="1:16" ht="12.75">
      <c r="A62" s="7">
        <v>23</v>
      </c>
      <c r="B62" s="7" t="s">
        <v>99</v>
      </c>
      <c r="C62" s="7" t="s">
        <v>626</v>
      </c>
      <c r="D62" s="7" t="s">
        <v>582</v>
      </c>
      <c r="E62" s="7" t="s">
        <v>627</v>
      </c>
      <c r="F62" s="7" t="s">
        <v>207</v>
      </c>
      <c r="G62" s="9">
        <v>0.299</v>
      </c>
      <c r="H62" s="13"/>
      <c r="I62" s="12">
        <f>ROUND((H62*G62),2)</f>
      </c>
      <c r="O62">
        <f>rekapitulace!H8</f>
      </c>
      <c r="P62">
        <f>O62/100*I62</f>
      </c>
    </row>
    <row r="63" ht="280.5">
      <c r="E63" s="14" t="s">
        <v>628</v>
      </c>
    </row>
    <row r="64" spans="1:16" ht="12.75">
      <c r="A64" s="7">
        <v>24</v>
      </c>
      <c r="B64" s="7" t="s">
        <v>99</v>
      </c>
      <c r="C64" s="7" t="s">
        <v>629</v>
      </c>
      <c r="D64" s="7" t="s">
        <v>582</v>
      </c>
      <c r="E64" s="7" t="s">
        <v>630</v>
      </c>
      <c r="F64" s="7" t="s">
        <v>106</v>
      </c>
      <c r="G64" s="9">
        <v>2.5</v>
      </c>
      <c r="H64" s="13"/>
      <c r="I64" s="12">
        <f>ROUND((H64*G64),2)</f>
      </c>
      <c r="O64">
        <f>rekapitulace!H8</f>
      </c>
      <c r="P64">
        <f>O64/100*I64</f>
      </c>
    </row>
    <row r="65" ht="89.25">
      <c r="E65" s="14" t="s">
        <v>631</v>
      </c>
    </row>
    <row r="66" spans="1:16" ht="12.75">
      <c r="A66" s="7">
        <v>25</v>
      </c>
      <c r="B66" s="7" t="s">
        <v>99</v>
      </c>
      <c r="C66" s="7" t="s">
        <v>632</v>
      </c>
      <c r="D66" s="7" t="s">
        <v>582</v>
      </c>
      <c r="E66" s="7" t="s">
        <v>633</v>
      </c>
      <c r="F66" s="7" t="s">
        <v>91</v>
      </c>
      <c r="G66" s="9">
        <v>1</v>
      </c>
      <c r="H66" s="13"/>
      <c r="I66" s="12">
        <f>ROUND((H66*G66),2)</f>
      </c>
      <c r="O66">
        <f>rekapitulace!H8</f>
      </c>
      <c r="P66">
        <f>O66/100*I66</f>
      </c>
    </row>
    <row r="67" ht="63.75">
      <c r="E67" s="14" t="s">
        <v>634</v>
      </c>
    </row>
    <row r="68" spans="1:16" ht="12.75">
      <c r="A68" s="7">
        <v>26</v>
      </c>
      <c r="B68" s="7" t="s">
        <v>99</v>
      </c>
      <c r="C68" s="7" t="s">
        <v>635</v>
      </c>
      <c r="D68" s="7" t="s">
        <v>582</v>
      </c>
      <c r="E68" s="7" t="s">
        <v>636</v>
      </c>
      <c r="F68" s="7" t="s">
        <v>102</v>
      </c>
      <c r="G68" s="9">
        <v>3.533</v>
      </c>
      <c r="H68" s="13"/>
      <c r="I68" s="12">
        <f>ROUND((H68*G68),2)</f>
      </c>
      <c r="O68">
        <f>rekapitulace!H8</f>
      </c>
      <c r="P68">
        <f>O68/100*I68</f>
      </c>
    </row>
    <row r="69" ht="89.25">
      <c r="E69" s="14" t="s">
        <v>637</v>
      </c>
    </row>
    <row r="70" spans="1:16" ht="12.75">
      <c r="A70" s="7">
        <v>27</v>
      </c>
      <c r="B70" s="7" t="s">
        <v>99</v>
      </c>
      <c r="C70" s="7" t="s">
        <v>638</v>
      </c>
      <c r="D70" s="7" t="s">
        <v>582</v>
      </c>
      <c r="E70" s="7" t="s">
        <v>639</v>
      </c>
      <c r="F70" s="7" t="s">
        <v>102</v>
      </c>
      <c r="G70" s="9">
        <v>156.316</v>
      </c>
      <c r="H70" s="13"/>
      <c r="I70" s="12">
        <f>ROUND((H70*G70),2)</f>
      </c>
      <c r="O70">
        <f>rekapitulace!H8</f>
      </c>
      <c r="P70">
        <f>O70/100*I70</f>
      </c>
    </row>
    <row r="71" ht="369.75">
      <c r="E71" s="14" t="s">
        <v>640</v>
      </c>
    </row>
    <row r="72" spans="1:16" ht="12.75">
      <c r="A72" s="7">
        <v>28</v>
      </c>
      <c r="B72" s="7" t="s">
        <v>99</v>
      </c>
      <c r="C72" s="7" t="s">
        <v>641</v>
      </c>
      <c r="D72" s="7" t="s">
        <v>582</v>
      </c>
      <c r="E72" s="7" t="s">
        <v>642</v>
      </c>
      <c r="F72" s="7" t="s">
        <v>102</v>
      </c>
      <c r="G72" s="9">
        <v>123.381</v>
      </c>
      <c r="H72" s="13"/>
      <c r="I72" s="12">
        <f>ROUND((H72*G72),2)</f>
      </c>
      <c r="O72">
        <f>rekapitulace!H8</f>
      </c>
      <c r="P72">
        <f>O72/100*I72</f>
      </c>
    </row>
    <row r="73" ht="409.5">
      <c r="E73" s="14" t="s">
        <v>643</v>
      </c>
    </row>
    <row r="74" spans="1:16" ht="12.75">
      <c r="A74" s="7">
        <v>29</v>
      </c>
      <c r="B74" s="7" t="s">
        <v>99</v>
      </c>
      <c r="C74" s="7" t="s">
        <v>644</v>
      </c>
      <c r="D74" s="7" t="s">
        <v>582</v>
      </c>
      <c r="E74" s="7" t="s">
        <v>645</v>
      </c>
      <c r="F74" s="7" t="s">
        <v>207</v>
      </c>
      <c r="G74" s="9">
        <v>0.355</v>
      </c>
      <c r="H74" s="13"/>
      <c r="I74" s="12">
        <f>ROUND((H74*G74),2)</f>
      </c>
      <c r="O74">
        <f>rekapitulace!H8</f>
      </c>
      <c r="P74">
        <f>O74/100*I74</f>
      </c>
    </row>
    <row r="75" ht="409.5">
      <c r="E75" s="14" t="s">
        <v>646</v>
      </c>
    </row>
    <row r="76" spans="1:16" ht="12.75">
      <c r="A76" s="7">
        <v>30</v>
      </c>
      <c r="B76" s="7" t="s">
        <v>99</v>
      </c>
      <c r="C76" s="7" t="s">
        <v>647</v>
      </c>
      <c r="D76" s="7" t="s">
        <v>75</v>
      </c>
      <c r="E76" s="7" t="s">
        <v>648</v>
      </c>
      <c r="F76" s="7" t="s">
        <v>106</v>
      </c>
      <c r="G76" s="9">
        <v>16.6</v>
      </c>
      <c r="H76" s="13"/>
      <c r="I76" s="12">
        <f>ROUND((H76*G76),2)</f>
      </c>
      <c r="O76">
        <f>rekapitulace!H8</f>
      </c>
      <c r="P76">
        <f>O76/100*I76</f>
      </c>
    </row>
    <row r="77" ht="25.5">
      <c r="E77" s="14" t="s">
        <v>649</v>
      </c>
    </row>
    <row r="78" spans="1:16" ht="12.75">
      <c r="A78" s="7">
        <v>31</v>
      </c>
      <c r="B78" s="7" t="s">
        <v>99</v>
      </c>
      <c r="C78" s="7" t="s">
        <v>650</v>
      </c>
      <c r="D78" s="7" t="s">
        <v>75</v>
      </c>
      <c r="E78" s="7" t="s">
        <v>651</v>
      </c>
      <c r="F78" s="7" t="s">
        <v>91</v>
      </c>
      <c r="G78" s="9">
        <v>12</v>
      </c>
      <c r="H78" s="13"/>
      <c r="I78" s="12">
        <f>ROUND((H78*G78),2)</f>
      </c>
      <c r="O78">
        <f>rekapitulace!H8</f>
      </c>
      <c r="P78">
        <f>O78/100*I78</f>
      </c>
    </row>
    <row r="79" ht="51">
      <c r="E79" s="14" t="s">
        <v>652</v>
      </c>
    </row>
    <row r="80" spans="1:16" ht="12.75">
      <c r="A80" s="7">
        <v>32</v>
      </c>
      <c r="B80" s="7" t="s">
        <v>99</v>
      </c>
      <c r="C80" s="7" t="s">
        <v>653</v>
      </c>
      <c r="D80" s="7" t="s">
        <v>75</v>
      </c>
      <c r="E80" s="7" t="s">
        <v>654</v>
      </c>
      <c r="F80" s="7" t="s">
        <v>91</v>
      </c>
      <c r="G80" s="9">
        <v>22</v>
      </c>
      <c r="H80" s="13"/>
      <c r="I80" s="12">
        <f>ROUND((H80*G80),2)</f>
      </c>
      <c r="O80">
        <f>rekapitulace!H8</f>
      </c>
      <c r="P80">
        <f>O80/100*I80</f>
      </c>
    </row>
    <row r="81" ht="76.5">
      <c r="E81" s="14" t="s">
        <v>655</v>
      </c>
    </row>
    <row r="82" spans="1:16" ht="12.75">
      <c r="A82" s="7">
        <v>33</v>
      </c>
      <c r="B82" s="7" t="s">
        <v>99</v>
      </c>
      <c r="C82" s="7" t="s">
        <v>656</v>
      </c>
      <c r="D82" s="7" t="s">
        <v>582</v>
      </c>
      <c r="E82" s="7" t="s">
        <v>657</v>
      </c>
      <c r="F82" s="7" t="s">
        <v>111</v>
      </c>
      <c r="G82" s="9">
        <v>1107.737</v>
      </c>
      <c r="H82" s="13"/>
      <c r="I82" s="12">
        <f>ROUND((H82*G82),2)</f>
      </c>
      <c r="O82">
        <f>rekapitulace!H8</f>
      </c>
      <c r="P82">
        <f>O82/100*I82</f>
      </c>
    </row>
    <row r="83" ht="369.75">
      <c r="E83" s="14" t="s">
        <v>658</v>
      </c>
    </row>
    <row r="84" spans="1:16" ht="12.75" customHeight="1">
      <c r="A84" s="15"/>
      <c r="B84" s="15"/>
      <c r="C84" s="15" t="s">
        <v>42</v>
      </c>
      <c r="D84" s="15"/>
      <c r="E84" s="15" t="s">
        <v>119</v>
      </c>
      <c r="F84" s="15"/>
      <c r="G84" s="15"/>
      <c r="H84" s="15"/>
      <c r="I84" s="15">
        <f>SUM(I44:I83)</f>
      </c>
      <c r="P84">
        <f>ROUND(SUM(P44:P83),2)</f>
      </c>
    </row>
    <row r="86" spans="1:16" ht="12.75" customHeight="1">
      <c r="A86" s="15"/>
      <c r="B86" s="15"/>
      <c r="C86" s="15"/>
      <c r="D86" s="15"/>
      <c r="E86" s="15" t="s">
        <v>126</v>
      </c>
      <c r="F86" s="15"/>
      <c r="G86" s="15"/>
      <c r="H86" s="15"/>
      <c r="I86" s="15">
        <f>+I26+I41+I84</f>
      </c>
      <c r="P86">
        <f>+P26+P41+P84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659</v>
      </c>
      <c r="D5" s="5"/>
      <c r="E5" s="5" t="s">
        <v>660</v>
      </c>
    </row>
    <row r="6" spans="1:5" ht="12.75" customHeight="1">
      <c r="A6" t="s">
        <v>18</v>
      </c>
      <c r="C6" s="5" t="s">
        <v>659</v>
      </c>
      <c r="D6" s="5"/>
      <c r="E6" s="5" t="s">
        <v>660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8"/>
      <c r="B11" s="8"/>
      <c r="C11" s="8" t="s">
        <v>44</v>
      </c>
      <c r="D11" s="8"/>
      <c r="E11" s="8" t="s">
        <v>43</v>
      </c>
      <c r="F11" s="8"/>
      <c r="G11" s="10"/>
      <c r="H11" s="8"/>
      <c r="I11" s="10"/>
    </row>
    <row r="12" spans="1:16" ht="12.75">
      <c r="A12" s="7">
        <v>1</v>
      </c>
      <c r="B12" s="7" t="s">
        <v>45</v>
      </c>
      <c r="C12" s="7" t="s">
        <v>74</v>
      </c>
      <c r="D12" s="7" t="s">
        <v>75</v>
      </c>
      <c r="E12" s="7" t="s">
        <v>661</v>
      </c>
      <c r="F12" s="7" t="s">
        <v>49</v>
      </c>
      <c r="G12" s="9">
        <v>1</v>
      </c>
      <c r="H12" s="13"/>
      <c r="I12" s="12">
        <f>ROUND((H12*G12),2)</f>
      </c>
      <c r="O12">
        <f>rekapitulace!H8</f>
      </c>
      <c r="P12">
        <f>O12/100*I12</f>
      </c>
    </row>
    <row r="13" spans="1:16" ht="12.75">
      <c r="A13" s="7">
        <v>2</v>
      </c>
      <c r="B13" s="7" t="s">
        <v>45</v>
      </c>
      <c r="C13" s="7" t="s">
        <v>662</v>
      </c>
      <c r="D13" s="7" t="s">
        <v>75</v>
      </c>
      <c r="E13" s="7" t="s">
        <v>663</v>
      </c>
      <c r="F13" s="7" t="s">
        <v>91</v>
      </c>
      <c r="G13" s="9">
        <v>1</v>
      </c>
      <c r="H13" s="13"/>
      <c r="I13" s="12">
        <f>ROUND((H13*G13),2)</f>
      </c>
      <c r="O13">
        <f>rekapitulace!H8</f>
      </c>
      <c r="P13">
        <f>O13/100*I13</f>
      </c>
    </row>
    <row r="14" spans="1:16" ht="12.75">
      <c r="A14" s="7">
        <v>3</v>
      </c>
      <c r="B14" s="7" t="s">
        <v>45</v>
      </c>
      <c r="C14" s="7" t="s">
        <v>664</v>
      </c>
      <c r="D14" s="7" t="s">
        <v>75</v>
      </c>
      <c r="E14" s="7" t="s">
        <v>665</v>
      </c>
      <c r="F14" s="7" t="s">
        <v>49</v>
      </c>
      <c r="G14" s="9">
        <v>1</v>
      </c>
      <c r="H14" s="13"/>
      <c r="I14" s="12">
        <f>ROUND((H14*G14),2)</f>
      </c>
      <c r="O14">
        <f>rekapitulace!H8</f>
      </c>
      <c r="P14">
        <f>O14/100*I14</f>
      </c>
    </row>
    <row r="15" spans="1:16" ht="12.75" customHeight="1">
      <c r="A15" s="15"/>
      <c r="B15" s="15"/>
      <c r="C15" s="15" t="s">
        <v>44</v>
      </c>
      <c r="D15" s="15"/>
      <c r="E15" s="15" t="s">
        <v>43</v>
      </c>
      <c r="F15" s="15"/>
      <c r="G15" s="15"/>
      <c r="H15" s="15"/>
      <c r="I15" s="15">
        <f>SUM(I12:I14)</f>
      </c>
      <c r="P15">
        <f>ROUND(SUM(P12:P14),2)</f>
      </c>
    </row>
    <row r="17" spans="1:9" ht="12.75" customHeight="1">
      <c r="A17" s="8"/>
      <c r="B17" s="8"/>
      <c r="C17" s="8" t="s">
        <v>40</v>
      </c>
      <c r="D17" s="8"/>
      <c r="E17" s="8" t="s">
        <v>391</v>
      </c>
      <c r="F17" s="8"/>
      <c r="G17" s="10"/>
      <c r="H17" s="8"/>
      <c r="I17" s="10"/>
    </row>
    <row r="18" spans="1:16" ht="12.75">
      <c r="A18" s="7">
        <v>4</v>
      </c>
      <c r="B18" s="7" t="s">
        <v>99</v>
      </c>
      <c r="C18" s="7" t="s">
        <v>666</v>
      </c>
      <c r="D18" s="7" t="s">
        <v>75</v>
      </c>
      <c r="E18" s="7" t="s">
        <v>667</v>
      </c>
      <c r="F18" s="7" t="s">
        <v>106</v>
      </c>
      <c r="G18" s="9">
        <v>10.609</v>
      </c>
      <c r="H18" s="13"/>
      <c r="I18" s="12">
        <f>ROUND((H18*G18),2)</f>
      </c>
      <c r="O18">
        <f>rekapitulace!H8</f>
      </c>
      <c r="P18">
        <f>O18/100*I18</f>
      </c>
    </row>
    <row r="19" ht="114.75">
      <c r="E19" s="14" t="s">
        <v>668</v>
      </c>
    </row>
    <row r="20" spans="1:16" ht="12.75">
      <c r="A20" s="7">
        <v>5</v>
      </c>
      <c r="B20" s="7" t="s">
        <v>99</v>
      </c>
      <c r="C20" s="7" t="s">
        <v>669</v>
      </c>
      <c r="D20" s="7" t="s">
        <v>75</v>
      </c>
      <c r="E20" s="7" t="s">
        <v>670</v>
      </c>
      <c r="F20" s="7" t="s">
        <v>106</v>
      </c>
      <c r="G20" s="9">
        <v>142</v>
      </c>
      <c r="H20" s="13"/>
      <c r="I20" s="12">
        <f>ROUND((H20*G20),2)</f>
      </c>
      <c r="O20">
        <f>rekapitulace!H8</f>
      </c>
      <c r="P20">
        <f>O20/100*I20</f>
      </c>
    </row>
    <row r="21" ht="63.75">
      <c r="E21" s="14" t="s">
        <v>671</v>
      </c>
    </row>
    <row r="22" spans="1:16" ht="12.75">
      <c r="A22" s="7">
        <v>6</v>
      </c>
      <c r="B22" s="7" t="s">
        <v>45</v>
      </c>
      <c r="C22" s="7" t="s">
        <v>672</v>
      </c>
      <c r="D22" s="7" t="s">
        <v>75</v>
      </c>
      <c r="E22" s="7" t="s">
        <v>673</v>
      </c>
      <c r="F22" s="7" t="s">
        <v>49</v>
      </c>
      <c r="G22" s="9">
        <v>1</v>
      </c>
      <c r="H22" s="13"/>
      <c r="I22" s="12">
        <f>ROUND((H22*G22),2)</f>
      </c>
      <c r="O22">
        <f>rekapitulace!H8</f>
      </c>
      <c r="P22">
        <f>O22/100*I22</f>
      </c>
    </row>
    <row r="23" spans="1:16" ht="12.75" customHeight="1">
      <c r="A23" s="15"/>
      <c r="B23" s="15"/>
      <c r="C23" s="15" t="s">
        <v>40</v>
      </c>
      <c r="D23" s="15"/>
      <c r="E23" s="15" t="s">
        <v>391</v>
      </c>
      <c r="F23" s="15"/>
      <c r="G23" s="15"/>
      <c r="H23" s="15"/>
      <c r="I23" s="15">
        <f>SUM(I18:I22)</f>
      </c>
      <c r="P23">
        <f>ROUND(SUM(P18:P22),2)</f>
      </c>
    </row>
    <row r="25" spans="1:16" ht="12.75" customHeight="1">
      <c r="A25" s="15"/>
      <c r="B25" s="15"/>
      <c r="C25" s="15"/>
      <c r="D25" s="15"/>
      <c r="E25" s="15" t="s">
        <v>126</v>
      </c>
      <c r="F25" s="15"/>
      <c r="G25" s="15"/>
      <c r="H25" s="15"/>
      <c r="I25" s="15">
        <f>+I15+I23</f>
      </c>
      <c r="P25">
        <f>+P15+P23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674</v>
      </c>
      <c r="D5" s="5"/>
      <c r="E5" s="5" t="s">
        <v>675</v>
      </c>
    </row>
    <row r="6" spans="1:5" ht="12.75" customHeight="1">
      <c r="A6" t="s">
        <v>18</v>
      </c>
      <c r="C6" s="5" t="s">
        <v>674</v>
      </c>
      <c r="D6" s="5"/>
      <c r="E6" s="5" t="s">
        <v>675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8"/>
      <c r="B11" s="8"/>
      <c r="C11" s="8" t="s">
        <v>44</v>
      </c>
      <c r="D11" s="8"/>
      <c r="E11" s="8" t="s">
        <v>43</v>
      </c>
      <c r="F11" s="8"/>
      <c r="G11" s="10"/>
      <c r="H11" s="8"/>
      <c r="I11" s="10"/>
    </row>
    <row r="12" spans="1:16" ht="12.75">
      <c r="A12" s="7">
        <v>1</v>
      </c>
      <c r="B12" s="7" t="s">
        <v>45</v>
      </c>
      <c r="C12" s="7" t="s">
        <v>74</v>
      </c>
      <c r="D12" s="7" t="s">
        <v>75</v>
      </c>
      <c r="E12" s="7" t="s">
        <v>661</v>
      </c>
      <c r="F12" s="7" t="s">
        <v>49</v>
      </c>
      <c r="G12" s="9">
        <v>1</v>
      </c>
      <c r="H12" s="13"/>
      <c r="I12" s="12">
        <f>ROUND((H12*G12),2)</f>
      </c>
      <c r="O12">
        <f>rekapitulace!H8</f>
      </c>
      <c r="P12">
        <f>O12/100*I12</f>
      </c>
    </row>
    <row r="13" spans="1:16" ht="12.75">
      <c r="A13" s="7">
        <v>2</v>
      </c>
      <c r="B13" s="7" t="s">
        <v>45</v>
      </c>
      <c r="C13" s="7" t="s">
        <v>662</v>
      </c>
      <c r="D13" s="7" t="s">
        <v>75</v>
      </c>
      <c r="E13" s="7" t="s">
        <v>663</v>
      </c>
      <c r="F13" s="7" t="s">
        <v>91</v>
      </c>
      <c r="G13" s="9">
        <v>1</v>
      </c>
      <c r="H13" s="13"/>
      <c r="I13" s="12">
        <f>ROUND((H13*G13),2)</f>
      </c>
      <c r="O13">
        <f>rekapitulace!H8</f>
      </c>
      <c r="P13">
        <f>O13/100*I13</f>
      </c>
    </row>
    <row r="14" spans="1:16" ht="12.75">
      <c r="A14" s="7">
        <v>3</v>
      </c>
      <c r="B14" s="7" t="s">
        <v>45</v>
      </c>
      <c r="C14" s="7" t="s">
        <v>664</v>
      </c>
      <c r="D14" s="7" t="s">
        <v>75</v>
      </c>
      <c r="E14" s="7" t="s">
        <v>665</v>
      </c>
      <c r="F14" s="7" t="s">
        <v>49</v>
      </c>
      <c r="G14" s="9">
        <v>1</v>
      </c>
      <c r="H14" s="13"/>
      <c r="I14" s="12">
        <f>ROUND((H14*G14),2)</f>
      </c>
      <c r="O14">
        <f>rekapitulace!H8</f>
      </c>
      <c r="P14">
        <f>O14/100*I14</f>
      </c>
    </row>
    <row r="15" spans="1:16" ht="12.75" customHeight="1">
      <c r="A15" s="15"/>
      <c r="B15" s="15"/>
      <c r="C15" s="15" t="s">
        <v>44</v>
      </c>
      <c r="D15" s="15"/>
      <c r="E15" s="15" t="s">
        <v>43</v>
      </c>
      <c r="F15" s="15"/>
      <c r="G15" s="15"/>
      <c r="H15" s="15"/>
      <c r="I15" s="15">
        <f>SUM(I12:I14)</f>
      </c>
      <c r="P15">
        <f>ROUND(SUM(P12:P14),2)</f>
      </c>
    </row>
    <row r="17" spans="1:9" ht="12.75" customHeight="1">
      <c r="A17" s="8"/>
      <c r="B17" s="8"/>
      <c r="C17" s="8" t="s">
        <v>40</v>
      </c>
      <c r="D17" s="8"/>
      <c r="E17" s="8" t="s">
        <v>391</v>
      </c>
      <c r="F17" s="8"/>
      <c r="G17" s="10"/>
      <c r="H17" s="8"/>
      <c r="I17" s="10"/>
    </row>
    <row r="18" spans="1:16" ht="12.75">
      <c r="A18" s="7">
        <v>4</v>
      </c>
      <c r="B18" s="7" t="s">
        <v>99</v>
      </c>
      <c r="C18" s="7" t="s">
        <v>666</v>
      </c>
      <c r="D18" s="7" t="s">
        <v>75</v>
      </c>
      <c r="E18" s="7" t="s">
        <v>667</v>
      </c>
      <c r="F18" s="7" t="s">
        <v>106</v>
      </c>
      <c r="G18" s="9">
        <v>30.076</v>
      </c>
      <c r="H18" s="13"/>
      <c r="I18" s="12">
        <f>ROUND((H18*G18),2)</f>
      </c>
      <c r="O18">
        <f>rekapitulace!H8</f>
      </c>
      <c r="P18">
        <f>O18/100*I18</f>
      </c>
    </row>
    <row r="19" ht="114.75">
      <c r="E19" s="14" t="s">
        <v>676</v>
      </c>
    </row>
    <row r="20" spans="1:16" ht="12.75">
      <c r="A20" s="7">
        <v>5</v>
      </c>
      <c r="B20" s="7" t="s">
        <v>99</v>
      </c>
      <c r="C20" s="7" t="s">
        <v>669</v>
      </c>
      <c r="D20" s="7" t="s">
        <v>75</v>
      </c>
      <c r="E20" s="7" t="s">
        <v>670</v>
      </c>
      <c r="F20" s="7" t="s">
        <v>106</v>
      </c>
      <c r="G20" s="9">
        <v>152</v>
      </c>
      <c r="H20" s="13"/>
      <c r="I20" s="12">
        <f>ROUND((H20*G20),2)</f>
      </c>
      <c r="O20">
        <f>rekapitulace!H8</f>
      </c>
      <c r="P20">
        <f>O20/100*I20</f>
      </c>
    </row>
    <row r="21" ht="63.75">
      <c r="E21" s="14" t="s">
        <v>677</v>
      </c>
    </row>
    <row r="22" spans="1:16" ht="12.75">
      <c r="A22" s="7">
        <v>6</v>
      </c>
      <c r="B22" s="7" t="s">
        <v>45</v>
      </c>
      <c r="C22" s="7" t="s">
        <v>672</v>
      </c>
      <c r="D22" s="7" t="s">
        <v>75</v>
      </c>
      <c r="E22" s="7" t="s">
        <v>673</v>
      </c>
      <c r="F22" s="7" t="s">
        <v>49</v>
      </c>
      <c r="G22" s="9">
        <v>1</v>
      </c>
      <c r="H22" s="13"/>
      <c r="I22" s="12">
        <f>ROUND((H22*G22),2)</f>
      </c>
      <c r="O22">
        <f>rekapitulace!H8</f>
      </c>
      <c r="P22">
        <f>O22/100*I22</f>
      </c>
    </row>
    <row r="23" spans="1:16" ht="12.75" customHeight="1">
      <c r="A23" s="15"/>
      <c r="B23" s="15"/>
      <c r="C23" s="15" t="s">
        <v>40</v>
      </c>
      <c r="D23" s="15"/>
      <c r="E23" s="15" t="s">
        <v>391</v>
      </c>
      <c r="F23" s="15"/>
      <c r="G23" s="15"/>
      <c r="H23" s="15"/>
      <c r="I23" s="15">
        <f>SUM(I18:I22)</f>
      </c>
      <c r="P23">
        <f>ROUND(SUM(P18:P22),2)</f>
      </c>
    </row>
    <row r="25" spans="1:16" ht="12.75" customHeight="1">
      <c r="A25" s="15"/>
      <c r="B25" s="15"/>
      <c r="C25" s="15"/>
      <c r="D25" s="15"/>
      <c r="E25" s="15" t="s">
        <v>126</v>
      </c>
      <c r="F25" s="15"/>
      <c r="G25" s="15"/>
      <c r="H25" s="15"/>
      <c r="I25" s="15">
        <f>+I15+I23</f>
      </c>
      <c r="P25">
        <f>+P15+P23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678</v>
      </c>
      <c r="D5" s="5"/>
      <c r="E5" s="5" t="s">
        <v>679</v>
      </c>
    </row>
    <row r="6" spans="1:5" ht="12.75" customHeight="1">
      <c r="A6" t="s">
        <v>18</v>
      </c>
      <c r="C6" s="5" t="s">
        <v>678</v>
      </c>
      <c r="D6" s="5"/>
      <c r="E6" s="5" t="s">
        <v>679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8"/>
      <c r="B11" s="8"/>
      <c r="C11" s="8" t="s">
        <v>44</v>
      </c>
      <c r="D11" s="8"/>
      <c r="E11" s="8" t="s">
        <v>43</v>
      </c>
      <c r="F11" s="8"/>
      <c r="G11" s="10"/>
      <c r="H11" s="8"/>
      <c r="I11" s="10"/>
    </row>
    <row r="12" spans="1:16" ht="12.75">
      <c r="A12" s="7">
        <v>1</v>
      </c>
      <c r="B12" s="7" t="s">
        <v>45</v>
      </c>
      <c r="C12" s="7" t="s">
        <v>74</v>
      </c>
      <c r="D12" s="7" t="s">
        <v>75</v>
      </c>
      <c r="E12" s="7" t="s">
        <v>661</v>
      </c>
      <c r="F12" s="7" t="s">
        <v>49</v>
      </c>
      <c r="G12" s="9">
        <v>1</v>
      </c>
      <c r="H12" s="13"/>
      <c r="I12" s="12">
        <f>ROUND((H12*G12),2)</f>
      </c>
      <c r="O12">
        <f>rekapitulace!H8</f>
      </c>
      <c r="P12">
        <f>O12/100*I12</f>
      </c>
    </row>
    <row r="13" spans="1:16" ht="12.75">
      <c r="A13" s="7">
        <v>2</v>
      </c>
      <c r="B13" s="7" t="s">
        <v>45</v>
      </c>
      <c r="C13" s="7" t="s">
        <v>680</v>
      </c>
      <c r="D13" s="7" t="s">
        <v>75</v>
      </c>
      <c r="E13" s="7" t="s">
        <v>681</v>
      </c>
      <c r="F13" s="7" t="s">
        <v>49</v>
      </c>
      <c r="G13" s="9">
        <v>1</v>
      </c>
      <c r="H13" s="13"/>
      <c r="I13" s="12">
        <f>ROUND((H13*G13),2)</f>
      </c>
      <c r="O13">
        <f>rekapitulace!H8</f>
      </c>
      <c r="P13">
        <f>O13/100*I13</f>
      </c>
    </row>
    <row r="14" spans="1:16" ht="12.75">
      <c r="A14" s="7">
        <v>3</v>
      </c>
      <c r="B14" s="7" t="s">
        <v>45</v>
      </c>
      <c r="C14" s="7" t="s">
        <v>662</v>
      </c>
      <c r="D14" s="7" t="s">
        <v>75</v>
      </c>
      <c r="E14" s="7" t="s">
        <v>663</v>
      </c>
      <c r="F14" s="7" t="s">
        <v>91</v>
      </c>
      <c r="G14" s="9">
        <v>1</v>
      </c>
      <c r="H14" s="13"/>
      <c r="I14" s="12">
        <f>ROUND((H14*G14),2)</f>
      </c>
      <c r="O14">
        <f>rekapitulace!H8</f>
      </c>
      <c r="P14">
        <f>O14/100*I14</f>
      </c>
    </row>
    <row r="15" spans="1:16" ht="12.75">
      <c r="A15" s="7">
        <v>4</v>
      </c>
      <c r="B15" s="7" t="s">
        <v>45</v>
      </c>
      <c r="C15" s="7" t="s">
        <v>664</v>
      </c>
      <c r="D15" s="7" t="s">
        <v>75</v>
      </c>
      <c r="E15" s="7" t="s">
        <v>665</v>
      </c>
      <c r="F15" s="7" t="s">
        <v>49</v>
      </c>
      <c r="G15" s="9">
        <v>1</v>
      </c>
      <c r="H15" s="13"/>
      <c r="I15" s="12">
        <f>ROUND((H15*G15),2)</f>
      </c>
      <c r="O15">
        <f>rekapitulace!H8</f>
      </c>
      <c r="P15">
        <f>O15/100*I15</f>
      </c>
    </row>
    <row r="16" spans="1:16" ht="12.75" customHeight="1">
      <c r="A16" s="15"/>
      <c r="B16" s="15"/>
      <c r="C16" s="15" t="s">
        <v>44</v>
      </c>
      <c r="D16" s="15"/>
      <c r="E16" s="15" t="s">
        <v>43</v>
      </c>
      <c r="F16" s="15"/>
      <c r="G16" s="15"/>
      <c r="H16" s="15"/>
      <c r="I16" s="15">
        <f>SUM(I12:I15)</f>
      </c>
      <c r="P16">
        <f>ROUND(SUM(P12:P15),2)</f>
      </c>
    </row>
    <row r="18" spans="1:9" ht="12.75" customHeight="1">
      <c r="A18" s="8"/>
      <c r="B18" s="8"/>
      <c r="C18" s="8" t="s">
        <v>35</v>
      </c>
      <c r="D18" s="8"/>
      <c r="E18" s="8" t="s">
        <v>183</v>
      </c>
      <c r="F18" s="8"/>
      <c r="G18" s="10"/>
      <c r="H18" s="8"/>
      <c r="I18" s="10"/>
    </row>
    <row r="19" spans="1:16" ht="12.75">
      <c r="A19" s="7">
        <v>5</v>
      </c>
      <c r="B19" s="7" t="s">
        <v>99</v>
      </c>
      <c r="C19" s="7" t="s">
        <v>682</v>
      </c>
      <c r="D19" s="7" t="s">
        <v>75</v>
      </c>
      <c r="E19" s="7" t="s">
        <v>683</v>
      </c>
      <c r="F19" s="7" t="s">
        <v>106</v>
      </c>
      <c r="G19" s="9">
        <v>3.9</v>
      </c>
      <c r="H19" s="13"/>
      <c r="I19" s="12">
        <f>ROUND((H19*G19),2)</f>
      </c>
      <c r="O19">
        <f>rekapitulace!H8</f>
      </c>
      <c r="P19">
        <f>O19/100*I19</f>
      </c>
    </row>
    <row r="20" ht="114.75">
      <c r="E20" s="14" t="s">
        <v>684</v>
      </c>
    </row>
    <row r="21" spans="1:16" ht="12.75" customHeight="1">
      <c r="A21" s="15"/>
      <c r="B21" s="15"/>
      <c r="C21" s="15" t="s">
        <v>35</v>
      </c>
      <c r="D21" s="15"/>
      <c r="E21" s="15" t="s">
        <v>183</v>
      </c>
      <c r="F21" s="15"/>
      <c r="G21" s="15"/>
      <c r="H21" s="15"/>
      <c r="I21" s="15">
        <f>SUM(I19:I20)</f>
      </c>
      <c r="P21">
        <f>ROUND(SUM(P19:P20),2)</f>
      </c>
    </row>
    <row r="23" spans="1:9" ht="12.75" customHeight="1">
      <c r="A23" s="8"/>
      <c r="B23" s="8"/>
      <c r="C23" s="8" t="s">
        <v>40</v>
      </c>
      <c r="D23" s="8"/>
      <c r="E23" s="8" t="s">
        <v>391</v>
      </c>
      <c r="F23" s="8"/>
      <c r="G23" s="10"/>
      <c r="H23" s="8"/>
      <c r="I23" s="10"/>
    </row>
    <row r="24" spans="1:16" ht="12.75">
      <c r="A24" s="7">
        <v>6</v>
      </c>
      <c r="B24" s="7" t="s">
        <v>99</v>
      </c>
      <c r="C24" s="7" t="s">
        <v>666</v>
      </c>
      <c r="D24" s="7" t="s">
        <v>75</v>
      </c>
      <c r="E24" s="7" t="s">
        <v>685</v>
      </c>
      <c r="F24" s="7" t="s">
        <v>106</v>
      </c>
      <c r="G24" s="9">
        <v>3.605</v>
      </c>
      <c r="H24" s="13"/>
      <c r="I24" s="12">
        <f>ROUND((H24*G24),2)</f>
      </c>
      <c r="O24">
        <f>rekapitulace!H8</f>
      </c>
      <c r="P24">
        <f>O24/100*I24</f>
      </c>
    </row>
    <row r="25" ht="102">
      <c r="E25" s="14" t="s">
        <v>686</v>
      </c>
    </row>
    <row r="26" spans="1:16" ht="12.75">
      <c r="A26" s="7">
        <v>7</v>
      </c>
      <c r="B26" s="7" t="s">
        <v>99</v>
      </c>
      <c r="C26" s="7" t="s">
        <v>687</v>
      </c>
      <c r="D26" s="7" t="s">
        <v>75</v>
      </c>
      <c r="E26" s="7" t="s">
        <v>688</v>
      </c>
      <c r="F26" s="7" t="s">
        <v>106</v>
      </c>
      <c r="G26" s="9">
        <v>430.5</v>
      </c>
      <c r="H26" s="13"/>
      <c r="I26" s="12">
        <f>ROUND((H26*G26),2)</f>
      </c>
      <c r="O26">
        <f>rekapitulace!H8</f>
      </c>
      <c r="P26">
        <f>O26/100*I26</f>
      </c>
    </row>
    <row r="27" ht="369.75">
      <c r="E27" s="14" t="s">
        <v>689</v>
      </c>
    </row>
    <row r="28" spans="1:16" ht="12.75">
      <c r="A28" s="7">
        <v>8</v>
      </c>
      <c r="B28" s="7" t="s">
        <v>99</v>
      </c>
      <c r="C28" s="7" t="s">
        <v>690</v>
      </c>
      <c r="D28" s="7" t="s">
        <v>75</v>
      </c>
      <c r="E28" s="7" t="s">
        <v>691</v>
      </c>
      <c r="F28" s="7" t="s">
        <v>106</v>
      </c>
      <c r="G28" s="9">
        <v>153.3</v>
      </c>
      <c r="H28" s="13"/>
      <c r="I28" s="12">
        <f>ROUND((H28*G28),2)</f>
      </c>
      <c r="O28">
        <f>rekapitulace!H8</f>
      </c>
      <c r="P28">
        <f>O28/100*I28</f>
      </c>
    </row>
    <row r="29" ht="204">
      <c r="E29" s="14" t="s">
        <v>692</v>
      </c>
    </row>
    <row r="30" spans="1:16" ht="12.75">
      <c r="A30" s="7">
        <v>9</v>
      </c>
      <c r="B30" s="7" t="s">
        <v>99</v>
      </c>
      <c r="C30" s="7" t="s">
        <v>693</v>
      </c>
      <c r="D30" s="7" t="s">
        <v>75</v>
      </c>
      <c r="E30" s="7" t="s">
        <v>694</v>
      </c>
      <c r="F30" s="7" t="s">
        <v>91</v>
      </c>
      <c r="G30" s="9">
        <v>18</v>
      </c>
      <c r="H30" s="13"/>
      <c r="I30" s="12">
        <f>ROUND((H30*G30),2)</f>
      </c>
      <c r="O30">
        <f>rekapitulace!H8</f>
      </c>
      <c r="P30">
        <f>O30/100*I30</f>
      </c>
    </row>
    <row r="31" spans="1:16" ht="12.75">
      <c r="A31" s="7">
        <v>10</v>
      </c>
      <c r="B31" s="7" t="s">
        <v>99</v>
      </c>
      <c r="C31" s="7" t="s">
        <v>695</v>
      </c>
      <c r="D31" s="7" t="s">
        <v>75</v>
      </c>
      <c r="E31" s="7" t="s">
        <v>696</v>
      </c>
      <c r="F31" s="7" t="s">
        <v>91</v>
      </c>
      <c r="G31" s="9">
        <v>2</v>
      </c>
      <c r="H31" s="13"/>
      <c r="I31" s="12">
        <f>ROUND((H31*G31),2)</f>
      </c>
      <c r="O31">
        <f>rekapitulace!H8</f>
      </c>
      <c r="P31">
        <f>O31/100*I31</f>
      </c>
    </row>
    <row r="32" spans="1:16" ht="12.75">
      <c r="A32" s="7">
        <v>11</v>
      </c>
      <c r="B32" s="7" t="s">
        <v>99</v>
      </c>
      <c r="C32" s="7" t="s">
        <v>697</v>
      </c>
      <c r="D32" s="7" t="s">
        <v>75</v>
      </c>
      <c r="E32" s="7" t="s">
        <v>698</v>
      </c>
      <c r="F32" s="7" t="s">
        <v>91</v>
      </c>
      <c r="G32" s="9">
        <v>6</v>
      </c>
      <c r="H32" s="13"/>
      <c r="I32" s="12">
        <f>ROUND((H32*G32),2)</f>
      </c>
      <c r="O32">
        <f>rekapitulace!H8</f>
      </c>
      <c r="P32">
        <f>O32/100*I32</f>
      </c>
    </row>
    <row r="33" spans="1:16" ht="12.75">
      <c r="A33" s="7">
        <v>12</v>
      </c>
      <c r="B33" s="7" t="s">
        <v>99</v>
      </c>
      <c r="C33" s="7" t="s">
        <v>699</v>
      </c>
      <c r="D33" s="7" t="s">
        <v>75</v>
      </c>
      <c r="E33" s="7" t="s">
        <v>700</v>
      </c>
      <c r="F33" s="7" t="s">
        <v>106</v>
      </c>
      <c r="G33" s="9">
        <v>200</v>
      </c>
      <c r="H33" s="13"/>
      <c r="I33" s="12">
        <f>ROUND((H33*G33),2)</f>
      </c>
      <c r="O33">
        <f>rekapitulace!H8</f>
      </c>
      <c r="P33">
        <f>O33/100*I33</f>
      </c>
    </row>
    <row r="34" ht="293.25">
      <c r="E34" s="14" t="s">
        <v>701</v>
      </c>
    </row>
    <row r="35" spans="1:16" ht="12.75">
      <c r="A35" s="7">
        <v>13</v>
      </c>
      <c r="B35" s="7" t="s">
        <v>99</v>
      </c>
      <c r="C35" s="7" t="s">
        <v>702</v>
      </c>
      <c r="D35" s="7" t="s">
        <v>75</v>
      </c>
      <c r="E35" s="7" t="s">
        <v>703</v>
      </c>
      <c r="F35" s="7" t="s">
        <v>91</v>
      </c>
      <c r="G35" s="9">
        <v>12</v>
      </c>
      <c r="H35" s="13"/>
      <c r="I35" s="12">
        <f>ROUND((H35*G35),2)</f>
      </c>
      <c r="O35">
        <f>rekapitulace!H8</f>
      </c>
      <c r="P35">
        <f>O35/100*I35</f>
      </c>
    </row>
    <row r="36" spans="1:16" ht="12.75">
      <c r="A36" s="7">
        <v>14</v>
      </c>
      <c r="B36" s="7" t="s">
        <v>99</v>
      </c>
      <c r="C36" s="7" t="s">
        <v>704</v>
      </c>
      <c r="D36" s="7" t="s">
        <v>75</v>
      </c>
      <c r="E36" s="7" t="s">
        <v>705</v>
      </c>
      <c r="F36" s="7" t="s">
        <v>91</v>
      </c>
      <c r="G36" s="9">
        <v>1</v>
      </c>
      <c r="H36" s="13"/>
      <c r="I36" s="12">
        <f>ROUND((H36*G36),2)</f>
      </c>
      <c r="O36">
        <f>rekapitulace!H8</f>
      </c>
      <c r="P36">
        <f>O36/100*I36</f>
      </c>
    </row>
    <row r="37" spans="1:16" ht="12.75">
      <c r="A37" s="7">
        <v>15</v>
      </c>
      <c r="B37" s="7" t="s">
        <v>99</v>
      </c>
      <c r="C37" s="7" t="s">
        <v>706</v>
      </c>
      <c r="D37" s="7" t="s">
        <v>75</v>
      </c>
      <c r="E37" s="7" t="s">
        <v>707</v>
      </c>
      <c r="F37" s="7" t="s">
        <v>91</v>
      </c>
      <c r="G37" s="9">
        <v>4</v>
      </c>
      <c r="H37" s="13"/>
      <c r="I37" s="12">
        <f>ROUND((H37*G37),2)</f>
      </c>
      <c r="O37">
        <f>rekapitulace!H8</f>
      </c>
      <c r="P37">
        <f>O37/100*I37</f>
      </c>
    </row>
    <row r="38" spans="1:16" ht="12.75">
      <c r="A38" s="7">
        <v>16</v>
      </c>
      <c r="B38" s="7" t="s">
        <v>99</v>
      </c>
      <c r="C38" s="7" t="s">
        <v>708</v>
      </c>
      <c r="D38" s="7" t="s">
        <v>75</v>
      </c>
      <c r="E38" s="7" t="s">
        <v>709</v>
      </c>
      <c r="F38" s="7" t="s">
        <v>91</v>
      </c>
      <c r="G38" s="9">
        <v>1</v>
      </c>
      <c r="H38" s="13"/>
      <c r="I38" s="12">
        <f>ROUND((H38*G38),2)</f>
      </c>
      <c r="O38">
        <f>rekapitulace!H8</f>
      </c>
      <c r="P38">
        <f>O38/100*I38</f>
      </c>
    </row>
    <row r="39" spans="1:16" ht="12.75" customHeight="1">
      <c r="A39" s="15"/>
      <c r="B39" s="15"/>
      <c r="C39" s="15" t="s">
        <v>40</v>
      </c>
      <c r="D39" s="15"/>
      <c r="E39" s="15" t="s">
        <v>391</v>
      </c>
      <c r="F39" s="15"/>
      <c r="G39" s="15"/>
      <c r="H39" s="15"/>
      <c r="I39" s="15">
        <f>SUM(I24:I38)</f>
      </c>
      <c r="P39">
        <f>ROUND(SUM(P24:P38),2)</f>
      </c>
    </row>
    <row r="41" spans="1:16" ht="12.75" customHeight="1">
      <c r="A41" s="15"/>
      <c r="B41" s="15"/>
      <c r="C41" s="15"/>
      <c r="D41" s="15"/>
      <c r="E41" s="15" t="s">
        <v>126</v>
      </c>
      <c r="F41" s="15"/>
      <c r="G41" s="15"/>
      <c r="H41" s="15"/>
      <c r="I41" s="15">
        <f>+I16+I21+I39</f>
      </c>
      <c r="P41">
        <f>+P16+P21+P39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710</v>
      </c>
      <c r="D5" s="5"/>
      <c r="E5" s="5" t="s">
        <v>711</v>
      </c>
    </row>
    <row r="6" spans="1:5" ht="12.75" customHeight="1">
      <c r="A6" t="s">
        <v>18</v>
      </c>
      <c r="C6" s="5" t="s">
        <v>710</v>
      </c>
      <c r="D6" s="5"/>
      <c r="E6" s="5" t="s">
        <v>711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8"/>
      <c r="B11" s="8"/>
      <c r="C11" s="8" t="s">
        <v>44</v>
      </c>
      <c r="D11" s="8"/>
      <c r="E11" s="8" t="s">
        <v>43</v>
      </c>
      <c r="F11" s="8"/>
      <c r="G11" s="10"/>
      <c r="H11" s="8"/>
      <c r="I11" s="10"/>
    </row>
    <row r="12" spans="1:16" ht="12.75">
      <c r="A12" s="7">
        <v>1</v>
      </c>
      <c r="B12" s="7" t="s">
        <v>45</v>
      </c>
      <c r="C12" s="7" t="s">
        <v>74</v>
      </c>
      <c r="D12" s="7" t="s">
        <v>75</v>
      </c>
      <c r="E12" s="7" t="s">
        <v>712</v>
      </c>
      <c r="F12" s="7" t="s">
        <v>49</v>
      </c>
      <c r="G12" s="9">
        <v>1</v>
      </c>
      <c r="H12" s="13"/>
      <c r="I12" s="12">
        <f>ROUND((H12*G12),2)</f>
      </c>
      <c r="O12">
        <f>rekapitulace!H8</f>
      </c>
      <c r="P12">
        <f>O12/100*I12</f>
      </c>
    </row>
    <row r="13" spans="1:16" ht="12.75">
      <c r="A13" s="7">
        <v>2</v>
      </c>
      <c r="B13" s="7" t="s">
        <v>45</v>
      </c>
      <c r="C13" s="7" t="s">
        <v>662</v>
      </c>
      <c r="D13" s="7" t="s">
        <v>75</v>
      </c>
      <c r="E13" s="7" t="s">
        <v>663</v>
      </c>
      <c r="F13" s="7" t="s">
        <v>91</v>
      </c>
      <c r="G13" s="9">
        <v>1</v>
      </c>
      <c r="H13" s="13"/>
      <c r="I13" s="12">
        <f>ROUND((H13*G13),2)</f>
      </c>
      <c r="O13">
        <f>rekapitulace!H8</f>
      </c>
      <c r="P13">
        <f>O13/100*I13</f>
      </c>
    </row>
    <row r="14" spans="1:16" ht="12.75">
      <c r="A14" s="7">
        <v>3</v>
      </c>
      <c r="B14" s="7" t="s">
        <v>45</v>
      </c>
      <c r="C14" s="7" t="s">
        <v>664</v>
      </c>
      <c r="D14" s="7" t="s">
        <v>75</v>
      </c>
      <c r="E14" s="7" t="s">
        <v>665</v>
      </c>
      <c r="F14" s="7" t="s">
        <v>49</v>
      </c>
      <c r="G14" s="9">
        <v>1</v>
      </c>
      <c r="H14" s="13"/>
      <c r="I14" s="12">
        <f>ROUND((H14*G14),2)</f>
      </c>
      <c r="O14">
        <f>rekapitulace!H8</f>
      </c>
      <c r="P14">
        <f>O14/100*I14</f>
      </c>
    </row>
    <row r="15" spans="1:16" ht="12.75" customHeight="1">
      <c r="A15" s="15"/>
      <c r="B15" s="15"/>
      <c r="C15" s="15" t="s">
        <v>44</v>
      </c>
      <c r="D15" s="15"/>
      <c r="E15" s="15" t="s">
        <v>43</v>
      </c>
      <c r="F15" s="15"/>
      <c r="G15" s="15"/>
      <c r="H15" s="15"/>
      <c r="I15" s="15">
        <f>SUM(I12:I14)</f>
      </c>
      <c r="P15">
        <f>ROUND(SUM(P12:P14),2)</f>
      </c>
    </row>
    <row r="17" spans="1:9" ht="12.75" customHeight="1">
      <c r="A17" s="8"/>
      <c r="B17" s="8"/>
      <c r="C17" s="8" t="s">
        <v>40</v>
      </c>
      <c r="D17" s="8"/>
      <c r="E17" s="8" t="s">
        <v>391</v>
      </c>
      <c r="F17" s="8"/>
      <c r="G17" s="10"/>
      <c r="H17" s="8"/>
      <c r="I17" s="10"/>
    </row>
    <row r="18" spans="1:16" ht="12.75">
      <c r="A18" s="7">
        <v>4</v>
      </c>
      <c r="B18" s="7" t="s">
        <v>99</v>
      </c>
      <c r="C18" s="7" t="s">
        <v>687</v>
      </c>
      <c r="D18" s="7" t="s">
        <v>75</v>
      </c>
      <c r="E18" s="7" t="s">
        <v>713</v>
      </c>
      <c r="F18" s="7" t="s">
        <v>106</v>
      </c>
      <c r="G18" s="9">
        <v>228.9</v>
      </c>
      <c r="H18" s="13"/>
      <c r="I18" s="12">
        <f>ROUND((H18*G18),2)</f>
      </c>
      <c r="O18">
        <f>rekapitulace!H8</f>
      </c>
      <c r="P18">
        <f>O18/100*I18</f>
      </c>
    </row>
    <row r="19" ht="204">
      <c r="E19" s="14" t="s">
        <v>714</v>
      </c>
    </row>
    <row r="20" spans="1:16" ht="12.75">
      <c r="A20" s="7">
        <v>5</v>
      </c>
      <c r="B20" s="7" t="s">
        <v>99</v>
      </c>
      <c r="C20" s="7" t="s">
        <v>693</v>
      </c>
      <c r="D20" s="7" t="s">
        <v>75</v>
      </c>
      <c r="E20" s="7" t="s">
        <v>715</v>
      </c>
      <c r="F20" s="7" t="s">
        <v>91</v>
      </c>
      <c r="G20" s="9">
        <v>8</v>
      </c>
      <c r="H20" s="13"/>
      <c r="I20" s="12">
        <f>ROUND((H20*G20),2)</f>
      </c>
      <c r="O20">
        <f>rekapitulace!H8</f>
      </c>
      <c r="P20">
        <f>O20/100*I20</f>
      </c>
    </row>
    <row r="21" spans="1:16" ht="12.75">
      <c r="A21" s="7">
        <v>6</v>
      </c>
      <c r="B21" s="7" t="s">
        <v>99</v>
      </c>
      <c r="C21" s="7" t="s">
        <v>669</v>
      </c>
      <c r="D21" s="7" t="s">
        <v>75</v>
      </c>
      <c r="E21" s="7" t="s">
        <v>716</v>
      </c>
      <c r="F21" s="7" t="s">
        <v>106</v>
      </c>
      <c r="G21" s="9">
        <v>190</v>
      </c>
      <c r="H21" s="13"/>
      <c r="I21" s="12">
        <f>ROUND((H21*G21),2)</f>
      </c>
      <c r="O21">
        <f>rekapitulace!H8</f>
      </c>
      <c r="P21">
        <f>O21/100*I21</f>
      </c>
    </row>
    <row r="22" ht="63.75">
      <c r="E22" s="14" t="s">
        <v>717</v>
      </c>
    </row>
    <row r="23" spans="1:16" ht="12.75" customHeight="1">
      <c r="A23" s="15"/>
      <c r="B23" s="15"/>
      <c r="C23" s="15" t="s">
        <v>40</v>
      </c>
      <c r="D23" s="15"/>
      <c r="E23" s="15" t="s">
        <v>391</v>
      </c>
      <c r="F23" s="15"/>
      <c r="G23" s="15"/>
      <c r="H23" s="15"/>
      <c r="I23" s="15">
        <f>SUM(I18:I22)</f>
      </c>
      <c r="P23">
        <f>ROUND(SUM(P18:P22),2)</f>
      </c>
    </row>
    <row r="25" spans="1:16" ht="12.75" customHeight="1">
      <c r="A25" s="15"/>
      <c r="B25" s="15"/>
      <c r="C25" s="15"/>
      <c r="D25" s="15"/>
      <c r="E25" s="15" t="s">
        <v>126</v>
      </c>
      <c r="F25" s="15"/>
      <c r="G25" s="15"/>
      <c r="H25" s="15"/>
      <c r="I25" s="15">
        <f>+I15+I23</f>
      </c>
      <c r="P25">
        <f>+P15+P23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